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0" yWindow="0" windowWidth="28800" windowHeight="12435"/>
  </bookViews>
  <sheets>
    <sheet name="Inscrits" sheetId="1" r:id="rId1"/>
    <sheet name="Registres présences" sheetId="9" r:id="rId2"/>
    <sheet name="Places disponibles" sheetId="8" r:id="rId3"/>
    <sheet name="Données" sheetId="7" r:id="rId4"/>
  </sheets>
  <definedNames>
    <definedName name="_xlnm._FilterDatabase" localSheetId="0" hidden="1">Inscrits!$R$1:$R$16</definedName>
  </definedNames>
  <calcPr calcId="152511"/>
</workbook>
</file>

<file path=xl/calcChain.xml><?xml version="1.0" encoding="utf-8"?>
<calcChain xmlns="http://schemas.openxmlformats.org/spreadsheetml/2006/main">
  <c r="B341" i="9" l="1"/>
  <c r="G314" i="9"/>
  <c r="G313" i="9"/>
  <c r="B310" i="9"/>
  <c r="G283" i="9"/>
  <c r="G282" i="9"/>
  <c r="B279" i="9"/>
  <c r="G252" i="9"/>
  <c r="G251" i="9"/>
  <c r="B248" i="9"/>
  <c r="G221" i="9"/>
  <c r="G220" i="9"/>
  <c r="B217" i="9"/>
  <c r="G190" i="9"/>
  <c r="G189" i="9"/>
  <c r="B186" i="9"/>
  <c r="G159" i="9"/>
  <c r="G158" i="9"/>
  <c r="B155" i="9"/>
  <c r="G128" i="9"/>
  <c r="G127" i="9"/>
  <c r="B124" i="9"/>
  <c r="G97" i="9"/>
  <c r="G96" i="9"/>
  <c r="B93" i="9"/>
  <c r="G66" i="9"/>
  <c r="G65" i="9"/>
  <c r="B62" i="9"/>
  <c r="G35" i="9"/>
  <c r="G34" i="9"/>
  <c r="AR17" i="1" l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49" i="1"/>
  <c r="Q49" i="1" s="1"/>
  <c r="P50" i="1"/>
  <c r="Q50" i="1" s="1"/>
  <c r="P51" i="1"/>
  <c r="Q51" i="1" s="1"/>
  <c r="P52" i="1"/>
  <c r="Q52" i="1" s="1"/>
  <c r="P53" i="1"/>
  <c r="Q53" i="1" s="1"/>
  <c r="P54" i="1"/>
  <c r="Q54" i="1" s="1"/>
  <c r="P55" i="1"/>
  <c r="Q55" i="1" s="1"/>
  <c r="P56" i="1"/>
  <c r="Q56" i="1" s="1"/>
  <c r="P57" i="1"/>
  <c r="Q57" i="1" s="1"/>
  <c r="P58" i="1"/>
  <c r="Q58" i="1" s="1"/>
  <c r="P59" i="1"/>
  <c r="Q59" i="1" s="1"/>
  <c r="P60" i="1"/>
  <c r="Q60" i="1" s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G4" i="9"/>
  <c r="G3" i="9"/>
  <c r="B31" i="9" l="1"/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X3" i="1"/>
  <c r="X4" i="1"/>
  <c r="X5" i="1"/>
  <c r="X6" i="1"/>
  <c r="X7" i="1"/>
  <c r="M7" i="1" s="1"/>
  <c r="X8" i="1"/>
  <c r="X9" i="1"/>
  <c r="X10" i="1"/>
  <c r="X11" i="1"/>
  <c r="X12" i="1"/>
  <c r="X13" i="1"/>
  <c r="X14" i="1"/>
  <c r="X15" i="1"/>
  <c r="X16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Z3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2" i="1"/>
  <c r="AR3" i="1" l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R2" i="1"/>
  <c r="AQ2" i="1"/>
  <c r="AP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2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  <c r="AE9" i="1"/>
  <c r="AE10" i="1"/>
  <c r="AE11" i="1"/>
  <c r="AE12" i="1"/>
  <c r="AE13" i="1"/>
  <c r="AE14" i="1"/>
  <c r="AE15" i="1"/>
  <c r="AE16" i="1"/>
  <c r="AC9" i="1"/>
  <c r="AC10" i="1"/>
  <c r="AC11" i="1"/>
  <c r="AC12" i="1"/>
  <c r="AC13" i="1"/>
  <c r="AC14" i="1"/>
  <c r="AC15" i="1"/>
  <c r="AC16" i="1"/>
  <c r="AB9" i="1"/>
  <c r="AB10" i="1"/>
  <c r="AB11" i="1"/>
  <c r="AB12" i="1"/>
  <c r="AB13" i="1"/>
  <c r="AB14" i="1"/>
  <c r="AB15" i="1"/>
  <c r="AB16" i="1"/>
  <c r="M9" i="1"/>
  <c r="M10" i="1"/>
  <c r="M11" i="1"/>
  <c r="M12" i="1"/>
  <c r="M13" i="1"/>
  <c r="M14" i="1"/>
  <c r="M15" i="1"/>
  <c r="M16" i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3" i="8" l="1"/>
  <c r="M1" i="8"/>
  <c r="M2" i="8" s="1"/>
  <c r="M4" i="8" s="1"/>
  <c r="K1" i="8"/>
  <c r="K2" i="8" s="1"/>
  <c r="K4" i="8" s="1"/>
  <c r="I1" i="8"/>
  <c r="I2" i="8" s="1"/>
  <c r="I4" i="8" s="1"/>
  <c r="G1" i="8"/>
  <c r="G2" i="8" s="1"/>
  <c r="G4" i="8" s="1"/>
  <c r="E1" i="8"/>
  <c r="E2" i="8" s="1"/>
  <c r="E4" i="8" s="1"/>
  <c r="C1" i="8"/>
  <c r="C2" i="8" s="1"/>
  <c r="C4" i="8" s="1"/>
  <c r="P2" i="1"/>
  <c r="Q2" i="1" s="1"/>
  <c r="AE3" i="1"/>
  <c r="AE4" i="1"/>
  <c r="AE5" i="1"/>
  <c r="AE6" i="1"/>
  <c r="AE7" i="1"/>
  <c r="AE8" i="1"/>
  <c r="AC3" i="1"/>
  <c r="AC4" i="1"/>
  <c r="AC5" i="1"/>
  <c r="AC6" i="1"/>
  <c r="AC7" i="1"/>
  <c r="AC8" i="1"/>
  <c r="AB3" i="1"/>
  <c r="AB4" i="1"/>
  <c r="AB5" i="1"/>
  <c r="AB6" i="1"/>
  <c r="AB7" i="1"/>
  <c r="AB8" i="1"/>
  <c r="AE2" i="1"/>
  <c r="AD2" i="1"/>
  <c r="AC2" i="1"/>
  <c r="AB2" i="1"/>
  <c r="AA2" i="1"/>
  <c r="M3" i="1"/>
  <c r="M4" i="1"/>
  <c r="M5" i="1"/>
  <c r="M6" i="1"/>
  <c r="M8" i="1"/>
  <c r="X2" i="1"/>
  <c r="M2" i="1" s="1"/>
  <c r="P4" i="8" l="1"/>
  <c r="C6" i="8"/>
  <c r="M6" i="8"/>
  <c r="K6" i="8"/>
  <c r="P2" i="8"/>
  <c r="P6" i="8" s="1"/>
  <c r="G6" i="8"/>
  <c r="E6" i="8"/>
  <c r="I6" i="8"/>
  <c r="P5" i="1" l="1"/>
  <c r="Q5" i="1" s="1"/>
  <c r="P3" i="1" l="1"/>
  <c r="Q3" i="1" s="1"/>
  <c r="P4" i="1"/>
  <c r="Q4" i="1" s="1"/>
  <c r="P6" i="1"/>
  <c r="Q6" i="1" s="1"/>
  <c r="P7" i="1"/>
  <c r="Q7" i="1" s="1"/>
  <c r="P8" i="1"/>
  <c r="Q8" i="1" s="1"/>
</calcChain>
</file>

<file path=xl/comments1.xml><?xml version="1.0" encoding="utf-8"?>
<comments xmlns="http://schemas.openxmlformats.org/spreadsheetml/2006/main">
  <authors>
    <author>Direction</author>
  </authors>
  <commentList>
    <comment ref="B32" authorId="0" shapeId="0">
      <text>
        <r>
          <rPr>
            <b/>
            <sz val="9"/>
            <color indexed="81"/>
            <rFont val="Tahoma"/>
            <charset val="1"/>
          </rPr>
          <t>Séjours en co-voiturage familles uniquement</t>
        </r>
      </text>
    </comment>
  </commentList>
</comments>
</file>

<file path=xl/sharedStrings.xml><?xml version="1.0" encoding="utf-8"?>
<sst xmlns="http://schemas.openxmlformats.org/spreadsheetml/2006/main" count="296" uniqueCount="133">
  <si>
    <t>NOM</t>
  </si>
  <si>
    <t>Prénom</t>
  </si>
  <si>
    <t>Adresse</t>
  </si>
  <si>
    <t>CP</t>
  </si>
  <si>
    <t>Ville</t>
  </si>
  <si>
    <t>E-mail</t>
  </si>
  <si>
    <t>Date Nais</t>
  </si>
  <si>
    <t>Age au 1er jour du camp</t>
  </si>
  <si>
    <t>TARIF</t>
  </si>
  <si>
    <t>QF</t>
  </si>
  <si>
    <t>Piste Safari</t>
  </si>
  <si>
    <t>TRANCHE</t>
  </si>
  <si>
    <t>Totem des Indiens</t>
  </si>
  <si>
    <t>Esprit trappeur</t>
  </si>
  <si>
    <t>Lucas</t>
  </si>
  <si>
    <t>Séjour</t>
  </si>
  <si>
    <t>Date début</t>
  </si>
  <si>
    <t>Date fin</t>
  </si>
  <si>
    <t>M. &amp; Mme</t>
  </si>
  <si>
    <t>heure convoc</t>
  </si>
  <si>
    <t>date retour</t>
  </si>
  <si>
    <t>heure retour</t>
  </si>
  <si>
    <t>date réunion</t>
  </si>
  <si>
    <t>heure réunion</t>
  </si>
  <si>
    <t>code blog</t>
  </si>
  <si>
    <t>Heure convoc</t>
  </si>
  <si>
    <t>Heure départ</t>
  </si>
  <si>
    <t>9h10</t>
  </si>
  <si>
    <t>9h30</t>
  </si>
  <si>
    <t>17h30</t>
  </si>
  <si>
    <t>18h30</t>
  </si>
  <si>
    <t>19h30</t>
  </si>
  <si>
    <t>20h30</t>
  </si>
  <si>
    <t>heure départ</t>
  </si>
  <si>
    <t>Tranches quotient</t>
  </si>
  <si>
    <t>Date réunion</t>
  </si>
  <si>
    <t>Places réservées</t>
  </si>
  <si>
    <t>Capacité d'accueil</t>
  </si>
  <si>
    <t>Places restantes</t>
  </si>
  <si>
    <t>% de remplissage</t>
  </si>
  <si>
    <t>Total</t>
  </si>
  <si>
    <t>Banque</t>
  </si>
  <si>
    <t>Remise 1</t>
  </si>
  <si>
    <t>Remise 2</t>
  </si>
  <si>
    <t>LCL</t>
  </si>
  <si>
    <t>BNP Paribas</t>
  </si>
  <si>
    <t>Crédit Agricole</t>
  </si>
  <si>
    <t>Crédit Mutuel</t>
  </si>
  <si>
    <t>Caisse d'épargne</t>
  </si>
  <si>
    <t>Banque Populaire</t>
  </si>
  <si>
    <t>CIC Ouest</t>
  </si>
  <si>
    <t>Paiement Chq</t>
  </si>
  <si>
    <t>N° chèque</t>
  </si>
  <si>
    <t>Paiement ANCV</t>
  </si>
  <si>
    <t>Paiement espèces Espèces</t>
  </si>
  <si>
    <t>Paiement CB</t>
  </si>
  <si>
    <t>Remarques</t>
  </si>
  <si>
    <t>Civilité</t>
  </si>
  <si>
    <t>Payé ?</t>
  </si>
  <si>
    <t>Responsable</t>
  </si>
  <si>
    <t>Laure MASSÉ</t>
  </si>
  <si>
    <t>544szb</t>
  </si>
  <si>
    <t>8qj4dt</t>
  </si>
  <si>
    <t>2huxqu</t>
  </si>
  <si>
    <t>Échange Franco-Allemand</t>
  </si>
  <si>
    <t>2ezyrc</t>
  </si>
  <si>
    <t>NOM Enfant</t>
  </si>
  <si>
    <t>Adresse 1</t>
  </si>
  <si>
    <t>Adresse 2</t>
  </si>
  <si>
    <t>CP Ville</t>
  </si>
  <si>
    <t>Base de loisirs de Pont-Caffino</t>
  </si>
  <si>
    <t>Pont-Caffino</t>
  </si>
  <si>
    <t>44690 Maisdon sur Sèvre</t>
  </si>
  <si>
    <t>Camping de la Forêt</t>
  </si>
  <si>
    <t>Rue de l'Étang</t>
  </si>
  <si>
    <t>44130 Le Gâvre</t>
  </si>
  <si>
    <t>Adresse 1 séjour</t>
  </si>
  <si>
    <t>Adresse 2 séjour</t>
  </si>
  <si>
    <t>CP Ville séjour</t>
  </si>
  <si>
    <t>Téléphone 1</t>
  </si>
  <si>
    <t>Téléphone 2</t>
  </si>
  <si>
    <t>436, route des Genêts</t>
  </si>
  <si>
    <t>9h15</t>
  </si>
  <si>
    <t>16h45</t>
  </si>
  <si>
    <t>10h15</t>
  </si>
  <si>
    <t>Société Générale</t>
  </si>
  <si>
    <t>Banques</t>
  </si>
  <si>
    <t>AXA Banque</t>
  </si>
  <si>
    <t>La Banque Postale</t>
  </si>
  <si>
    <t>HSBC</t>
  </si>
  <si>
    <t>Orange Bank</t>
  </si>
  <si>
    <t>aisance eau</t>
  </si>
  <si>
    <t>/</t>
  </si>
  <si>
    <t>Remise 3</t>
  </si>
  <si>
    <t>Convocation envoyée</t>
  </si>
  <si>
    <t>OUI</t>
  </si>
  <si>
    <t>âge</t>
  </si>
  <si>
    <r>
      <t xml:space="preserve">Présence
</t>
    </r>
    <r>
      <rPr>
        <sz val="6"/>
        <color theme="1"/>
        <rFont val="Calibri"/>
        <family val="2"/>
        <scheme val="minor"/>
      </rPr>
      <t>(préciser dates si différentes de celles du séjour)</t>
    </r>
  </si>
  <si>
    <t>Du</t>
  </si>
  <si>
    <t>au</t>
  </si>
  <si>
    <t>10h30</t>
  </si>
  <si>
    <t>10h45</t>
  </si>
  <si>
    <t>Nombre d'inscrits :</t>
  </si>
  <si>
    <t>Signature directeur-trice séjour :</t>
  </si>
  <si>
    <t>DUPONT</t>
  </si>
  <si>
    <t>DURAND</t>
  </si>
  <si>
    <t>Nantes</t>
  </si>
  <si>
    <t>02 40 25 25 25</t>
  </si>
  <si>
    <t>mail@fournisseur.com</t>
  </si>
  <si>
    <t>6 ans</t>
  </si>
  <si>
    <t>5 ans</t>
  </si>
  <si>
    <t>17/07/2017 - 21/07/2017</t>
  </si>
  <si>
    <t>Paul</t>
  </si>
  <si>
    <t>12 rue de Redon</t>
  </si>
  <si>
    <t>Blain</t>
  </si>
  <si>
    <t>paulemmi@hayoo.fr</t>
  </si>
  <si>
    <t>8 ans</t>
  </si>
  <si>
    <t>camp 5</t>
  </si>
  <si>
    <t>camp 6</t>
  </si>
  <si>
    <t>8h00</t>
  </si>
  <si>
    <t>8h05</t>
  </si>
  <si>
    <t>17h00</t>
  </si>
  <si>
    <t>20h00</t>
  </si>
  <si>
    <t>Paul BERNARD</t>
  </si>
  <si>
    <t>21h00</t>
  </si>
  <si>
    <t>01/09/2017 - 03/09/2017</t>
  </si>
  <si>
    <t>Mme</t>
  </si>
  <si>
    <t>GEORGES</t>
  </si>
  <si>
    <t>Maëva</t>
  </si>
  <si>
    <t>LA Château</t>
  </si>
  <si>
    <t>02 02 02 02 02</t>
  </si>
  <si>
    <t>ess@gfd.fr</t>
  </si>
  <si>
    <t>01/10/2017 - 12/10/2017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</si>
</sst>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dd/mm/yy;@"/>
    <numFmt numFmtId="167" formatCode="0.0%"/>
    <numFmt numFmtId="168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22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0" fillId="0" borderId="1" xfId="0" quotePrefix="1" applyNumberFormat="1" applyBorder="1" applyAlignment="1">
      <alignment horizontal="center" vertical="center"/>
    </xf>
    <xf numFmtId="0" fontId="0" fillId="0" borderId="2" xfId="0" applyBorder="1"/>
    <xf numFmtId="167" fontId="1" fillId="0" borderId="1" xfId="0" applyNumberFormat="1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2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6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4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 wrapText="1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0" fillId="0" borderId="0" xfId="0" applyNumberFormat="1"/>
    <xf numFmtId="14" fontId="1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/>
    <xf numFmtId="49" fontId="5" fillId="0" borderId="1" xfId="0" applyNumberFormat="1" applyFont="1" applyFill="1" applyBorder="1" applyAlignment="1">
      <alignment horizontal="center" wrapText="1"/>
    </xf>
    <xf numFmtId="49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 vertical="center"/>
    </xf>
    <xf numFmtId="0" fontId="0" fillId="7" borderId="1" xfId="0" applyFill="1" applyBorder="1" applyAlignment="1">
      <alignment vertical="top" wrapText="1"/>
    </xf>
    <xf numFmtId="0" fontId="0" fillId="7" borderId="1" xfId="0" applyFill="1" applyBorder="1" applyAlignment="1">
      <alignment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8" fontId="0" fillId="0" borderId="1" xfId="0" applyNumberFormat="1" applyBorder="1"/>
    <xf numFmtId="49" fontId="0" fillId="0" borderId="1" xfId="0" applyNumberFormat="1" applyBorder="1"/>
    <xf numFmtId="0" fontId="8" fillId="0" borderId="0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8" xfId="0" applyBorder="1" applyAlignment="1">
      <alignment horizont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0" fillId="0" borderId="7" xfId="0" applyNumberFormat="1" applyFill="1" applyBorder="1" applyAlignment="1" applyProtection="1">
      <alignment horizontal="center"/>
    </xf>
    <xf numFmtId="1" fontId="0" fillId="0" borderId="8" xfId="0" applyNumberFormat="1" applyFill="1" applyBorder="1" applyAlignment="1" applyProtection="1">
      <alignment horizontal="center"/>
    </xf>
    <xf numFmtId="1" fontId="0" fillId="0" borderId="11" xfId="0" applyNumberFormat="1" applyFill="1" applyBorder="1" applyAlignment="1" applyProtection="1">
      <alignment horizontal="center"/>
    </xf>
    <xf numFmtId="1" fontId="0" fillId="0" borderId="11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5" borderId="20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0" fillId="6" borderId="4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0" borderId="10" xfId="0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1" fontId="0" fillId="0" borderId="12" xfId="0" applyNumberFormat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" fontId="1" fillId="0" borderId="15" xfId="0" applyNumberFormat="1" applyFont="1" applyFill="1" applyBorder="1" applyAlignment="1" applyProtection="1">
      <alignment horizontal="center"/>
    </xf>
    <xf numFmtId="1" fontId="1" fillId="0" borderId="16" xfId="0" applyNumberFormat="1" applyFont="1" applyFill="1" applyBorder="1" applyAlignment="1" applyProtection="1">
      <alignment horizontal="center"/>
    </xf>
    <xf numFmtId="1" fontId="1" fillId="0" borderId="15" xfId="0" applyNumberFormat="1" applyFont="1" applyFill="1" applyBorder="1" applyAlignment="1" applyProtection="1">
      <alignment horizontal="center"/>
      <protection locked="0"/>
    </xf>
    <xf numFmtId="1" fontId="1" fillId="0" borderId="16" xfId="0" applyNumberFormat="1" applyFont="1" applyFill="1" applyBorder="1" applyAlignment="1" applyProtection="1">
      <alignment horizontal="center"/>
      <protection locked="0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1" fontId="0" fillId="0" borderId="9" xfId="0" applyNumberFormat="1" applyFill="1" applyBorder="1" applyAlignment="1" applyProtection="1">
      <alignment horizontal="center"/>
      <protection locked="0"/>
    </xf>
    <xf numFmtId="1" fontId="0" fillId="0" borderId="6" xfId="0" applyNumberFormat="1" applyFill="1" applyBorder="1" applyAlignment="1" applyProtection="1">
      <alignment horizontal="center"/>
      <protection locked="0"/>
    </xf>
    <xf numFmtId="1" fontId="0" fillId="0" borderId="12" xfId="0" applyNumberFormat="1" applyFill="1" applyBorder="1" applyAlignment="1" applyProtection="1">
      <alignment horizontal="center"/>
      <protection locked="0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3" fillId="5" borderId="22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166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/>
      <protection locked="0"/>
    </xf>
    <xf numFmtId="164" fontId="0" fillId="3" borderId="9" xfId="0" applyNumberFormat="1" applyFill="1" applyBorder="1" applyAlignment="1" applyProtection="1">
      <alignment horizontal="center"/>
      <protection locked="0"/>
    </xf>
    <xf numFmtId="164" fontId="0" fillId="3" borderId="6" xfId="0" applyNumberFormat="1" applyFill="1" applyBorder="1" applyAlignment="1" applyProtection="1">
      <alignment horizontal="center"/>
      <protection locked="0"/>
    </xf>
    <xf numFmtId="164" fontId="0" fillId="3" borderId="19" xfId="0" applyNumberFormat="1" applyFill="1" applyBorder="1" applyAlignment="1" applyProtection="1">
      <alignment horizontal="center"/>
      <protection locked="0"/>
    </xf>
    <xf numFmtId="164" fontId="0" fillId="3" borderId="14" xfId="0" applyNumberFormat="1" applyFill="1" applyBorder="1" applyAlignment="1" applyProtection="1">
      <alignment horizontal="center"/>
      <protection locked="0"/>
    </xf>
    <xf numFmtId="0" fontId="0" fillId="6" borderId="4" xfId="0" applyFill="1" applyBorder="1" applyAlignment="1" applyProtection="1">
      <alignment horizontal="center"/>
      <protection locked="0"/>
    </xf>
    <xf numFmtId="0" fontId="0" fillId="6" borderId="5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166" fontId="2" fillId="6" borderId="1" xfId="0" applyNumberFormat="1" applyFont="1" applyFill="1" applyBorder="1" applyAlignment="1" applyProtection="1">
      <alignment horizontal="center"/>
      <protection locked="0"/>
    </xf>
    <xf numFmtId="166" fontId="2" fillId="4" borderId="1" xfId="0" applyNumberFormat="1" applyFont="1" applyFill="1" applyBorder="1" applyAlignment="1" applyProtection="1">
      <alignment horizontal="center"/>
      <protection locked="0"/>
    </xf>
    <xf numFmtId="166" fontId="2" fillId="2" borderId="1" xfId="0" applyNumberFormat="1" applyFont="1" applyFill="1" applyBorder="1" applyAlignment="1" applyProtection="1">
      <alignment horizontal="center"/>
      <protection locked="0"/>
    </xf>
    <xf numFmtId="49" fontId="2" fillId="6" borderId="1" xfId="0" applyNumberFormat="1" applyFont="1" applyFill="1" applyBorder="1" applyAlignment="1" applyProtection="1">
      <alignment horizontal="center"/>
      <protection locked="0"/>
    </xf>
    <xf numFmtId="164" fontId="0" fillId="6" borderId="11" xfId="0" applyNumberFormat="1" applyFill="1" applyBorder="1" applyAlignment="1" applyProtection="1">
      <alignment horizontal="center"/>
      <protection locked="0"/>
    </xf>
    <xf numFmtId="164" fontId="0" fillId="6" borderId="8" xfId="0" applyNumberFormat="1" applyFill="1" applyBorder="1" applyAlignment="1" applyProtection="1">
      <alignment horizontal="center"/>
      <protection locked="0"/>
    </xf>
    <xf numFmtId="164" fontId="0" fillId="6" borderId="12" xfId="0" applyNumberFormat="1" applyFill="1" applyBorder="1" applyAlignment="1" applyProtection="1">
      <alignment horizontal="center"/>
      <protection locked="0"/>
    </xf>
    <xf numFmtId="164" fontId="0" fillId="6" borderId="6" xfId="0" applyNumberFormat="1" applyFill="1" applyBorder="1" applyAlignment="1" applyProtection="1">
      <alignment horizontal="center"/>
      <protection locked="0"/>
    </xf>
    <xf numFmtId="164" fontId="0" fillId="3" borderId="7" xfId="0" applyNumberFormat="1" applyFill="1" applyBorder="1" applyAlignment="1" applyProtection="1">
      <alignment horizontal="center"/>
      <protection locked="0"/>
    </xf>
    <xf numFmtId="164" fontId="0" fillId="3" borderId="8" xfId="0" applyNumberFormat="1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49" fontId="2" fillId="4" borderId="1" xfId="0" applyNumberFormat="1" applyFont="1" applyFill="1" applyBorder="1" applyAlignment="1" applyProtection="1">
      <alignment horizontal="center"/>
      <protection locked="0"/>
    </xf>
    <xf numFmtId="49" fontId="2" fillId="2" borderId="1" xfId="0" applyNumberFormat="1" applyFont="1" applyFill="1" applyBorder="1" applyAlignment="1" applyProtection="1">
      <alignment horizontal="center"/>
      <protection locked="0"/>
    </xf>
    <xf numFmtId="164" fontId="0" fillId="4" borderId="12" xfId="0" applyNumberFormat="1" applyFill="1" applyBorder="1" applyAlignment="1" applyProtection="1">
      <alignment horizontal="center"/>
      <protection locked="0"/>
    </xf>
    <xf numFmtId="164" fontId="0" fillId="4" borderId="6" xfId="0" applyNumberFormat="1" applyFill="1" applyBorder="1" applyAlignment="1" applyProtection="1">
      <alignment horizontal="center"/>
      <protection locked="0"/>
    </xf>
    <xf numFmtId="164" fontId="0" fillId="4" borderId="13" xfId="0" applyNumberFormat="1" applyFill="1" applyBorder="1" applyAlignment="1" applyProtection="1">
      <alignment horizontal="center"/>
      <protection locked="0"/>
    </xf>
    <xf numFmtId="164" fontId="0" fillId="4" borderId="14" xfId="0" applyNumberForma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64" fontId="0" fillId="4" borderId="11" xfId="0" applyNumberFormat="1" applyFill="1" applyBorder="1" applyAlignment="1" applyProtection="1">
      <alignment horizontal="center"/>
      <protection locked="0"/>
    </xf>
    <xf numFmtId="164" fontId="0" fillId="4" borderId="8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2" fillId="3" borderId="5" xfId="0" applyNumberFormat="1" applyFont="1" applyFill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64" fontId="0" fillId="2" borderId="13" xfId="0" applyNumberFormat="1" applyFill="1" applyBorder="1" applyAlignment="1" applyProtection="1">
      <alignment horizontal="center"/>
      <protection locked="0"/>
    </xf>
    <xf numFmtId="164" fontId="0" fillId="2" borderId="14" xfId="0" applyNumberFormat="1" applyFill="1" applyBorder="1" applyAlignment="1" applyProtection="1">
      <alignment horizontal="center"/>
      <protection locked="0"/>
    </xf>
    <xf numFmtId="164" fontId="0" fillId="6" borderId="13" xfId="0" applyNumberFormat="1" applyFill="1" applyBorder="1" applyAlignment="1" applyProtection="1">
      <alignment horizontal="center"/>
      <protection locked="0"/>
    </xf>
    <xf numFmtId="164" fontId="0" fillId="6" borderId="14" xfId="0" applyNumberFormat="1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</font>
      <numFmt numFmtId="0" formatCode="General"/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571500</xdr:colOff>
      <xdr:row>6</xdr:row>
      <xdr:rowOff>109315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119</xdr:row>
      <xdr:rowOff>0</xdr:rowOff>
    </xdr:from>
    <xdr:to>
      <xdr:col>11</xdr:col>
      <xdr:colOff>695325</xdr:colOff>
      <xdr:row>120</xdr:row>
      <xdr:rowOff>9525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3860125"/>
          <a:ext cx="2314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31</xdr:row>
      <xdr:rowOff>0</xdr:rowOff>
    </xdr:from>
    <xdr:ext cx="1847850" cy="1252315"/>
    <xdr:pic>
      <xdr:nvPicPr>
        <xdr:cNvPr id="22" name="Image 21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1847850" cy="1252315"/>
    <xdr:pic>
      <xdr:nvPicPr>
        <xdr:cNvPr id="23" name="Image 22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1847850" cy="1252315"/>
    <xdr:pic>
      <xdr:nvPicPr>
        <xdr:cNvPr id="24" name="Image 23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1847850" cy="1252315"/>
    <xdr:pic>
      <xdr:nvPicPr>
        <xdr:cNvPr id="25" name="Image 24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1847850" cy="1252315"/>
    <xdr:pic>
      <xdr:nvPicPr>
        <xdr:cNvPr id="26" name="Image 25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1847850" cy="1252315"/>
    <xdr:pic>
      <xdr:nvPicPr>
        <xdr:cNvPr id="27" name="Image 26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1847850" cy="1252315"/>
    <xdr:pic>
      <xdr:nvPicPr>
        <xdr:cNvPr id="28" name="Image 27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1847850" cy="1252315"/>
    <xdr:pic>
      <xdr:nvPicPr>
        <xdr:cNvPr id="29" name="Image 28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1847850" cy="1252315"/>
    <xdr:pic>
      <xdr:nvPicPr>
        <xdr:cNvPr id="30" name="Image 29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1847850" cy="1252315"/>
    <xdr:pic>
      <xdr:nvPicPr>
        <xdr:cNvPr id="31" name="Image 30">
          <a:extLst>
            <a:ext uri="{FF2B5EF4-FFF2-40B4-BE49-F238E27FC236}">
              <a16:creationId xmlns:a16="http://schemas.microsoft.com/office/drawing/2014/main" xmlns="" id="{2F22FFA6-41B2-425D-9647-17F9FE526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ss@gfd.fr" TargetMode="External"/><Relationship Id="rId2" Type="http://schemas.openxmlformats.org/officeDocument/2006/relationships/hyperlink" Target="mailto:paulemmi@hayoo.fr" TargetMode="External"/><Relationship Id="rId1" Type="http://schemas.openxmlformats.org/officeDocument/2006/relationships/hyperlink" Target="mailto:mail@fournisseur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R60"/>
  <sheetViews>
    <sheetView tabSelected="1" workbookViewId="0">
      <pane xSplit="5" ySplit="1" topLeftCell="H2" activePane="bottomRight" state="frozen"/>
      <selection pane="topRight" activeCell="E1" sqref="E1"/>
      <selection pane="bottomLeft" activeCell="A3" sqref="A3"/>
      <selection pane="bottomRight" activeCell="R4" sqref="R4"/>
    </sheetView>
  </sheetViews>
  <sheetFormatPr baseColWidth="10" defaultRowHeight="15" x14ac:dyDescent="0.25"/>
  <cols>
    <col min="1" max="1" width="5.7109375" customWidth="1"/>
    <col min="2" max="2" width="10.42578125" customWidth="1"/>
    <col min="3" max="4" width="20.42578125" customWidth="1"/>
    <col min="5" max="5" width="15.7109375" customWidth="1"/>
    <col min="6" max="6" width="11.42578125" customWidth="1"/>
    <col min="7" max="7" width="30.85546875" customWidth="1"/>
    <col min="8" max="8" width="7.42578125" customWidth="1"/>
    <col min="9" max="9" width="23.5703125" customWidth="1"/>
    <col min="10" max="11" width="13.5703125" style="45" customWidth="1"/>
    <col min="12" max="12" width="33.28515625" customWidth="1"/>
    <col min="13" max="13" width="11.42578125" customWidth="1"/>
    <col min="14" max="14" width="12" style="38" customWidth="1"/>
    <col min="15" max="15" width="8.42578125" customWidth="1"/>
    <col min="16" max="16" width="9.5703125" customWidth="1"/>
    <col min="17" max="17" width="9.42578125" customWidth="1"/>
    <col min="18" max="18" width="23.85546875" customWidth="1"/>
    <col min="19" max="19" width="5.140625" customWidth="1"/>
    <col min="20" max="20" width="5" customWidth="1"/>
    <col min="21" max="22" width="5.42578125" customWidth="1"/>
    <col min="23" max="23" width="19.5703125" customWidth="1"/>
    <col min="24" max="24" width="15.140625" style="47" customWidth="1"/>
    <col min="25" max="25" width="8.5703125" customWidth="1"/>
    <col min="26" max="26" width="8.28515625" customWidth="1"/>
    <col min="27" max="27" width="12" style="6" customWidth="1"/>
    <col min="28" max="28" width="8.42578125" customWidth="1"/>
    <col min="29" max="29" width="12" customWidth="1"/>
    <col min="30" max="30" width="11.42578125" style="6" customWidth="1"/>
    <col min="31" max="31" width="8.28515625" customWidth="1"/>
    <col min="33" max="33" width="11.42578125" style="53"/>
    <col min="34" max="34" width="18" customWidth="1"/>
    <col min="38" max="38" width="45.85546875" customWidth="1"/>
    <col min="42" max="42" width="26.85546875" style="42" customWidth="1"/>
    <col min="43" max="43" width="22.28515625" style="42" customWidth="1"/>
    <col min="44" max="44" width="25.85546875" style="42" customWidth="1"/>
  </cols>
  <sheetData>
    <row r="1" spans="1:44" s="22" customFormat="1" ht="33.75" customHeight="1" x14ac:dyDescent="0.25">
      <c r="A1" s="19" t="s">
        <v>58</v>
      </c>
      <c r="B1" s="19" t="s">
        <v>57</v>
      </c>
      <c r="C1" s="18" t="s">
        <v>0</v>
      </c>
      <c r="D1" s="40" t="s">
        <v>66</v>
      </c>
      <c r="E1" s="18" t="s">
        <v>1</v>
      </c>
      <c r="F1" s="18" t="s">
        <v>6</v>
      </c>
      <c r="G1" s="18" t="s">
        <v>2</v>
      </c>
      <c r="H1" s="18" t="s">
        <v>3</v>
      </c>
      <c r="I1" s="18" t="s">
        <v>4</v>
      </c>
      <c r="J1" s="43" t="s">
        <v>79</v>
      </c>
      <c r="K1" s="43" t="s">
        <v>80</v>
      </c>
      <c r="L1" s="18" t="s">
        <v>5</v>
      </c>
      <c r="M1" s="76" t="s">
        <v>7</v>
      </c>
      <c r="N1" s="76"/>
      <c r="O1" s="20" t="s">
        <v>9</v>
      </c>
      <c r="P1" s="20" t="s">
        <v>11</v>
      </c>
      <c r="Q1" s="20" t="s">
        <v>8</v>
      </c>
      <c r="R1" s="36" t="s">
        <v>15</v>
      </c>
      <c r="S1" s="36" t="s">
        <v>94</v>
      </c>
      <c r="T1" s="36" t="s">
        <v>91</v>
      </c>
      <c r="U1" s="36"/>
      <c r="V1" s="36"/>
      <c r="W1" s="36" t="s">
        <v>59</v>
      </c>
      <c r="X1" s="46" t="s">
        <v>16</v>
      </c>
      <c r="Y1" s="20" t="s">
        <v>19</v>
      </c>
      <c r="Z1" s="20" t="s">
        <v>33</v>
      </c>
      <c r="AA1" s="24" t="s">
        <v>20</v>
      </c>
      <c r="AB1" s="20" t="s">
        <v>21</v>
      </c>
      <c r="AC1" s="21" t="s">
        <v>24</v>
      </c>
      <c r="AD1" s="23" t="s">
        <v>35</v>
      </c>
      <c r="AE1" s="18" t="s">
        <v>23</v>
      </c>
      <c r="AF1" s="25" t="s">
        <v>51</v>
      </c>
      <c r="AG1" s="50" t="s">
        <v>52</v>
      </c>
      <c r="AH1" s="25" t="s">
        <v>41</v>
      </c>
      <c r="AI1" s="25" t="s">
        <v>53</v>
      </c>
      <c r="AJ1" s="25" t="s">
        <v>54</v>
      </c>
      <c r="AK1" s="25" t="s">
        <v>55</v>
      </c>
      <c r="AL1" s="26" t="s">
        <v>56</v>
      </c>
      <c r="AM1" s="26" t="s">
        <v>42</v>
      </c>
      <c r="AN1" s="26" t="s">
        <v>43</v>
      </c>
      <c r="AO1" s="26" t="s">
        <v>93</v>
      </c>
      <c r="AP1" s="40" t="s">
        <v>76</v>
      </c>
      <c r="AQ1" s="40" t="s">
        <v>77</v>
      </c>
      <c r="AR1" s="40" t="s">
        <v>78</v>
      </c>
    </row>
    <row r="2" spans="1:44" ht="15.75" customHeight="1" x14ac:dyDescent="0.25">
      <c r="A2" s="4" t="str">
        <f t="shared" ref="A2:A8" si="0">IF(COUNTA(AF2,AI2,AJ2,AK2)&gt;0,"OUI","NON")</f>
        <v>NON</v>
      </c>
      <c r="B2" s="27" t="s">
        <v>18</v>
      </c>
      <c r="C2" s="27" t="s">
        <v>104</v>
      </c>
      <c r="D2" s="41" t="str">
        <f>C2</f>
        <v>DUPONT</v>
      </c>
      <c r="E2" s="27" t="s">
        <v>14</v>
      </c>
      <c r="F2" s="28">
        <v>40714</v>
      </c>
      <c r="G2" s="27" t="s">
        <v>81</v>
      </c>
      <c r="H2" s="27">
        <v>44000</v>
      </c>
      <c r="I2" s="27" t="s">
        <v>106</v>
      </c>
      <c r="J2" s="44" t="s">
        <v>107</v>
      </c>
      <c r="K2" s="44">
        <v>612232524</v>
      </c>
      <c r="L2" s="29" t="s">
        <v>108</v>
      </c>
      <c r="M2" s="75" t="str">
        <f>INT((X2-F2)/365.25)&amp; " ans "&amp;MONTH(X2-F2)-1&amp;" mois "&amp;DAY(X2-F2)&amp;" jours"</f>
        <v>6 ans 0 mois 27 jours</v>
      </c>
      <c r="N2" s="75"/>
      <c r="O2" s="30">
        <v>200</v>
      </c>
      <c r="P2" s="8">
        <f>VLOOKUP(O2,Données!$B$2:$C$10,2,TRUE)</f>
        <v>2</v>
      </c>
      <c r="Q2" s="12">
        <f>HLOOKUP(R2,Données!$D$13:$O$22,VLOOKUP(P2,Données!$B$14:$C$22,1,FALSE)+1,FALSE)</f>
        <v>91</v>
      </c>
      <c r="R2" s="27" t="s">
        <v>10</v>
      </c>
      <c r="S2" s="55" t="s">
        <v>95</v>
      </c>
      <c r="T2" s="48" t="s">
        <v>92</v>
      </c>
      <c r="U2" s="48"/>
      <c r="V2" s="48"/>
      <c r="W2" s="37" t="str">
        <f>HLOOKUP(R2,Données!$B$13:$O$31,19,FALSE)</f>
        <v>Laure MASSÉ</v>
      </c>
      <c r="X2" s="7">
        <f>HLOOKUP(R2,Données!$D$13:$O$30,11,FALSE)</f>
        <v>42933</v>
      </c>
      <c r="Y2" s="8" t="str">
        <f>HLOOKUP(R2,Données!$D$13:$O$30,13,FALSE)</f>
        <v>9h10</v>
      </c>
      <c r="Z2" s="8" t="str">
        <f>HLOOKUP(R2,Données!$D$13:$O$30,14, FALSE)</f>
        <v>9h30</v>
      </c>
      <c r="AA2" s="7">
        <f>HLOOKUP(R2,Données!$D$13:$O$30,12,FALSE)</f>
        <v>42937</v>
      </c>
      <c r="AB2" s="8" t="str">
        <f>HLOOKUP(R2,Données!$D$13:$O$30,15,FALSE)</f>
        <v>17h30</v>
      </c>
      <c r="AC2" s="3" t="str">
        <f>HLOOKUP(R2,Données!$D$13:$O$30,18,FALSE)</f>
        <v>8qj4dt</v>
      </c>
      <c r="AD2" s="7">
        <f>HLOOKUP(R2,Données!$D$13:$O$30,16,FALSE)</f>
        <v>42902</v>
      </c>
      <c r="AE2" s="4" t="str">
        <f>HLOOKUP(R2,Données!$D$13:$O$30,17,FALSE)</f>
        <v>19h30</v>
      </c>
      <c r="AF2" s="32"/>
      <c r="AG2" s="51"/>
      <c r="AH2" s="32"/>
      <c r="AI2" s="32"/>
      <c r="AJ2" s="32"/>
      <c r="AK2" s="32"/>
      <c r="AL2" s="33"/>
      <c r="AM2" s="33"/>
      <c r="AN2" s="33"/>
      <c r="AO2" s="33"/>
      <c r="AP2" s="39">
        <f>HLOOKUP(R2,Données!$D$13:$O$34,20,FALSE)</f>
        <v>0</v>
      </c>
      <c r="AQ2" s="39">
        <f>HLOOKUP(R2,Données!$D$13:$O$34,21,FALSE)</f>
        <v>0</v>
      </c>
      <c r="AR2" s="39">
        <f>HLOOKUP(R2,Données!$D$13:$O$34,22,FALSE)</f>
        <v>0</v>
      </c>
    </row>
    <row r="3" spans="1:44" ht="15.75" customHeight="1" x14ac:dyDescent="0.25">
      <c r="A3" s="5" t="str">
        <f t="shared" si="0"/>
        <v>NON</v>
      </c>
      <c r="B3" s="27" t="s">
        <v>18</v>
      </c>
      <c r="C3" s="27" t="s">
        <v>105</v>
      </c>
      <c r="D3" s="41" t="str">
        <f t="shared" ref="D3:D26" si="1">C3</f>
        <v>DURAND</v>
      </c>
      <c r="E3" s="27" t="s">
        <v>112</v>
      </c>
      <c r="F3" s="28">
        <v>40116</v>
      </c>
      <c r="G3" s="27" t="s">
        <v>113</v>
      </c>
      <c r="H3" s="70">
        <v>44130</v>
      </c>
      <c r="I3" s="70" t="s">
        <v>114</v>
      </c>
      <c r="J3" s="44">
        <v>954866621</v>
      </c>
      <c r="K3" s="44">
        <v>783779586</v>
      </c>
      <c r="L3" s="29" t="s">
        <v>115</v>
      </c>
      <c r="M3" s="75" t="str">
        <f t="shared" ref="M3:M8" si="2">INT((X3-F3)/365.25)&amp; " ans "&amp;MONTH(X3-F3)-1&amp;" mois "&amp;DAY(X3-F3)&amp;" jours"</f>
        <v>7 ans 10 mois 2 jours</v>
      </c>
      <c r="N3" s="75"/>
      <c r="O3" s="30">
        <v>1254</v>
      </c>
      <c r="P3" s="4">
        <f>VLOOKUP(O3,Données!$B$2:$C$10,2,TRUE)</f>
        <v>6</v>
      </c>
      <c r="Q3" s="12">
        <f>HLOOKUP(R3,Données!$D$13:$O$22,VLOOKUP(P3,Données!$B$14:$C$22,1,FALSE)+1,FALSE)</f>
        <v>6</v>
      </c>
      <c r="R3" s="27" t="s">
        <v>117</v>
      </c>
      <c r="S3" s="55"/>
      <c r="T3" s="48"/>
      <c r="U3" s="48"/>
      <c r="V3" s="48"/>
      <c r="W3" s="37" t="str">
        <f>HLOOKUP(R3,Données!$B$13:$O$31,19,FALSE)</f>
        <v>Paul BERNARD</v>
      </c>
      <c r="X3" s="7">
        <f>HLOOKUP(R3,Données!$D$13:$O$30,11,FALSE)</f>
        <v>42979</v>
      </c>
      <c r="Y3" s="8" t="str">
        <f>HLOOKUP(R3,Données!$D$13:$O$30,13,FALSE)</f>
        <v>8h00</v>
      </c>
      <c r="Z3" s="8" t="str">
        <f>HLOOKUP(R3,Données!$D$13:$O$30,14, FALSE)</f>
        <v>8h05</v>
      </c>
      <c r="AA3" s="7">
        <f>HLOOKUP(R3,Données!$D$13:$O$30,12,FALSE)</f>
        <v>42981</v>
      </c>
      <c r="AB3" s="8" t="str">
        <f>HLOOKUP(R3,Données!$D$13:$O$30,15,FALSE)</f>
        <v>17h00</v>
      </c>
      <c r="AC3" s="3">
        <f>HLOOKUP(R3,Données!$D$13:$O$30,18,FALSE)</f>
        <v>1234</v>
      </c>
      <c r="AD3" s="7">
        <f>HLOOKUP(R3,Données!$D$13:$O$30,16,FALSE)</f>
        <v>42977</v>
      </c>
      <c r="AE3" s="4" t="str">
        <f>HLOOKUP(R3,Données!$D$13:$O$30,17,FALSE)</f>
        <v>20h00</v>
      </c>
      <c r="AF3" s="32"/>
      <c r="AG3" s="51"/>
      <c r="AH3" s="32"/>
      <c r="AI3" s="32"/>
      <c r="AJ3" s="32"/>
      <c r="AK3" s="32"/>
      <c r="AL3" s="33"/>
      <c r="AM3" s="33"/>
      <c r="AN3" s="33">
        <v>3481473</v>
      </c>
      <c r="AO3" s="33"/>
      <c r="AP3" s="39">
        <f>HLOOKUP(R3,Données!$D$13:$O$34,20,FALSE)</f>
        <v>0</v>
      </c>
      <c r="AQ3" s="39">
        <f>HLOOKUP(R3,Données!$D$13:$O$34,21,FALSE)</f>
        <v>0</v>
      </c>
      <c r="AR3" s="39">
        <f>HLOOKUP(R3,Données!$D$13:$O$34,22,FALSE)</f>
        <v>0</v>
      </c>
    </row>
    <row r="4" spans="1:44" ht="15.75" customHeight="1" x14ac:dyDescent="0.25">
      <c r="A4" s="5" t="str">
        <f t="shared" si="0"/>
        <v>NON</v>
      </c>
      <c r="B4" s="27" t="s">
        <v>126</v>
      </c>
      <c r="C4" s="27" t="s">
        <v>127</v>
      </c>
      <c r="D4" s="41" t="str">
        <f t="shared" si="1"/>
        <v>GEORGES</v>
      </c>
      <c r="E4" s="27" t="s">
        <v>128</v>
      </c>
      <c r="F4" s="28">
        <v>40909</v>
      </c>
      <c r="G4" s="27" t="s">
        <v>129</v>
      </c>
      <c r="H4" s="70">
        <v>44130</v>
      </c>
      <c r="I4" s="70" t="s">
        <v>114</v>
      </c>
      <c r="J4" s="44" t="s">
        <v>130</v>
      </c>
      <c r="K4" s="44">
        <v>606060606</v>
      </c>
      <c r="L4" s="29" t="s">
        <v>131</v>
      </c>
      <c r="M4" s="75" t="str">
        <f t="shared" si="2"/>
        <v>5 ans 8 mois 30 jours</v>
      </c>
      <c r="N4" s="75"/>
      <c r="O4" s="30">
        <v>9999</v>
      </c>
      <c r="P4" s="4">
        <f>VLOOKUP(O4,Données!$B$2:$C$10,2,TRUE)</f>
        <v>9</v>
      </c>
      <c r="Q4" s="12">
        <f>HLOOKUP(R4,Données!$D$13:$O$22,VLOOKUP(P4,Données!$B$14:$C$22,1,FALSE)+1,FALSE)</f>
        <v>9</v>
      </c>
      <c r="R4" s="27" t="s">
        <v>118</v>
      </c>
      <c r="S4" s="55"/>
      <c r="T4" s="48"/>
      <c r="U4" s="48"/>
      <c r="V4" s="48"/>
      <c r="W4" s="37" t="str">
        <f>HLOOKUP(R4,Données!$B$13:$O$31,19,FALSE)</f>
        <v>Paul BERNARD</v>
      </c>
      <c r="X4" s="7">
        <f>HLOOKUP(R4,Données!$D$13:$O$30,11,FALSE)</f>
        <v>43009</v>
      </c>
      <c r="Y4" s="8" t="str">
        <f>HLOOKUP(R4,Données!$D$13:$O$30,13,FALSE)</f>
        <v>8h00</v>
      </c>
      <c r="Z4" s="8" t="str">
        <f>HLOOKUP(R4,Données!$D$13:$O$30,14, FALSE)</f>
        <v>8h05</v>
      </c>
      <c r="AA4" s="7">
        <f>HLOOKUP(R4,Données!$D$13:$O$30,12,FALSE)</f>
        <v>43020</v>
      </c>
      <c r="AB4" s="8" t="str">
        <f>HLOOKUP(R4,Données!$D$13:$O$30,15,FALSE)</f>
        <v>17h00</v>
      </c>
      <c r="AC4" s="3">
        <f>HLOOKUP(R4,Données!$D$13:$O$30,18,FALSE)</f>
        <v>3548</v>
      </c>
      <c r="AD4" s="7">
        <f>HLOOKUP(R4,Données!$D$13:$O$30,16,FALSE)</f>
        <v>42977</v>
      </c>
      <c r="AE4" s="4" t="str">
        <f>HLOOKUP(R4,Données!$D$13:$O$30,17,FALSE)</f>
        <v>21h00</v>
      </c>
      <c r="AF4" s="32"/>
      <c r="AG4" s="52"/>
      <c r="AH4" s="32"/>
      <c r="AI4" s="32"/>
      <c r="AJ4" s="32"/>
      <c r="AK4" s="32"/>
      <c r="AL4" s="33"/>
      <c r="AM4" s="33"/>
      <c r="AN4" s="33">
        <v>3481473</v>
      </c>
      <c r="AO4" s="33"/>
      <c r="AP4" s="39">
        <f>HLOOKUP(R4,Données!$D$13:$O$34,20,FALSE)</f>
        <v>0</v>
      </c>
      <c r="AQ4" s="39">
        <f>HLOOKUP(R4,Données!$D$13:$O$34,21,FALSE)</f>
        <v>0</v>
      </c>
      <c r="AR4" s="39">
        <f>HLOOKUP(R4,Données!$D$13:$O$34,22,FALSE)</f>
        <v>0</v>
      </c>
    </row>
    <row r="5" spans="1:44" ht="15.75" customHeight="1" x14ac:dyDescent="0.25">
      <c r="A5" s="5" t="str">
        <f t="shared" si="0"/>
        <v>NON</v>
      </c>
      <c r="B5" s="27"/>
      <c r="C5" s="27"/>
      <c r="D5" s="41">
        <f t="shared" si="1"/>
        <v>0</v>
      </c>
      <c r="E5" s="27"/>
      <c r="F5" s="28"/>
      <c r="G5" s="27"/>
      <c r="H5" s="70"/>
      <c r="I5" s="70"/>
      <c r="J5" s="44"/>
      <c r="K5" s="44"/>
      <c r="L5" s="29"/>
      <c r="M5" s="75" t="e">
        <f t="shared" si="2"/>
        <v>#N/A</v>
      </c>
      <c r="N5" s="75"/>
      <c r="O5" s="30">
        <v>9999</v>
      </c>
      <c r="P5" s="4">
        <f>VLOOKUP(O5,Données!$B$2:$C$10,2,TRUE)</f>
        <v>9</v>
      </c>
      <c r="Q5" s="12" t="e">
        <f>HLOOKUP(R5,Données!$D$13:$O$22,VLOOKUP(P5,Données!$B$14:$C$22,1,FALSE)+1,FALSE)</f>
        <v>#N/A</v>
      </c>
      <c r="R5" s="27"/>
      <c r="S5" s="55"/>
      <c r="T5" s="48"/>
      <c r="U5" s="48"/>
      <c r="V5" s="48"/>
      <c r="W5" s="37" t="e">
        <f>HLOOKUP(R5,Données!$B$13:$O$31,19,FALSE)</f>
        <v>#N/A</v>
      </c>
      <c r="X5" s="7" t="e">
        <f>HLOOKUP(R5,Données!$D$13:$O$30,11,FALSE)</f>
        <v>#N/A</v>
      </c>
      <c r="Y5" s="8" t="e">
        <f>HLOOKUP(R5,Données!$D$13:$O$30,13,FALSE)</f>
        <v>#N/A</v>
      </c>
      <c r="Z5" s="8" t="e">
        <f>HLOOKUP(R5,Données!$D$13:$O$30,14, FALSE)</f>
        <v>#N/A</v>
      </c>
      <c r="AA5" s="7" t="e">
        <f>HLOOKUP(R5,Données!$D$13:$O$30,12,FALSE)</f>
        <v>#N/A</v>
      </c>
      <c r="AB5" s="8" t="e">
        <f>HLOOKUP(R5,Données!$D$13:$O$30,15,FALSE)</f>
        <v>#N/A</v>
      </c>
      <c r="AC5" s="3" t="e">
        <f>HLOOKUP(R5,Données!$D$13:$O$30,18,FALSE)</f>
        <v>#N/A</v>
      </c>
      <c r="AD5" s="7" t="e">
        <f>HLOOKUP(R5,Données!$D$13:$O$30,16,FALSE)</f>
        <v>#N/A</v>
      </c>
      <c r="AE5" s="4" t="e">
        <f>HLOOKUP(R5,Données!$D$13:$O$30,17,FALSE)</f>
        <v>#N/A</v>
      </c>
      <c r="AF5" s="32"/>
      <c r="AG5" s="51"/>
      <c r="AH5" s="32"/>
      <c r="AI5" s="32"/>
      <c r="AJ5" s="32"/>
      <c r="AK5" s="32"/>
      <c r="AL5" s="33"/>
      <c r="AM5" s="33"/>
      <c r="AN5" s="33">
        <v>3481473</v>
      </c>
      <c r="AO5" s="33"/>
      <c r="AP5" s="39" t="e">
        <f>HLOOKUP(R5,Données!$D$13:$O$34,20,FALSE)</f>
        <v>#N/A</v>
      </c>
      <c r="AQ5" s="39" t="e">
        <f>HLOOKUP(R5,Données!$D$13:$O$34,21,FALSE)</f>
        <v>#N/A</v>
      </c>
      <c r="AR5" s="39" t="e">
        <f>HLOOKUP(R5,Données!$D$13:$O$34,22,FALSE)</f>
        <v>#N/A</v>
      </c>
    </row>
    <row r="6" spans="1:44" ht="15.75" customHeight="1" x14ac:dyDescent="0.25">
      <c r="A6" s="5" t="str">
        <f t="shared" si="0"/>
        <v>NON</v>
      </c>
      <c r="B6" s="27"/>
      <c r="C6" s="27"/>
      <c r="D6" s="41">
        <f t="shared" si="1"/>
        <v>0</v>
      </c>
      <c r="E6" s="27"/>
      <c r="F6" s="28"/>
      <c r="G6" s="27"/>
      <c r="H6" s="70"/>
      <c r="I6" s="70"/>
      <c r="J6" s="44"/>
      <c r="K6" s="44"/>
      <c r="L6" s="29"/>
      <c r="M6" s="75" t="e">
        <f t="shared" si="2"/>
        <v>#N/A</v>
      </c>
      <c r="N6" s="75"/>
      <c r="O6" s="30">
        <v>9999</v>
      </c>
      <c r="P6" s="4">
        <f>VLOOKUP(O6,Données!$B$2:$C$10,2,TRUE)</f>
        <v>9</v>
      </c>
      <c r="Q6" s="12" t="e">
        <f>HLOOKUP(R6,Données!$D$13:$O$22,VLOOKUP(P6,Données!$B$14:$C$22,1,FALSE)+1,FALSE)</f>
        <v>#N/A</v>
      </c>
      <c r="R6" s="27"/>
      <c r="S6" s="55"/>
      <c r="T6" s="48"/>
      <c r="U6" s="48"/>
      <c r="V6" s="48"/>
      <c r="W6" s="37" t="e">
        <f>HLOOKUP(R6,Données!$B$13:$O$31,19,FALSE)</f>
        <v>#N/A</v>
      </c>
      <c r="X6" s="7" t="e">
        <f>HLOOKUP(R6,Données!$D$13:$O$30,11,FALSE)</f>
        <v>#N/A</v>
      </c>
      <c r="Y6" s="8" t="e">
        <f>HLOOKUP(R6,Données!$D$13:$O$30,13,FALSE)</f>
        <v>#N/A</v>
      </c>
      <c r="Z6" s="8" t="e">
        <f>HLOOKUP(R6,Données!$D$13:$O$30,14, FALSE)</f>
        <v>#N/A</v>
      </c>
      <c r="AA6" s="7" t="e">
        <f>HLOOKUP(R6,Données!$D$13:$O$30,12,FALSE)</f>
        <v>#N/A</v>
      </c>
      <c r="AB6" s="8" t="e">
        <f>HLOOKUP(R6,Données!$D$13:$O$30,15,FALSE)</f>
        <v>#N/A</v>
      </c>
      <c r="AC6" s="3" t="e">
        <f>HLOOKUP(R6,Données!$D$13:$O$30,18,FALSE)</f>
        <v>#N/A</v>
      </c>
      <c r="AD6" s="7" t="e">
        <f>HLOOKUP(R6,Données!$D$13:$O$30,16,FALSE)</f>
        <v>#N/A</v>
      </c>
      <c r="AE6" s="4" t="e">
        <f>HLOOKUP(R6,Données!$D$13:$O$30,17,FALSE)</f>
        <v>#N/A</v>
      </c>
      <c r="AF6" s="32"/>
      <c r="AG6" s="52"/>
      <c r="AH6" s="32"/>
      <c r="AI6" s="32"/>
      <c r="AJ6" s="32"/>
      <c r="AK6" s="32"/>
      <c r="AL6" s="33"/>
      <c r="AM6" s="33"/>
      <c r="AN6" s="33">
        <v>3481473</v>
      </c>
      <c r="AO6" s="33"/>
      <c r="AP6" s="39" t="e">
        <f>HLOOKUP(R6,Données!$D$13:$O$34,20,FALSE)</f>
        <v>#N/A</v>
      </c>
      <c r="AQ6" s="39" t="e">
        <f>HLOOKUP(R6,Données!$D$13:$O$34,21,FALSE)</f>
        <v>#N/A</v>
      </c>
      <c r="AR6" s="39" t="e">
        <f>HLOOKUP(R6,Données!$D$13:$O$34,22,FALSE)</f>
        <v>#N/A</v>
      </c>
    </row>
    <row r="7" spans="1:44" ht="15.75" customHeight="1" x14ac:dyDescent="0.25">
      <c r="A7" s="5" t="str">
        <f t="shared" si="0"/>
        <v>NON</v>
      </c>
      <c r="B7" s="27"/>
      <c r="C7" s="27"/>
      <c r="D7" s="41">
        <f t="shared" si="1"/>
        <v>0</v>
      </c>
      <c r="E7" s="27"/>
      <c r="F7" s="28"/>
      <c r="G7" s="27"/>
      <c r="H7" s="70"/>
      <c r="I7" s="70"/>
      <c r="J7" s="44"/>
      <c r="K7" s="44"/>
      <c r="L7" s="29"/>
      <c r="M7" s="75" t="e">
        <f t="shared" si="2"/>
        <v>#N/A</v>
      </c>
      <c r="N7" s="75"/>
      <c r="O7" s="30">
        <v>9999</v>
      </c>
      <c r="P7" s="4">
        <f>VLOOKUP(O7,Données!$B$2:$C$10,2,TRUE)</f>
        <v>9</v>
      </c>
      <c r="Q7" s="12" t="e">
        <f>HLOOKUP(R7,Données!$D$13:$O$22,VLOOKUP(P7,Données!$B$14:$C$22,1,FALSE)+1,FALSE)</f>
        <v>#N/A</v>
      </c>
      <c r="R7" s="27"/>
      <c r="S7" s="55"/>
      <c r="T7" s="48"/>
      <c r="U7" s="48"/>
      <c r="V7" s="48"/>
      <c r="W7" s="37" t="e">
        <f>HLOOKUP(R7,Données!$B$13:$O$31,19,FALSE)</f>
        <v>#N/A</v>
      </c>
      <c r="X7" s="7" t="e">
        <f>HLOOKUP(R7,Données!$D$13:$O$30,11,FALSE)</f>
        <v>#N/A</v>
      </c>
      <c r="Y7" s="8" t="e">
        <f>HLOOKUP(R7,Données!$D$13:$O$30,13,FALSE)</f>
        <v>#N/A</v>
      </c>
      <c r="Z7" s="8" t="e">
        <f>HLOOKUP(R7,Données!$D$13:$O$30,14, FALSE)</f>
        <v>#N/A</v>
      </c>
      <c r="AA7" s="7" t="e">
        <f>HLOOKUP(R7,Données!$D$13:$O$30,12,FALSE)</f>
        <v>#N/A</v>
      </c>
      <c r="AB7" s="8" t="e">
        <f>HLOOKUP(R7,Données!$D$13:$O$30,15,FALSE)</f>
        <v>#N/A</v>
      </c>
      <c r="AC7" s="3" t="e">
        <f>HLOOKUP(R7,Données!$D$13:$O$30,18,FALSE)</f>
        <v>#N/A</v>
      </c>
      <c r="AD7" s="7" t="e">
        <f>HLOOKUP(R7,Données!$D$13:$O$30,16,FALSE)</f>
        <v>#N/A</v>
      </c>
      <c r="AE7" s="4" t="e">
        <f>HLOOKUP(R7,Données!$D$13:$O$30,17,FALSE)</f>
        <v>#N/A</v>
      </c>
      <c r="AF7" s="32"/>
      <c r="AG7" s="51"/>
      <c r="AH7" s="32"/>
      <c r="AI7" s="32"/>
      <c r="AJ7" s="32"/>
      <c r="AK7" s="32"/>
      <c r="AL7" s="33"/>
      <c r="AM7" s="33"/>
      <c r="AN7" s="33">
        <v>3481473</v>
      </c>
      <c r="AO7" s="33"/>
      <c r="AP7" s="39" t="e">
        <f>HLOOKUP(R7,Données!$D$13:$O$34,20,FALSE)</f>
        <v>#N/A</v>
      </c>
      <c r="AQ7" s="39" t="e">
        <f>HLOOKUP(R7,Données!$D$13:$O$34,21,FALSE)</f>
        <v>#N/A</v>
      </c>
      <c r="AR7" s="39" t="e">
        <f>HLOOKUP(R7,Données!$D$13:$O$34,22,FALSE)</f>
        <v>#N/A</v>
      </c>
    </row>
    <row r="8" spans="1:44" ht="15.75" customHeight="1" x14ac:dyDescent="0.25">
      <c r="A8" s="5" t="str">
        <f t="shared" si="0"/>
        <v>NON</v>
      </c>
      <c r="B8" s="27"/>
      <c r="C8" s="27"/>
      <c r="D8" s="41">
        <f t="shared" si="1"/>
        <v>0</v>
      </c>
      <c r="E8" s="27"/>
      <c r="F8" s="28"/>
      <c r="G8" s="27"/>
      <c r="H8" s="70"/>
      <c r="I8" s="70"/>
      <c r="J8" s="44"/>
      <c r="K8" s="44"/>
      <c r="L8" s="29"/>
      <c r="M8" s="75" t="e">
        <f t="shared" si="2"/>
        <v>#N/A</v>
      </c>
      <c r="N8" s="75"/>
      <c r="O8" s="30">
        <v>9999</v>
      </c>
      <c r="P8" s="4">
        <f>VLOOKUP(O8,Données!$B$2:$C$10,2,TRUE)</f>
        <v>9</v>
      </c>
      <c r="Q8" s="12" t="e">
        <f>HLOOKUP(R8,Données!$D$13:$O$22,VLOOKUP(P8,Données!$B$14:$C$22,1,FALSE)+1,FALSE)</f>
        <v>#N/A</v>
      </c>
      <c r="R8" s="27"/>
      <c r="S8" s="55"/>
      <c r="T8" s="48"/>
      <c r="U8" s="48"/>
      <c r="V8" s="48"/>
      <c r="W8" s="37" t="e">
        <f>HLOOKUP(R8,Données!$B$13:$O$31,19,FALSE)</f>
        <v>#N/A</v>
      </c>
      <c r="X8" s="7" t="e">
        <f>HLOOKUP(R8,Données!$D$13:$O$30,11,FALSE)</f>
        <v>#N/A</v>
      </c>
      <c r="Y8" s="8" t="e">
        <f>HLOOKUP(R8,Données!$D$13:$O$30,13,FALSE)</f>
        <v>#N/A</v>
      </c>
      <c r="Z8" s="8" t="e">
        <f>HLOOKUP(R8,Données!$D$13:$O$30,14, FALSE)</f>
        <v>#N/A</v>
      </c>
      <c r="AA8" s="7" t="e">
        <f>HLOOKUP(R8,Données!$D$13:$O$30,12,FALSE)</f>
        <v>#N/A</v>
      </c>
      <c r="AB8" s="8" t="e">
        <f>HLOOKUP(R8,Données!$D$13:$O$30,15,FALSE)</f>
        <v>#N/A</v>
      </c>
      <c r="AC8" s="3" t="e">
        <f>HLOOKUP(R8,Données!$D$13:$O$30,18,FALSE)</f>
        <v>#N/A</v>
      </c>
      <c r="AD8" s="7" t="e">
        <f>HLOOKUP(R8,Données!$D$13:$O$30,16,FALSE)</f>
        <v>#N/A</v>
      </c>
      <c r="AE8" s="4" t="e">
        <f>HLOOKUP(R8,Données!$D$13:$O$30,17,FALSE)</f>
        <v>#N/A</v>
      </c>
      <c r="AF8" s="32"/>
      <c r="AG8" s="54"/>
      <c r="AH8" s="32"/>
      <c r="AI8" s="32"/>
      <c r="AJ8" s="32"/>
      <c r="AK8" s="32"/>
      <c r="AL8" s="33"/>
      <c r="AM8" s="33"/>
      <c r="AN8" s="33"/>
      <c r="AO8" s="33"/>
      <c r="AP8" s="39" t="e">
        <f>HLOOKUP(R8,Données!$D$13:$O$34,20,FALSE)</f>
        <v>#N/A</v>
      </c>
      <c r="AQ8" s="39" t="e">
        <f>HLOOKUP(R8,Données!$D$13:$O$34,21,FALSE)</f>
        <v>#N/A</v>
      </c>
      <c r="AR8" s="39" t="e">
        <f>HLOOKUP(R8,Données!$D$13:$O$34,22,FALSE)</f>
        <v>#N/A</v>
      </c>
    </row>
    <row r="9" spans="1:44" x14ac:dyDescent="0.25">
      <c r="A9" s="5" t="str">
        <f t="shared" ref="A9:A57" si="3">IF(COUNTA(AF9,AI9,AJ9,AK9)&gt;0,"OUI","NON")</f>
        <v>NON</v>
      </c>
      <c r="B9" s="27"/>
      <c r="C9" s="27"/>
      <c r="D9" s="41">
        <f t="shared" si="1"/>
        <v>0</v>
      </c>
      <c r="E9" s="27"/>
      <c r="F9" s="27"/>
      <c r="G9" s="27"/>
      <c r="H9" s="27"/>
      <c r="I9" s="27"/>
      <c r="J9" s="44"/>
      <c r="K9" s="44"/>
      <c r="L9" s="27"/>
      <c r="M9" s="75" t="e">
        <f t="shared" ref="M9:M16" si="4">INT((X9-F9)/365.25)&amp; " ans "&amp;MONTH(X9-F9)-1&amp;" mois "&amp;DAY(X9-F9)&amp;" jours"</f>
        <v>#N/A</v>
      </c>
      <c r="N9" s="75"/>
      <c r="O9" s="31">
        <v>9999</v>
      </c>
      <c r="P9" s="5">
        <f>VLOOKUP(O9,Données!$B$2:$C$10,2,TRUE)</f>
        <v>9</v>
      </c>
      <c r="Q9" s="12" t="e">
        <f>HLOOKUP(R9,Données!$D$13:$O$22,VLOOKUP(P9,Données!$B$14:$C$22,1,FALSE)+1,FALSE)</f>
        <v>#N/A</v>
      </c>
      <c r="R9" s="27"/>
      <c r="S9" s="69"/>
      <c r="T9" s="48"/>
      <c r="U9" s="48"/>
      <c r="V9" s="48"/>
      <c r="W9" s="37" t="e">
        <f>HLOOKUP(R9,Données!$B$13:$O$31,19,FALSE)</f>
        <v>#N/A</v>
      </c>
      <c r="X9" s="7" t="e">
        <f>HLOOKUP(R9,Données!$D$13:$O$30,11,FALSE)</f>
        <v>#N/A</v>
      </c>
      <c r="Y9" s="8" t="e">
        <f>HLOOKUP(R9,Données!$D$13:$O$30,13,FALSE)</f>
        <v>#N/A</v>
      </c>
      <c r="Z9" s="8" t="e">
        <f>HLOOKUP(R9,Données!$D$13:$O$30,14, FALSE)</f>
        <v>#N/A</v>
      </c>
      <c r="AA9" s="7" t="e">
        <f>HLOOKUP(R9,Données!$D$13:$O$30,12,FALSE)</f>
        <v>#N/A</v>
      </c>
      <c r="AB9" s="8" t="e">
        <f>HLOOKUP(R9,Données!$D$13:$O$30,15,FALSE)</f>
        <v>#N/A</v>
      </c>
      <c r="AC9" s="9" t="e">
        <f>HLOOKUP(R9,Données!$D$13:$O$30,18,FALSE)</f>
        <v>#N/A</v>
      </c>
      <c r="AD9" s="7" t="e">
        <f>HLOOKUP(R9,Données!$D$13:$O$30,16,FALSE)</f>
        <v>#N/A</v>
      </c>
      <c r="AE9" s="5" t="e">
        <f>HLOOKUP(R9,Données!$D$13:$O$30,17,FALSE)</f>
        <v>#N/A</v>
      </c>
      <c r="AF9" s="35"/>
      <c r="AG9" s="52"/>
      <c r="AH9" s="32"/>
      <c r="AI9" s="35"/>
      <c r="AJ9" s="35"/>
      <c r="AK9" s="35"/>
      <c r="AL9" s="33"/>
      <c r="AM9" s="33"/>
      <c r="AN9" s="33"/>
      <c r="AO9" s="33"/>
      <c r="AP9" s="39" t="e">
        <f>HLOOKUP(R9,Données!$D$13:$O$34,20,FALSE)</f>
        <v>#N/A</v>
      </c>
      <c r="AQ9" s="39" t="e">
        <f>HLOOKUP(R9,Données!$D$13:$O$34,21,FALSE)</f>
        <v>#N/A</v>
      </c>
      <c r="AR9" s="39" t="e">
        <f>HLOOKUP(R9,Données!$D$13:$O$34,22,FALSE)</f>
        <v>#N/A</v>
      </c>
    </row>
    <row r="10" spans="1:44" x14ac:dyDescent="0.25">
      <c r="A10" s="5" t="str">
        <f t="shared" si="3"/>
        <v>NON</v>
      </c>
      <c r="B10" s="27"/>
      <c r="C10" s="27"/>
      <c r="D10" s="41">
        <f t="shared" si="1"/>
        <v>0</v>
      </c>
      <c r="E10" s="27"/>
      <c r="F10" s="27"/>
      <c r="G10" s="27"/>
      <c r="H10" s="27"/>
      <c r="I10" s="27"/>
      <c r="J10" s="44"/>
      <c r="K10" s="44"/>
      <c r="L10" s="27"/>
      <c r="M10" s="75" t="e">
        <f t="shared" si="4"/>
        <v>#N/A</v>
      </c>
      <c r="N10" s="75"/>
      <c r="O10" s="31">
        <v>9999</v>
      </c>
      <c r="P10" s="5">
        <f>VLOOKUP(O10,Données!$B$2:$C$10,2,TRUE)</f>
        <v>9</v>
      </c>
      <c r="Q10" s="12" t="e">
        <f>HLOOKUP(R10,Données!$D$13:$O$22,VLOOKUP(P10,Données!$B$14:$C$22,1,FALSE)+1,FALSE)</f>
        <v>#N/A</v>
      </c>
      <c r="R10" s="27"/>
      <c r="S10" s="69"/>
      <c r="T10" s="48"/>
      <c r="U10" s="48"/>
      <c r="V10" s="48"/>
      <c r="W10" s="37" t="e">
        <f>HLOOKUP(R10,Données!$B$13:$O$31,19,FALSE)</f>
        <v>#N/A</v>
      </c>
      <c r="X10" s="7" t="e">
        <f>HLOOKUP(R10,Données!$D$13:$O$30,11,FALSE)</f>
        <v>#N/A</v>
      </c>
      <c r="Y10" s="8" t="e">
        <f>HLOOKUP(R10,Données!$D$13:$O$30,13,FALSE)</f>
        <v>#N/A</v>
      </c>
      <c r="Z10" s="8" t="e">
        <f>HLOOKUP(R10,Données!$D$13:$O$30,14, FALSE)</f>
        <v>#N/A</v>
      </c>
      <c r="AA10" s="7" t="e">
        <f>HLOOKUP(R10,Données!$D$13:$O$30,12,FALSE)</f>
        <v>#N/A</v>
      </c>
      <c r="AB10" s="8" t="e">
        <f>HLOOKUP(R10,Données!$D$13:$O$30,15,FALSE)</f>
        <v>#N/A</v>
      </c>
      <c r="AC10" s="9" t="e">
        <f>HLOOKUP(R10,Données!$D$13:$O$30,18,FALSE)</f>
        <v>#N/A</v>
      </c>
      <c r="AD10" s="7" t="e">
        <f>HLOOKUP(R10,Données!$D$13:$O$30,16,FALSE)</f>
        <v>#N/A</v>
      </c>
      <c r="AE10" s="5" t="e">
        <f>HLOOKUP(R10,Données!$D$13:$O$30,17,FALSE)</f>
        <v>#N/A</v>
      </c>
      <c r="AF10" s="35"/>
      <c r="AG10" s="52"/>
      <c r="AH10" s="32"/>
      <c r="AI10" s="35"/>
      <c r="AJ10" s="35"/>
      <c r="AK10" s="35"/>
      <c r="AL10" s="33"/>
      <c r="AM10" s="33"/>
      <c r="AN10" s="33"/>
      <c r="AO10" s="33"/>
      <c r="AP10" s="39" t="e">
        <f>HLOOKUP(R10,Données!$D$13:$O$34,20,FALSE)</f>
        <v>#N/A</v>
      </c>
      <c r="AQ10" s="39" t="e">
        <f>HLOOKUP(R10,Données!$D$13:$O$34,21,FALSE)</f>
        <v>#N/A</v>
      </c>
      <c r="AR10" s="39" t="e">
        <f>HLOOKUP(R10,Données!$D$13:$O$34,22,FALSE)</f>
        <v>#N/A</v>
      </c>
    </row>
    <row r="11" spans="1:44" x14ac:dyDescent="0.25">
      <c r="A11" s="5" t="str">
        <f t="shared" si="3"/>
        <v>NON</v>
      </c>
      <c r="B11" s="27"/>
      <c r="C11" s="27"/>
      <c r="D11" s="41">
        <f t="shared" si="1"/>
        <v>0</v>
      </c>
      <c r="E11" s="27"/>
      <c r="F11" s="27"/>
      <c r="G11" s="27"/>
      <c r="H11" s="27"/>
      <c r="I11" s="27"/>
      <c r="J11" s="44"/>
      <c r="K11" s="44"/>
      <c r="L11" s="27"/>
      <c r="M11" s="75" t="e">
        <f t="shared" si="4"/>
        <v>#N/A</v>
      </c>
      <c r="N11" s="75"/>
      <c r="O11" s="31">
        <v>9999</v>
      </c>
      <c r="P11" s="5">
        <f>VLOOKUP(O11,Données!$B$2:$C$10,2,TRUE)</f>
        <v>9</v>
      </c>
      <c r="Q11" s="12" t="e">
        <f>HLOOKUP(R11,Données!$D$13:$O$22,VLOOKUP(P11,Données!$B$14:$C$22,1,FALSE)+1,FALSE)</f>
        <v>#N/A</v>
      </c>
      <c r="R11" s="27"/>
      <c r="S11" s="69"/>
      <c r="T11" s="48"/>
      <c r="U11" s="48"/>
      <c r="V11" s="48"/>
      <c r="W11" s="37" t="e">
        <f>HLOOKUP(R11,Données!$B$13:$O$31,19,FALSE)</f>
        <v>#N/A</v>
      </c>
      <c r="X11" s="7" t="e">
        <f>HLOOKUP(R11,Données!$D$13:$O$30,11,FALSE)</f>
        <v>#N/A</v>
      </c>
      <c r="Y11" s="8" t="e">
        <f>HLOOKUP(R11,Données!$D$13:$O$30,13,FALSE)</f>
        <v>#N/A</v>
      </c>
      <c r="Z11" s="8" t="e">
        <f>HLOOKUP(R11,Données!$D$13:$O$30,14, FALSE)</f>
        <v>#N/A</v>
      </c>
      <c r="AA11" s="7" t="e">
        <f>HLOOKUP(R11,Données!$D$13:$O$30,12,FALSE)</f>
        <v>#N/A</v>
      </c>
      <c r="AB11" s="8" t="e">
        <f>HLOOKUP(R11,Données!$D$13:$O$30,15,FALSE)</f>
        <v>#N/A</v>
      </c>
      <c r="AC11" s="9" t="e">
        <f>HLOOKUP(R11,Données!$D$13:$O$30,18,FALSE)</f>
        <v>#N/A</v>
      </c>
      <c r="AD11" s="7" t="e">
        <f>HLOOKUP(R11,Données!$D$13:$O$30,16,FALSE)</f>
        <v>#N/A</v>
      </c>
      <c r="AE11" s="5" t="e">
        <f>HLOOKUP(R11,Données!$D$13:$O$30,17,FALSE)</f>
        <v>#N/A</v>
      </c>
      <c r="AF11" s="35"/>
      <c r="AG11" s="52"/>
      <c r="AH11" s="32"/>
      <c r="AI11" s="35"/>
      <c r="AJ11" s="35"/>
      <c r="AK11" s="35"/>
      <c r="AL11" s="33"/>
      <c r="AM11" s="33"/>
      <c r="AN11" s="33"/>
      <c r="AO11" s="33"/>
      <c r="AP11" s="39" t="e">
        <f>HLOOKUP(R11,Données!$D$13:$O$34,20,FALSE)</f>
        <v>#N/A</v>
      </c>
      <c r="AQ11" s="39" t="e">
        <f>HLOOKUP(R11,Données!$D$13:$O$34,21,FALSE)</f>
        <v>#N/A</v>
      </c>
      <c r="AR11" s="39" t="e">
        <f>HLOOKUP(R11,Données!$D$13:$O$34,22,FALSE)</f>
        <v>#N/A</v>
      </c>
    </row>
    <row r="12" spans="1:44" x14ac:dyDescent="0.25">
      <c r="A12" s="5" t="str">
        <f t="shared" si="3"/>
        <v>NON</v>
      </c>
      <c r="B12" s="27"/>
      <c r="C12" s="27"/>
      <c r="D12" s="41">
        <f t="shared" si="1"/>
        <v>0</v>
      </c>
      <c r="E12" s="27"/>
      <c r="F12" s="27"/>
      <c r="G12" s="27"/>
      <c r="H12" s="27"/>
      <c r="I12" s="27"/>
      <c r="J12" s="44"/>
      <c r="K12" s="44"/>
      <c r="L12" s="27"/>
      <c r="M12" s="75" t="e">
        <f t="shared" si="4"/>
        <v>#N/A</v>
      </c>
      <c r="N12" s="75"/>
      <c r="O12" s="31">
        <v>9999</v>
      </c>
      <c r="P12" s="5">
        <f>VLOOKUP(O12,Données!$B$2:$C$10,2,TRUE)</f>
        <v>9</v>
      </c>
      <c r="Q12" s="12" t="e">
        <f>HLOOKUP(R12,Données!$D$13:$O$22,VLOOKUP(P12,Données!$B$14:$C$22,1,FALSE)+1,FALSE)</f>
        <v>#N/A</v>
      </c>
      <c r="R12" s="27"/>
      <c r="S12" s="69"/>
      <c r="T12" s="48"/>
      <c r="U12" s="48"/>
      <c r="V12" s="48"/>
      <c r="W12" s="37" t="e">
        <f>HLOOKUP(R12,Données!$B$13:$O$31,19,FALSE)</f>
        <v>#N/A</v>
      </c>
      <c r="X12" s="7" t="e">
        <f>HLOOKUP(R12,Données!$D$13:$O$30,11,FALSE)</f>
        <v>#N/A</v>
      </c>
      <c r="Y12" s="8" t="e">
        <f>HLOOKUP(R12,Données!$D$13:$O$30,13,FALSE)</f>
        <v>#N/A</v>
      </c>
      <c r="Z12" s="8" t="e">
        <f>HLOOKUP(R12,Données!$D$13:$O$30,14, FALSE)</f>
        <v>#N/A</v>
      </c>
      <c r="AA12" s="7" t="e">
        <f>HLOOKUP(R12,Données!$D$13:$O$30,12,FALSE)</f>
        <v>#N/A</v>
      </c>
      <c r="AB12" s="8" t="e">
        <f>HLOOKUP(R12,Données!$D$13:$O$30,15,FALSE)</f>
        <v>#N/A</v>
      </c>
      <c r="AC12" s="9" t="e">
        <f>HLOOKUP(R12,Données!$D$13:$O$30,18,FALSE)</f>
        <v>#N/A</v>
      </c>
      <c r="AD12" s="7" t="e">
        <f>HLOOKUP(R12,Données!$D$13:$O$30,16,FALSE)</f>
        <v>#N/A</v>
      </c>
      <c r="AE12" s="5" t="e">
        <f>HLOOKUP(R12,Données!$D$13:$O$30,17,FALSE)</f>
        <v>#N/A</v>
      </c>
      <c r="AF12" s="35"/>
      <c r="AG12" s="52"/>
      <c r="AH12" s="32"/>
      <c r="AI12" s="35"/>
      <c r="AJ12" s="35"/>
      <c r="AK12" s="35"/>
      <c r="AL12" s="33"/>
      <c r="AM12" s="33"/>
      <c r="AN12" s="33"/>
      <c r="AO12" s="33"/>
      <c r="AP12" s="39" t="e">
        <f>HLOOKUP(R12,Données!$D$13:$O$34,20,FALSE)</f>
        <v>#N/A</v>
      </c>
      <c r="AQ12" s="39" t="e">
        <f>HLOOKUP(R12,Données!$D$13:$O$34,21,FALSE)</f>
        <v>#N/A</v>
      </c>
      <c r="AR12" s="39" t="e">
        <f>HLOOKUP(R12,Données!$D$13:$O$34,22,FALSE)</f>
        <v>#N/A</v>
      </c>
    </row>
    <row r="13" spans="1:44" x14ac:dyDescent="0.25">
      <c r="A13" s="5" t="str">
        <f t="shared" si="3"/>
        <v>NON</v>
      </c>
      <c r="B13" s="27"/>
      <c r="C13" s="27"/>
      <c r="D13" s="41">
        <f t="shared" si="1"/>
        <v>0</v>
      </c>
      <c r="E13" s="27"/>
      <c r="F13" s="27"/>
      <c r="G13" s="27"/>
      <c r="H13" s="27"/>
      <c r="I13" s="27"/>
      <c r="J13" s="44"/>
      <c r="K13" s="44"/>
      <c r="L13" s="27"/>
      <c r="M13" s="75" t="e">
        <f t="shared" si="4"/>
        <v>#N/A</v>
      </c>
      <c r="N13" s="75"/>
      <c r="O13" s="31">
        <v>9999</v>
      </c>
      <c r="P13" s="5">
        <f>VLOOKUP(O13,Données!$B$2:$C$10,2,TRUE)</f>
        <v>9</v>
      </c>
      <c r="Q13" s="12" t="e">
        <f>HLOOKUP(R13,Données!$D$13:$O$22,VLOOKUP(P13,Données!$B$14:$C$22,1,FALSE)+1,FALSE)</f>
        <v>#N/A</v>
      </c>
      <c r="R13" s="27"/>
      <c r="S13" s="69"/>
      <c r="T13" s="48"/>
      <c r="U13" s="48"/>
      <c r="V13" s="48"/>
      <c r="W13" s="37" t="e">
        <f>HLOOKUP(R13,Données!$B$13:$O$31,19,FALSE)</f>
        <v>#N/A</v>
      </c>
      <c r="X13" s="7" t="e">
        <f>HLOOKUP(R13,Données!$D$13:$O$30,11,FALSE)</f>
        <v>#N/A</v>
      </c>
      <c r="Y13" s="8" t="e">
        <f>HLOOKUP(R13,Données!$D$13:$O$30,13,FALSE)</f>
        <v>#N/A</v>
      </c>
      <c r="Z13" s="8" t="e">
        <f>HLOOKUP(R13,Données!$D$13:$O$30,14, FALSE)</f>
        <v>#N/A</v>
      </c>
      <c r="AA13" s="7" t="e">
        <f>HLOOKUP(R13,Données!$D$13:$O$30,12,FALSE)</f>
        <v>#N/A</v>
      </c>
      <c r="AB13" s="8" t="e">
        <f>HLOOKUP(R13,Données!$D$13:$O$30,15,FALSE)</f>
        <v>#N/A</v>
      </c>
      <c r="AC13" s="9" t="e">
        <f>HLOOKUP(R13,Données!$D$13:$O$30,18,FALSE)</f>
        <v>#N/A</v>
      </c>
      <c r="AD13" s="7" t="e">
        <f>HLOOKUP(R13,Données!$D$13:$O$30,16,FALSE)</f>
        <v>#N/A</v>
      </c>
      <c r="AE13" s="5" t="e">
        <f>HLOOKUP(R13,Données!$D$13:$O$30,17,FALSE)</f>
        <v>#N/A</v>
      </c>
      <c r="AF13" s="35"/>
      <c r="AG13" s="52"/>
      <c r="AH13" s="32"/>
      <c r="AI13" s="35"/>
      <c r="AJ13" s="35"/>
      <c r="AK13" s="35"/>
      <c r="AL13" s="33"/>
      <c r="AM13" s="33"/>
      <c r="AN13" s="33"/>
      <c r="AO13" s="33"/>
      <c r="AP13" s="39" t="e">
        <f>HLOOKUP(R13,Données!$D$13:$O$34,20,FALSE)</f>
        <v>#N/A</v>
      </c>
      <c r="AQ13" s="39" t="e">
        <f>HLOOKUP(R13,Données!$D$13:$O$34,21,FALSE)</f>
        <v>#N/A</v>
      </c>
      <c r="AR13" s="39" t="e">
        <f>HLOOKUP(R13,Données!$D$13:$O$34,22,FALSE)</f>
        <v>#N/A</v>
      </c>
    </row>
    <row r="14" spans="1:44" x14ac:dyDescent="0.25">
      <c r="A14" s="5" t="str">
        <f t="shared" si="3"/>
        <v>NON</v>
      </c>
      <c r="B14" s="27"/>
      <c r="C14" s="27"/>
      <c r="D14" s="41">
        <f t="shared" si="1"/>
        <v>0</v>
      </c>
      <c r="E14" s="27"/>
      <c r="F14" s="27"/>
      <c r="G14" s="27"/>
      <c r="H14" s="27"/>
      <c r="I14" s="27"/>
      <c r="J14" s="44"/>
      <c r="K14" s="44"/>
      <c r="L14" s="27"/>
      <c r="M14" s="75" t="e">
        <f t="shared" si="4"/>
        <v>#N/A</v>
      </c>
      <c r="N14" s="75"/>
      <c r="O14" s="31">
        <v>9999</v>
      </c>
      <c r="P14" s="5">
        <f>VLOOKUP(O14,Données!$B$2:$C$10,2,TRUE)</f>
        <v>9</v>
      </c>
      <c r="Q14" s="12" t="e">
        <f>HLOOKUP(R14,Données!$D$13:$O$22,VLOOKUP(P14,Données!$B$14:$C$22,1,FALSE)+1,FALSE)</f>
        <v>#N/A</v>
      </c>
      <c r="R14" s="27"/>
      <c r="S14" s="69"/>
      <c r="T14" s="48"/>
      <c r="U14" s="48"/>
      <c r="V14" s="48"/>
      <c r="W14" s="37" t="e">
        <f>HLOOKUP(R14,Données!$B$13:$O$31,19,FALSE)</f>
        <v>#N/A</v>
      </c>
      <c r="X14" s="7" t="e">
        <f>HLOOKUP(R14,Données!$D$13:$O$30,11,FALSE)</f>
        <v>#N/A</v>
      </c>
      <c r="Y14" s="8" t="e">
        <f>HLOOKUP(R14,Données!$D$13:$O$30,13,FALSE)</f>
        <v>#N/A</v>
      </c>
      <c r="Z14" s="8" t="e">
        <f>HLOOKUP(R14,Données!$D$13:$O$30,14, FALSE)</f>
        <v>#N/A</v>
      </c>
      <c r="AA14" s="7" t="e">
        <f>HLOOKUP(R14,Données!$D$13:$O$30,12,FALSE)</f>
        <v>#N/A</v>
      </c>
      <c r="AB14" s="8" t="e">
        <f>HLOOKUP(R14,Données!$D$13:$O$30,15,FALSE)</f>
        <v>#N/A</v>
      </c>
      <c r="AC14" s="9" t="e">
        <f>HLOOKUP(R14,Données!$D$13:$O$30,18,FALSE)</f>
        <v>#N/A</v>
      </c>
      <c r="AD14" s="7" t="e">
        <f>HLOOKUP(R14,Données!$D$13:$O$30,16,FALSE)</f>
        <v>#N/A</v>
      </c>
      <c r="AE14" s="5" t="e">
        <f>HLOOKUP(R14,Données!$D$13:$O$30,17,FALSE)</f>
        <v>#N/A</v>
      </c>
      <c r="AF14" s="35"/>
      <c r="AG14" s="52"/>
      <c r="AH14" s="32"/>
      <c r="AI14" s="35"/>
      <c r="AJ14" s="35"/>
      <c r="AK14" s="35"/>
      <c r="AL14" s="33"/>
      <c r="AM14" s="33"/>
      <c r="AN14" s="33"/>
      <c r="AO14" s="33"/>
      <c r="AP14" s="39" t="e">
        <f>HLOOKUP(R14,Données!$D$13:$O$34,20,FALSE)</f>
        <v>#N/A</v>
      </c>
      <c r="AQ14" s="39" t="e">
        <f>HLOOKUP(R14,Données!$D$13:$O$34,21,FALSE)</f>
        <v>#N/A</v>
      </c>
      <c r="AR14" s="39" t="e">
        <f>HLOOKUP(R14,Données!$D$13:$O$34,22,FALSE)</f>
        <v>#N/A</v>
      </c>
    </row>
    <row r="15" spans="1:44" x14ac:dyDescent="0.25">
      <c r="A15" s="5" t="str">
        <f t="shared" si="3"/>
        <v>NON</v>
      </c>
      <c r="B15" s="27"/>
      <c r="C15" s="27"/>
      <c r="D15" s="41">
        <f t="shared" si="1"/>
        <v>0</v>
      </c>
      <c r="E15" s="27"/>
      <c r="F15" s="27"/>
      <c r="G15" s="27"/>
      <c r="H15" s="27"/>
      <c r="I15" s="27"/>
      <c r="J15" s="44"/>
      <c r="K15" s="44"/>
      <c r="L15" s="27"/>
      <c r="M15" s="75" t="e">
        <f t="shared" si="4"/>
        <v>#N/A</v>
      </c>
      <c r="N15" s="75"/>
      <c r="O15" s="31">
        <v>9999</v>
      </c>
      <c r="P15" s="5">
        <f>VLOOKUP(O15,Données!$B$2:$C$10,2,TRUE)</f>
        <v>9</v>
      </c>
      <c r="Q15" s="12" t="e">
        <f>HLOOKUP(R15,Données!$D$13:$O$22,VLOOKUP(P15,Données!$B$14:$C$22,1,FALSE)+1,FALSE)</f>
        <v>#N/A</v>
      </c>
      <c r="R15" s="27"/>
      <c r="S15" s="69"/>
      <c r="T15" s="48"/>
      <c r="U15" s="48"/>
      <c r="V15" s="48"/>
      <c r="W15" s="37" t="e">
        <f>HLOOKUP(R15,Données!$B$13:$O$31,19,FALSE)</f>
        <v>#N/A</v>
      </c>
      <c r="X15" s="7" t="e">
        <f>HLOOKUP(R15,Données!$D$13:$O$30,11,FALSE)</f>
        <v>#N/A</v>
      </c>
      <c r="Y15" s="8" t="e">
        <f>HLOOKUP(R15,Données!$D$13:$O$30,13,FALSE)</f>
        <v>#N/A</v>
      </c>
      <c r="Z15" s="8" t="e">
        <f>HLOOKUP(R15,Données!$D$13:$O$30,14, FALSE)</f>
        <v>#N/A</v>
      </c>
      <c r="AA15" s="7" t="e">
        <f>HLOOKUP(R15,Données!$D$13:$O$30,12,FALSE)</f>
        <v>#N/A</v>
      </c>
      <c r="AB15" s="8" t="e">
        <f>HLOOKUP(R15,Données!$D$13:$O$30,15,FALSE)</f>
        <v>#N/A</v>
      </c>
      <c r="AC15" s="9" t="e">
        <f>HLOOKUP(R15,Données!$D$13:$O$30,18,FALSE)</f>
        <v>#N/A</v>
      </c>
      <c r="AD15" s="7" t="e">
        <f>HLOOKUP(R15,Données!$D$13:$O$30,16,FALSE)</f>
        <v>#N/A</v>
      </c>
      <c r="AE15" s="5" t="e">
        <f>HLOOKUP(R15,Données!$D$13:$O$30,17,FALSE)</f>
        <v>#N/A</v>
      </c>
      <c r="AF15" s="35"/>
      <c r="AG15" s="52"/>
      <c r="AH15" s="32"/>
      <c r="AI15" s="35"/>
      <c r="AJ15" s="35"/>
      <c r="AK15" s="35"/>
      <c r="AL15" s="33"/>
      <c r="AM15" s="33"/>
      <c r="AN15" s="33"/>
      <c r="AO15" s="33"/>
      <c r="AP15" s="39" t="e">
        <f>HLOOKUP(R15,Données!$D$13:$O$34,20,FALSE)</f>
        <v>#N/A</v>
      </c>
      <c r="AQ15" s="39" t="e">
        <f>HLOOKUP(R15,Données!$D$13:$O$34,21,FALSE)</f>
        <v>#N/A</v>
      </c>
      <c r="AR15" s="39" t="e">
        <f>HLOOKUP(R15,Données!$D$13:$O$34,22,FALSE)</f>
        <v>#N/A</v>
      </c>
    </row>
    <row r="16" spans="1:44" x14ac:dyDescent="0.25">
      <c r="A16" s="5" t="str">
        <f t="shared" si="3"/>
        <v>NON</v>
      </c>
      <c r="B16" s="27"/>
      <c r="C16" s="27"/>
      <c r="D16" s="41">
        <f t="shared" si="1"/>
        <v>0</v>
      </c>
      <c r="E16" s="27"/>
      <c r="F16" s="27"/>
      <c r="G16" s="27"/>
      <c r="H16" s="27"/>
      <c r="I16" s="27"/>
      <c r="J16" s="44"/>
      <c r="K16" s="44"/>
      <c r="L16" s="27"/>
      <c r="M16" s="75" t="e">
        <f t="shared" si="4"/>
        <v>#N/A</v>
      </c>
      <c r="N16" s="75"/>
      <c r="O16" s="31">
        <v>9999</v>
      </c>
      <c r="P16" s="5">
        <f>VLOOKUP(O16,Données!$B$2:$C$10,2,TRUE)</f>
        <v>9</v>
      </c>
      <c r="Q16" s="12" t="e">
        <f>HLOOKUP(R16,Données!$D$13:$O$22,VLOOKUP(P16,Données!$B$14:$C$22,1,FALSE)+1,FALSE)</f>
        <v>#N/A</v>
      </c>
      <c r="R16" s="27"/>
      <c r="S16" s="69"/>
      <c r="T16" s="48"/>
      <c r="U16" s="48"/>
      <c r="V16" s="48"/>
      <c r="W16" s="37" t="e">
        <f>HLOOKUP(R16,Données!$B$13:$O$31,19,FALSE)</f>
        <v>#N/A</v>
      </c>
      <c r="X16" s="7" t="e">
        <f>HLOOKUP(R16,Données!$D$13:$O$30,11,FALSE)</f>
        <v>#N/A</v>
      </c>
      <c r="Y16" s="8" t="e">
        <f>HLOOKUP(R16,Données!$D$13:$O$30,13,FALSE)</f>
        <v>#N/A</v>
      </c>
      <c r="Z16" s="8" t="e">
        <f>HLOOKUP(R16,Données!$D$13:$O$30,14, FALSE)</f>
        <v>#N/A</v>
      </c>
      <c r="AA16" s="7" t="e">
        <f>HLOOKUP(R16,Données!$D$13:$O$30,12,FALSE)</f>
        <v>#N/A</v>
      </c>
      <c r="AB16" s="8" t="e">
        <f>HLOOKUP(R16,Données!$D$13:$O$30,15,FALSE)</f>
        <v>#N/A</v>
      </c>
      <c r="AC16" s="9" t="e">
        <f>HLOOKUP(R16,Données!$D$13:$O$30,18,FALSE)</f>
        <v>#N/A</v>
      </c>
      <c r="AD16" s="7" t="e">
        <f>HLOOKUP(R16,Données!$D$13:$O$30,16,FALSE)</f>
        <v>#N/A</v>
      </c>
      <c r="AE16" s="5" t="e">
        <f>HLOOKUP(R16,Données!$D$13:$O$30,17,FALSE)</f>
        <v>#N/A</v>
      </c>
      <c r="AF16" s="35"/>
      <c r="AG16" s="52"/>
      <c r="AH16" s="32"/>
      <c r="AI16" s="35"/>
      <c r="AJ16" s="35"/>
      <c r="AK16" s="35"/>
      <c r="AL16" s="33"/>
      <c r="AM16" s="33"/>
      <c r="AN16" s="33"/>
      <c r="AO16" s="33"/>
      <c r="AP16" s="39" t="e">
        <f>HLOOKUP(R16,Données!$D$13:$O$34,20,FALSE)</f>
        <v>#N/A</v>
      </c>
      <c r="AQ16" s="39" t="e">
        <f>HLOOKUP(R16,Données!$D$13:$O$34,21,FALSE)</f>
        <v>#N/A</v>
      </c>
      <c r="AR16" s="39" t="e">
        <f>HLOOKUP(R16,Données!$D$13:$O$34,22,FALSE)</f>
        <v>#N/A</v>
      </c>
    </row>
    <row r="17" spans="1:44" x14ac:dyDescent="0.25">
      <c r="A17" s="68" t="str">
        <f t="shared" si="3"/>
        <v>NON</v>
      </c>
      <c r="B17" s="69"/>
      <c r="C17" s="49"/>
      <c r="D17" s="69">
        <f t="shared" si="1"/>
        <v>0</v>
      </c>
      <c r="E17" s="49"/>
      <c r="F17" s="49"/>
      <c r="G17" s="49"/>
      <c r="H17" s="49"/>
      <c r="I17" s="49"/>
      <c r="J17" s="71"/>
      <c r="K17" s="71"/>
      <c r="L17" s="49"/>
      <c r="M17" s="75" t="e">
        <f t="shared" ref="M17:M60" si="5">INT((X17-F17)/365.25)&amp; " ans "&amp;MONTH(X17-F17)-1&amp;" mois "&amp;DAY(X17-F17)&amp;" jours"</f>
        <v>#N/A</v>
      </c>
      <c r="N17" s="75"/>
      <c r="O17" s="31">
        <v>9999</v>
      </c>
      <c r="P17" s="68">
        <f>VLOOKUP(O17,Données!$B$2:$C$10,2,TRUE)</f>
        <v>9</v>
      </c>
      <c r="Q17" s="12" t="e">
        <f>HLOOKUP(R17,Données!$D$13:$O$22,VLOOKUP(P17,Données!$B$14:$C$22,1,FALSE)+1,FALSE)</f>
        <v>#N/A</v>
      </c>
      <c r="R17" s="69"/>
      <c r="S17" s="69"/>
      <c r="T17" s="69"/>
      <c r="U17" s="69"/>
      <c r="V17" s="69"/>
      <c r="W17" s="37" t="e">
        <f>HLOOKUP(R17,Données!$B$13:$O$31,19,FALSE)</f>
        <v>#N/A</v>
      </c>
      <c r="X17" s="7" t="e">
        <f>HLOOKUP(R17,Données!$D$13:$O$30,11,FALSE)</f>
        <v>#N/A</v>
      </c>
      <c r="Y17" s="8" t="e">
        <f>HLOOKUP(R17,Données!$D$13:$O$30,13,FALSE)</f>
        <v>#N/A</v>
      </c>
      <c r="Z17" s="8" t="e">
        <f>HLOOKUP(R17,Données!$D$13:$O$30,14, FALSE)</f>
        <v>#N/A</v>
      </c>
      <c r="AA17" s="7" t="e">
        <f>HLOOKUP(R17,Données!$D$13:$O$30,12,FALSE)</f>
        <v>#N/A</v>
      </c>
      <c r="AB17" s="8" t="e">
        <f>HLOOKUP(R17,Données!$D$13:$O$30,15,FALSE)</f>
        <v>#N/A</v>
      </c>
      <c r="AC17" s="9" t="e">
        <f>HLOOKUP(R17,Données!$D$13:$O$30,18,FALSE)</f>
        <v>#N/A</v>
      </c>
      <c r="AD17" s="7" t="e">
        <f>HLOOKUP(R17,Données!$D$13:$O$30,16,FALSE)</f>
        <v>#N/A</v>
      </c>
      <c r="AE17" s="68" t="e">
        <f>HLOOKUP(R17,Données!$D$13:$O$30,17,FALSE)</f>
        <v>#N/A</v>
      </c>
      <c r="AF17" s="49"/>
      <c r="AG17" s="72"/>
      <c r="AH17" s="32"/>
      <c r="AI17" s="49"/>
      <c r="AJ17" s="49"/>
      <c r="AK17" s="49"/>
      <c r="AL17" s="49"/>
      <c r="AM17" s="49"/>
      <c r="AN17" s="49"/>
      <c r="AO17" s="49"/>
      <c r="AP17" s="68" t="e">
        <f>HLOOKUP(R17,Données!$D$13:$O$34,20,FALSE)</f>
        <v>#N/A</v>
      </c>
      <c r="AQ17" s="68" t="e">
        <f>HLOOKUP(R17,Données!$D$13:$O$34,21,FALSE)</f>
        <v>#N/A</v>
      </c>
      <c r="AR17" s="68" t="e">
        <f>HLOOKUP(R17,Données!$D$13:$O$34,22,FALSE)</f>
        <v>#N/A</v>
      </c>
    </row>
    <row r="18" spans="1:44" x14ac:dyDescent="0.25">
      <c r="A18" s="68" t="str">
        <f t="shared" si="3"/>
        <v>NON</v>
      </c>
      <c r="B18" s="69"/>
      <c r="C18" s="49"/>
      <c r="D18" s="69">
        <f t="shared" si="1"/>
        <v>0</v>
      </c>
      <c r="E18" s="49"/>
      <c r="F18" s="49"/>
      <c r="G18" s="49"/>
      <c r="H18" s="49"/>
      <c r="I18" s="49"/>
      <c r="J18" s="71"/>
      <c r="K18" s="71"/>
      <c r="L18" s="49"/>
      <c r="M18" s="75" t="e">
        <f t="shared" si="5"/>
        <v>#N/A</v>
      </c>
      <c r="N18" s="75"/>
      <c r="O18" s="31">
        <v>9999</v>
      </c>
      <c r="P18" s="68">
        <f>VLOOKUP(O18,Données!$B$2:$C$10,2,TRUE)</f>
        <v>9</v>
      </c>
      <c r="Q18" s="12" t="e">
        <f>HLOOKUP(R18,Données!$D$13:$O$22,VLOOKUP(P18,Données!$B$14:$C$22,1,FALSE)+1,FALSE)</f>
        <v>#N/A</v>
      </c>
      <c r="R18" s="69"/>
      <c r="S18" s="69"/>
      <c r="T18" s="69"/>
      <c r="U18" s="69"/>
      <c r="V18" s="69"/>
      <c r="W18" s="37" t="e">
        <f>HLOOKUP(R18,Données!$B$13:$O$31,19,FALSE)</f>
        <v>#N/A</v>
      </c>
      <c r="X18" s="7" t="e">
        <f>HLOOKUP(R18,Données!$D$13:$O$30,11,FALSE)</f>
        <v>#N/A</v>
      </c>
      <c r="Y18" s="8" t="e">
        <f>HLOOKUP(R18,Données!$D$13:$O$30,13,FALSE)</f>
        <v>#N/A</v>
      </c>
      <c r="Z18" s="8" t="e">
        <f>HLOOKUP(R18,Données!$D$13:$O$30,14, FALSE)</f>
        <v>#N/A</v>
      </c>
      <c r="AA18" s="7" t="e">
        <f>HLOOKUP(R18,Données!$D$13:$O$30,12,FALSE)</f>
        <v>#N/A</v>
      </c>
      <c r="AB18" s="8" t="e">
        <f>HLOOKUP(R18,Données!$D$13:$O$30,15,FALSE)</f>
        <v>#N/A</v>
      </c>
      <c r="AC18" s="9" t="e">
        <f>HLOOKUP(R18,Données!$D$13:$O$30,18,FALSE)</f>
        <v>#N/A</v>
      </c>
      <c r="AD18" s="7" t="e">
        <f>HLOOKUP(R18,Données!$D$13:$O$30,16,FALSE)</f>
        <v>#N/A</v>
      </c>
      <c r="AE18" s="68" t="e">
        <f>HLOOKUP(R18,Données!$D$13:$O$30,17,FALSE)</f>
        <v>#N/A</v>
      </c>
      <c r="AF18" s="49"/>
      <c r="AG18" s="72"/>
      <c r="AH18" s="32"/>
      <c r="AI18" s="49"/>
      <c r="AJ18" s="49"/>
      <c r="AK18" s="49"/>
      <c r="AL18" s="49"/>
      <c r="AM18" s="49"/>
      <c r="AN18" s="49"/>
      <c r="AO18" s="49"/>
      <c r="AP18" s="68" t="e">
        <f>HLOOKUP(R18,Données!$D$13:$O$34,20,FALSE)</f>
        <v>#N/A</v>
      </c>
      <c r="AQ18" s="68" t="e">
        <f>HLOOKUP(R18,Données!$D$13:$O$34,21,FALSE)</f>
        <v>#N/A</v>
      </c>
      <c r="AR18" s="68" t="e">
        <f>HLOOKUP(R18,Données!$D$13:$O$34,22,FALSE)</f>
        <v>#N/A</v>
      </c>
    </row>
    <row r="19" spans="1:44" x14ac:dyDescent="0.25">
      <c r="A19" s="68" t="str">
        <f t="shared" si="3"/>
        <v>NON</v>
      </c>
      <c r="B19" s="69"/>
      <c r="C19" s="49"/>
      <c r="D19" s="69">
        <f t="shared" si="1"/>
        <v>0</v>
      </c>
      <c r="E19" s="49"/>
      <c r="F19" s="49"/>
      <c r="G19" s="49"/>
      <c r="H19" s="49"/>
      <c r="I19" s="49"/>
      <c r="J19" s="71"/>
      <c r="K19" s="71"/>
      <c r="L19" s="49"/>
      <c r="M19" s="75" t="e">
        <f t="shared" si="5"/>
        <v>#N/A</v>
      </c>
      <c r="N19" s="75"/>
      <c r="O19" s="31">
        <v>9999</v>
      </c>
      <c r="P19" s="68">
        <f>VLOOKUP(O19,Données!$B$2:$C$10,2,TRUE)</f>
        <v>9</v>
      </c>
      <c r="Q19" s="12" t="e">
        <f>HLOOKUP(R19,Données!$D$13:$O$22,VLOOKUP(P19,Données!$B$14:$C$22,1,FALSE)+1,FALSE)</f>
        <v>#N/A</v>
      </c>
      <c r="R19" s="69"/>
      <c r="S19" s="69"/>
      <c r="T19" s="69"/>
      <c r="U19" s="69"/>
      <c r="V19" s="69"/>
      <c r="W19" s="37" t="e">
        <f>HLOOKUP(R19,Données!$B$13:$O$31,19,FALSE)</f>
        <v>#N/A</v>
      </c>
      <c r="X19" s="7" t="e">
        <f>HLOOKUP(R19,Données!$D$13:$O$30,11,FALSE)</f>
        <v>#N/A</v>
      </c>
      <c r="Y19" s="8" t="e">
        <f>HLOOKUP(R19,Données!$D$13:$O$30,13,FALSE)</f>
        <v>#N/A</v>
      </c>
      <c r="Z19" s="8" t="e">
        <f>HLOOKUP(R19,Données!$D$13:$O$30,14, FALSE)</f>
        <v>#N/A</v>
      </c>
      <c r="AA19" s="7" t="e">
        <f>HLOOKUP(R19,Données!$D$13:$O$30,12,FALSE)</f>
        <v>#N/A</v>
      </c>
      <c r="AB19" s="8" t="e">
        <f>HLOOKUP(R19,Données!$D$13:$O$30,15,FALSE)</f>
        <v>#N/A</v>
      </c>
      <c r="AC19" s="9" t="e">
        <f>HLOOKUP(R19,Données!$D$13:$O$30,18,FALSE)</f>
        <v>#N/A</v>
      </c>
      <c r="AD19" s="7" t="e">
        <f>HLOOKUP(R19,Données!$D$13:$O$30,16,FALSE)</f>
        <v>#N/A</v>
      </c>
      <c r="AE19" s="68" t="e">
        <f>HLOOKUP(R19,Données!$D$13:$O$30,17,FALSE)</f>
        <v>#N/A</v>
      </c>
      <c r="AF19" s="49"/>
      <c r="AG19" s="72"/>
      <c r="AH19" s="32"/>
      <c r="AI19" s="49"/>
      <c r="AJ19" s="49"/>
      <c r="AK19" s="49"/>
      <c r="AL19" s="49"/>
      <c r="AM19" s="49"/>
      <c r="AN19" s="49"/>
      <c r="AO19" s="49"/>
      <c r="AP19" s="68" t="e">
        <f>HLOOKUP(R19,Données!$D$13:$O$34,20,FALSE)</f>
        <v>#N/A</v>
      </c>
      <c r="AQ19" s="68" t="e">
        <f>HLOOKUP(R19,Données!$D$13:$O$34,21,FALSE)</f>
        <v>#N/A</v>
      </c>
      <c r="AR19" s="68" t="e">
        <f>HLOOKUP(R19,Données!$D$13:$O$34,22,FALSE)</f>
        <v>#N/A</v>
      </c>
    </row>
    <row r="20" spans="1:44" x14ac:dyDescent="0.25">
      <c r="A20" s="68" t="str">
        <f t="shared" si="3"/>
        <v>NON</v>
      </c>
      <c r="B20" s="69"/>
      <c r="C20" s="49"/>
      <c r="D20" s="69">
        <f t="shared" si="1"/>
        <v>0</v>
      </c>
      <c r="E20" s="49"/>
      <c r="F20" s="49"/>
      <c r="G20" s="49"/>
      <c r="H20" s="49"/>
      <c r="I20" s="49"/>
      <c r="J20" s="71"/>
      <c r="K20" s="71"/>
      <c r="L20" s="49"/>
      <c r="M20" s="75" t="e">
        <f t="shared" si="5"/>
        <v>#N/A</v>
      </c>
      <c r="N20" s="75"/>
      <c r="O20" s="31">
        <v>9999</v>
      </c>
      <c r="P20" s="68">
        <f>VLOOKUP(O20,Données!$B$2:$C$10,2,TRUE)</f>
        <v>9</v>
      </c>
      <c r="Q20" s="12" t="e">
        <f>HLOOKUP(R20,Données!$D$13:$O$22,VLOOKUP(P20,Données!$B$14:$C$22,1,FALSE)+1,FALSE)</f>
        <v>#N/A</v>
      </c>
      <c r="R20" s="69"/>
      <c r="S20" s="69"/>
      <c r="T20" s="69"/>
      <c r="U20" s="69"/>
      <c r="V20" s="69"/>
      <c r="W20" s="37" t="e">
        <f>HLOOKUP(R20,Données!$B$13:$O$31,19,FALSE)</f>
        <v>#N/A</v>
      </c>
      <c r="X20" s="7" t="e">
        <f>HLOOKUP(R20,Données!$D$13:$O$30,11,FALSE)</f>
        <v>#N/A</v>
      </c>
      <c r="Y20" s="8" t="e">
        <f>HLOOKUP(R20,Données!$D$13:$O$30,13,FALSE)</f>
        <v>#N/A</v>
      </c>
      <c r="Z20" s="8" t="e">
        <f>HLOOKUP(R20,Données!$D$13:$O$30,14, FALSE)</f>
        <v>#N/A</v>
      </c>
      <c r="AA20" s="7" t="e">
        <f>HLOOKUP(R20,Données!$D$13:$O$30,12,FALSE)</f>
        <v>#N/A</v>
      </c>
      <c r="AB20" s="8" t="e">
        <f>HLOOKUP(R20,Données!$D$13:$O$30,15,FALSE)</f>
        <v>#N/A</v>
      </c>
      <c r="AC20" s="9" t="e">
        <f>HLOOKUP(R20,Données!$D$13:$O$30,18,FALSE)</f>
        <v>#N/A</v>
      </c>
      <c r="AD20" s="7" t="e">
        <f>HLOOKUP(R20,Données!$D$13:$O$30,16,FALSE)</f>
        <v>#N/A</v>
      </c>
      <c r="AE20" s="68" t="e">
        <f>HLOOKUP(R20,Données!$D$13:$O$30,17,FALSE)</f>
        <v>#N/A</v>
      </c>
      <c r="AF20" s="49"/>
      <c r="AG20" s="72"/>
      <c r="AH20" s="32"/>
      <c r="AI20" s="49"/>
      <c r="AJ20" s="49"/>
      <c r="AK20" s="49"/>
      <c r="AL20" s="49"/>
      <c r="AM20" s="49"/>
      <c r="AN20" s="49"/>
      <c r="AO20" s="49"/>
      <c r="AP20" s="68" t="e">
        <f>HLOOKUP(R20,Données!$D$13:$O$34,20,FALSE)</f>
        <v>#N/A</v>
      </c>
      <c r="AQ20" s="68" t="e">
        <f>HLOOKUP(R20,Données!$D$13:$O$34,21,FALSE)</f>
        <v>#N/A</v>
      </c>
      <c r="AR20" s="68" t="e">
        <f>HLOOKUP(R20,Données!$D$13:$O$34,22,FALSE)</f>
        <v>#N/A</v>
      </c>
    </row>
    <row r="21" spans="1:44" x14ac:dyDescent="0.25">
      <c r="A21" s="68" t="str">
        <f t="shared" si="3"/>
        <v>NON</v>
      </c>
      <c r="B21" s="69"/>
      <c r="C21" s="49"/>
      <c r="D21" s="69">
        <f t="shared" si="1"/>
        <v>0</v>
      </c>
      <c r="E21" s="49"/>
      <c r="F21" s="49"/>
      <c r="G21" s="49"/>
      <c r="H21" s="49"/>
      <c r="I21" s="49"/>
      <c r="J21" s="71"/>
      <c r="K21" s="71"/>
      <c r="L21" s="49"/>
      <c r="M21" s="75" t="e">
        <f t="shared" si="5"/>
        <v>#N/A</v>
      </c>
      <c r="N21" s="75"/>
      <c r="O21" s="31">
        <v>9999</v>
      </c>
      <c r="P21" s="68">
        <f>VLOOKUP(O21,Données!$B$2:$C$10,2,TRUE)</f>
        <v>9</v>
      </c>
      <c r="Q21" s="12" t="e">
        <f>HLOOKUP(R21,Données!$D$13:$O$22,VLOOKUP(P21,Données!$B$14:$C$22,1,FALSE)+1,FALSE)</f>
        <v>#N/A</v>
      </c>
      <c r="R21" s="69"/>
      <c r="S21" s="69"/>
      <c r="T21" s="69"/>
      <c r="U21" s="69"/>
      <c r="V21" s="69"/>
      <c r="W21" s="37" t="e">
        <f>HLOOKUP(R21,Données!$B$13:$O$31,19,FALSE)</f>
        <v>#N/A</v>
      </c>
      <c r="X21" s="7" t="e">
        <f>HLOOKUP(R21,Données!$D$13:$O$30,11,FALSE)</f>
        <v>#N/A</v>
      </c>
      <c r="Y21" s="8" t="e">
        <f>HLOOKUP(R21,Données!$D$13:$O$30,13,FALSE)</f>
        <v>#N/A</v>
      </c>
      <c r="Z21" s="8" t="e">
        <f>HLOOKUP(R21,Données!$D$13:$O$30,14, FALSE)</f>
        <v>#N/A</v>
      </c>
      <c r="AA21" s="7" t="e">
        <f>HLOOKUP(R21,Données!$D$13:$O$30,12,FALSE)</f>
        <v>#N/A</v>
      </c>
      <c r="AB21" s="8" t="e">
        <f>HLOOKUP(R21,Données!$D$13:$O$30,15,FALSE)</f>
        <v>#N/A</v>
      </c>
      <c r="AC21" s="9" t="e">
        <f>HLOOKUP(R21,Données!$D$13:$O$30,18,FALSE)</f>
        <v>#N/A</v>
      </c>
      <c r="AD21" s="7" t="e">
        <f>HLOOKUP(R21,Données!$D$13:$O$30,16,FALSE)</f>
        <v>#N/A</v>
      </c>
      <c r="AE21" s="68" t="e">
        <f>HLOOKUP(R21,Données!$D$13:$O$30,17,FALSE)</f>
        <v>#N/A</v>
      </c>
      <c r="AF21" s="49"/>
      <c r="AG21" s="72"/>
      <c r="AH21" s="32"/>
      <c r="AI21" s="49"/>
      <c r="AJ21" s="49"/>
      <c r="AK21" s="49"/>
      <c r="AL21" s="49"/>
      <c r="AM21" s="49"/>
      <c r="AN21" s="49"/>
      <c r="AO21" s="49"/>
      <c r="AP21" s="68" t="e">
        <f>HLOOKUP(R21,Données!$D$13:$O$34,20,FALSE)</f>
        <v>#N/A</v>
      </c>
      <c r="AQ21" s="68" t="e">
        <f>HLOOKUP(R21,Données!$D$13:$O$34,21,FALSE)</f>
        <v>#N/A</v>
      </c>
      <c r="AR21" s="68" t="e">
        <f>HLOOKUP(R21,Données!$D$13:$O$34,22,FALSE)</f>
        <v>#N/A</v>
      </c>
    </row>
    <row r="22" spans="1:44" x14ac:dyDescent="0.25">
      <c r="A22" s="68" t="str">
        <f t="shared" si="3"/>
        <v>NON</v>
      </c>
      <c r="B22" s="69"/>
      <c r="C22" s="49"/>
      <c r="D22" s="69">
        <f t="shared" si="1"/>
        <v>0</v>
      </c>
      <c r="E22" s="49"/>
      <c r="F22" s="49"/>
      <c r="G22" s="49"/>
      <c r="H22" s="49"/>
      <c r="I22" s="49"/>
      <c r="J22" s="71"/>
      <c r="K22" s="71"/>
      <c r="L22" s="49"/>
      <c r="M22" s="75" t="e">
        <f t="shared" si="5"/>
        <v>#N/A</v>
      </c>
      <c r="N22" s="75"/>
      <c r="O22" s="31">
        <v>9999</v>
      </c>
      <c r="P22" s="68">
        <f>VLOOKUP(O22,Données!$B$2:$C$10,2,TRUE)</f>
        <v>9</v>
      </c>
      <c r="Q22" s="12" t="e">
        <f>HLOOKUP(R22,Données!$D$13:$O$22,VLOOKUP(P22,Données!$B$14:$C$22,1,FALSE)+1,FALSE)</f>
        <v>#N/A</v>
      </c>
      <c r="R22" s="69"/>
      <c r="S22" s="69"/>
      <c r="T22" s="69"/>
      <c r="U22" s="69"/>
      <c r="V22" s="69"/>
      <c r="W22" s="37" t="e">
        <f>HLOOKUP(R22,Données!$B$13:$O$31,19,FALSE)</f>
        <v>#N/A</v>
      </c>
      <c r="X22" s="7" t="e">
        <f>HLOOKUP(R22,Données!$D$13:$O$30,11,FALSE)</f>
        <v>#N/A</v>
      </c>
      <c r="Y22" s="8" t="e">
        <f>HLOOKUP(R22,Données!$D$13:$O$30,13,FALSE)</f>
        <v>#N/A</v>
      </c>
      <c r="Z22" s="8" t="e">
        <f>HLOOKUP(R22,Données!$D$13:$O$30,14, FALSE)</f>
        <v>#N/A</v>
      </c>
      <c r="AA22" s="7" t="e">
        <f>HLOOKUP(R22,Données!$D$13:$O$30,12,FALSE)</f>
        <v>#N/A</v>
      </c>
      <c r="AB22" s="8" t="e">
        <f>HLOOKUP(R22,Données!$D$13:$O$30,15,FALSE)</f>
        <v>#N/A</v>
      </c>
      <c r="AC22" s="9" t="e">
        <f>HLOOKUP(R22,Données!$D$13:$O$30,18,FALSE)</f>
        <v>#N/A</v>
      </c>
      <c r="AD22" s="7" t="e">
        <f>HLOOKUP(R22,Données!$D$13:$O$30,16,FALSE)</f>
        <v>#N/A</v>
      </c>
      <c r="AE22" s="68" t="e">
        <f>HLOOKUP(R22,Données!$D$13:$O$30,17,FALSE)</f>
        <v>#N/A</v>
      </c>
      <c r="AF22" s="49"/>
      <c r="AG22" s="72"/>
      <c r="AH22" s="32"/>
      <c r="AI22" s="49"/>
      <c r="AJ22" s="49"/>
      <c r="AK22" s="49"/>
      <c r="AL22" s="49"/>
      <c r="AM22" s="49"/>
      <c r="AN22" s="49"/>
      <c r="AO22" s="49"/>
      <c r="AP22" s="68" t="e">
        <f>HLOOKUP(R22,Données!$D$13:$O$34,20,FALSE)</f>
        <v>#N/A</v>
      </c>
      <c r="AQ22" s="68" t="e">
        <f>HLOOKUP(R22,Données!$D$13:$O$34,21,FALSE)</f>
        <v>#N/A</v>
      </c>
      <c r="AR22" s="68" t="e">
        <f>HLOOKUP(R22,Données!$D$13:$O$34,22,FALSE)</f>
        <v>#N/A</v>
      </c>
    </row>
    <row r="23" spans="1:44" x14ac:dyDescent="0.25">
      <c r="A23" s="68" t="str">
        <f t="shared" si="3"/>
        <v>NON</v>
      </c>
      <c r="B23" s="69"/>
      <c r="C23" s="49"/>
      <c r="D23" s="69">
        <f t="shared" si="1"/>
        <v>0</v>
      </c>
      <c r="E23" s="49"/>
      <c r="F23" s="49"/>
      <c r="G23" s="49"/>
      <c r="H23" s="49"/>
      <c r="I23" s="49"/>
      <c r="J23" s="71"/>
      <c r="K23" s="71"/>
      <c r="L23" s="49"/>
      <c r="M23" s="75" t="e">
        <f t="shared" si="5"/>
        <v>#N/A</v>
      </c>
      <c r="N23" s="75"/>
      <c r="O23" s="31">
        <v>9999</v>
      </c>
      <c r="P23" s="68">
        <f>VLOOKUP(O23,Données!$B$2:$C$10,2,TRUE)</f>
        <v>9</v>
      </c>
      <c r="Q23" s="12" t="e">
        <f>HLOOKUP(R23,Données!$D$13:$O$22,VLOOKUP(P23,Données!$B$14:$C$22,1,FALSE)+1,FALSE)</f>
        <v>#N/A</v>
      </c>
      <c r="R23" s="69"/>
      <c r="S23" s="69"/>
      <c r="T23" s="69"/>
      <c r="U23" s="69"/>
      <c r="V23" s="69"/>
      <c r="W23" s="37" t="e">
        <f>HLOOKUP(R23,Données!$B$13:$O$31,19,FALSE)</f>
        <v>#N/A</v>
      </c>
      <c r="X23" s="7" t="e">
        <f>HLOOKUP(R23,Données!$D$13:$O$30,11,FALSE)</f>
        <v>#N/A</v>
      </c>
      <c r="Y23" s="8" t="e">
        <f>HLOOKUP(R23,Données!$D$13:$O$30,13,FALSE)</f>
        <v>#N/A</v>
      </c>
      <c r="Z23" s="8" t="e">
        <f>HLOOKUP(R23,Données!$D$13:$O$30,14, FALSE)</f>
        <v>#N/A</v>
      </c>
      <c r="AA23" s="7" t="e">
        <f>HLOOKUP(R23,Données!$D$13:$O$30,12,FALSE)</f>
        <v>#N/A</v>
      </c>
      <c r="AB23" s="8" t="e">
        <f>HLOOKUP(R23,Données!$D$13:$O$30,15,FALSE)</f>
        <v>#N/A</v>
      </c>
      <c r="AC23" s="9" t="e">
        <f>HLOOKUP(R23,Données!$D$13:$O$30,18,FALSE)</f>
        <v>#N/A</v>
      </c>
      <c r="AD23" s="7" t="e">
        <f>HLOOKUP(R23,Données!$D$13:$O$30,16,FALSE)</f>
        <v>#N/A</v>
      </c>
      <c r="AE23" s="68" t="e">
        <f>HLOOKUP(R23,Données!$D$13:$O$30,17,FALSE)</f>
        <v>#N/A</v>
      </c>
      <c r="AF23" s="49"/>
      <c r="AG23" s="72"/>
      <c r="AH23" s="32"/>
      <c r="AI23" s="49"/>
      <c r="AJ23" s="49"/>
      <c r="AK23" s="49"/>
      <c r="AL23" s="49"/>
      <c r="AM23" s="49"/>
      <c r="AN23" s="49"/>
      <c r="AO23" s="49"/>
      <c r="AP23" s="68" t="e">
        <f>HLOOKUP(R23,Données!$D$13:$O$34,20,FALSE)</f>
        <v>#N/A</v>
      </c>
      <c r="AQ23" s="68" t="e">
        <f>HLOOKUP(R23,Données!$D$13:$O$34,21,FALSE)</f>
        <v>#N/A</v>
      </c>
      <c r="AR23" s="68" t="e">
        <f>HLOOKUP(R23,Données!$D$13:$O$34,22,FALSE)</f>
        <v>#N/A</v>
      </c>
    </row>
    <row r="24" spans="1:44" x14ac:dyDescent="0.25">
      <c r="A24" s="68" t="str">
        <f t="shared" si="3"/>
        <v>NON</v>
      </c>
      <c r="B24" s="69"/>
      <c r="C24" s="49"/>
      <c r="D24" s="69">
        <f t="shared" si="1"/>
        <v>0</v>
      </c>
      <c r="E24" s="49"/>
      <c r="F24" s="49"/>
      <c r="G24" s="49"/>
      <c r="H24" s="49"/>
      <c r="I24" s="49"/>
      <c r="J24" s="71"/>
      <c r="K24" s="71"/>
      <c r="L24" s="49"/>
      <c r="M24" s="75" t="e">
        <f t="shared" si="5"/>
        <v>#N/A</v>
      </c>
      <c r="N24" s="75"/>
      <c r="O24" s="31">
        <v>9999</v>
      </c>
      <c r="P24" s="68">
        <f>VLOOKUP(O24,Données!$B$2:$C$10,2,TRUE)</f>
        <v>9</v>
      </c>
      <c r="Q24" s="12" t="e">
        <f>HLOOKUP(R24,Données!$D$13:$O$22,VLOOKUP(P24,Données!$B$14:$C$22,1,FALSE)+1,FALSE)</f>
        <v>#N/A</v>
      </c>
      <c r="R24" s="69"/>
      <c r="S24" s="69"/>
      <c r="T24" s="69"/>
      <c r="U24" s="69"/>
      <c r="V24" s="69"/>
      <c r="W24" s="37" t="e">
        <f>HLOOKUP(R24,Données!$B$13:$O$31,19,FALSE)</f>
        <v>#N/A</v>
      </c>
      <c r="X24" s="7" t="e">
        <f>HLOOKUP(R24,Données!$D$13:$O$30,11,FALSE)</f>
        <v>#N/A</v>
      </c>
      <c r="Y24" s="8" t="e">
        <f>HLOOKUP(R24,Données!$D$13:$O$30,13,FALSE)</f>
        <v>#N/A</v>
      </c>
      <c r="Z24" s="8" t="e">
        <f>HLOOKUP(R24,Données!$D$13:$O$30,14, FALSE)</f>
        <v>#N/A</v>
      </c>
      <c r="AA24" s="7" t="e">
        <f>HLOOKUP(R24,Données!$D$13:$O$30,12,FALSE)</f>
        <v>#N/A</v>
      </c>
      <c r="AB24" s="8" t="e">
        <f>HLOOKUP(R24,Données!$D$13:$O$30,15,FALSE)</f>
        <v>#N/A</v>
      </c>
      <c r="AC24" s="9" t="e">
        <f>HLOOKUP(R24,Données!$D$13:$O$30,18,FALSE)</f>
        <v>#N/A</v>
      </c>
      <c r="AD24" s="7" t="e">
        <f>HLOOKUP(R24,Données!$D$13:$O$30,16,FALSE)</f>
        <v>#N/A</v>
      </c>
      <c r="AE24" s="68" t="e">
        <f>HLOOKUP(R24,Données!$D$13:$O$30,17,FALSE)</f>
        <v>#N/A</v>
      </c>
      <c r="AF24" s="49"/>
      <c r="AG24" s="72"/>
      <c r="AH24" s="32"/>
      <c r="AI24" s="49"/>
      <c r="AJ24" s="49"/>
      <c r="AK24" s="49"/>
      <c r="AL24" s="49"/>
      <c r="AM24" s="49"/>
      <c r="AN24" s="49"/>
      <c r="AO24" s="49"/>
      <c r="AP24" s="68" t="e">
        <f>HLOOKUP(R24,Données!$D$13:$O$34,20,FALSE)</f>
        <v>#N/A</v>
      </c>
      <c r="AQ24" s="68" t="e">
        <f>HLOOKUP(R24,Données!$D$13:$O$34,21,FALSE)</f>
        <v>#N/A</v>
      </c>
      <c r="AR24" s="68" t="e">
        <f>HLOOKUP(R24,Données!$D$13:$O$34,22,FALSE)</f>
        <v>#N/A</v>
      </c>
    </row>
    <row r="25" spans="1:44" x14ac:dyDescent="0.25">
      <c r="A25" s="68" t="str">
        <f t="shared" si="3"/>
        <v>NON</v>
      </c>
      <c r="B25" s="69"/>
      <c r="C25" s="49"/>
      <c r="D25" s="69">
        <f t="shared" si="1"/>
        <v>0</v>
      </c>
      <c r="E25" s="49"/>
      <c r="F25" s="49"/>
      <c r="G25" s="49"/>
      <c r="H25" s="49"/>
      <c r="I25" s="49"/>
      <c r="J25" s="71"/>
      <c r="K25" s="71"/>
      <c r="L25" s="49"/>
      <c r="M25" s="75" t="e">
        <f t="shared" si="5"/>
        <v>#N/A</v>
      </c>
      <c r="N25" s="75"/>
      <c r="O25" s="31">
        <v>9999</v>
      </c>
      <c r="P25" s="68">
        <f>VLOOKUP(O25,Données!$B$2:$C$10,2,TRUE)</f>
        <v>9</v>
      </c>
      <c r="Q25" s="12" t="e">
        <f>HLOOKUP(R25,Données!$D$13:$O$22,VLOOKUP(P25,Données!$B$14:$C$22,1,FALSE)+1,FALSE)</f>
        <v>#N/A</v>
      </c>
      <c r="R25" s="69"/>
      <c r="S25" s="69"/>
      <c r="T25" s="69"/>
      <c r="U25" s="69"/>
      <c r="V25" s="69"/>
      <c r="W25" s="37" t="e">
        <f>HLOOKUP(R25,Données!$B$13:$O$31,19,FALSE)</f>
        <v>#N/A</v>
      </c>
      <c r="X25" s="7" t="e">
        <f>HLOOKUP(R25,Données!$D$13:$O$30,11,FALSE)</f>
        <v>#N/A</v>
      </c>
      <c r="Y25" s="8" t="e">
        <f>HLOOKUP(R25,Données!$D$13:$O$30,13,FALSE)</f>
        <v>#N/A</v>
      </c>
      <c r="Z25" s="8" t="e">
        <f>HLOOKUP(R25,Données!$D$13:$O$30,14, FALSE)</f>
        <v>#N/A</v>
      </c>
      <c r="AA25" s="7" t="e">
        <f>HLOOKUP(R25,Données!$D$13:$O$30,12,FALSE)</f>
        <v>#N/A</v>
      </c>
      <c r="AB25" s="8" t="e">
        <f>HLOOKUP(R25,Données!$D$13:$O$30,15,FALSE)</f>
        <v>#N/A</v>
      </c>
      <c r="AC25" s="9" t="e">
        <f>HLOOKUP(R25,Données!$D$13:$O$30,18,FALSE)</f>
        <v>#N/A</v>
      </c>
      <c r="AD25" s="7" t="e">
        <f>HLOOKUP(R25,Données!$D$13:$O$30,16,FALSE)</f>
        <v>#N/A</v>
      </c>
      <c r="AE25" s="68" t="e">
        <f>HLOOKUP(R25,Données!$D$13:$O$30,17,FALSE)</f>
        <v>#N/A</v>
      </c>
      <c r="AF25" s="49"/>
      <c r="AG25" s="72"/>
      <c r="AH25" s="32"/>
      <c r="AI25" s="49"/>
      <c r="AJ25" s="49"/>
      <c r="AK25" s="49"/>
      <c r="AL25" s="49"/>
      <c r="AM25" s="49"/>
      <c r="AN25" s="49"/>
      <c r="AO25" s="49"/>
      <c r="AP25" s="68" t="e">
        <f>HLOOKUP(R25,Données!$D$13:$O$34,20,FALSE)</f>
        <v>#N/A</v>
      </c>
      <c r="AQ25" s="68" t="e">
        <f>HLOOKUP(R25,Données!$D$13:$O$34,21,FALSE)</f>
        <v>#N/A</v>
      </c>
      <c r="AR25" s="68" t="e">
        <f>HLOOKUP(R25,Données!$D$13:$O$34,22,FALSE)</f>
        <v>#N/A</v>
      </c>
    </row>
    <row r="26" spans="1:44" x14ac:dyDescent="0.25">
      <c r="A26" s="68" t="str">
        <f t="shared" si="3"/>
        <v>NON</v>
      </c>
      <c r="B26" s="69"/>
      <c r="C26" s="49"/>
      <c r="D26" s="69">
        <f t="shared" si="1"/>
        <v>0</v>
      </c>
      <c r="E26" s="49"/>
      <c r="F26" s="49"/>
      <c r="G26" s="49"/>
      <c r="H26" s="49"/>
      <c r="I26" s="49"/>
      <c r="J26" s="71"/>
      <c r="K26" s="71"/>
      <c r="L26" s="49"/>
      <c r="M26" s="75" t="e">
        <f t="shared" si="5"/>
        <v>#N/A</v>
      </c>
      <c r="N26" s="75"/>
      <c r="O26" s="31">
        <v>9999</v>
      </c>
      <c r="P26" s="68">
        <f>VLOOKUP(O26,Données!$B$2:$C$10,2,TRUE)</f>
        <v>9</v>
      </c>
      <c r="Q26" s="12" t="e">
        <f>HLOOKUP(R26,Données!$D$13:$O$22,VLOOKUP(P26,Données!$B$14:$C$22,1,FALSE)+1,FALSE)</f>
        <v>#N/A</v>
      </c>
      <c r="R26" s="69"/>
      <c r="S26" s="69"/>
      <c r="T26" s="69"/>
      <c r="U26" s="69"/>
      <c r="V26" s="69"/>
      <c r="W26" s="37" t="e">
        <f>HLOOKUP(R26,Données!$B$13:$O$31,19,FALSE)</f>
        <v>#N/A</v>
      </c>
      <c r="X26" s="7" t="e">
        <f>HLOOKUP(R26,Données!$D$13:$O$30,11,FALSE)</f>
        <v>#N/A</v>
      </c>
      <c r="Y26" s="8" t="e">
        <f>HLOOKUP(R26,Données!$D$13:$O$30,13,FALSE)</f>
        <v>#N/A</v>
      </c>
      <c r="Z26" s="8" t="e">
        <f>HLOOKUP(R26,Données!$D$13:$O$30,14, FALSE)</f>
        <v>#N/A</v>
      </c>
      <c r="AA26" s="7" t="e">
        <f>HLOOKUP(R26,Données!$D$13:$O$30,12,FALSE)</f>
        <v>#N/A</v>
      </c>
      <c r="AB26" s="8" t="e">
        <f>HLOOKUP(R26,Données!$D$13:$O$30,15,FALSE)</f>
        <v>#N/A</v>
      </c>
      <c r="AC26" s="9" t="e">
        <f>HLOOKUP(R26,Données!$D$13:$O$30,18,FALSE)</f>
        <v>#N/A</v>
      </c>
      <c r="AD26" s="7" t="e">
        <f>HLOOKUP(R26,Données!$D$13:$O$30,16,FALSE)</f>
        <v>#N/A</v>
      </c>
      <c r="AE26" s="68" t="e">
        <f>HLOOKUP(R26,Données!$D$13:$O$30,17,FALSE)</f>
        <v>#N/A</v>
      </c>
      <c r="AF26" s="49"/>
      <c r="AG26" s="72"/>
      <c r="AH26" s="32"/>
      <c r="AI26" s="49"/>
      <c r="AJ26" s="49"/>
      <c r="AK26" s="49"/>
      <c r="AL26" s="49"/>
      <c r="AM26" s="49"/>
      <c r="AN26" s="49"/>
      <c r="AO26" s="49"/>
      <c r="AP26" s="68" t="e">
        <f>HLOOKUP(R26,Données!$D$13:$O$34,20,FALSE)</f>
        <v>#N/A</v>
      </c>
      <c r="AQ26" s="68" t="e">
        <f>HLOOKUP(R26,Données!$D$13:$O$34,21,FALSE)</f>
        <v>#N/A</v>
      </c>
      <c r="AR26" s="68" t="e">
        <f>HLOOKUP(R26,Données!$D$13:$O$34,22,FALSE)</f>
        <v>#N/A</v>
      </c>
    </row>
    <row r="27" spans="1:44" x14ac:dyDescent="0.25">
      <c r="A27" s="68" t="str">
        <f t="shared" si="3"/>
        <v>NON</v>
      </c>
      <c r="B27" s="69"/>
      <c r="C27" s="49"/>
      <c r="D27" s="69">
        <f t="shared" ref="D27:D60" si="6">C27</f>
        <v>0</v>
      </c>
      <c r="E27" s="49"/>
      <c r="F27" s="49"/>
      <c r="G27" s="49"/>
      <c r="H27" s="49"/>
      <c r="I27" s="49"/>
      <c r="J27" s="71"/>
      <c r="K27" s="71"/>
      <c r="L27" s="49"/>
      <c r="M27" s="75" t="e">
        <f t="shared" si="5"/>
        <v>#N/A</v>
      </c>
      <c r="N27" s="75"/>
      <c r="O27" s="31">
        <v>9999</v>
      </c>
      <c r="P27" s="68">
        <f>VLOOKUP(O27,Données!$B$2:$C$10,2,TRUE)</f>
        <v>9</v>
      </c>
      <c r="Q27" s="12" t="e">
        <f>HLOOKUP(R27,Données!$D$13:$O$22,VLOOKUP(P27,Données!$B$14:$C$22,1,FALSE)+1,FALSE)</f>
        <v>#N/A</v>
      </c>
      <c r="R27" s="69"/>
      <c r="S27" s="69"/>
      <c r="T27" s="69"/>
      <c r="U27" s="69"/>
      <c r="V27" s="69"/>
      <c r="W27" s="37" t="e">
        <f>HLOOKUP(R27,Données!$B$13:$O$31,19,FALSE)</f>
        <v>#N/A</v>
      </c>
      <c r="X27" s="7" t="e">
        <f>HLOOKUP(R27,Données!$D$13:$O$30,11,FALSE)</f>
        <v>#N/A</v>
      </c>
      <c r="Y27" s="8" t="e">
        <f>HLOOKUP(R27,Données!$D$13:$O$30,13,FALSE)</f>
        <v>#N/A</v>
      </c>
      <c r="Z27" s="8" t="e">
        <f>HLOOKUP(R27,Données!$D$13:$O$30,14, FALSE)</f>
        <v>#N/A</v>
      </c>
      <c r="AA27" s="7" t="e">
        <f>HLOOKUP(R27,Données!$D$13:$O$30,12,FALSE)</f>
        <v>#N/A</v>
      </c>
      <c r="AB27" s="8" t="e">
        <f>HLOOKUP(R27,Données!$D$13:$O$30,15,FALSE)</f>
        <v>#N/A</v>
      </c>
      <c r="AC27" s="9" t="e">
        <f>HLOOKUP(R27,Données!$D$13:$O$30,18,FALSE)</f>
        <v>#N/A</v>
      </c>
      <c r="AD27" s="7" t="e">
        <f>HLOOKUP(R27,Données!$D$13:$O$30,16,FALSE)</f>
        <v>#N/A</v>
      </c>
      <c r="AE27" s="68" t="e">
        <f>HLOOKUP(R27,Données!$D$13:$O$30,17,FALSE)</f>
        <v>#N/A</v>
      </c>
      <c r="AF27" s="49"/>
      <c r="AG27" s="72"/>
      <c r="AH27" s="32"/>
      <c r="AI27" s="49"/>
      <c r="AJ27" s="49"/>
      <c r="AK27" s="49"/>
      <c r="AL27" s="49"/>
      <c r="AM27" s="49"/>
      <c r="AN27" s="49"/>
      <c r="AO27" s="49"/>
      <c r="AP27" s="68" t="e">
        <f>HLOOKUP(R27,Données!$D$13:$O$34,20,FALSE)</f>
        <v>#N/A</v>
      </c>
      <c r="AQ27" s="68" t="e">
        <f>HLOOKUP(R27,Données!$D$13:$O$34,21,FALSE)</f>
        <v>#N/A</v>
      </c>
      <c r="AR27" s="68" t="e">
        <f>HLOOKUP(R27,Données!$D$13:$O$34,22,FALSE)</f>
        <v>#N/A</v>
      </c>
    </row>
    <row r="28" spans="1:44" x14ac:dyDescent="0.25">
      <c r="A28" s="68" t="str">
        <f t="shared" si="3"/>
        <v>NON</v>
      </c>
      <c r="B28" s="69"/>
      <c r="C28" s="49"/>
      <c r="D28" s="69">
        <f t="shared" si="6"/>
        <v>0</v>
      </c>
      <c r="E28" s="49"/>
      <c r="F28" s="49"/>
      <c r="G28" s="49"/>
      <c r="H28" s="49"/>
      <c r="I28" s="49"/>
      <c r="J28" s="71"/>
      <c r="K28" s="71"/>
      <c r="L28" s="49"/>
      <c r="M28" s="75" t="e">
        <f t="shared" si="5"/>
        <v>#N/A</v>
      </c>
      <c r="N28" s="75"/>
      <c r="O28" s="31">
        <v>9999</v>
      </c>
      <c r="P28" s="68">
        <f>VLOOKUP(O28,Données!$B$2:$C$10,2,TRUE)</f>
        <v>9</v>
      </c>
      <c r="Q28" s="12" t="e">
        <f>HLOOKUP(R28,Données!$D$13:$O$22,VLOOKUP(P28,Données!$B$14:$C$22,1,FALSE)+1,FALSE)</f>
        <v>#N/A</v>
      </c>
      <c r="R28" s="69"/>
      <c r="S28" s="69"/>
      <c r="T28" s="69"/>
      <c r="U28" s="69"/>
      <c r="V28" s="69"/>
      <c r="W28" s="37" t="e">
        <f>HLOOKUP(R28,Données!$B$13:$O$31,19,FALSE)</f>
        <v>#N/A</v>
      </c>
      <c r="X28" s="7" t="e">
        <f>HLOOKUP(R28,Données!$D$13:$O$30,11,FALSE)</f>
        <v>#N/A</v>
      </c>
      <c r="Y28" s="8" t="e">
        <f>HLOOKUP(R28,Données!$D$13:$O$30,13,FALSE)</f>
        <v>#N/A</v>
      </c>
      <c r="Z28" s="8" t="e">
        <f>HLOOKUP(R28,Données!$D$13:$O$30,14, FALSE)</f>
        <v>#N/A</v>
      </c>
      <c r="AA28" s="7" t="e">
        <f>HLOOKUP(R28,Données!$D$13:$O$30,12,FALSE)</f>
        <v>#N/A</v>
      </c>
      <c r="AB28" s="8" t="e">
        <f>HLOOKUP(R28,Données!$D$13:$O$30,15,FALSE)</f>
        <v>#N/A</v>
      </c>
      <c r="AC28" s="9" t="e">
        <f>HLOOKUP(R28,Données!$D$13:$O$30,18,FALSE)</f>
        <v>#N/A</v>
      </c>
      <c r="AD28" s="7" t="e">
        <f>HLOOKUP(R28,Données!$D$13:$O$30,16,FALSE)</f>
        <v>#N/A</v>
      </c>
      <c r="AE28" s="68" t="e">
        <f>HLOOKUP(R28,Données!$D$13:$O$30,17,FALSE)</f>
        <v>#N/A</v>
      </c>
      <c r="AF28" s="49"/>
      <c r="AG28" s="72"/>
      <c r="AH28" s="32"/>
      <c r="AI28" s="49"/>
      <c r="AJ28" s="49"/>
      <c r="AK28" s="49"/>
      <c r="AL28" s="49"/>
      <c r="AM28" s="49"/>
      <c r="AN28" s="49"/>
      <c r="AO28" s="49"/>
      <c r="AP28" s="68" t="e">
        <f>HLOOKUP(R28,Données!$D$13:$O$34,20,FALSE)</f>
        <v>#N/A</v>
      </c>
      <c r="AQ28" s="68" t="e">
        <f>HLOOKUP(R28,Données!$D$13:$O$34,21,FALSE)</f>
        <v>#N/A</v>
      </c>
      <c r="AR28" s="68" t="e">
        <f>HLOOKUP(R28,Données!$D$13:$O$34,22,FALSE)</f>
        <v>#N/A</v>
      </c>
    </row>
    <row r="29" spans="1:44" x14ac:dyDescent="0.25">
      <c r="A29" s="68" t="str">
        <f t="shared" si="3"/>
        <v>NON</v>
      </c>
      <c r="B29" s="69"/>
      <c r="C29" s="49"/>
      <c r="D29" s="69">
        <f t="shared" si="6"/>
        <v>0</v>
      </c>
      <c r="E29" s="49"/>
      <c r="F29" s="49"/>
      <c r="G29" s="49"/>
      <c r="H29" s="49"/>
      <c r="I29" s="49"/>
      <c r="J29" s="71"/>
      <c r="K29" s="71"/>
      <c r="L29" s="49"/>
      <c r="M29" s="75" t="e">
        <f t="shared" si="5"/>
        <v>#N/A</v>
      </c>
      <c r="N29" s="75"/>
      <c r="O29" s="31">
        <v>9999</v>
      </c>
      <c r="P29" s="68">
        <f>VLOOKUP(O29,Données!$B$2:$C$10,2,TRUE)</f>
        <v>9</v>
      </c>
      <c r="Q29" s="12" t="e">
        <f>HLOOKUP(R29,Données!$D$13:$O$22,VLOOKUP(P29,Données!$B$14:$C$22,1,FALSE)+1,FALSE)</f>
        <v>#N/A</v>
      </c>
      <c r="R29" s="69"/>
      <c r="S29" s="69"/>
      <c r="T29" s="69"/>
      <c r="U29" s="69"/>
      <c r="V29" s="69"/>
      <c r="W29" s="37" t="e">
        <f>HLOOKUP(R29,Données!$B$13:$O$31,19,FALSE)</f>
        <v>#N/A</v>
      </c>
      <c r="X29" s="7" t="e">
        <f>HLOOKUP(R29,Données!$D$13:$O$30,11,FALSE)</f>
        <v>#N/A</v>
      </c>
      <c r="Y29" s="8" t="e">
        <f>HLOOKUP(R29,Données!$D$13:$O$30,13,FALSE)</f>
        <v>#N/A</v>
      </c>
      <c r="Z29" s="8" t="e">
        <f>HLOOKUP(R29,Données!$D$13:$O$30,14, FALSE)</f>
        <v>#N/A</v>
      </c>
      <c r="AA29" s="7" t="e">
        <f>HLOOKUP(R29,Données!$D$13:$O$30,12,FALSE)</f>
        <v>#N/A</v>
      </c>
      <c r="AB29" s="8" t="e">
        <f>HLOOKUP(R29,Données!$D$13:$O$30,15,FALSE)</f>
        <v>#N/A</v>
      </c>
      <c r="AC29" s="9" t="e">
        <f>HLOOKUP(R29,Données!$D$13:$O$30,18,FALSE)</f>
        <v>#N/A</v>
      </c>
      <c r="AD29" s="7" t="e">
        <f>HLOOKUP(R29,Données!$D$13:$O$30,16,FALSE)</f>
        <v>#N/A</v>
      </c>
      <c r="AE29" s="68" t="e">
        <f>HLOOKUP(R29,Données!$D$13:$O$30,17,FALSE)</f>
        <v>#N/A</v>
      </c>
      <c r="AF29" s="49"/>
      <c r="AG29" s="72"/>
      <c r="AH29" s="32"/>
      <c r="AI29" s="49"/>
      <c r="AJ29" s="49"/>
      <c r="AK29" s="49"/>
      <c r="AL29" s="49"/>
      <c r="AM29" s="49"/>
      <c r="AN29" s="49"/>
      <c r="AO29" s="49"/>
      <c r="AP29" s="68" t="e">
        <f>HLOOKUP(R29,Données!$D$13:$O$34,20,FALSE)</f>
        <v>#N/A</v>
      </c>
      <c r="AQ29" s="68" t="e">
        <f>HLOOKUP(R29,Données!$D$13:$O$34,21,FALSE)</f>
        <v>#N/A</v>
      </c>
      <c r="AR29" s="68" t="e">
        <f>HLOOKUP(R29,Données!$D$13:$O$34,22,FALSE)</f>
        <v>#N/A</v>
      </c>
    </row>
    <row r="30" spans="1:44" x14ac:dyDescent="0.25">
      <c r="A30" s="68" t="str">
        <f t="shared" si="3"/>
        <v>NON</v>
      </c>
      <c r="B30" s="69"/>
      <c r="C30" s="49"/>
      <c r="D30" s="69">
        <f t="shared" si="6"/>
        <v>0</v>
      </c>
      <c r="E30" s="49"/>
      <c r="F30" s="49"/>
      <c r="G30" s="49"/>
      <c r="H30" s="49"/>
      <c r="I30" s="49"/>
      <c r="J30" s="71"/>
      <c r="K30" s="71"/>
      <c r="L30" s="49"/>
      <c r="M30" s="75" t="e">
        <f t="shared" si="5"/>
        <v>#N/A</v>
      </c>
      <c r="N30" s="75"/>
      <c r="O30" s="31">
        <v>9999</v>
      </c>
      <c r="P30" s="68">
        <f>VLOOKUP(O30,Données!$B$2:$C$10,2,TRUE)</f>
        <v>9</v>
      </c>
      <c r="Q30" s="12" t="e">
        <f>HLOOKUP(R30,Données!$D$13:$O$22,VLOOKUP(P30,Données!$B$14:$C$22,1,FALSE)+1,FALSE)</f>
        <v>#N/A</v>
      </c>
      <c r="R30" s="69"/>
      <c r="S30" s="69"/>
      <c r="T30" s="69"/>
      <c r="U30" s="69"/>
      <c r="V30" s="69"/>
      <c r="W30" s="37" t="e">
        <f>HLOOKUP(R30,Données!$B$13:$O$31,19,FALSE)</f>
        <v>#N/A</v>
      </c>
      <c r="X30" s="7" t="e">
        <f>HLOOKUP(R30,Données!$D$13:$O$30,11,FALSE)</f>
        <v>#N/A</v>
      </c>
      <c r="Y30" s="8" t="e">
        <f>HLOOKUP(R30,Données!$D$13:$O$30,13,FALSE)</f>
        <v>#N/A</v>
      </c>
      <c r="Z30" s="8" t="e">
        <f>HLOOKUP(R30,Données!$D$13:$O$30,14, FALSE)</f>
        <v>#N/A</v>
      </c>
      <c r="AA30" s="7" t="e">
        <f>HLOOKUP(R30,Données!$D$13:$O$30,12,FALSE)</f>
        <v>#N/A</v>
      </c>
      <c r="AB30" s="8" t="e">
        <f>HLOOKUP(R30,Données!$D$13:$O$30,15,FALSE)</f>
        <v>#N/A</v>
      </c>
      <c r="AC30" s="9" t="e">
        <f>HLOOKUP(R30,Données!$D$13:$O$30,18,FALSE)</f>
        <v>#N/A</v>
      </c>
      <c r="AD30" s="7" t="e">
        <f>HLOOKUP(R30,Données!$D$13:$O$30,16,FALSE)</f>
        <v>#N/A</v>
      </c>
      <c r="AE30" s="68" t="e">
        <f>HLOOKUP(R30,Données!$D$13:$O$30,17,FALSE)</f>
        <v>#N/A</v>
      </c>
      <c r="AF30" s="49"/>
      <c r="AG30" s="72"/>
      <c r="AH30" s="32"/>
      <c r="AI30" s="49"/>
      <c r="AJ30" s="49"/>
      <c r="AK30" s="49"/>
      <c r="AL30" s="49"/>
      <c r="AM30" s="49"/>
      <c r="AN30" s="49"/>
      <c r="AO30" s="49"/>
      <c r="AP30" s="68" t="e">
        <f>HLOOKUP(R30,Données!$D$13:$O$34,20,FALSE)</f>
        <v>#N/A</v>
      </c>
      <c r="AQ30" s="68" t="e">
        <f>HLOOKUP(R30,Données!$D$13:$O$34,21,FALSE)</f>
        <v>#N/A</v>
      </c>
      <c r="AR30" s="68" t="e">
        <f>HLOOKUP(R30,Données!$D$13:$O$34,22,FALSE)</f>
        <v>#N/A</v>
      </c>
    </row>
    <row r="31" spans="1:44" x14ac:dyDescent="0.25">
      <c r="A31" s="68" t="str">
        <f t="shared" si="3"/>
        <v>NON</v>
      </c>
      <c r="B31" s="69"/>
      <c r="C31" s="49"/>
      <c r="D31" s="69">
        <f t="shared" si="6"/>
        <v>0</v>
      </c>
      <c r="E31" s="49"/>
      <c r="F31" s="49"/>
      <c r="G31" s="49"/>
      <c r="H31" s="49"/>
      <c r="I31" s="49"/>
      <c r="J31" s="71"/>
      <c r="K31" s="71"/>
      <c r="L31" s="49"/>
      <c r="M31" s="75" t="e">
        <f t="shared" si="5"/>
        <v>#N/A</v>
      </c>
      <c r="N31" s="75"/>
      <c r="O31" s="31">
        <v>9999</v>
      </c>
      <c r="P31" s="68">
        <f>VLOOKUP(O31,Données!$B$2:$C$10,2,TRUE)</f>
        <v>9</v>
      </c>
      <c r="Q31" s="12" t="e">
        <f>HLOOKUP(R31,Données!$D$13:$O$22,VLOOKUP(P31,Données!$B$14:$C$22,1,FALSE)+1,FALSE)</f>
        <v>#N/A</v>
      </c>
      <c r="R31" s="69"/>
      <c r="S31" s="69"/>
      <c r="T31" s="69"/>
      <c r="U31" s="69"/>
      <c r="V31" s="69"/>
      <c r="W31" s="37" t="e">
        <f>HLOOKUP(R31,Données!$B$13:$O$31,19,FALSE)</f>
        <v>#N/A</v>
      </c>
      <c r="X31" s="7" t="e">
        <f>HLOOKUP(R31,Données!$D$13:$O$30,11,FALSE)</f>
        <v>#N/A</v>
      </c>
      <c r="Y31" s="8" t="e">
        <f>HLOOKUP(R31,Données!$D$13:$O$30,13,FALSE)</f>
        <v>#N/A</v>
      </c>
      <c r="Z31" s="8" t="e">
        <f>HLOOKUP(R31,Données!$D$13:$O$30,14, FALSE)</f>
        <v>#N/A</v>
      </c>
      <c r="AA31" s="7" t="e">
        <f>HLOOKUP(R31,Données!$D$13:$O$30,12,FALSE)</f>
        <v>#N/A</v>
      </c>
      <c r="AB31" s="8" t="e">
        <f>HLOOKUP(R31,Données!$D$13:$O$30,15,FALSE)</f>
        <v>#N/A</v>
      </c>
      <c r="AC31" s="9" t="e">
        <f>HLOOKUP(R31,Données!$D$13:$O$30,18,FALSE)</f>
        <v>#N/A</v>
      </c>
      <c r="AD31" s="7" t="e">
        <f>HLOOKUP(R31,Données!$D$13:$O$30,16,FALSE)</f>
        <v>#N/A</v>
      </c>
      <c r="AE31" s="68" t="e">
        <f>HLOOKUP(R31,Données!$D$13:$O$30,17,FALSE)</f>
        <v>#N/A</v>
      </c>
      <c r="AF31" s="49"/>
      <c r="AG31" s="72"/>
      <c r="AH31" s="32"/>
      <c r="AI31" s="49"/>
      <c r="AJ31" s="49"/>
      <c r="AK31" s="49"/>
      <c r="AL31" s="49"/>
      <c r="AM31" s="49"/>
      <c r="AN31" s="49"/>
      <c r="AO31" s="49"/>
      <c r="AP31" s="68" t="e">
        <f>HLOOKUP(R31,Données!$D$13:$O$34,20,FALSE)</f>
        <v>#N/A</v>
      </c>
      <c r="AQ31" s="68" t="e">
        <f>HLOOKUP(R31,Données!$D$13:$O$34,21,FALSE)</f>
        <v>#N/A</v>
      </c>
      <c r="AR31" s="68" t="e">
        <f>HLOOKUP(R31,Données!$D$13:$O$34,22,FALSE)</f>
        <v>#N/A</v>
      </c>
    </row>
    <row r="32" spans="1:44" x14ac:dyDescent="0.25">
      <c r="A32" s="68" t="str">
        <f t="shared" si="3"/>
        <v>NON</v>
      </c>
      <c r="B32" s="69"/>
      <c r="C32" s="49"/>
      <c r="D32" s="69">
        <f t="shared" si="6"/>
        <v>0</v>
      </c>
      <c r="E32" s="49"/>
      <c r="F32" s="49"/>
      <c r="G32" s="49"/>
      <c r="H32" s="49"/>
      <c r="I32" s="49"/>
      <c r="J32" s="71"/>
      <c r="K32" s="71"/>
      <c r="L32" s="49"/>
      <c r="M32" s="75" t="e">
        <f t="shared" si="5"/>
        <v>#N/A</v>
      </c>
      <c r="N32" s="75"/>
      <c r="O32" s="31">
        <v>9999</v>
      </c>
      <c r="P32" s="68">
        <f>VLOOKUP(O32,Données!$B$2:$C$10,2,TRUE)</f>
        <v>9</v>
      </c>
      <c r="Q32" s="12" t="e">
        <f>HLOOKUP(R32,Données!$D$13:$O$22,VLOOKUP(P32,Données!$B$14:$C$22,1,FALSE)+1,FALSE)</f>
        <v>#N/A</v>
      </c>
      <c r="R32" s="69"/>
      <c r="S32" s="69"/>
      <c r="T32" s="69"/>
      <c r="U32" s="69"/>
      <c r="V32" s="69"/>
      <c r="W32" s="37" t="e">
        <f>HLOOKUP(R32,Données!$B$13:$O$31,19,FALSE)</f>
        <v>#N/A</v>
      </c>
      <c r="X32" s="7" t="e">
        <f>HLOOKUP(R32,Données!$D$13:$O$30,11,FALSE)</f>
        <v>#N/A</v>
      </c>
      <c r="Y32" s="8" t="e">
        <f>HLOOKUP(R32,Données!$D$13:$O$30,13,FALSE)</f>
        <v>#N/A</v>
      </c>
      <c r="Z32" s="8" t="e">
        <f>HLOOKUP(R32,Données!$D$13:$O$30,14, FALSE)</f>
        <v>#N/A</v>
      </c>
      <c r="AA32" s="7" t="e">
        <f>HLOOKUP(R32,Données!$D$13:$O$30,12,FALSE)</f>
        <v>#N/A</v>
      </c>
      <c r="AB32" s="8" t="e">
        <f>HLOOKUP(R32,Données!$D$13:$O$30,15,FALSE)</f>
        <v>#N/A</v>
      </c>
      <c r="AC32" s="9" t="e">
        <f>HLOOKUP(R32,Données!$D$13:$O$30,18,FALSE)</f>
        <v>#N/A</v>
      </c>
      <c r="AD32" s="7" t="e">
        <f>HLOOKUP(R32,Données!$D$13:$O$30,16,FALSE)</f>
        <v>#N/A</v>
      </c>
      <c r="AE32" s="68" t="e">
        <f>HLOOKUP(R32,Données!$D$13:$O$30,17,FALSE)</f>
        <v>#N/A</v>
      </c>
      <c r="AF32" s="49"/>
      <c r="AG32" s="72"/>
      <c r="AH32" s="32"/>
      <c r="AI32" s="49"/>
      <c r="AJ32" s="49"/>
      <c r="AK32" s="49"/>
      <c r="AL32" s="49"/>
      <c r="AM32" s="49"/>
      <c r="AN32" s="49"/>
      <c r="AO32" s="49"/>
      <c r="AP32" s="68" t="e">
        <f>HLOOKUP(R32,Données!$D$13:$O$34,20,FALSE)</f>
        <v>#N/A</v>
      </c>
      <c r="AQ32" s="68" t="e">
        <f>HLOOKUP(R32,Données!$D$13:$O$34,21,FALSE)</f>
        <v>#N/A</v>
      </c>
      <c r="AR32" s="68" t="e">
        <f>HLOOKUP(R32,Données!$D$13:$O$34,22,FALSE)</f>
        <v>#N/A</v>
      </c>
    </row>
    <row r="33" spans="1:44" x14ac:dyDescent="0.25">
      <c r="A33" s="68" t="str">
        <f t="shared" si="3"/>
        <v>NON</v>
      </c>
      <c r="B33" s="69"/>
      <c r="C33" s="49"/>
      <c r="D33" s="69">
        <f t="shared" si="6"/>
        <v>0</v>
      </c>
      <c r="E33" s="49"/>
      <c r="F33" s="49"/>
      <c r="G33" s="49"/>
      <c r="H33" s="49"/>
      <c r="I33" s="49"/>
      <c r="J33" s="71"/>
      <c r="K33" s="71"/>
      <c r="L33" s="49"/>
      <c r="M33" s="75" t="e">
        <f t="shared" si="5"/>
        <v>#N/A</v>
      </c>
      <c r="N33" s="75"/>
      <c r="O33" s="31">
        <v>9999</v>
      </c>
      <c r="P33" s="68">
        <f>VLOOKUP(O33,Données!$B$2:$C$10,2,TRUE)</f>
        <v>9</v>
      </c>
      <c r="Q33" s="12" t="e">
        <f>HLOOKUP(R33,Données!$D$13:$O$22,VLOOKUP(P33,Données!$B$14:$C$22,1,FALSE)+1,FALSE)</f>
        <v>#N/A</v>
      </c>
      <c r="R33" s="69"/>
      <c r="S33" s="69"/>
      <c r="T33" s="69"/>
      <c r="U33" s="69"/>
      <c r="V33" s="69"/>
      <c r="W33" s="37" t="e">
        <f>HLOOKUP(R33,Données!$B$13:$O$31,19,FALSE)</f>
        <v>#N/A</v>
      </c>
      <c r="X33" s="7" t="e">
        <f>HLOOKUP(R33,Données!$D$13:$O$30,11,FALSE)</f>
        <v>#N/A</v>
      </c>
      <c r="Y33" s="8" t="e">
        <f>HLOOKUP(R33,Données!$D$13:$O$30,13,FALSE)</f>
        <v>#N/A</v>
      </c>
      <c r="Z33" s="8" t="e">
        <f>HLOOKUP(R33,Données!$D$13:$O$30,14, FALSE)</f>
        <v>#N/A</v>
      </c>
      <c r="AA33" s="7" t="e">
        <f>HLOOKUP(R33,Données!$D$13:$O$30,12,FALSE)</f>
        <v>#N/A</v>
      </c>
      <c r="AB33" s="8" t="e">
        <f>HLOOKUP(R33,Données!$D$13:$O$30,15,FALSE)</f>
        <v>#N/A</v>
      </c>
      <c r="AC33" s="9" t="e">
        <f>HLOOKUP(R33,Données!$D$13:$O$30,18,FALSE)</f>
        <v>#N/A</v>
      </c>
      <c r="AD33" s="7" t="e">
        <f>HLOOKUP(R33,Données!$D$13:$O$30,16,FALSE)</f>
        <v>#N/A</v>
      </c>
      <c r="AE33" s="68" t="e">
        <f>HLOOKUP(R33,Données!$D$13:$O$30,17,FALSE)</f>
        <v>#N/A</v>
      </c>
      <c r="AF33" s="49"/>
      <c r="AG33" s="72"/>
      <c r="AH33" s="32"/>
      <c r="AI33" s="49"/>
      <c r="AJ33" s="49"/>
      <c r="AK33" s="49"/>
      <c r="AL33" s="49"/>
      <c r="AM33" s="49"/>
      <c r="AN33" s="49"/>
      <c r="AO33" s="49"/>
      <c r="AP33" s="68" t="e">
        <f>HLOOKUP(R33,Données!$D$13:$O$34,20,FALSE)</f>
        <v>#N/A</v>
      </c>
      <c r="AQ33" s="68" t="e">
        <f>HLOOKUP(R33,Données!$D$13:$O$34,21,FALSE)</f>
        <v>#N/A</v>
      </c>
      <c r="AR33" s="68" t="e">
        <f>HLOOKUP(R33,Données!$D$13:$O$34,22,FALSE)</f>
        <v>#N/A</v>
      </c>
    </row>
    <row r="34" spans="1:44" x14ac:dyDescent="0.25">
      <c r="A34" s="68" t="str">
        <f t="shared" si="3"/>
        <v>NON</v>
      </c>
      <c r="B34" s="69"/>
      <c r="C34" s="49"/>
      <c r="D34" s="69">
        <f t="shared" si="6"/>
        <v>0</v>
      </c>
      <c r="E34" s="49"/>
      <c r="F34" s="49"/>
      <c r="G34" s="49"/>
      <c r="H34" s="49"/>
      <c r="I34" s="49"/>
      <c r="J34" s="71"/>
      <c r="K34" s="71"/>
      <c r="L34" s="49"/>
      <c r="M34" s="75" t="e">
        <f t="shared" si="5"/>
        <v>#N/A</v>
      </c>
      <c r="N34" s="75"/>
      <c r="O34" s="31">
        <v>9999</v>
      </c>
      <c r="P34" s="68">
        <f>VLOOKUP(O34,Données!$B$2:$C$10,2,TRUE)</f>
        <v>9</v>
      </c>
      <c r="Q34" s="12" t="e">
        <f>HLOOKUP(R34,Données!$D$13:$O$22,VLOOKUP(P34,Données!$B$14:$C$22,1,FALSE)+1,FALSE)</f>
        <v>#N/A</v>
      </c>
      <c r="R34" s="69"/>
      <c r="S34" s="69"/>
      <c r="T34" s="69"/>
      <c r="U34" s="69"/>
      <c r="V34" s="69"/>
      <c r="W34" s="37" t="e">
        <f>HLOOKUP(R34,Données!$B$13:$O$31,19,FALSE)</f>
        <v>#N/A</v>
      </c>
      <c r="X34" s="7" t="e">
        <f>HLOOKUP(R34,Données!$D$13:$O$30,11,FALSE)</f>
        <v>#N/A</v>
      </c>
      <c r="Y34" s="8" t="e">
        <f>HLOOKUP(R34,Données!$D$13:$O$30,13,FALSE)</f>
        <v>#N/A</v>
      </c>
      <c r="Z34" s="8" t="e">
        <f>HLOOKUP(R34,Données!$D$13:$O$30,14, FALSE)</f>
        <v>#N/A</v>
      </c>
      <c r="AA34" s="7" t="e">
        <f>HLOOKUP(R34,Données!$D$13:$O$30,12,FALSE)</f>
        <v>#N/A</v>
      </c>
      <c r="AB34" s="8" t="e">
        <f>HLOOKUP(R34,Données!$D$13:$O$30,15,FALSE)</f>
        <v>#N/A</v>
      </c>
      <c r="AC34" s="9" t="e">
        <f>HLOOKUP(R34,Données!$D$13:$O$30,18,FALSE)</f>
        <v>#N/A</v>
      </c>
      <c r="AD34" s="7" t="e">
        <f>HLOOKUP(R34,Données!$D$13:$O$30,16,FALSE)</f>
        <v>#N/A</v>
      </c>
      <c r="AE34" s="68" t="e">
        <f>HLOOKUP(R34,Données!$D$13:$O$30,17,FALSE)</f>
        <v>#N/A</v>
      </c>
      <c r="AF34" s="49"/>
      <c r="AG34" s="72"/>
      <c r="AH34" s="32"/>
      <c r="AI34" s="49"/>
      <c r="AJ34" s="49"/>
      <c r="AK34" s="49"/>
      <c r="AL34" s="49"/>
      <c r="AM34" s="49"/>
      <c r="AN34" s="49"/>
      <c r="AO34" s="49"/>
      <c r="AP34" s="68" t="e">
        <f>HLOOKUP(R34,Données!$D$13:$O$34,20,FALSE)</f>
        <v>#N/A</v>
      </c>
      <c r="AQ34" s="68" t="e">
        <f>HLOOKUP(R34,Données!$D$13:$O$34,21,FALSE)</f>
        <v>#N/A</v>
      </c>
      <c r="AR34" s="68" t="e">
        <f>HLOOKUP(R34,Données!$D$13:$O$34,22,FALSE)</f>
        <v>#N/A</v>
      </c>
    </row>
    <row r="35" spans="1:44" x14ac:dyDescent="0.25">
      <c r="A35" s="68" t="str">
        <f t="shared" si="3"/>
        <v>NON</v>
      </c>
      <c r="B35" s="69"/>
      <c r="C35" s="49"/>
      <c r="D35" s="69">
        <f t="shared" si="6"/>
        <v>0</v>
      </c>
      <c r="E35" s="49"/>
      <c r="F35" s="49"/>
      <c r="G35" s="49"/>
      <c r="H35" s="49"/>
      <c r="I35" s="49"/>
      <c r="J35" s="71"/>
      <c r="K35" s="71"/>
      <c r="L35" s="49"/>
      <c r="M35" s="75" t="e">
        <f t="shared" si="5"/>
        <v>#N/A</v>
      </c>
      <c r="N35" s="75"/>
      <c r="O35" s="31">
        <v>9999</v>
      </c>
      <c r="P35" s="68">
        <f>VLOOKUP(O35,Données!$B$2:$C$10,2,TRUE)</f>
        <v>9</v>
      </c>
      <c r="Q35" s="12" t="e">
        <f>HLOOKUP(R35,Données!$D$13:$O$22,VLOOKUP(P35,Données!$B$14:$C$22,1,FALSE)+1,FALSE)</f>
        <v>#N/A</v>
      </c>
      <c r="R35" s="69"/>
      <c r="S35" s="69"/>
      <c r="T35" s="69"/>
      <c r="U35" s="69"/>
      <c r="V35" s="69"/>
      <c r="W35" s="37" t="e">
        <f>HLOOKUP(R35,Données!$B$13:$O$31,19,FALSE)</f>
        <v>#N/A</v>
      </c>
      <c r="X35" s="7" t="e">
        <f>HLOOKUP(R35,Données!$D$13:$O$30,11,FALSE)</f>
        <v>#N/A</v>
      </c>
      <c r="Y35" s="8" t="e">
        <f>HLOOKUP(R35,Données!$D$13:$O$30,13,FALSE)</f>
        <v>#N/A</v>
      </c>
      <c r="Z35" s="8" t="e">
        <f>HLOOKUP(R35,Données!$D$13:$O$30,14, FALSE)</f>
        <v>#N/A</v>
      </c>
      <c r="AA35" s="7" t="e">
        <f>HLOOKUP(R35,Données!$D$13:$O$30,12,FALSE)</f>
        <v>#N/A</v>
      </c>
      <c r="AB35" s="8" t="e">
        <f>HLOOKUP(R35,Données!$D$13:$O$30,15,FALSE)</f>
        <v>#N/A</v>
      </c>
      <c r="AC35" s="9" t="e">
        <f>HLOOKUP(R35,Données!$D$13:$O$30,18,FALSE)</f>
        <v>#N/A</v>
      </c>
      <c r="AD35" s="7" t="e">
        <f>HLOOKUP(R35,Données!$D$13:$O$30,16,FALSE)</f>
        <v>#N/A</v>
      </c>
      <c r="AE35" s="68" t="e">
        <f>HLOOKUP(R35,Données!$D$13:$O$30,17,FALSE)</f>
        <v>#N/A</v>
      </c>
      <c r="AF35" s="49"/>
      <c r="AG35" s="72"/>
      <c r="AH35" s="32"/>
      <c r="AI35" s="49"/>
      <c r="AJ35" s="49"/>
      <c r="AK35" s="49"/>
      <c r="AL35" s="49"/>
      <c r="AM35" s="49"/>
      <c r="AN35" s="49"/>
      <c r="AO35" s="49"/>
      <c r="AP35" s="68" t="e">
        <f>HLOOKUP(R35,Données!$D$13:$O$34,20,FALSE)</f>
        <v>#N/A</v>
      </c>
      <c r="AQ35" s="68" t="e">
        <f>HLOOKUP(R35,Données!$D$13:$O$34,21,FALSE)</f>
        <v>#N/A</v>
      </c>
      <c r="AR35" s="68" t="e">
        <f>HLOOKUP(R35,Données!$D$13:$O$34,22,FALSE)</f>
        <v>#N/A</v>
      </c>
    </row>
    <row r="36" spans="1:44" x14ac:dyDescent="0.25">
      <c r="A36" s="68" t="str">
        <f t="shared" si="3"/>
        <v>NON</v>
      </c>
      <c r="B36" s="69"/>
      <c r="C36" s="49"/>
      <c r="D36" s="69">
        <f t="shared" si="6"/>
        <v>0</v>
      </c>
      <c r="E36" s="49"/>
      <c r="F36" s="49"/>
      <c r="G36" s="49"/>
      <c r="H36" s="49"/>
      <c r="I36" s="49"/>
      <c r="J36" s="71"/>
      <c r="K36" s="71"/>
      <c r="L36" s="49"/>
      <c r="M36" s="75" t="e">
        <f t="shared" si="5"/>
        <v>#N/A</v>
      </c>
      <c r="N36" s="75"/>
      <c r="O36" s="31">
        <v>9999</v>
      </c>
      <c r="P36" s="68">
        <f>VLOOKUP(O36,Données!$B$2:$C$10,2,TRUE)</f>
        <v>9</v>
      </c>
      <c r="Q36" s="12" t="e">
        <f>HLOOKUP(R36,Données!$D$13:$O$22,VLOOKUP(P36,Données!$B$14:$C$22,1,FALSE)+1,FALSE)</f>
        <v>#N/A</v>
      </c>
      <c r="R36" s="69"/>
      <c r="S36" s="69"/>
      <c r="T36" s="69"/>
      <c r="U36" s="69"/>
      <c r="V36" s="69"/>
      <c r="W36" s="37" t="e">
        <f>HLOOKUP(R36,Données!$B$13:$O$31,19,FALSE)</f>
        <v>#N/A</v>
      </c>
      <c r="X36" s="7" t="e">
        <f>HLOOKUP(R36,Données!$D$13:$O$30,11,FALSE)</f>
        <v>#N/A</v>
      </c>
      <c r="Y36" s="8" t="e">
        <f>HLOOKUP(R36,Données!$D$13:$O$30,13,FALSE)</f>
        <v>#N/A</v>
      </c>
      <c r="Z36" s="8" t="e">
        <f>HLOOKUP(R36,Données!$D$13:$O$30,14, FALSE)</f>
        <v>#N/A</v>
      </c>
      <c r="AA36" s="7" t="e">
        <f>HLOOKUP(R36,Données!$D$13:$O$30,12,FALSE)</f>
        <v>#N/A</v>
      </c>
      <c r="AB36" s="8" t="e">
        <f>HLOOKUP(R36,Données!$D$13:$O$30,15,FALSE)</f>
        <v>#N/A</v>
      </c>
      <c r="AC36" s="9" t="e">
        <f>HLOOKUP(R36,Données!$D$13:$O$30,18,FALSE)</f>
        <v>#N/A</v>
      </c>
      <c r="AD36" s="7" t="e">
        <f>HLOOKUP(R36,Données!$D$13:$O$30,16,FALSE)</f>
        <v>#N/A</v>
      </c>
      <c r="AE36" s="68" t="e">
        <f>HLOOKUP(R36,Données!$D$13:$O$30,17,FALSE)</f>
        <v>#N/A</v>
      </c>
      <c r="AF36" s="49"/>
      <c r="AG36" s="72"/>
      <c r="AH36" s="32"/>
      <c r="AI36" s="49"/>
      <c r="AJ36" s="49"/>
      <c r="AK36" s="49"/>
      <c r="AL36" s="49"/>
      <c r="AM36" s="49"/>
      <c r="AN36" s="49"/>
      <c r="AO36" s="49"/>
      <c r="AP36" s="68" t="e">
        <f>HLOOKUP(R36,Données!$D$13:$O$34,20,FALSE)</f>
        <v>#N/A</v>
      </c>
      <c r="AQ36" s="68" t="e">
        <f>HLOOKUP(R36,Données!$D$13:$O$34,21,FALSE)</f>
        <v>#N/A</v>
      </c>
      <c r="AR36" s="68" t="e">
        <f>HLOOKUP(R36,Données!$D$13:$O$34,22,FALSE)</f>
        <v>#N/A</v>
      </c>
    </row>
    <row r="37" spans="1:44" x14ac:dyDescent="0.25">
      <c r="A37" s="68" t="str">
        <f t="shared" si="3"/>
        <v>NON</v>
      </c>
      <c r="B37" s="69"/>
      <c r="C37" s="49"/>
      <c r="D37" s="69">
        <f t="shared" si="6"/>
        <v>0</v>
      </c>
      <c r="E37" s="49"/>
      <c r="F37" s="49"/>
      <c r="G37" s="49"/>
      <c r="H37" s="49"/>
      <c r="I37" s="49"/>
      <c r="J37" s="71"/>
      <c r="K37" s="71"/>
      <c r="L37" s="49"/>
      <c r="M37" s="75" t="e">
        <f t="shared" si="5"/>
        <v>#N/A</v>
      </c>
      <c r="N37" s="75"/>
      <c r="O37" s="31">
        <v>9999</v>
      </c>
      <c r="P37" s="68">
        <f>VLOOKUP(O37,Données!$B$2:$C$10,2,TRUE)</f>
        <v>9</v>
      </c>
      <c r="Q37" s="12" t="e">
        <f>HLOOKUP(R37,Données!$D$13:$O$22,VLOOKUP(P37,Données!$B$14:$C$22,1,FALSE)+1,FALSE)</f>
        <v>#N/A</v>
      </c>
      <c r="R37" s="69"/>
      <c r="S37" s="69"/>
      <c r="T37" s="69"/>
      <c r="U37" s="69"/>
      <c r="V37" s="69"/>
      <c r="W37" s="37" t="e">
        <f>HLOOKUP(R37,Données!$B$13:$O$31,19,FALSE)</f>
        <v>#N/A</v>
      </c>
      <c r="X37" s="7" t="e">
        <f>HLOOKUP(R37,Données!$D$13:$O$30,11,FALSE)</f>
        <v>#N/A</v>
      </c>
      <c r="Y37" s="8" t="e">
        <f>HLOOKUP(R37,Données!$D$13:$O$30,13,FALSE)</f>
        <v>#N/A</v>
      </c>
      <c r="Z37" s="8" t="e">
        <f>HLOOKUP(R37,Données!$D$13:$O$30,14, FALSE)</f>
        <v>#N/A</v>
      </c>
      <c r="AA37" s="7" t="e">
        <f>HLOOKUP(R37,Données!$D$13:$O$30,12,FALSE)</f>
        <v>#N/A</v>
      </c>
      <c r="AB37" s="8" t="e">
        <f>HLOOKUP(R37,Données!$D$13:$O$30,15,FALSE)</f>
        <v>#N/A</v>
      </c>
      <c r="AC37" s="9" t="e">
        <f>HLOOKUP(R37,Données!$D$13:$O$30,18,FALSE)</f>
        <v>#N/A</v>
      </c>
      <c r="AD37" s="7" t="e">
        <f>HLOOKUP(R37,Données!$D$13:$O$30,16,FALSE)</f>
        <v>#N/A</v>
      </c>
      <c r="AE37" s="68" t="e">
        <f>HLOOKUP(R37,Données!$D$13:$O$30,17,FALSE)</f>
        <v>#N/A</v>
      </c>
      <c r="AF37" s="49"/>
      <c r="AG37" s="72"/>
      <c r="AH37" s="32"/>
      <c r="AI37" s="49"/>
      <c r="AJ37" s="49"/>
      <c r="AK37" s="49"/>
      <c r="AL37" s="49"/>
      <c r="AM37" s="49"/>
      <c r="AN37" s="49"/>
      <c r="AO37" s="49"/>
      <c r="AP37" s="68" t="e">
        <f>HLOOKUP(R37,Données!$D$13:$O$34,20,FALSE)</f>
        <v>#N/A</v>
      </c>
      <c r="AQ37" s="68" t="e">
        <f>HLOOKUP(R37,Données!$D$13:$O$34,21,FALSE)</f>
        <v>#N/A</v>
      </c>
      <c r="AR37" s="68" t="e">
        <f>HLOOKUP(R37,Données!$D$13:$O$34,22,FALSE)</f>
        <v>#N/A</v>
      </c>
    </row>
    <row r="38" spans="1:44" x14ac:dyDescent="0.25">
      <c r="A38" s="68" t="str">
        <f t="shared" si="3"/>
        <v>NON</v>
      </c>
      <c r="B38" s="69"/>
      <c r="C38" s="49"/>
      <c r="D38" s="69">
        <f t="shared" si="6"/>
        <v>0</v>
      </c>
      <c r="E38" s="49"/>
      <c r="F38" s="49"/>
      <c r="G38" s="49"/>
      <c r="H38" s="49"/>
      <c r="I38" s="49"/>
      <c r="J38" s="71"/>
      <c r="K38" s="71"/>
      <c r="L38" s="49"/>
      <c r="M38" s="75" t="e">
        <f t="shared" si="5"/>
        <v>#N/A</v>
      </c>
      <c r="N38" s="75"/>
      <c r="O38" s="31">
        <v>9999</v>
      </c>
      <c r="P38" s="68">
        <f>VLOOKUP(O38,Données!$B$2:$C$10,2,TRUE)</f>
        <v>9</v>
      </c>
      <c r="Q38" s="12" t="e">
        <f>HLOOKUP(R38,Données!$D$13:$O$22,VLOOKUP(P38,Données!$B$14:$C$22,1,FALSE)+1,FALSE)</f>
        <v>#N/A</v>
      </c>
      <c r="R38" s="69"/>
      <c r="S38" s="69"/>
      <c r="T38" s="69"/>
      <c r="U38" s="69"/>
      <c r="V38" s="69"/>
      <c r="W38" s="37" t="e">
        <f>HLOOKUP(R38,Données!$B$13:$O$31,19,FALSE)</f>
        <v>#N/A</v>
      </c>
      <c r="X38" s="7" t="e">
        <f>HLOOKUP(R38,Données!$D$13:$O$30,11,FALSE)</f>
        <v>#N/A</v>
      </c>
      <c r="Y38" s="8" t="e">
        <f>HLOOKUP(R38,Données!$D$13:$O$30,13,FALSE)</f>
        <v>#N/A</v>
      </c>
      <c r="Z38" s="8" t="e">
        <f>HLOOKUP(R38,Données!$D$13:$O$30,14, FALSE)</f>
        <v>#N/A</v>
      </c>
      <c r="AA38" s="7" t="e">
        <f>HLOOKUP(R38,Données!$D$13:$O$30,12,FALSE)</f>
        <v>#N/A</v>
      </c>
      <c r="AB38" s="8" t="e">
        <f>HLOOKUP(R38,Données!$D$13:$O$30,15,FALSE)</f>
        <v>#N/A</v>
      </c>
      <c r="AC38" s="9" t="e">
        <f>HLOOKUP(R38,Données!$D$13:$O$30,18,FALSE)</f>
        <v>#N/A</v>
      </c>
      <c r="AD38" s="7" t="e">
        <f>HLOOKUP(R38,Données!$D$13:$O$30,16,FALSE)</f>
        <v>#N/A</v>
      </c>
      <c r="AE38" s="68" t="e">
        <f>HLOOKUP(R38,Données!$D$13:$O$30,17,FALSE)</f>
        <v>#N/A</v>
      </c>
      <c r="AF38" s="49"/>
      <c r="AG38" s="72"/>
      <c r="AH38" s="32"/>
      <c r="AI38" s="49"/>
      <c r="AJ38" s="49"/>
      <c r="AK38" s="49"/>
      <c r="AL38" s="49"/>
      <c r="AM38" s="49"/>
      <c r="AN38" s="49"/>
      <c r="AO38" s="49"/>
      <c r="AP38" s="68" t="e">
        <f>HLOOKUP(R38,Données!$D$13:$O$34,20,FALSE)</f>
        <v>#N/A</v>
      </c>
      <c r="AQ38" s="68" t="e">
        <f>HLOOKUP(R38,Données!$D$13:$O$34,21,FALSE)</f>
        <v>#N/A</v>
      </c>
      <c r="AR38" s="68" t="e">
        <f>HLOOKUP(R38,Données!$D$13:$O$34,22,FALSE)</f>
        <v>#N/A</v>
      </c>
    </row>
    <row r="39" spans="1:44" x14ac:dyDescent="0.25">
      <c r="A39" s="68" t="str">
        <f t="shared" si="3"/>
        <v>NON</v>
      </c>
      <c r="B39" s="69"/>
      <c r="C39" s="49"/>
      <c r="D39" s="69">
        <f t="shared" si="6"/>
        <v>0</v>
      </c>
      <c r="E39" s="49"/>
      <c r="F39" s="49"/>
      <c r="G39" s="49"/>
      <c r="H39" s="49"/>
      <c r="I39" s="49"/>
      <c r="J39" s="71"/>
      <c r="K39" s="71"/>
      <c r="L39" s="49"/>
      <c r="M39" s="75" t="e">
        <f t="shared" si="5"/>
        <v>#N/A</v>
      </c>
      <c r="N39" s="75"/>
      <c r="O39" s="31">
        <v>9999</v>
      </c>
      <c r="P39" s="68">
        <f>VLOOKUP(O39,Données!$B$2:$C$10,2,TRUE)</f>
        <v>9</v>
      </c>
      <c r="Q39" s="12" t="e">
        <f>HLOOKUP(R39,Données!$D$13:$O$22,VLOOKUP(P39,Données!$B$14:$C$22,1,FALSE)+1,FALSE)</f>
        <v>#N/A</v>
      </c>
      <c r="R39" s="69"/>
      <c r="S39" s="69"/>
      <c r="T39" s="69"/>
      <c r="U39" s="69"/>
      <c r="V39" s="69"/>
      <c r="W39" s="37" t="e">
        <f>HLOOKUP(R39,Données!$B$13:$O$31,19,FALSE)</f>
        <v>#N/A</v>
      </c>
      <c r="X39" s="7" t="e">
        <f>HLOOKUP(R39,Données!$D$13:$O$30,11,FALSE)</f>
        <v>#N/A</v>
      </c>
      <c r="Y39" s="8" t="e">
        <f>HLOOKUP(R39,Données!$D$13:$O$30,13,FALSE)</f>
        <v>#N/A</v>
      </c>
      <c r="Z39" s="8" t="e">
        <f>HLOOKUP(R39,Données!$D$13:$O$30,14, FALSE)</f>
        <v>#N/A</v>
      </c>
      <c r="AA39" s="7" t="e">
        <f>HLOOKUP(R39,Données!$D$13:$O$30,12,FALSE)</f>
        <v>#N/A</v>
      </c>
      <c r="AB39" s="8" t="e">
        <f>HLOOKUP(R39,Données!$D$13:$O$30,15,FALSE)</f>
        <v>#N/A</v>
      </c>
      <c r="AC39" s="9" t="e">
        <f>HLOOKUP(R39,Données!$D$13:$O$30,18,FALSE)</f>
        <v>#N/A</v>
      </c>
      <c r="AD39" s="7" t="e">
        <f>HLOOKUP(R39,Données!$D$13:$O$30,16,FALSE)</f>
        <v>#N/A</v>
      </c>
      <c r="AE39" s="68" t="e">
        <f>HLOOKUP(R39,Données!$D$13:$O$30,17,FALSE)</f>
        <v>#N/A</v>
      </c>
      <c r="AF39" s="49"/>
      <c r="AG39" s="72"/>
      <c r="AH39" s="32"/>
      <c r="AI39" s="49"/>
      <c r="AJ39" s="49"/>
      <c r="AK39" s="49"/>
      <c r="AL39" s="49"/>
      <c r="AM39" s="49"/>
      <c r="AN39" s="49"/>
      <c r="AO39" s="49"/>
      <c r="AP39" s="68" t="e">
        <f>HLOOKUP(R39,Données!$D$13:$O$34,20,FALSE)</f>
        <v>#N/A</v>
      </c>
      <c r="AQ39" s="68" t="e">
        <f>HLOOKUP(R39,Données!$D$13:$O$34,21,FALSE)</f>
        <v>#N/A</v>
      </c>
      <c r="AR39" s="68" t="e">
        <f>HLOOKUP(R39,Données!$D$13:$O$34,22,FALSE)</f>
        <v>#N/A</v>
      </c>
    </row>
    <row r="40" spans="1:44" x14ac:dyDescent="0.25">
      <c r="A40" s="68" t="str">
        <f t="shared" si="3"/>
        <v>NON</v>
      </c>
      <c r="B40" s="69"/>
      <c r="C40" s="49"/>
      <c r="D40" s="69">
        <f t="shared" si="6"/>
        <v>0</v>
      </c>
      <c r="E40" s="49"/>
      <c r="F40" s="49"/>
      <c r="G40" s="49"/>
      <c r="H40" s="49"/>
      <c r="I40" s="49"/>
      <c r="J40" s="71"/>
      <c r="K40" s="71"/>
      <c r="L40" s="49"/>
      <c r="M40" s="75" t="e">
        <f t="shared" si="5"/>
        <v>#N/A</v>
      </c>
      <c r="N40" s="75"/>
      <c r="O40" s="31">
        <v>9999</v>
      </c>
      <c r="P40" s="68">
        <f>VLOOKUP(O40,Données!$B$2:$C$10,2,TRUE)</f>
        <v>9</v>
      </c>
      <c r="Q40" s="12" t="e">
        <f>HLOOKUP(R40,Données!$D$13:$O$22,VLOOKUP(P40,Données!$B$14:$C$22,1,FALSE)+1,FALSE)</f>
        <v>#N/A</v>
      </c>
      <c r="R40" s="69"/>
      <c r="S40" s="69"/>
      <c r="T40" s="69"/>
      <c r="U40" s="69"/>
      <c r="V40" s="69"/>
      <c r="W40" s="37" t="e">
        <f>HLOOKUP(R40,Données!$B$13:$O$31,19,FALSE)</f>
        <v>#N/A</v>
      </c>
      <c r="X40" s="7" t="e">
        <f>HLOOKUP(R40,Données!$D$13:$O$30,11,FALSE)</f>
        <v>#N/A</v>
      </c>
      <c r="Y40" s="8" t="e">
        <f>HLOOKUP(R40,Données!$D$13:$O$30,13,FALSE)</f>
        <v>#N/A</v>
      </c>
      <c r="Z40" s="8" t="e">
        <f>HLOOKUP(R40,Données!$D$13:$O$30,14, FALSE)</f>
        <v>#N/A</v>
      </c>
      <c r="AA40" s="7" t="e">
        <f>HLOOKUP(R40,Données!$D$13:$O$30,12,FALSE)</f>
        <v>#N/A</v>
      </c>
      <c r="AB40" s="8" t="e">
        <f>HLOOKUP(R40,Données!$D$13:$O$30,15,FALSE)</f>
        <v>#N/A</v>
      </c>
      <c r="AC40" s="9" t="e">
        <f>HLOOKUP(R40,Données!$D$13:$O$30,18,FALSE)</f>
        <v>#N/A</v>
      </c>
      <c r="AD40" s="7" t="e">
        <f>HLOOKUP(R40,Données!$D$13:$O$30,16,FALSE)</f>
        <v>#N/A</v>
      </c>
      <c r="AE40" s="68" t="e">
        <f>HLOOKUP(R40,Données!$D$13:$O$30,17,FALSE)</f>
        <v>#N/A</v>
      </c>
      <c r="AF40" s="49"/>
      <c r="AG40" s="72"/>
      <c r="AH40" s="32"/>
      <c r="AI40" s="49"/>
      <c r="AJ40" s="49"/>
      <c r="AK40" s="49"/>
      <c r="AL40" s="49"/>
      <c r="AM40" s="49"/>
      <c r="AN40" s="49"/>
      <c r="AO40" s="49"/>
      <c r="AP40" s="68" t="e">
        <f>HLOOKUP(R40,Données!$D$13:$O$34,20,FALSE)</f>
        <v>#N/A</v>
      </c>
      <c r="AQ40" s="68" t="e">
        <f>HLOOKUP(R40,Données!$D$13:$O$34,21,FALSE)</f>
        <v>#N/A</v>
      </c>
      <c r="AR40" s="68" t="e">
        <f>HLOOKUP(R40,Données!$D$13:$O$34,22,FALSE)</f>
        <v>#N/A</v>
      </c>
    </row>
    <row r="41" spans="1:44" x14ac:dyDescent="0.25">
      <c r="A41" s="68" t="str">
        <f t="shared" si="3"/>
        <v>NON</v>
      </c>
      <c r="B41" s="69"/>
      <c r="C41" s="49"/>
      <c r="D41" s="69">
        <f t="shared" si="6"/>
        <v>0</v>
      </c>
      <c r="E41" s="49"/>
      <c r="F41" s="49"/>
      <c r="G41" s="49"/>
      <c r="H41" s="49"/>
      <c r="I41" s="49"/>
      <c r="J41" s="71"/>
      <c r="K41" s="71"/>
      <c r="L41" s="49"/>
      <c r="M41" s="75" t="e">
        <f t="shared" si="5"/>
        <v>#N/A</v>
      </c>
      <c r="N41" s="75"/>
      <c r="O41" s="31">
        <v>9999</v>
      </c>
      <c r="P41" s="68">
        <f>VLOOKUP(O41,Données!$B$2:$C$10,2,TRUE)</f>
        <v>9</v>
      </c>
      <c r="Q41" s="12" t="e">
        <f>HLOOKUP(R41,Données!$D$13:$O$22,VLOOKUP(P41,Données!$B$14:$C$22,1,FALSE)+1,FALSE)</f>
        <v>#N/A</v>
      </c>
      <c r="R41" s="69"/>
      <c r="S41" s="69"/>
      <c r="T41" s="69"/>
      <c r="U41" s="69"/>
      <c r="V41" s="69"/>
      <c r="W41" s="37" t="e">
        <f>HLOOKUP(R41,Données!$B$13:$O$31,19,FALSE)</f>
        <v>#N/A</v>
      </c>
      <c r="X41" s="7" t="e">
        <f>HLOOKUP(R41,Données!$D$13:$O$30,11,FALSE)</f>
        <v>#N/A</v>
      </c>
      <c r="Y41" s="8" t="e">
        <f>HLOOKUP(R41,Données!$D$13:$O$30,13,FALSE)</f>
        <v>#N/A</v>
      </c>
      <c r="Z41" s="8" t="e">
        <f>HLOOKUP(R41,Données!$D$13:$O$30,14, FALSE)</f>
        <v>#N/A</v>
      </c>
      <c r="AA41" s="7" t="e">
        <f>HLOOKUP(R41,Données!$D$13:$O$30,12,FALSE)</f>
        <v>#N/A</v>
      </c>
      <c r="AB41" s="8" t="e">
        <f>HLOOKUP(R41,Données!$D$13:$O$30,15,FALSE)</f>
        <v>#N/A</v>
      </c>
      <c r="AC41" s="9" t="e">
        <f>HLOOKUP(R41,Données!$D$13:$O$30,18,FALSE)</f>
        <v>#N/A</v>
      </c>
      <c r="AD41" s="7" t="e">
        <f>HLOOKUP(R41,Données!$D$13:$O$30,16,FALSE)</f>
        <v>#N/A</v>
      </c>
      <c r="AE41" s="68" t="e">
        <f>HLOOKUP(R41,Données!$D$13:$O$30,17,FALSE)</f>
        <v>#N/A</v>
      </c>
      <c r="AF41" s="49"/>
      <c r="AG41" s="72"/>
      <c r="AH41" s="32"/>
      <c r="AI41" s="49"/>
      <c r="AJ41" s="49"/>
      <c r="AK41" s="49"/>
      <c r="AL41" s="49"/>
      <c r="AM41" s="49"/>
      <c r="AN41" s="49"/>
      <c r="AO41" s="49"/>
      <c r="AP41" s="68" t="e">
        <f>HLOOKUP(R41,Données!$D$13:$O$34,20,FALSE)</f>
        <v>#N/A</v>
      </c>
      <c r="AQ41" s="68" t="e">
        <f>HLOOKUP(R41,Données!$D$13:$O$34,21,FALSE)</f>
        <v>#N/A</v>
      </c>
      <c r="AR41" s="68" t="e">
        <f>HLOOKUP(R41,Données!$D$13:$O$34,22,FALSE)</f>
        <v>#N/A</v>
      </c>
    </row>
    <row r="42" spans="1:44" x14ac:dyDescent="0.25">
      <c r="A42" s="68" t="str">
        <f t="shared" si="3"/>
        <v>NON</v>
      </c>
      <c r="B42" s="69"/>
      <c r="C42" s="49"/>
      <c r="D42" s="69">
        <f t="shared" si="6"/>
        <v>0</v>
      </c>
      <c r="E42" s="49"/>
      <c r="F42" s="49"/>
      <c r="G42" s="49"/>
      <c r="H42" s="49"/>
      <c r="I42" s="49"/>
      <c r="J42" s="71"/>
      <c r="K42" s="71"/>
      <c r="L42" s="49"/>
      <c r="M42" s="75" t="e">
        <f t="shared" si="5"/>
        <v>#N/A</v>
      </c>
      <c r="N42" s="75"/>
      <c r="O42" s="31">
        <v>9999</v>
      </c>
      <c r="P42" s="68">
        <f>VLOOKUP(O42,Données!$B$2:$C$10,2,TRUE)</f>
        <v>9</v>
      </c>
      <c r="Q42" s="12" t="e">
        <f>HLOOKUP(R42,Données!$D$13:$O$22,VLOOKUP(P42,Données!$B$14:$C$22,1,FALSE)+1,FALSE)</f>
        <v>#N/A</v>
      </c>
      <c r="R42" s="69"/>
      <c r="S42" s="69"/>
      <c r="T42" s="69"/>
      <c r="U42" s="69"/>
      <c r="V42" s="69"/>
      <c r="W42" s="37" t="e">
        <f>HLOOKUP(R42,Données!$B$13:$O$31,19,FALSE)</f>
        <v>#N/A</v>
      </c>
      <c r="X42" s="7" t="e">
        <f>HLOOKUP(R42,Données!$D$13:$O$30,11,FALSE)</f>
        <v>#N/A</v>
      </c>
      <c r="Y42" s="8" t="e">
        <f>HLOOKUP(R42,Données!$D$13:$O$30,13,FALSE)</f>
        <v>#N/A</v>
      </c>
      <c r="Z42" s="8" t="e">
        <f>HLOOKUP(R42,Données!$D$13:$O$30,14, FALSE)</f>
        <v>#N/A</v>
      </c>
      <c r="AA42" s="7" t="e">
        <f>HLOOKUP(R42,Données!$D$13:$O$30,12,FALSE)</f>
        <v>#N/A</v>
      </c>
      <c r="AB42" s="8" t="e">
        <f>HLOOKUP(R42,Données!$D$13:$O$30,15,FALSE)</f>
        <v>#N/A</v>
      </c>
      <c r="AC42" s="9" t="e">
        <f>HLOOKUP(R42,Données!$D$13:$O$30,18,FALSE)</f>
        <v>#N/A</v>
      </c>
      <c r="AD42" s="7" t="e">
        <f>HLOOKUP(R42,Données!$D$13:$O$30,16,FALSE)</f>
        <v>#N/A</v>
      </c>
      <c r="AE42" s="68" t="e">
        <f>HLOOKUP(R42,Données!$D$13:$O$30,17,FALSE)</f>
        <v>#N/A</v>
      </c>
      <c r="AF42" s="49"/>
      <c r="AG42" s="72"/>
      <c r="AH42" s="32"/>
      <c r="AI42" s="49"/>
      <c r="AJ42" s="49"/>
      <c r="AK42" s="49"/>
      <c r="AL42" s="49"/>
      <c r="AM42" s="49"/>
      <c r="AN42" s="49"/>
      <c r="AO42" s="49"/>
      <c r="AP42" s="68" t="e">
        <f>HLOOKUP(R42,Données!$D$13:$O$34,20,FALSE)</f>
        <v>#N/A</v>
      </c>
      <c r="AQ42" s="68" t="e">
        <f>HLOOKUP(R42,Données!$D$13:$O$34,21,FALSE)</f>
        <v>#N/A</v>
      </c>
      <c r="AR42" s="68" t="e">
        <f>HLOOKUP(R42,Données!$D$13:$O$34,22,FALSE)</f>
        <v>#N/A</v>
      </c>
    </row>
    <row r="43" spans="1:44" x14ac:dyDescent="0.25">
      <c r="A43" s="68" t="str">
        <f t="shared" si="3"/>
        <v>NON</v>
      </c>
      <c r="B43" s="69"/>
      <c r="C43" s="49"/>
      <c r="D43" s="69">
        <f t="shared" si="6"/>
        <v>0</v>
      </c>
      <c r="E43" s="49"/>
      <c r="F43" s="49"/>
      <c r="G43" s="49"/>
      <c r="H43" s="49"/>
      <c r="I43" s="49"/>
      <c r="J43" s="71"/>
      <c r="K43" s="71"/>
      <c r="L43" s="49"/>
      <c r="M43" s="75" t="e">
        <f t="shared" si="5"/>
        <v>#N/A</v>
      </c>
      <c r="N43" s="75"/>
      <c r="O43" s="31">
        <v>9999</v>
      </c>
      <c r="P43" s="68">
        <f>VLOOKUP(O43,Données!$B$2:$C$10,2,TRUE)</f>
        <v>9</v>
      </c>
      <c r="Q43" s="12" t="e">
        <f>HLOOKUP(R43,Données!$D$13:$O$22,VLOOKUP(P43,Données!$B$14:$C$22,1,FALSE)+1,FALSE)</f>
        <v>#N/A</v>
      </c>
      <c r="R43" s="69"/>
      <c r="S43" s="69"/>
      <c r="T43" s="69"/>
      <c r="U43" s="69"/>
      <c r="V43" s="69"/>
      <c r="W43" s="37" t="e">
        <f>HLOOKUP(R43,Données!$B$13:$O$31,19,FALSE)</f>
        <v>#N/A</v>
      </c>
      <c r="X43" s="7" t="e">
        <f>HLOOKUP(R43,Données!$D$13:$O$30,11,FALSE)</f>
        <v>#N/A</v>
      </c>
      <c r="Y43" s="8" t="e">
        <f>HLOOKUP(R43,Données!$D$13:$O$30,13,FALSE)</f>
        <v>#N/A</v>
      </c>
      <c r="Z43" s="8" t="e">
        <f>HLOOKUP(R43,Données!$D$13:$O$30,14, FALSE)</f>
        <v>#N/A</v>
      </c>
      <c r="AA43" s="7" t="e">
        <f>HLOOKUP(R43,Données!$D$13:$O$30,12,FALSE)</f>
        <v>#N/A</v>
      </c>
      <c r="AB43" s="8" t="e">
        <f>HLOOKUP(R43,Données!$D$13:$O$30,15,FALSE)</f>
        <v>#N/A</v>
      </c>
      <c r="AC43" s="9" t="e">
        <f>HLOOKUP(R43,Données!$D$13:$O$30,18,FALSE)</f>
        <v>#N/A</v>
      </c>
      <c r="AD43" s="7" t="e">
        <f>HLOOKUP(R43,Données!$D$13:$O$30,16,FALSE)</f>
        <v>#N/A</v>
      </c>
      <c r="AE43" s="68" t="e">
        <f>HLOOKUP(R43,Données!$D$13:$O$30,17,FALSE)</f>
        <v>#N/A</v>
      </c>
      <c r="AF43" s="49"/>
      <c r="AG43" s="72"/>
      <c r="AH43" s="32"/>
      <c r="AI43" s="49"/>
      <c r="AJ43" s="49"/>
      <c r="AK43" s="49"/>
      <c r="AL43" s="49"/>
      <c r="AM43" s="49"/>
      <c r="AN43" s="49"/>
      <c r="AO43" s="49"/>
      <c r="AP43" s="68" t="e">
        <f>HLOOKUP(R43,Données!$D$13:$O$34,20,FALSE)</f>
        <v>#N/A</v>
      </c>
      <c r="AQ43" s="68" t="e">
        <f>HLOOKUP(R43,Données!$D$13:$O$34,21,FALSE)</f>
        <v>#N/A</v>
      </c>
      <c r="AR43" s="68" t="e">
        <f>HLOOKUP(R43,Données!$D$13:$O$34,22,FALSE)</f>
        <v>#N/A</v>
      </c>
    </row>
    <row r="44" spans="1:44" x14ac:dyDescent="0.25">
      <c r="A44" s="68" t="str">
        <f t="shared" si="3"/>
        <v>NON</v>
      </c>
      <c r="B44" s="69"/>
      <c r="C44" s="49"/>
      <c r="D44" s="69">
        <f t="shared" si="6"/>
        <v>0</v>
      </c>
      <c r="E44" s="49"/>
      <c r="F44" s="49"/>
      <c r="G44" s="49"/>
      <c r="H44" s="49"/>
      <c r="I44" s="49"/>
      <c r="J44" s="71"/>
      <c r="K44" s="71"/>
      <c r="L44" s="49"/>
      <c r="M44" s="75" t="e">
        <f t="shared" si="5"/>
        <v>#N/A</v>
      </c>
      <c r="N44" s="75"/>
      <c r="O44" s="31">
        <v>9999</v>
      </c>
      <c r="P44" s="68">
        <f>VLOOKUP(O44,Données!$B$2:$C$10,2,TRUE)</f>
        <v>9</v>
      </c>
      <c r="Q44" s="12" t="e">
        <f>HLOOKUP(R44,Données!$D$13:$O$22,VLOOKUP(P44,Données!$B$14:$C$22,1,FALSE)+1,FALSE)</f>
        <v>#N/A</v>
      </c>
      <c r="R44" s="69"/>
      <c r="S44" s="69"/>
      <c r="T44" s="69"/>
      <c r="U44" s="69"/>
      <c r="V44" s="69"/>
      <c r="W44" s="37" t="e">
        <f>HLOOKUP(R44,Données!$B$13:$O$31,19,FALSE)</f>
        <v>#N/A</v>
      </c>
      <c r="X44" s="7" t="e">
        <f>HLOOKUP(R44,Données!$D$13:$O$30,11,FALSE)</f>
        <v>#N/A</v>
      </c>
      <c r="Y44" s="8" t="e">
        <f>HLOOKUP(R44,Données!$D$13:$O$30,13,FALSE)</f>
        <v>#N/A</v>
      </c>
      <c r="Z44" s="8" t="e">
        <f>HLOOKUP(R44,Données!$D$13:$O$30,14, FALSE)</f>
        <v>#N/A</v>
      </c>
      <c r="AA44" s="7" t="e">
        <f>HLOOKUP(R44,Données!$D$13:$O$30,12,FALSE)</f>
        <v>#N/A</v>
      </c>
      <c r="AB44" s="8" t="e">
        <f>HLOOKUP(R44,Données!$D$13:$O$30,15,FALSE)</f>
        <v>#N/A</v>
      </c>
      <c r="AC44" s="9" t="e">
        <f>HLOOKUP(R44,Données!$D$13:$O$30,18,FALSE)</f>
        <v>#N/A</v>
      </c>
      <c r="AD44" s="7" t="e">
        <f>HLOOKUP(R44,Données!$D$13:$O$30,16,FALSE)</f>
        <v>#N/A</v>
      </c>
      <c r="AE44" s="68" t="e">
        <f>HLOOKUP(R44,Données!$D$13:$O$30,17,FALSE)</f>
        <v>#N/A</v>
      </c>
      <c r="AF44" s="49"/>
      <c r="AG44" s="72"/>
      <c r="AH44" s="32"/>
      <c r="AI44" s="49"/>
      <c r="AJ44" s="49"/>
      <c r="AK44" s="49"/>
      <c r="AL44" s="49"/>
      <c r="AM44" s="49"/>
      <c r="AN44" s="49"/>
      <c r="AO44" s="49"/>
      <c r="AP44" s="68" t="e">
        <f>HLOOKUP(R44,Données!$D$13:$O$34,20,FALSE)</f>
        <v>#N/A</v>
      </c>
      <c r="AQ44" s="68" t="e">
        <f>HLOOKUP(R44,Données!$D$13:$O$34,21,FALSE)</f>
        <v>#N/A</v>
      </c>
      <c r="AR44" s="68" t="e">
        <f>HLOOKUP(R44,Données!$D$13:$O$34,22,FALSE)</f>
        <v>#N/A</v>
      </c>
    </row>
    <row r="45" spans="1:44" x14ac:dyDescent="0.25">
      <c r="A45" s="68" t="str">
        <f t="shared" si="3"/>
        <v>NON</v>
      </c>
      <c r="B45" s="69"/>
      <c r="C45" s="49"/>
      <c r="D45" s="69">
        <f t="shared" si="6"/>
        <v>0</v>
      </c>
      <c r="E45" s="49"/>
      <c r="F45" s="49"/>
      <c r="G45" s="49"/>
      <c r="H45" s="49"/>
      <c r="I45" s="49"/>
      <c r="J45" s="71"/>
      <c r="K45" s="71"/>
      <c r="L45" s="49"/>
      <c r="M45" s="75" t="e">
        <f t="shared" si="5"/>
        <v>#N/A</v>
      </c>
      <c r="N45" s="75"/>
      <c r="O45" s="31">
        <v>9999</v>
      </c>
      <c r="P45" s="68">
        <f>VLOOKUP(O45,Données!$B$2:$C$10,2,TRUE)</f>
        <v>9</v>
      </c>
      <c r="Q45" s="12" t="e">
        <f>HLOOKUP(R45,Données!$D$13:$O$22,VLOOKUP(P45,Données!$B$14:$C$22,1,FALSE)+1,FALSE)</f>
        <v>#N/A</v>
      </c>
      <c r="R45" s="69"/>
      <c r="S45" s="69"/>
      <c r="T45" s="69"/>
      <c r="U45" s="69"/>
      <c r="V45" s="69"/>
      <c r="W45" s="37" t="e">
        <f>HLOOKUP(R45,Données!$B$13:$O$31,19,FALSE)</f>
        <v>#N/A</v>
      </c>
      <c r="X45" s="7" t="e">
        <f>HLOOKUP(R45,Données!$D$13:$O$30,11,FALSE)</f>
        <v>#N/A</v>
      </c>
      <c r="Y45" s="8" t="e">
        <f>HLOOKUP(R45,Données!$D$13:$O$30,13,FALSE)</f>
        <v>#N/A</v>
      </c>
      <c r="Z45" s="8" t="e">
        <f>HLOOKUP(R45,Données!$D$13:$O$30,14, FALSE)</f>
        <v>#N/A</v>
      </c>
      <c r="AA45" s="7" t="e">
        <f>HLOOKUP(R45,Données!$D$13:$O$30,12,FALSE)</f>
        <v>#N/A</v>
      </c>
      <c r="AB45" s="8" t="e">
        <f>HLOOKUP(R45,Données!$D$13:$O$30,15,FALSE)</f>
        <v>#N/A</v>
      </c>
      <c r="AC45" s="9" t="e">
        <f>HLOOKUP(R45,Données!$D$13:$O$30,18,FALSE)</f>
        <v>#N/A</v>
      </c>
      <c r="AD45" s="7" t="e">
        <f>HLOOKUP(R45,Données!$D$13:$O$30,16,FALSE)</f>
        <v>#N/A</v>
      </c>
      <c r="AE45" s="68" t="e">
        <f>HLOOKUP(R45,Données!$D$13:$O$30,17,FALSE)</f>
        <v>#N/A</v>
      </c>
      <c r="AF45" s="49"/>
      <c r="AG45" s="72"/>
      <c r="AH45" s="32"/>
      <c r="AI45" s="49"/>
      <c r="AJ45" s="49"/>
      <c r="AK45" s="49"/>
      <c r="AL45" s="49"/>
      <c r="AM45" s="49"/>
      <c r="AN45" s="49"/>
      <c r="AO45" s="49"/>
      <c r="AP45" s="68" t="e">
        <f>HLOOKUP(R45,Données!$D$13:$O$34,20,FALSE)</f>
        <v>#N/A</v>
      </c>
      <c r="AQ45" s="68" t="e">
        <f>HLOOKUP(R45,Données!$D$13:$O$34,21,FALSE)</f>
        <v>#N/A</v>
      </c>
      <c r="AR45" s="68" t="e">
        <f>HLOOKUP(R45,Données!$D$13:$O$34,22,FALSE)</f>
        <v>#N/A</v>
      </c>
    </row>
    <row r="46" spans="1:44" x14ac:dyDescent="0.25">
      <c r="A46" s="68" t="str">
        <f t="shared" si="3"/>
        <v>NON</v>
      </c>
      <c r="B46" s="69"/>
      <c r="C46" s="49"/>
      <c r="D46" s="69">
        <f t="shared" si="6"/>
        <v>0</v>
      </c>
      <c r="E46" s="49"/>
      <c r="F46" s="49"/>
      <c r="G46" s="49"/>
      <c r="H46" s="49"/>
      <c r="I46" s="49"/>
      <c r="J46" s="71"/>
      <c r="K46" s="71"/>
      <c r="L46" s="49"/>
      <c r="M46" s="75" t="e">
        <f t="shared" si="5"/>
        <v>#N/A</v>
      </c>
      <c r="N46" s="75"/>
      <c r="O46" s="31">
        <v>9999</v>
      </c>
      <c r="P46" s="68">
        <f>VLOOKUP(O46,Données!$B$2:$C$10,2,TRUE)</f>
        <v>9</v>
      </c>
      <c r="Q46" s="12" t="e">
        <f>HLOOKUP(R46,Données!$D$13:$O$22,VLOOKUP(P46,Données!$B$14:$C$22,1,FALSE)+1,FALSE)</f>
        <v>#N/A</v>
      </c>
      <c r="R46" s="69"/>
      <c r="S46" s="69"/>
      <c r="T46" s="69"/>
      <c r="U46" s="69"/>
      <c r="V46" s="69"/>
      <c r="W46" s="37" t="e">
        <f>HLOOKUP(R46,Données!$B$13:$O$31,19,FALSE)</f>
        <v>#N/A</v>
      </c>
      <c r="X46" s="7" t="e">
        <f>HLOOKUP(R46,Données!$D$13:$O$30,11,FALSE)</f>
        <v>#N/A</v>
      </c>
      <c r="Y46" s="8" t="e">
        <f>HLOOKUP(R46,Données!$D$13:$O$30,13,FALSE)</f>
        <v>#N/A</v>
      </c>
      <c r="Z46" s="8" t="e">
        <f>HLOOKUP(R46,Données!$D$13:$O$30,14, FALSE)</f>
        <v>#N/A</v>
      </c>
      <c r="AA46" s="7" t="e">
        <f>HLOOKUP(R46,Données!$D$13:$O$30,12,FALSE)</f>
        <v>#N/A</v>
      </c>
      <c r="AB46" s="8" t="e">
        <f>HLOOKUP(R46,Données!$D$13:$O$30,15,FALSE)</f>
        <v>#N/A</v>
      </c>
      <c r="AC46" s="9" t="e">
        <f>HLOOKUP(R46,Données!$D$13:$O$30,18,FALSE)</f>
        <v>#N/A</v>
      </c>
      <c r="AD46" s="7" t="e">
        <f>HLOOKUP(R46,Données!$D$13:$O$30,16,FALSE)</f>
        <v>#N/A</v>
      </c>
      <c r="AE46" s="68" t="e">
        <f>HLOOKUP(R46,Données!$D$13:$O$30,17,FALSE)</f>
        <v>#N/A</v>
      </c>
      <c r="AF46" s="49"/>
      <c r="AG46" s="72"/>
      <c r="AH46" s="32"/>
      <c r="AI46" s="49"/>
      <c r="AJ46" s="49"/>
      <c r="AK46" s="49"/>
      <c r="AL46" s="49"/>
      <c r="AM46" s="49"/>
      <c r="AN46" s="49"/>
      <c r="AO46" s="49"/>
      <c r="AP46" s="68" t="e">
        <f>HLOOKUP(R46,Données!$D$13:$O$34,20,FALSE)</f>
        <v>#N/A</v>
      </c>
      <c r="AQ46" s="68" t="e">
        <f>HLOOKUP(R46,Données!$D$13:$O$34,21,FALSE)</f>
        <v>#N/A</v>
      </c>
      <c r="AR46" s="68" t="e">
        <f>HLOOKUP(R46,Données!$D$13:$O$34,22,FALSE)</f>
        <v>#N/A</v>
      </c>
    </row>
    <row r="47" spans="1:44" x14ac:dyDescent="0.25">
      <c r="A47" s="68" t="str">
        <f t="shared" si="3"/>
        <v>NON</v>
      </c>
      <c r="B47" s="69"/>
      <c r="C47" s="49"/>
      <c r="D47" s="69">
        <f t="shared" si="6"/>
        <v>0</v>
      </c>
      <c r="E47" s="49"/>
      <c r="F47" s="49"/>
      <c r="G47" s="49"/>
      <c r="H47" s="49"/>
      <c r="I47" s="49"/>
      <c r="J47" s="71"/>
      <c r="K47" s="71"/>
      <c r="L47" s="49"/>
      <c r="M47" s="75" t="e">
        <f t="shared" si="5"/>
        <v>#N/A</v>
      </c>
      <c r="N47" s="75"/>
      <c r="O47" s="31">
        <v>9999</v>
      </c>
      <c r="P47" s="68">
        <f>VLOOKUP(O47,Données!$B$2:$C$10,2,TRUE)</f>
        <v>9</v>
      </c>
      <c r="Q47" s="12" t="e">
        <f>HLOOKUP(R47,Données!$D$13:$O$22,VLOOKUP(P47,Données!$B$14:$C$22,1,FALSE)+1,FALSE)</f>
        <v>#N/A</v>
      </c>
      <c r="R47" s="69"/>
      <c r="S47" s="69"/>
      <c r="T47" s="69"/>
      <c r="U47" s="69"/>
      <c r="V47" s="69"/>
      <c r="W47" s="37" t="e">
        <f>HLOOKUP(R47,Données!$B$13:$O$31,19,FALSE)</f>
        <v>#N/A</v>
      </c>
      <c r="X47" s="7" t="e">
        <f>HLOOKUP(R47,Données!$D$13:$O$30,11,FALSE)</f>
        <v>#N/A</v>
      </c>
      <c r="Y47" s="8" t="e">
        <f>HLOOKUP(R47,Données!$D$13:$O$30,13,FALSE)</f>
        <v>#N/A</v>
      </c>
      <c r="Z47" s="8" t="e">
        <f>HLOOKUP(R47,Données!$D$13:$O$30,14, FALSE)</f>
        <v>#N/A</v>
      </c>
      <c r="AA47" s="7" t="e">
        <f>HLOOKUP(R47,Données!$D$13:$O$30,12,FALSE)</f>
        <v>#N/A</v>
      </c>
      <c r="AB47" s="8" t="e">
        <f>HLOOKUP(R47,Données!$D$13:$O$30,15,FALSE)</f>
        <v>#N/A</v>
      </c>
      <c r="AC47" s="9" t="e">
        <f>HLOOKUP(R47,Données!$D$13:$O$30,18,FALSE)</f>
        <v>#N/A</v>
      </c>
      <c r="AD47" s="7" t="e">
        <f>HLOOKUP(R47,Données!$D$13:$O$30,16,FALSE)</f>
        <v>#N/A</v>
      </c>
      <c r="AE47" s="68" t="e">
        <f>HLOOKUP(R47,Données!$D$13:$O$30,17,FALSE)</f>
        <v>#N/A</v>
      </c>
      <c r="AF47" s="49"/>
      <c r="AG47" s="72"/>
      <c r="AH47" s="32"/>
      <c r="AI47" s="49"/>
      <c r="AJ47" s="49"/>
      <c r="AK47" s="49"/>
      <c r="AL47" s="49"/>
      <c r="AM47" s="49"/>
      <c r="AN47" s="49"/>
      <c r="AO47" s="49"/>
      <c r="AP47" s="68" t="e">
        <f>HLOOKUP(R47,Données!$D$13:$O$34,20,FALSE)</f>
        <v>#N/A</v>
      </c>
      <c r="AQ47" s="68" t="e">
        <f>HLOOKUP(R47,Données!$D$13:$O$34,21,FALSE)</f>
        <v>#N/A</v>
      </c>
      <c r="AR47" s="68" t="e">
        <f>HLOOKUP(R47,Données!$D$13:$O$34,22,FALSE)</f>
        <v>#N/A</v>
      </c>
    </row>
    <row r="48" spans="1:44" x14ac:dyDescent="0.25">
      <c r="A48" s="68" t="str">
        <f t="shared" si="3"/>
        <v>NON</v>
      </c>
      <c r="B48" s="69"/>
      <c r="C48" s="49"/>
      <c r="D48" s="69">
        <f t="shared" si="6"/>
        <v>0</v>
      </c>
      <c r="E48" s="49"/>
      <c r="F48" s="49"/>
      <c r="G48" s="49"/>
      <c r="H48" s="49"/>
      <c r="I48" s="49"/>
      <c r="J48" s="71"/>
      <c r="K48" s="71"/>
      <c r="L48" s="49"/>
      <c r="M48" s="75" t="e">
        <f t="shared" si="5"/>
        <v>#N/A</v>
      </c>
      <c r="N48" s="75"/>
      <c r="O48" s="31">
        <v>9999</v>
      </c>
      <c r="P48" s="68">
        <f>VLOOKUP(O48,Données!$B$2:$C$10,2,TRUE)</f>
        <v>9</v>
      </c>
      <c r="Q48" s="12" t="e">
        <f>HLOOKUP(R48,Données!$D$13:$O$22,VLOOKUP(P48,Données!$B$14:$C$22,1,FALSE)+1,FALSE)</f>
        <v>#N/A</v>
      </c>
      <c r="R48" s="69"/>
      <c r="S48" s="69"/>
      <c r="T48" s="69"/>
      <c r="U48" s="69"/>
      <c r="V48" s="69"/>
      <c r="W48" s="37" t="e">
        <f>HLOOKUP(R48,Données!$B$13:$O$31,19,FALSE)</f>
        <v>#N/A</v>
      </c>
      <c r="X48" s="7" t="e">
        <f>HLOOKUP(R48,Données!$D$13:$O$30,11,FALSE)</f>
        <v>#N/A</v>
      </c>
      <c r="Y48" s="8" t="e">
        <f>HLOOKUP(R48,Données!$D$13:$O$30,13,FALSE)</f>
        <v>#N/A</v>
      </c>
      <c r="Z48" s="8" t="e">
        <f>HLOOKUP(R48,Données!$D$13:$O$30,14, FALSE)</f>
        <v>#N/A</v>
      </c>
      <c r="AA48" s="7" t="e">
        <f>HLOOKUP(R48,Données!$D$13:$O$30,12,FALSE)</f>
        <v>#N/A</v>
      </c>
      <c r="AB48" s="8" t="e">
        <f>HLOOKUP(R48,Données!$D$13:$O$30,15,FALSE)</f>
        <v>#N/A</v>
      </c>
      <c r="AC48" s="9" t="e">
        <f>HLOOKUP(R48,Données!$D$13:$O$30,18,FALSE)</f>
        <v>#N/A</v>
      </c>
      <c r="AD48" s="7" t="e">
        <f>HLOOKUP(R48,Données!$D$13:$O$30,16,FALSE)</f>
        <v>#N/A</v>
      </c>
      <c r="AE48" s="68" t="e">
        <f>HLOOKUP(R48,Données!$D$13:$O$30,17,FALSE)</f>
        <v>#N/A</v>
      </c>
      <c r="AF48" s="49"/>
      <c r="AG48" s="72"/>
      <c r="AH48" s="32"/>
      <c r="AI48" s="49"/>
      <c r="AJ48" s="49"/>
      <c r="AK48" s="49"/>
      <c r="AL48" s="49"/>
      <c r="AM48" s="49"/>
      <c r="AN48" s="49"/>
      <c r="AO48" s="49"/>
      <c r="AP48" s="68" t="e">
        <f>HLOOKUP(R48,Données!$D$13:$O$34,20,FALSE)</f>
        <v>#N/A</v>
      </c>
      <c r="AQ48" s="68" t="e">
        <f>HLOOKUP(R48,Données!$D$13:$O$34,21,FALSE)</f>
        <v>#N/A</v>
      </c>
      <c r="AR48" s="68" t="e">
        <f>HLOOKUP(R48,Données!$D$13:$O$34,22,FALSE)</f>
        <v>#N/A</v>
      </c>
    </row>
    <row r="49" spans="1:44" x14ac:dyDescent="0.25">
      <c r="A49" s="68" t="str">
        <f t="shared" si="3"/>
        <v>NON</v>
      </c>
      <c r="B49" s="69"/>
      <c r="C49" s="49"/>
      <c r="D49" s="69">
        <f t="shared" si="6"/>
        <v>0</v>
      </c>
      <c r="E49" s="49"/>
      <c r="F49" s="49"/>
      <c r="G49" s="49"/>
      <c r="H49" s="49"/>
      <c r="I49" s="49"/>
      <c r="J49" s="71"/>
      <c r="K49" s="71"/>
      <c r="L49" s="49"/>
      <c r="M49" s="75" t="e">
        <f t="shared" si="5"/>
        <v>#N/A</v>
      </c>
      <c r="N49" s="75"/>
      <c r="O49" s="31">
        <v>9999</v>
      </c>
      <c r="P49" s="68">
        <f>VLOOKUP(O49,Données!$B$2:$C$10,2,TRUE)</f>
        <v>9</v>
      </c>
      <c r="Q49" s="12" t="e">
        <f>HLOOKUP(R49,Données!$D$13:$O$22,VLOOKUP(P49,Données!$B$14:$C$22,1,FALSE)+1,FALSE)</f>
        <v>#N/A</v>
      </c>
      <c r="R49" s="69"/>
      <c r="S49" s="69"/>
      <c r="T49" s="69"/>
      <c r="U49" s="69"/>
      <c r="V49" s="69"/>
      <c r="W49" s="37" t="e">
        <f>HLOOKUP(R49,Données!$B$13:$O$31,19,FALSE)</f>
        <v>#N/A</v>
      </c>
      <c r="X49" s="7" t="e">
        <f>HLOOKUP(R49,Données!$D$13:$O$30,11,FALSE)</f>
        <v>#N/A</v>
      </c>
      <c r="Y49" s="8" t="e">
        <f>HLOOKUP(R49,Données!$D$13:$O$30,13,FALSE)</f>
        <v>#N/A</v>
      </c>
      <c r="Z49" s="8" t="e">
        <f>HLOOKUP(R49,Données!$D$13:$O$30,14, FALSE)</f>
        <v>#N/A</v>
      </c>
      <c r="AA49" s="7" t="e">
        <f>HLOOKUP(R49,Données!$D$13:$O$30,12,FALSE)</f>
        <v>#N/A</v>
      </c>
      <c r="AB49" s="8" t="e">
        <f>HLOOKUP(R49,Données!$D$13:$O$30,15,FALSE)</f>
        <v>#N/A</v>
      </c>
      <c r="AC49" s="9" t="e">
        <f>HLOOKUP(R49,Données!$D$13:$O$30,18,FALSE)</f>
        <v>#N/A</v>
      </c>
      <c r="AD49" s="7" t="e">
        <f>HLOOKUP(R49,Données!$D$13:$O$30,16,FALSE)</f>
        <v>#N/A</v>
      </c>
      <c r="AE49" s="68" t="e">
        <f>HLOOKUP(R49,Données!$D$13:$O$30,17,FALSE)</f>
        <v>#N/A</v>
      </c>
      <c r="AF49" s="49"/>
      <c r="AG49" s="72"/>
      <c r="AH49" s="32"/>
      <c r="AI49" s="49"/>
      <c r="AJ49" s="49"/>
      <c r="AK49" s="49"/>
      <c r="AL49" s="49"/>
      <c r="AM49" s="49"/>
      <c r="AN49" s="49"/>
      <c r="AO49" s="49"/>
      <c r="AP49" s="68" t="e">
        <f>HLOOKUP(R49,Données!$D$13:$O$34,20,FALSE)</f>
        <v>#N/A</v>
      </c>
      <c r="AQ49" s="68" t="e">
        <f>HLOOKUP(R49,Données!$D$13:$O$34,21,FALSE)</f>
        <v>#N/A</v>
      </c>
      <c r="AR49" s="68" t="e">
        <f>HLOOKUP(R49,Données!$D$13:$O$34,22,FALSE)</f>
        <v>#N/A</v>
      </c>
    </row>
    <row r="50" spans="1:44" x14ac:dyDescent="0.25">
      <c r="A50" s="68" t="str">
        <f t="shared" si="3"/>
        <v>NON</v>
      </c>
      <c r="B50" s="69"/>
      <c r="C50" s="49"/>
      <c r="D50" s="69">
        <f t="shared" si="6"/>
        <v>0</v>
      </c>
      <c r="E50" s="49"/>
      <c r="F50" s="49"/>
      <c r="G50" s="49"/>
      <c r="H50" s="49"/>
      <c r="I50" s="49"/>
      <c r="J50" s="71"/>
      <c r="K50" s="71"/>
      <c r="L50" s="49"/>
      <c r="M50" s="75" t="e">
        <f t="shared" si="5"/>
        <v>#N/A</v>
      </c>
      <c r="N50" s="75"/>
      <c r="O50" s="31">
        <v>9999</v>
      </c>
      <c r="P50" s="68">
        <f>VLOOKUP(O50,Données!$B$2:$C$10,2,TRUE)</f>
        <v>9</v>
      </c>
      <c r="Q50" s="12" t="e">
        <f>HLOOKUP(R50,Données!$D$13:$O$22,VLOOKUP(P50,Données!$B$14:$C$22,1,FALSE)+1,FALSE)</f>
        <v>#N/A</v>
      </c>
      <c r="R50" s="69"/>
      <c r="S50" s="69"/>
      <c r="T50" s="69"/>
      <c r="U50" s="69"/>
      <c r="V50" s="69"/>
      <c r="W50" s="37" t="e">
        <f>HLOOKUP(R50,Données!$B$13:$O$31,19,FALSE)</f>
        <v>#N/A</v>
      </c>
      <c r="X50" s="7" t="e">
        <f>HLOOKUP(R50,Données!$D$13:$O$30,11,FALSE)</f>
        <v>#N/A</v>
      </c>
      <c r="Y50" s="8" t="e">
        <f>HLOOKUP(R50,Données!$D$13:$O$30,13,FALSE)</f>
        <v>#N/A</v>
      </c>
      <c r="Z50" s="8" t="e">
        <f>HLOOKUP(R50,Données!$D$13:$O$30,14, FALSE)</f>
        <v>#N/A</v>
      </c>
      <c r="AA50" s="7" t="e">
        <f>HLOOKUP(R50,Données!$D$13:$O$30,12,FALSE)</f>
        <v>#N/A</v>
      </c>
      <c r="AB50" s="8" t="e">
        <f>HLOOKUP(R50,Données!$D$13:$O$30,15,FALSE)</f>
        <v>#N/A</v>
      </c>
      <c r="AC50" s="9" t="e">
        <f>HLOOKUP(R50,Données!$D$13:$O$30,18,FALSE)</f>
        <v>#N/A</v>
      </c>
      <c r="AD50" s="7" t="e">
        <f>HLOOKUP(R50,Données!$D$13:$O$30,16,FALSE)</f>
        <v>#N/A</v>
      </c>
      <c r="AE50" s="68" t="e">
        <f>HLOOKUP(R50,Données!$D$13:$O$30,17,FALSE)</f>
        <v>#N/A</v>
      </c>
      <c r="AF50" s="49"/>
      <c r="AG50" s="72"/>
      <c r="AH50" s="32"/>
      <c r="AI50" s="49"/>
      <c r="AJ50" s="49"/>
      <c r="AK50" s="49"/>
      <c r="AL50" s="49"/>
      <c r="AM50" s="49"/>
      <c r="AN50" s="49"/>
      <c r="AO50" s="49"/>
      <c r="AP50" s="68" t="e">
        <f>HLOOKUP(R50,Données!$D$13:$O$34,20,FALSE)</f>
        <v>#N/A</v>
      </c>
      <c r="AQ50" s="68" t="e">
        <f>HLOOKUP(R50,Données!$D$13:$O$34,21,FALSE)</f>
        <v>#N/A</v>
      </c>
      <c r="AR50" s="68" t="e">
        <f>HLOOKUP(R50,Données!$D$13:$O$34,22,FALSE)</f>
        <v>#N/A</v>
      </c>
    </row>
    <row r="51" spans="1:44" x14ac:dyDescent="0.25">
      <c r="A51" s="68" t="str">
        <f t="shared" si="3"/>
        <v>NON</v>
      </c>
      <c r="B51" s="69"/>
      <c r="C51" s="49"/>
      <c r="D51" s="69">
        <f t="shared" si="6"/>
        <v>0</v>
      </c>
      <c r="E51" s="49"/>
      <c r="F51" s="49"/>
      <c r="G51" s="49"/>
      <c r="H51" s="49"/>
      <c r="I51" s="49"/>
      <c r="J51" s="71"/>
      <c r="K51" s="71"/>
      <c r="L51" s="49"/>
      <c r="M51" s="75" t="e">
        <f t="shared" si="5"/>
        <v>#N/A</v>
      </c>
      <c r="N51" s="75"/>
      <c r="O51" s="31">
        <v>9999</v>
      </c>
      <c r="P51" s="68">
        <f>VLOOKUP(O51,Données!$B$2:$C$10,2,TRUE)</f>
        <v>9</v>
      </c>
      <c r="Q51" s="12" t="e">
        <f>HLOOKUP(R51,Données!$D$13:$O$22,VLOOKUP(P51,Données!$B$14:$C$22,1,FALSE)+1,FALSE)</f>
        <v>#N/A</v>
      </c>
      <c r="R51" s="69"/>
      <c r="S51" s="69"/>
      <c r="T51" s="69"/>
      <c r="U51" s="69"/>
      <c r="V51" s="69"/>
      <c r="W51" s="37" t="e">
        <f>HLOOKUP(R51,Données!$B$13:$O$31,19,FALSE)</f>
        <v>#N/A</v>
      </c>
      <c r="X51" s="7" t="e">
        <f>HLOOKUP(R51,Données!$D$13:$O$30,11,FALSE)</f>
        <v>#N/A</v>
      </c>
      <c r="Y51" s="8" t="e">
        <f>HLOOKUP(R51,Données!$D$13:$O$30,13,FALSE)</f>
        <v>#N/A</v>
      </c>
      <c r="Z51" s="8" t="e">
        <f>HLOOKUP(R51,Données!$D$13:$O$30,14, FALSE)</f>
        <v>#N/A</v>
      </c>
      <c r="AA51" s="7" t="e">
        <f>HLOOKUP(R51,Données!$D$13:$O$30,12,FALSE)</f>
        <v>#N/A</v>
      </c>
      <c r="AB51" s="8" t="e">
        <f>HLOOKUP(R51,Données!$D$13:$O$30,15,FALSE)</f>
        <v>#N/A</v>
      </c>
      <c r="AC51" s="9" t="e">
        <f>HLOOKUP(R51,Données!$D$13:$O$30,18,FALSE)</f>
        <v>#N/A</v>
      </c>
      <c r="AD51" s="7" t="e">
        <f>HLOOKUP(R51,Données!$D$13:$O$30,16,FALSE)</f>
        <v>#N/A</v>
      </c>
      <c r="AE51" s="68" t="e">
        <f>HLOOKUP(R51,Données!$D$13:$O$30,17,FALSE)</f>
        <v>#N/A</v>
      </c>
      <c r="AF51" s="49"/>
      <c r="AG51" s="72"/>
      <c r="AH51" s="32"/>
      <c r="AI51" s="49"/>
      <c r="AJ51" s="49"/>
      <c r="AK51" s="49"/>
      <c r="AL51" s="49"/>
      <c r="AM51" s="49"/>
      <c r="AN51" s="49"/>
      <c r="AO51" s="49"/>
      <c r="AP51" s="68" t="e">
        <f>HLOOKUP(R51,Données!$D$13:$O$34,20,FALSE)</f>
        <v>#N/A</v>
      </c>
      <c r="AQ51" s="68" t="e">
        <f>HLOOKUP(R51,Données!$D$13:$O$34,21,FALSE)</f>
        <v>#N/A</v>
      </c>
      <c r="AR51" s="68" t="e">
        <f>HLOOKUP(R51,Données!$D$13:$O$34,22,FALSE)</f>
        <v>#N/A</v>
      </c>
    </row>
    <row r="52" spans="1:44" x14ac:dyDescent="0.25">
      <c r="A52" s="68" t="str">
        <f t="shared" si="3"/>
        <v>NON</v>
      </c>
      <c r="B52" s="69"/>
      <c r="C52" s="49"/>
      <c r="D52" s="69">
        <f t="shared" si="6"/>
        <v>0</v>
      </c>
      <c r="E52" s="49"/>
      <c r="F52" s="49"/>
      <c r="G52" s="49"/>
      <c r="H52" s="49"/>
      <c r="I52" s="49"/>
      <c r="J52" s="71"/>
      <c r="K52" s="71"/>
      <c r="L52" s="49"/>
      <c r="M52" s="75" t="e">
        <f t="shared" si="5"/>
        <v>#N/A</v>
      </c>
      <c r="N52" s="75"/>
      <c r="O52" s="31">
        <v>9999</v>
      </c>
      <c r="P52" s="68">
        <f>VLOOKUP(O52,Données!$B$2:$C$10,2,TRUE)</f>
        <v>9</v>
      </c>
      <c r="Q52" s="12" t="e">
        <f>HLOOKUP(R52,Données!$D$13:$O$22,VLOOKUP(P52,Données!$B$14:$C$22,1,FALSE)+1,FALSE)</f>
        <v>#N/A</v>
      </c>
      <c r="R52" s="69"/>
      <c r="S52" s="69"/>
      <c r="T52" s="69"/>
      <c r="U52" s="69"/>
      <c r="V52" s="69"/>
      <c r="W52" s="37" t="e">
        <f>HLOOKUP(R52,Données!$B$13:$O$31,19,FALSE)</f>
        <v>#N/A</v>
      </c>
      <c r="X52" s="7" t="e">
        <f>HLOOKUP(R52,Données!$D$13:$O$30,11,FALSE)</f>
        <v>#N/A</v>
      </c>
      <c r="Y52" s="8" t="e">
        <f>HLOOKUP(R52,Données!$D$13:$O$30,13,FALSE)</f>
        <v>#N/A</v>
      </c>
      <c r="Z52" s="8" t="e">
        <f>HLOOKUP(R52,Données!$D$13:$O$30,14, FALSE)</f>
        <v>#N/A</v>
      </c>
      <c r="AA52" s="7" t="e">
        <f>HLOOKUP(R52,Données!$D$13:$O$30,12,FALSE)</f>
        <v>#N/A</v>
      </c>
      <c r="AB52" s="8" t="e">
        <f>HLOOKUP(R52,Données!$D$13:$O$30,15,FALSE)</f>
        <v>#N/A</v>
      </c>
      <c r="AC52" s="9" t="e">
        <f>HLOOKUP(R52,Données!$D$13:$O$30,18,FALSE)</f>
        <v>#N/A</v>
      </c>
      <c r="AD52" s="7" t="e">
        <f>HLOOKUP(R52,Données!$D$13:$O$30,16,FALSE)</f>
        <v>#N/A</v>
      </c>
      <c r="AE52" s="68" t="e">
        <f>HLOOKUP(R52,Données!$D$13:$O$30,17,FALSE)</f>
        <v>#N/A</v>
      </c>
      <c r="AF52" s="49"/>
      <c r="AG52" s="72"/>
      <c r="AH52" s="32"/>
      <c r="AI52" s="49"/>
      <c r="AJ52" s="49"/>
      <c r="AK52" s="49"/>
      <c r="AL52" s="49"/>
      <c r="AM52" s="49"/>
      <c r="AN52" s="49"/>
      <c r="AO52" s="49"/>
      <c r="AP52" s="68" t="e">
        <f>HLOOKUP(R52,Données!$D$13:$O$34,20,FALSE)</f>
        <v>#N/A</v>
      </c>
      <c r="AQ52" s="68" t="e">
        <f>HLOOKUP(R52,Données!$D$13:$O$34,21,FALSE)</f>
        <v>#N/A</v>
      </c>
      <c r="AR52" s="68" t="e">
        <f>HLOOKUP(R52,Données!$D$13:$O$34,22,FALSE)</f>
        <v>#N/A</v>
      </c>
    </row>
    <row r="53" spans="1:44" x14ac:dyDescent="0.25">
      <c r="A53" s="68" t="str">
        <f t="shared" si="3"/>
        <v>NON</v>
      </c>
      <c r="B53" s="69"/>
      <c r="C53" s="49"/>
      <c r="D53" s="69">
        <f t="shared" si="6"/>
        <v>0</v>
      </c>
      <c r="E53" s="49"/>
      <c r="F53" s="49"/>
      <c r="G53" s="49"/>
      <c r="H53" s="49"/>
      <c r="I53" s="49"/>
      <c r="J53" s="71"/>
      <c r="K53" s="71"/>
      <c r="L53" s="49"/>
      <c r="M53" s="75" t="e">
        <f t="shared" si="5"/>
        <v>#N/A</v>
      </c>
      <c r="N53" s="75"/>
      <c r="O53" s="31">
        <v>9999</v>
      </c>
      <c r="P53" s="68">
        <f>VLOOKUP(O53,Données!$B$2:$C$10,2,TRUE)</f>
        <v>9</v>
      </c>
      <c r="Q53" s="12" t="e">
        <f>HLOOKUP(R53,Données!$D$13:$O$22,VLOOKUP(P53,Données!$B$14:$C$22,1,FALSE)+1,FALSE)</f>
        <v>#N/A</v>
      </c>
      <c r="R53" s="69"/>
      <c r="S53" s="69"/>
      <c r="T53" s="69"/>
      <c r="U53" s="69"/>
      <c r="V53" s="69"/>
      <c r="W53" s="37" t="e">
        <f>HLOOKUP(R53,Données!$B$13:$O$31,19,FALSE)</f>
        <v>#N/A</v>
      </c>
      <c r="X53" s="7" t="e">
        <f>HLOOKUP(R53,Données!$D$13:$O$30,11,FALSE)</f>
        <v>#N/A</v>
      </c>
      <c r="Y53" s="8" t="e">
        <f>HLOOKUP(R53,Données!$D$13:$O$30,13,FALSE)</f>
        <v>#N/A</v>
      </c>
      <c r="Z53" s="8" t="e">
        <f>HLOOKUP(R53,Données!$D$13:$O$30,14, FALSE)</f>
        <v>#N/A</v>
      </c>
      <c r="AA53" s="7" t="e">
        <f>HLOOKUP(R53,Données!$D$13:$O$30,12,FALSE)</f>
        <v>#N/A</v>
      </c>
      <c r="AB53" s="8" t="e">
        <f>HLOOKUP(R53,Données!$D$13:$O$30,15,FALSE)</f>
        <v>#N/A</v>
      </c>
      <c r="AC53" s="9" t="e">
        <f>HLOOKUP(R53,Données!$D$13:$O$30,18,FALSE)</f>
        <v>#N/A</v>
      </c>
      <c r="AD53" s="7" t="e">
        <f>HLOOKUP(R53,Données!$D$13:$O$30,16,FALSE)</f>
        <v>#N/A</v>
      </c>
      <c r="AE53" s="68" t="e">
        <f>HLOOKUP(R53,Données!$D$13:$O$30,17,FALSE)</f>
        <v>#N/A</v>
      </c>
      <c r="AF53" s="49"/>
      <c r="AG53" s="72"/>
      <c r="AH53" s="32"/>
      <c r="AI53" s="49"/>
      <c r="AJ53" s="49"/>
      <c r="AK53" s="49"/>
      <c r="AL53" s="49"/>
      <c r="AM53" s="49"/>
      <c r="AN53" s="49"/>
      <c r="AO53" s="49"/>
      <c r="AP53" s="68" t="e">
        <f>HLOOKUP(R53,Données!$D$13:$O$34,20,FALSE)</f>
        <v>#N/A</v>
      </c>
      <c r="AQ53" s="68" t="e">
        <f>HLOOKUP(R53,Données!$D$13:$O$34,21,FALSE)</f>
        <v>#N/A</v>
      </c>
      <c r="AR53" s="68" t="e">
        <f>HLOOKUP(R53,Données!$D$13:$O$34,22,FALSE)</f>
        <v>#N/A</v>
      </c>
    </row>
    <row r="54" spans="1:44" x14ac:dyDescent="0.25">
      <c r="A54" s="68" t="str">
        <f t="shared" si="3"/>
        <v>NON</v>
      </c>
      <c r="B54" s="69"/>
      <c r="C54" s="49"/>
      <c r="D54" s="69">
        <f t="shared" si="6"/>
        <v>0</v>
      </c>
      <c r="E54" s="49"/>
      <c r="F54" s="49"/>
      <c r="G54" s="49"/>
      <c r="H54" s="49"/>
      <c r="I54" s="49"/>
      <c r="J54" s="71"/>
      <c r="K54" s="71"/>
      <c r="L54" s="49"/>
      <c r="M54" s="75" t="e">
        <f t="shared" si="5"/>
        <v>#N/A</v>
      </c>
      <c r="N54" s="75"/>
      <c r="O54" s="31">
        <v>9999</v>
      </c>
      <c r="P54" s="68">
        <f>VLOOKUP(O54,Données!$B$2:$C$10,2,TRUE)</f>
        <v>9</v>
      </c>
      <c r="Q54" s="12" t="e">
        <f>HLOOKUP(R54,Données!$D$13:$O$22,VLOOKUP(P54,Données!$B$14:$C$22,1,FALSE)+1,FALSE)</f>
        <v>#N/A</v>
      </c>
      <c r="R54" s="69"/>
      <c r="S54" s="69"/>
      <c r="T54" s="69"/>
      <c r="U54" s="69"/>
      <c r="V54" s="69"/>
      <c r="W54" s="37" t="e">
        <f>HLOOKUP(R54,Données!$B$13:$O$31,19,FALSE)</f>
        <v>#N/A</v>
      </c>
      <c r="X54" s="7" t="e">
        <f>HLOOKUP(R54,Données!$D$13:$O$30,11,FALSE)</f>
        <v>#N/A</v>
      </c>
      <c r="Y54" s="8" t="e">
        <f>HLOOKUP(R54,Données!$D$13:$O$30,13,FALSE)</f>
        <v>#N/A</v>
      </c>
      <c r="Z54" s="8" t="e">
        <f>HLOOKUP(R54,Données!$D$13:$O$30,14, FALSE)</f>
        <v>#N/A</v>
      </c>
      <c r="AA54" s="7" t="e">
        <f>HLOOKUP(R54,Données!$D$13:$O$30,12,FALSE)</f>
        <v>#N/A</v>
      </c>
      <c r="AB54" s="8" t="e">
        <f>HLOOKUP(R54,Données!$D$13:$O$30,15,FALSE)</f>
        <v>#N/A</v>
      </c>
      <c r="AC54" s="9" t="e">
        <f>HLOOKUP(R54,Données!$D$13:$O$30,18,FALSE)</f>
        <v>#N/A</v>
      </c>
      <c r="AD54" s="7" t="e">
        <f>HLOOKUP(R54,Données!$D$13:$O$30,16,FALSE)</f>
        <v>#N/A</v>
      </c>
      <c r="AE54" s="68" t="e">
        <f>HLOOKUP(R54,Données!$D$13:$O$30,17,FALSE)</f>
        <v>#N/A</v>
      </c>
      <c r="AF54" s="49"/>
      <c r="AG54" s="72"/>
      <c r="AH54" s="32"/>
      <c r="AI54" s="49"/>
      <c r="AJ54" s="49"/>
      <c r="AK54" s="49"/>
      <c r="AL54" s="49"/>
      <c r="AM54" s="49"/>
      <c r="AN54" s="49"/>
      <c r="AO54" s="49"/>
      <c r="AP54" s="68" t="e">
        <f>HLOOKUP(R54,Données!$D$13:$O$34,20,FALSE)</f>
        <v>#N/A</v>
      </c>
      <c r="AQ54" s="68" t="e">
        <f>HLOOKUP(R54,Données!$D$13:$O$34,21,FALSE)</f>
        <v>#N/A</v>
      </c>
      <c r="AR54" s="68" t="e">
        <f>HLOOKUP(R54,Données!$D$13:$O$34,22,FALSE)</f>
        <v>#N/A</v>
      </c>
    </row>
    <row r="55" spans="1:44" x14ac:dyDescent="0.25">
      <c r="A55" s="68" t="str">
        <f t="shared" si="3"/>
        <v>NON</v>
      </c>
      <c r="B55" s="69"/>
      <c r="C55" s="49"/>
      <c r="D55" s="69">
        <f t="shared" si="6"/>
        <v>0</v>
      </c>
      <c r="E55" s="49"/>
      <c r="F55" s="49"/>
      <c r="G55" s="49"/>
      <c r="H55" s="49"/>
      <c r="I55" s="49"/>
      <c r="J55" s="71"/>
      <c r="K55" s="71"/>
      <c r="L55" s="49"/>
      <c r="M55" s="75" t="e">
        <f t="shared" si="5"/>
        <v>#N/A</v>
      </c>
      <c r="N55" s="75"/>
      <c r="O55" s="31">
        <v>9999</v>
      </c>
      <c r="P55" s="68">
        <f>VLOOKUP(O55,Données!$B$2:$C$10,2,TRUE)</f>
        <v>9</v>
      </c>
      <c r="Q55" s="12" t="e">
        <f>HLOOKUP(R55,Données!$D$13:$O$22,VLOOKUP(P55,Données!$B$14:$C$22,1,FALSE)+1,FALSE)</f>
        <v>#N/A</v>
      </c>
      <c r="R55" s="69"/>
      <c r="S55" s="69"/>
      <c r="T55" s="69"/>
      <c r="U55" s="69"/>
      <c r="V55" s="69"/>
      <c r="W55" s="37" t="e">
        <f>HLOOKUP(R55,Données!$B$13:$O$31,19,FALSE)</f>
        <v>#N/A</v>
      </c>
      <c r="X55" s="7" t="e">
        <f>HLOOKUP(R55,Données!$D$13:$O$30,11,FALSE)</f>
        <v>#N/A</v>
      </c>
      <c r="Y55" s="8" t="e">
        <f>HLOOKUP(R55,Données!$D$13:$O$30,13,FALSE)</f>
        <v>#N/A</v>
      </c>
      <c r="Z55" s="8" t="e">
        <f>HLOOKUP(R55,Données!$D$13:$O$30,14, FALSE)</f>
        <v>#N/A</v>
      </c>
      <c r="AA55" s="7" t="e">
        <f>HLOOKUP(R55,Données!$D$13:$O$30,12,FALSE)</f>
        <v>#N/A</v>
      </c>
      <c r="AB55" s="8" t="e">
        <f>HLOOKUP(R55,Données!$D$13:$O$30,15,FALSE)</f>
        <v>#N/A</v>
      </c>
      <c r="AC55" s="9" t="e">
        <f>HLOOKUP(R55,Données!$D$13:$O$30,18,FALSE)</f>
        <v>#N/A</v>
      </c>
      <c r="AD55" s="7" t="e">
        <f>HLOOKUP(R55,Données!$D$13:$O$30,16,FALSE)</f>
        <v>#N/A</v>
      </c>
      <c r="AE55" s="68" t="e">
        <f>HLOOKUP(R55,Données!$D$13:$O$30,17,FALSE)</f>
        <v>#N/A</v>
      </c>
      <c r="AF55" s="49"/>
      <c r="AG55" s="72"/>
      <c r="AH55" s="32"/>
      <c r="AI55" s="49"/>
      <c r="AJ55" s="49"/>
      <c r="AK55" s="49"/>
      <c r="AL55" s="49"/>
      <c r="AM55" s="49"/>
      <c r="AN55" s="49"/>
      <c r="AO55" s="49"/>
      <c r="AP55" s="68" t="e">
        <f>HLOOKUP(R55,Données!$D$13:$O$34,20,FALSE)</f>
        <v>#N/A</v>
      </c>
      <c r="AQ55" s="68" t="e">
        <f>HLOOKUP(R55,Données!$D$13:$O$34,21,FALSE)</f>
        <v>#N/A</v>
      </c>
      <c r="AR55" s="68" t="e">
        <f>HLOOKUP(R55,Données!$D$13:$O$34,22,FALSE)</f>
        <v>#N/A</v>
      </c>
    </row>
    <row r="56" spans="1:44" x14ac:dyDescent="0.25">
      <c r="A56" s="68" t="str">
        <f t="shared" si="3"/>
        <v>NON</v>
      </c>
      <c r="B56" s="69"/>
      <c r="C56" s="49"/>
      <c r="D56" s="69">
        <f t="shared" si="6"/>
        <v>0</v>
      </c>
      <c r="E56" s="49"/>
      <c r="F56" s="49"/>
      <c r="G56" s="49"/>
      <c r="H56" s="49"/>
      <c r="I56" s="49"/>
      <c r="J56" s="71"/>
      <c r="K56" s="71"/>
      <c r="L56" s="49"/>
      <c r="M56" s="75" t="e">
        <f t="shared" si="5"/>
        <v>#N/A</v>
      </c>
      <c r="N56" s="75"/>
      <c r="O56" s="31">
        <v>9999</v>
      </c>
      <c r="P56" s="68">
        <f>VLOOKUP(O56,Données!$B$2:$C$10,2,TRUE)</f>
        <v>9</v>
      </c>
      <c r="Q56" s="12" t="e">
        <f>HLOOKUP(R56,Données!$D$13:$O$22,VLOOKUP(P56,Données!$B$14:$C$22,1,FALSE)+1,FALSE)</f>
        <v>#N/A</v>
      </c>
      <c r="R56" s="69"/>
      <c r="S56" s="69"/>
      <c r="T56" s="69"/>
      <c r="U56" s="69"/>
      <c r="V56" s="69"/>
      <c r="W56" s="37" t="e">
        <f>HLOOKUP(R56,Données!$B$13:$O$31,19,FALSE)</f>
        <v>#N/A</v>
      </c>
      <c r="X56" s="7" t="e">
        <f>HLOOKUP(R56,Données!$D$13:$O$30,11,FALSE)</f>
        <v>#N/A</v>
      </c>
      <c r="Y56" s="8" t="e">
        <f>HLOOKUP(R56,Données!$D$13:$O$30,13,FALSE)</f>
        <v>#N/A</v>
      </c>
      <c r="Z56" s="8" t="e">
        <f>HLOOKUP(R56,Données!$D$13:$O$30,14, FALSE)</f>
        <v>#N/A</v>
      </c>
      <c r="AA56" s="7" t="e">
        <f>HLOOKUP(R56,Données!$D$13:$O$30,12,FALSE)</f>
        <v>#N/A</v>
      </c>
      <c r="AB56" s="8" t="e">
        <f>HLOOKUP(R56,Données!$D$13:$O$30,15,FALSE)</f>
        <v>#N/A</v>
      </c>
      <c r="AC56" s="9" t="e">
        <f>HLOOKUP(R56,Données!$D$13:$O$30,18,FALSE)</f>
        <v>#N/A</v>
      </c>
      <c r="AD56" s="7" t="e">
        <f>HLOOKUP(R56,Données!$D$13:$O$30,16,FALSE)</f>
        <v>#N/A</v>
      </c>
      <c r="AE56" s="68" t="e">
        <f>HLOOKUP(R56,Données!$D$13:$O$30,17,FALSE)</f>
        <v>#N/A</v>
      </c>
      <c r="AF56" s="49"/>
      <c r="AG56" s="72"/>
      <c r="AH56" s="32"/>
      <c r="AI56" s="49"/>
      <c r="AJ56" s="49"/>
      <c r="AK56" s="49"/>
      <c r="AL56" s="49"/>
      <c r="AM56" s="49"/>
      <c r="AN56" s="49"/>
      <c r="AO56" s="49"/>
      <c r="AP56" s="68" t="e">
        <f>HLOOKUP(R56,Données!$D$13:$O$34,20,FALSE)</f>
        <v>#N/A</v>
      </c>
      <c r="AQ56" s="68" t="e">
        <f>HLOOKUP(R56,Données!$D$13:$O$34,21,FALSE)</f>
        <v>#N/A</v>
      </c>
      <c r="AR56" s="68" t="e">
        <f>HLOOKUP(R56,Données!$D$13:$O$34,22,FALSE)</f>
        <v>#N/A</v>
      </c>
    </row>
    <row r="57" spans="1:44" x14ac:dyDescent="0.25">
      <c r="A57" s="68" t="str">
        <f t="shared" si="3"/>
        <v>NON</v>
      </c>
      <c r="B57" s="69"/>
      <c r="C57" s="49"/>
      <c r="D57" s="69">
        <f t="shared" si="6"/>
        <v>0</v>
      </c>
      <c r="E57" s="49"/>
      <c r="F57" s="49"/>
      <c r="G57" s="49"/>
      <c r="H57" s="49"/>
      <c r="I57" s="49"/>
      <c r="J57" s="71"/>
      <c r="K57" s="71"/>
      <c r="L57" s="49"/>
      <c r="M57" s="75" t="e">
        <f t="shared" si="5"/>
        <v>#N/A</v>
      </c>
      <c r="N57" s="75"/>
      <c r="O57" s="31">
        <v>9999</v>
      </c>
      <c r="P57" s="68">
        <f>VLOOKUP(O57,Données!$B$2:$C$10,2,TRUE)</f>
        <v>9</v>
      </c>
      <c r="Q57" s="12" t="e">
        <f>HLOOKUP(R57,Données!$D$13:$O$22,VLOOKUP(P57,Données!$B$14:$C$22,1,FALSE)+1,FALSE)</f>
        <v>#N/A</v>
      </c>
      <c r="R57" s="69"/>
      <c r="S57" s="69"/>
      <c r="T57" s="69"/>
      <c r="U57" s="69"/>
      <c r="V57" s="69"/>
      <c r="W57" s="37" t="e">
        <f>HLOOKUP(R57,Données!$B$13:$O$31,19,FALSE)</f>
        <v>#N/A</v>
      </c>
      <c r="X57" s="7" t="e">
        <f>HLOOKUP(R57,Données!$D$13:$O$30,11,FALSE)</f>
        <v>#N/A</v>
      </c>
      <c r="Y57" s="8" t="e">
        <f>HLOOKUP(R57,Données!$D$13:$O$30,13,FALSE)</f>
        <v>#N/A</v>
      </c>
      <c r="Z57" s="8" t="e">
        <f>HLOOKUP(R57,Données!$D$13:$O$30,14, FALSE)</f>
        <v>#N/A</v>
      </c>
      <c r="AA57" s="7" t="e">
        <f>HLOOKUP(R57,Données!$D$13:$O$30,12,FALSE)</f>
        <v>#N/A</v>
      </c>
      <c r="AB57" s="8" t="e">
        <f>HLOOKUP(R57,Données!$D$13:$O$30,15,FALSE)</f>
        <v>#N/A</v>
      </c>
      <c r="AC57" s="9" t="e">
        <f>HLOOKUP(R57,Données!$D$13:$O$30,18,FALSE)</f>
        <v>#N/A</v>
      </c>
      <c r="AD57" s="7" t="e">
        <f>HLOOKUP(R57,Données!$D$13:$O$30,16,FALSE)</f>
        <v>#N/A</v>
      </c>
      <c r="AE57" s="68" t="e">
        <f>HLOOKUP(R57,Données!$D$13:$O$30,17,FALSE)</f>
        <v>#N/A</v>
      </c>
      <c r="AF57" s="49"/>
      <c r="AG57" s="72"/>
      <c r="AH57" s="32"/>
      <c r="AI57" s="49"/>
      <c r="AJ57" s="49"/>
      <c r="AK57" s="49"/>
      <c r="AL57" s="49"/>
      <c r="AM57" s="49"/>
      <c r="AN57" s="49"/>
      <c r="AO57" s="49"/>
      <c r="AP57" s="68" t="e">
        <f>HLOOKUP(R57,Données!$D$13:$O$34,20,FALSE)</f>
        <v>#N/A</v>
      </c>
      <c r="AQ57" s="68" t="e">
        <f>HLOOKUP(R57,Données!$D$13:$O$34,21,FALSE)</f>
        <v>#N/A</v>
      </c>
      <c r="AR57" s="68" t="e">
        <f>HLOOKUP(R57,Données!$D$13:$O$34,22,FALSE)</f>
        <v>#N/A</v>
      </c>
    </row>
    <row r="58" spans="1:44" x14ac:dyDescent="0.25">
      <c r="A58" s="68" t="str">
        <f t="shared" ref="A58:A60" si="7">IF(COUNTA(AF58,AI58,AJ58,AK58)&gt;0,"OUI","NON")</f>
        <v>NON</v>
      </c>
      <c r="B58" s="69"/>
      <c r="C58" s="49"/>
      <c r="D58" s="69">
        <f t="shared" si="6"/>
        <v>0</v>
      </c>
      <c r="E58" s="49"/>
      <c r="F58" s="49"/>
      <c r="G58" s="49"/>
      <c r="H58" s="49"/>
      <c r="I58" s="49"/>
      <c r="J58" s="71"/>
      <c r="K58" s="71"/>
      <c r="L58" s="49"/>
      <c r="M58" s="75" t="e">
        <f t="shared" si="5"/>
        <v>#N/A</v>
      </c>
      <c r="N58" s="75"/>
      <c r="O58" s="31">
        <v>9999</v>
      </c>
      <c r="P58" s="68">
        <f>VLOOKUP(O58,Données!$B$2:$C$10,2,TRUE)</f>
        <v>9</v>
      </c>
      <c r="Q58" s="12" t="e">
        <f>HLOOKUP(R58,Données!$D$13:$O$22,VLOOKUP(P58,Données!$B$14:$C$22,1,FALSE)+1,FALSE)</f>
        <v>#N/A</v>
      </c>
      <c r="R58" s="69"/>
      <c r="S58" s="69"/>
      <c r="T58" s="69"/>
      <c r="U58" s="69"/>
      <c r="V58" s="69"/>
      <c r="W58" s="37" t="e">
        <f>HLOOKUP(R58,Données!$B$13:$O$31,19,FALSE)</f>
        <v>#N/A</v>
      </c>
      <c r="X58" s="7" t="e">
        <f>HLOOKUP(R58,Données!$D$13:$O$30,11,FALSE)</f>
        <v>#N/A</v>
      </c>
      <c r="Y58" s="8" t="e">
        <f>HLOOKUP(R58,Données!$D$13:$O$30,13,FALSE)</f>
        <v>#N/A</v>
      </c>
      <c r="Z58" s="8" t="e">
        <f>HLOOKUP(R58,Données!$D$13:$O$30,14, FALSE)</f>
        <v>#N/A</v>
      </c>
      <c r="AA58" s="7" t="e">
        <f>HLOOKUP(R58,Données!$D$13:$O$30,12,FALSE)</f>
        <v>#N/A</v>
      </c>
      <c r="AB58" s="8" t="e">
        <f>HLOOKUP(R58,Données!$D$13:$O$30,15,FALSE)</f>
        <v>#N/A</v>
      </c>
      <c r="AC58" s="9" t="e">
        <f>HLOOKUP(R58,Données!$D$13:$O$30,18,FALSE)</f>
        <v>#N/A</v>
      </c>
      <c r="AD58" s="7" t="e">
        <f>HLOOKUP(R58,Données!$D$13:$O$30,16,FALSE)</f>
        <v>#N/A</v>
      </c>
      <c r="AE58" s="68" t="e">
        <f>HLOOKUP(R58,Données!$D$13:$O$30,17,FALSE)</f>
        <v>#N/A</v>
      </c>
      <c r="AF58" s="49"/>
      <c r="AG58" s="72"/>
      <c r="AH58" s="32"/>
      <c r="AI58" s="49"/>
      <c r="AJ58" s="49"/>
      <c r="AK58" s="49"/>
      <c r="AL58" s="49"/>
      <c r="AM58" s="49"/>
      <c r="AN58" s="49"/>
      <c r="AO58" s="49"/>
      <c r="AP58" s="68" t="e">
        <f>HLOOKUP(R58,Données!$D$13:$O$34,20,FALSE)</f>
        <v>#N/A</v>
      </c>
      <c r="AQ58" s="68" t="e">
        <f>HLOOKUP(R58,Données!$D$13:$O$34,21,FALSE)</f>
        <v>#N/A</v>
      </c>
      <c r="AR58" s="68" t="e">
        <f>HLOOKUP(R58,Données!$D$13:$O$34,22,FALSE)</f>
        <v>#N/A</v>
      </c>
    </row>
    <row r="59" spans="1:44" x14ac:dyDescent="0.25">
      <c r="A59" s="68" t="str">
        <f t="shared" si="7"/>
        <v>NON</v>
      </c>
      <c r="B59" s="69"/>
      <c r="C59" s="49"/>
      <c r="D59" s="69">
        <f t="shared" si="6"/>
        <v>0</v>
      </c>
      <c r="E59" s="49"/>
      <c r="F59" s="49"/>
      <c r="G59" s="49"/>
      <c r="H59" s="49"/>
      <c r="I59" s="49"/>
      <c r="J59" s="71"/>
      <c r="K59" s="71"/>
      <c r="L59" s="49"/>
      <c r="M59" s="75" t="e">
        <f t="shared" si="5"/>
        <v>#N/A</v>
      </c>
      <c r="N59" s="75"/>
      <c r="O59" s="31">
        <v>9999</v>
      </c>
      <c r="P59" s="68">
        <f>VLOOKUP(O59,Données!$B$2:$C$10,2,TRUE)</f>
        <v>9</v>
      </c>
      <c r="Q59" s="12" t="e">
        <f>HLOOKUP(R59,Données!$D$13:$O$22,VLOOKUP(P59,Données!$B$14:$C$22,1,FALSE)+1,FALSE)</f>
        <v>#N/A</v>
      </c>
      <c r="R59" s="69"/>
      <c r="S59" s="69"/>
      <c r="T59" s="69"/>
      <c r="U59" s="69"/>
      <c r="V59" s="69"/>
      <c r="W59" s="37" t="e">
        <f>HLOOKUP(R59,Données!$B$13:$O$31,19,FALSE)</f>
        <v>#N/A</v>
      </c>
      <c r="X59" s="7" t="e">
        <f>HLOOKUP(R59,Données!$D$13:$O$30,11,FALSE)</f>
        <v>#N/A</v>
      </c>
      <c r="Y59" s="8" t="e">
        <f>HLOOKUP(R59,Données!$D$13:$O$30,13,FALSE)</f>
        <v>#N/A</v>
      </c>
      <c r="Z59" s="8" t="e">
        <f>HLOOKUP(R59,Données!$D$13:$O$30,14, FALSE)</f>
        <v>#N/A</v>
      </c>
      <c r="AA59" s="7" t="e">
        <f>HLOOKUP(R59,Données!$D$13:$O$30,12,FALSE)</f>
        <v>#N/A</v>
      </c>
      <c r="AB59" s="8" t="e">
        <f>HLOOKUP(R59,Données!$D$13:$O$30,15,FALSE)</f>
        <v>#N/A</v>
      </c>
      <c r="AC59" s="9" t="e">
        <f>HLOOKUP(R59,Données!$D$13:$O$30,18,FALSE)</f>
        <v>#N/A</v>
      </c>
      <c r="AD59" s="7" t="e">
        <f>HLOOKUP(R59,Données!$D$13:$O$30,16,FALSE)</f>
        <v>#N/A</v>
      </c>
      <c r="AE59" s="68" t="e">
        <f>HLOOKUP(R59,Données!$D$13:$O$30,17,FALSE)</f>
        <v>#N/A</v>
      </c>
      <c r="AF59" s="49"/>
      <c r="AG59" s="72"/>
      <c r="AH59" s="32"/>
      <c r="AI59" s="49"/>
      <c r="AJ59" s="49"/>
      <c r="AK59" s="49"/>
      <c r="AL59" s="49"/>
      <c r="AM59" s="49"/>
      <c r="AN59" s="49"/>
      <c r="AO59" s="49"/>
      <c r="AP59" s="68" t="e">
        <f>HLOOKUP(R59,Données!$D$13:$O$34,20,FALSE)</f>
        <v>#N/A</v>
      </c>
      <c r="AQ59" s="68" t="e">
        <f>HLOOKUP(R59,Données!$D$13:$O$34,21,FALSE)</f>
        <v>#N/A</v>
      </c>
      <c r="AR59" s="68" t="e">
        <f>HLOOKUP(R59,Données!$D$13:$O$34,22,FALSE)</f>
        <v>#N/A</v>
      </c>
    </row>
    <row r="60" spans="1:44" x14ac:dyDescent="0.25">
      <c r="A60" s="68" t="str">
        <f t="shared" si="7"/>
        <v>NON</v>
      </c>
      <c r="B60" s="69"/>
      <c r="C60" s="49"/>
      <c r="D60" s="69">
        <f t="shared" si="6"/>
        <v>0</v>
      </c>
      <c r="E60" s="49"/>
      <c r="F60" s="49"/>
      <c r="G60" s="49"/>
      <c r="H60" s="49"/>
      <c r="I60" s="49"/>
      <c r="J60" s="71"/>
      <c r="K60" s="71"/>
      <c r="L60" s="49"/>
      <c r="M60" s="75" t="e">
        <f t="shared" si="5"/>
        <v>#N/A</v>
      </c>
      <c r="N60" s="75"/>
      <c r="O60" s="31">
        <v>9999</v>
      </c>
      <c r="P60" s="68">
        <f>VLOOKUP(O60,Données!$B$2:$C$10,2,TRUE)</f>
        <v>9</v>
      </c>
      <c r="Q60" s="12" t="e">
        <f>HLOOKUP(R60,Données!$D$13:$O$22,VLOOKUP(P60,Données!$B$14:$C$22,1,FALSE)+1,FALSE)</f>
        <v>#N/A</v>
      </c>
      <c r="R60" s="69"/>
      <c r="S60" s="69"/>
      <c r="T60" s="69"/>
      <c r="U60" s="69"/>
      <c r="V60" s="69"/>
      <c r="W60" s="37" t="e">
        <f>HLOOKUP(R60,Données!$B$13:$O$31,19,FALSE)</f>
        <v>#N/A</v>
      </c>
      <c r="X60" s="7" t="e">
        <f>HLOOKUP(R60,Données!$D$13:$O$30,11,FALSE)</f>
        <v>#N/A</v>
      </c>
      <c r="Y60" s="8" t="e">
        <f>HLOOKUP(R60,Données!$D$13:$O$30,13,FALSE)</f>
        <v>#N/A</v>
      </c>
      <c r="Z60" s="8" t="e">
        <f>HLOOKUP(R60,Données!$D$13:$O$30,14, FALSE)</f>
        <v>#N/A</v>
      </c>
      <c r="AA60" s="7" t="e">
        <f>HLOOKUP(R60,Données!$D$13:$O$30,12,FALSE)</f>
        <v>#N/A</v>
      </c>
      <c r="AB60" s="8" t="e">
        <f>HLOOKUP(R60,Données!$D$13:$O$30,15,FALSE)</f>
        <v>#N/A</v>
      </c>
      <c r="AC60" s="9" t="e">
        <f>HLOOKUP(R60,Données!$D$13:$O$30,18,FALSE)</f>
        <v>#N/A</v>
      </c>
      <c r="AD60" s="7" t="e">
        <f>HLOOKUP(R60,Données!$D$13:$O$30,16,FALSE)</f>
        <v>#N/A</v>
      </c>
      <c r="AE60" s="68" t="e">
        <f>HLOOKUP(R60,Données!$D$13:$O$30,17,FALSE)</f>
        <v>#N/A</v>
      </c>
      <c r="AF60" s="49"/>
      <c r="AG60" s="72"/>
      <c r="AH60" s="32"/>
      <c r="AI60" s="49"/>
      <c r="AJ60" s="49"/>
      <c r="AK60" s="49"/>
      <c r="AL60" s="49"/>
      <c r="AM60" s="49"/>
      <c r="AN60" s="49"/>
      <c r="AO60" s="49"/>
      <c r="AP60" s="68" t="e">
        <f>HLOOKUP(R60,Données!$D$13:$O$34,20,FALSE)</f>
        <v>#N/A</v>
      </c>
      <c r="AQ60" s="68" t="e">
        <f>HLOOKUP(R60,Données!$D$13:$O$34,21,FALSE)</f>
        <v>#N/A</v>
      </c>
      <c r="AR60" s="68" t="e">
        <f>HLOOKUP(R60,Données!$D$13:$O$34,22,FALSE)</f>
        <v>#N/A</v>
      </c>
    </row>
  </sheetData>
  <sheetProtection selectLockedCells="1"/>
  <autoFilter ref="R1:R16"/>
  <mergeCells count="60">
    <mergeCell ref="M57:N57"/>
    <mergeCell ref="M58:N58"/>
    <mergeCell ref="M59:N59"/>
    <mergeCell ref="M60:N60"/>
    <mergeCell ref="M52:N52"/>
    <mergeCell ref="M53:N53"/>
    <mergeCell ref="M54:N54"/>
    <mergeCell ref="M55:N55"/>
    <mergeCell ref="M56:N56"/>
    <mergeCell ref="M47:N47"/>
    <mergeCell ref="M48:N48"/>
    <mergeCell ref="M49:N49"/>
    <mergeCell ref="M50:N50"/>
    <mergeCell ref="M51:N51"/>
    <mergeCell ref="M42:N42"/>
    <mergeCell ref="M43:N43"/>
    <mergeCell ref="M44:N44"/>
    <mergeCell ref="M45:N45"/>
    <mergeCell ref="M46:N46"/>
    <mergeCell ref="M37:N37"/>
    <mergeCell ref="M38:N38"/>
    <mergeCell ref="M39:N39"/>
    <mergeCell ref="M40:N40"/>
    <mergeCell ref="M41:N41"/>
    <mergeCell ref="M32:N32"/>
    <mergeCell ref="M33:N33"/>
    <mergeCell ref="M34:N34"/>
    <mergeCell ref="M35:N35"/>
    <mergeCell ref="M36:N36"/>
    <mergeCell ref="M27:N27"/>
    <mergeCell ref="M28:N28"/>
    <mergeCell ref="M29:N29"/>
    <mergeCell ref="M30:N30"/>
    <mergeCell ref="M31:N31"/>
    <mergeCell ref="M22:N22"/>
    <mergeCell ref="M23:N23"/>
    <mergeCell ref="M24:N24"/>
    <mergeCell ref="M25:N25"/>
    <mergeCell ref="M26:N26"/>
    <mergeCell ref="M17:N17"/>
    <mergeCell ref="M18:N18"/>
    <mergeCell ref="M19:N19"/>
    <mergeCell ref="M20:N20"/>
    <mergeCell ref="M21:N21"/>
    <mergeCell ref="M9:N9"/>
    <mergeCell ref="M1:N1"/>
    <mergeCell ref="M2:N2"/>
    <mergeCell ref="M3:N3"/>
    <mergeCell ref="M4:N4"/>
    <mergeCell ref="M5:N5"/>
    <mergeCell ref="M6:N6"/>
    <mergeCell ref="M7:N7"/>
    <mergeCell ref="M8:N8"/>
    <mergeCell ref="M15:N15"/>
    <mergeCell ref="M16:N16"/>
    <mergeCell ref="M10:N10"/>
    <mergeCell ref="M11:N11"/>
    <mergeCell ref="M12:N12"/>
    <mergeCell ref="M13:N13"/>
    <mergeCell ref="M14:N14"/>
  </mergeCells>
  <conditionalFormatting sqref="A2:A60">
    <cfRule type="cellIs" dxfId="8" priority="5" operator="equal">
      <formula>"NON"</formula>
    </cfRule>
    <cfRule type="cellIs" dxfId="7" priority="6" operator="equal">
      <formula>"OUI"</formula>
    </cfRule>
  </conditionalFormatting>
  <conditionalFormatting sqref="S2:V60">
    <cfRule type="cellIs" dxfId="6" priority="2" operator="equal">
      <formula>"NON"</formula>
    </cfRule>
    <cfRule type="cellIs" dxfId="5" priority="3" operator="equal">
      <formula>"OK"</formula>
    </cfRule>
    <cfRule type="cellIs" dxfId="4" priority="4" operator="equal">
      <formula>"/"</formula>
    </cfRule>
  </conditionalFormatting>
  <conditionalFormatting sqref="S2:S60">
    <cfRule type="cellIs" dxfId="3" priority="1" operator="equal">
      <formula>"OUI"</formula>
    </cfRule>
  </conditionalFormatting>
  <dataValidations count="5">
    <dataValidation type="list" errorStyle="information" allowBlank="1" showInputMessage="1" sqref="AH3:AH8">
      <formula1>"pargne,CIC Ouest,Crédit Agricole,Crédit Mutuel,La Banque Postale,LCL,Orange Bank,Société Générale"</formula1>
    </dataValidation>
    <dataValidation type="list" errorStyle="warning" allowBlank="1" showInputMessage="1" sqref="B2:B60">
      <formula1>"M. &amp; Mme, M., Mme"</formula1>
    </dataValidation>
    <dataValidation type="list" allowBlank="1" showInputMessage="1" showErrorMessage="1" sqref="T1:V1048576">
      <formula1>"/,OK,NON"</formula1>
    </dataValidation>
    <dataValidation type="list" allowBlank="1" showInputMessage="1" showErrorMessage="1" sqref="T2:V60">
      <formula1>"/,NON,OK"</formula1>
    </dataValidation>
    <dataValidation type="list" allowBlank="1" showInputMessage="1" showErrorMessage="1" sqref="S2:S60">
      <formula1>"OUI,NON"</formula1>
    </dataValidation>
  </dataValidations>
  <hyperlinks>
    <hyperlink ref="L2" r:id="rId1"/>
    <hyperlink ref="L3" r:id="rId2"/>
    <hyperlink ref="L4" r:id="rId3"/>
  </hyperlinks>
  <pageMargins left="0.25" right="0.25" top="0.75" bottom="0.75" header="0.3" footer="0.3"/>
  <pageSetup paperSize="9" orientation="landscape"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>
          <x14:formula1>
            <xm:f>Données!$B$40:$B$51</xm:f>
          </x14:formula1>
          <xm:sqref>AH2 AH9:AH60</xm:sqref>
        </x14:dataValidation>
        <x14:dataValidation type="list" allowBlank="1" showInputMessage="1" showErrorMessage="1">
          <x14:formula1>
            <xm:f>Données!$D$13:$O$13</xm:f>
          </x14:formula1>
          <xm:sqref>R2:R60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450"/>
  <sheetViews>
    <sheetView view="pageLayout" zoomScaleNormal="100" workbookViewId="0">
      <selection activeCell="C10" sqref="C10"/>
    </sheetView>
  </sheetViews>
  <sheetFormatPr baseColWidth="10" defaultRowHeight="15" x14ac:dyDescent="0.25"/>
  <cols>
    <col min="1" max="1" width="17.85546875" customWidth="1"/>
    <col min="2" max="2" width="14.5703125" customWidth="1"/>
    <col min="3" max="3" width="27.7109375" customWidth="1"/>
    <col min="4" max="4" width="9" customWidth="1"/>
    <col min="5" max="5" width="20.140625" customWidth="1"/>
    <col min="6" max="6" width="19.42578125" customWidth="1"/>
    <col min="7" max="7" width="20.85546875" customWidth="1"/>
  </cols>
  <sheetData>
    <row r="2" spans="1:9" x14ac:dyDescent="0.25">
      <c r="C2" s="78" t="s">
        <v>15</v>
      </c>
      <c r="D2" s="79"/>
      <c r="E2" s="80"/>
      <c r="F2" s="57"/>
      <c r="G2" s="57"/>
      <c r="I2" s="57"/>
    </row>
    <row r="3" spans="1:9" ht="15" customHeight="1" x14ac:dyDescent="0.25">
      <c r="C3" s="81" t="s">
        <v>10</v>
      </c>
      <c r="D3" s="82"/>
      <c r="E3" s="83"/>
      <c r="F3" s="58" t="s">
        <v>98</v>
      </c>
      <c r="G3" s="62">
        <f>Données!D23</f>
        <v>42927</v>
      </c>
      <c r="I3" s="56"/>
    </row>
    <row r="4" spans="1:9" ht="15" customHeight="1" x14ac:dyDescent="0.25">
      <c r="C4" s="81"/>
      <c r="D4" s="82"/>
      <c r="E4" s="83"/>
      <c r="F4" s="59" t="s">
        <v>99</v>
      </c>
      <c r="G4" s="62">
        <f>Données!D24</f>
        <v>42929</v>
      </c>
      <c r="I4" s="56"/>
    </row>
    <row r="5" spans="1:9" ht="15" customHeight="1" x14ac:dyDescent="0.25">
      <c r="C5" s="84"/>
      <c r="D5" s="85"/>
      <c r="E5" s="86"/>
      <c r="F5" s="56"/>
      <c r="G5" s="56"/>
      <c r="I5" s="56"/>
    </row>
    <row r="8" spans="1:9" ht="44.25" customHeight="1" x14ac:dyDescent="0.25">
      <c r="A8" s="61" t="s">
        <v>0</v>
      </c>
      <c r="B8" s="61" t="s">
        <v>1</v>
      </c>
      <c r="C8" s="61" t="s">
        <v>2</v>
      </c>
      <c r="D8" s="61" t="s">
        <v>3</v>
      </c>
      <c r="E8" s="61" t="s">
        <v>4</v>
      </c>
      <c r="F8" s="61" t="s">
        <v>96</v>
      </c>
      <c r="G8" s="60" t="s">
        <v>97</v>
      </c>
    </row>
    <row r="9" spans="1:9" x14ac:dyDescent="0.25">
      <c r="A9" s="64" t="s">
        <v>104</v>
      </c>
      <c r="B9" s="64" t="s">
        <v>14</v>
      </c>
      <c r="C9" s="63" t="s">
        <v>81</v>
      </c>
      <c r="D9" s="63">
        <v>44000</v>
      </c>
      <c r="E9" s="63" t="s">
        <v>106</v>
      </c>
      <c r="F9" s="49" t="s">
        <v>109</v>
      </c>
      <c r="G9" s="49" t="s">
        <v>111</v>
      </c>
    </row>
    <row r="10" spans="1:9" x14ac:dyDescent="0.25">
      <c r="A10" s="64"/>
      <c r="B10" s="64"/>
      <c r="C10" s="63"/>
      <c r="D10" s="63"/>
      <c r="E10" s="63"/>
      <c r="F10" s="49"/>
      <c r="G10" s="49"/>
    </row>
    <row r="11" spans="1:9" x14ac:dyDescent="0.25">
      <c r="A11" s="64"/>
      <c r="B11" s="64"/>
      <c r="C11" s="63"/>
      <c r="D11" s="63"/>
      <c r="E11" s="63"/>
      <c r="F11" s="49"/>
      <c r="G11" s="49"/>
    </row>
    <row r="12" spans="1:9" x14ac:dyDescent="0.25">
      <c r="A12" s="64"/>
      <c r="B12" s="64"/>
      <c r="C12" s="63"/>
      <c r="D12" s="63"/>
      <c r="E12" s="63"/>
      <c r="F12" s="49"/>
      <c r="G12" s="49"/>
    </row>
    <row r="13" spans="1:9" x14ac:dyDescent="0.25">
      <c r="A13" s="64"/>
      <c r="B13" s="64"/>
      <c r="C13" s="63"/>
      <c r="D13" s="63"/>
      <c r="E13" s="63"/>
      <c r="F13" s="49"/>
      <c r="G13" s="49"/>
    </row>
    <row r="14" spans="1:9" x14ac:dyDescent="0.25">
      <c r="A14" s="64"/>
      <c r="B14" s="64"/>
      <c r="C14" s="63"/>
      <c r="D14" s="63"/>
      <c r="E14" s="63"/>
      <c r="F14" s="49"/>
      <c r="G14" s="49"/>
    </row>
    <row r="15" spans="1:9" x14ac:dyDescent="0.25">
      <c r="A15" s="64"/>
      <c r="B15" s="64"/>
      <c r="C15" s="63"/>
      <c r="D15" s="63"/>
      <c r="E15" s="63"/>
      <c r="F15" s="49"/>
      <c r="G15" s="49"/>
    </row>
    <row r="16" spans="1:9" x14ac:dyDescent="0.25">
      <c r="A16" s="64"/>
      <c r="B16" s="65"/>
      <c r="C16" s="63"/>
      <c r="D16" s="63"/>
      <c r="E16" s="63"/>
      <c r="F16" s="49"/>
      <c r="G16" s="49"/>
    </row>
    <row r="17" spans="1:7" x14ac:dyDescent="0.25">
      <c r="A17" s="64"/>
      <c r="B17" s="65"/>
      <c r="C17" s="63"/>
      <c r="D17" s="63"/>
      <c r="E17" s="63"/>
      <c r="F17" s="49"/>
      <c r="G17" s="49"/>
    </row>
    <row r="18" spans="1:7" x14ac:dyDescent="0.25">
      <c r="A18" s="64"/>
      <c r="B18" s="65"/>
      <c r="C18" s="63"/>
      <c r="D18" s="63"/>
      <c r="E18" s="63"/>
      <c r="F18" s="49"/>
      <c r="G18" s="49"/>
    </row>
    <row r="19" spans="1:7" x14ac:dyDescent="0.25">
      <c r="A19" s="64"/>
      <c r="B19" s="65"/>
      <c r="C19" s="63"/>
      <c r="D19" s="63"/>
      <c r="E19" s="63"/>
      <c r="F19" s="49"/>
      <c r="G19" s="49"/>
    </row>
    <row r="20" spans="1:7" x14ac:dyDescent="0.25">
      <c r="A20" s="64"/>
      <c r="B20" s="65"/>
      <c r="C20" s="63"/>
      <c r="D20" s="63"/>
      <c r="E20" s="63"/>
      <c r="F20" s="49"/>
      <c r="G20" s="49"/>
    </row>
    <row r="21" spans="1:7" x14ac:dyDescent="0.25">
      <c r="A21" s="64"/>
      <c r="B21" s="65"/>
      <c r="C21" s="63"/>
      <c r="D21" s="63"/>
      <c r="E21" s="63"/>
      <c r="F21" s="49"/>
      <c r="G21" s="49"/>
    </row>
    <row r="22" spans="1:7" x14ac:dyDescent="0.25">
      <c r="A22" s="64"/>
      <c r="B22" s="65"/>
      <c r="C22" s="63"/>
      <c r="D22" s="63"/>
      <c r="E22" s="63"/>
      <c r="F22" s="49"/>
      <c r="G22" s="49"/>
    </row>
    <row r="23" spans="1:7" x14ac:dyDescent="0.25">
      <c r="A23" s="64"/>
      <c r="B23" s="65"/>
      <c r="C23" s="63"/>
      <c r="D23" s="63"/>
      <c r="E23" s="63"/>
      <c r="F23" s="49"/>
      <c r="G23" s="49"/>
    </row>
    <row r="24" spans="1:7" x14ac:dyDescent="0.25">
      <c r="A24" s="64"/>
      <c r="B24" s="65"/>
      <c r="C24" s="63"/>
      <c r="D24" s="63"/>
      <c r="E24" s="63"/>
      <c r="F24" s="49"/>
      <c r="G24" s="49"/>
    </row>
    <row r="25" spans="1:7" x14ac:dyDescent="0.25">
      <c r="A25" s="64"/>
      <c r="B25" s="66"/>
      <c r="C25" s="63"/>
      <c r="D25" s="63"/>
      <c r="E25" s="63"/>
      <c r="F25" s="49"/>
      <c r="G25" s="49"/>
    </row>
    <row r="26" spans="1:7" x14ac:dyDescent="0.25">
      <c r="A26" s="64"/>
      <c r="B26" s="49"/>
      <c r="C26" s="49"/>
      <c r="D26" s="49"/>
      <c r="E26" s="49"/>
      <c r="F26" s="49"/>
      <c r="G26" s="49"/>
    </row>
    <row r="27" spans="1:7" x14ac:dyDescent="0.25">
      <c r="A27" s="64"/>
      <c r="B27" s="49"/>
      <c r="C27" s="49"/>
      <c r="D27" s="49"/>
      <c r="E27" s="49"/>
      <c r="F27" s="49"/>
      <c r="G27" s="49"/>
    </row>
    <row r="28" spans="1:7" x14ac:dyDescent="0.25">
      <c r="A28" s="64"/>
      <c r="B28" s="49"/>
      <c r="C28" s="49"/>
      <c r="D28" s="49"/>
      <c r="E28" s="49"/>
      <c r="F28" s="49"/>
      <c r="G28" s="49"/>
    </row>
    <row r="29" spans="1:7" x14ac:dyDescent="0.25">
      <c r="A29" s="64"/>
      <c r="B29" s="49"/>
      <c r="C29" s="49"/>
      <c r="D29" s="49"/>
      <c r="E29" s="49"/>
      <c r="F29" s="49"/>
      <c r="G29" s="49"/>
    </row>
    <row r="31" spans="1:7" x14ac:dyDescent="0.25">
      <c r="A31" s="49" t="s">
        <v>102</v>
      </c>
      <c r="B31" s="67">
        <f>COUNTA(A9:A29)</f>
        <v>1</v>
      </c>
      <c r="F31" s="77" t="s">
        <v>103</v>
      </c>
      <c r="G31" s="77"/>
    </row>
    <row r="33" spans="1:9" x14ac:dyDescent="0.25">
      <c r="C33" s="78" t="s">
        <v>15</v>
      </c>
      <c r="D33" s="79"/>
      <c r="E33" s="80"/>
      <c r="F33" s="57"/>
      <c r="G33" s="57"/>
      <c r="I33" s="57"/>
    </row>
    <row r="34" spans="1:9" ht="15" customHeight="1" x14ac:dyDescent="0.25">
      <c r="C34" s="81" t="s">
        <v>117</v>
      </c>
      <c r="D34" s="82"/>
      <c r="E34" s="83"/>
      <c r="F34" s="58" t="s">
        <v>98</v>
      </c>
      <c r="G34" s="62">
        <f>Données!D54</f>
        <v>0</v>
      </c>
      <c r="I34" s="73"/>
    </row>
    <row r="35" spans="1:9" ht="15" customHeight="1" x14ac:dyDescent="0.25">
      <c r="C35" s="81"/>
      <c r="D35" s="82"/>
      <c r="E35" s="83"/>
      <c r="F35" s="59" t="s">
        <v>99</v>
      </c>
      <c r="G35" s="62">
        <f>Données!D55</f>
        <v>0</v>
      </c>
      <c r="I35" s="73"/>
    </row>
    <row r="36" spans="1:9" ht="15" customHeight="1" x14ac:dyDescent="0.25">
      <c r="C36" s="84"/>
      <c r="D36" s="85"/>
      <c r="E36" s="86"/>
      <c r="F36" s="73"/>
      <c r="G36" s="73"/>
      <c r="I36" s="73"/>
    </row>
    <row r="39" spans="1:9" ht="44.25" customHeight="1" x14ac:dyDescent="0.25">
      <c r="A39" s="61" t="s">
        <v>0</v>
      </c>
      <c r="B39" s="61" t="s">
        <v>1</v>
      </c>
      <c r="C39" s="61" t="s">
        <v>2</v>
      </c>
      <c r="D39" s="61" t="s">
        <v>3</v>
      </c>
      <c r="E39" s="61" t="s">
        <v>4</v>
      </c>
      <c r="F39" s="61" t="s">
        <v>96</v>
      </c>
      <c r="G39" s="60" t="s">
        <v>97</v>
      </c>
    </row>
    <row r="40" spans="1:9" x14ac:dyDescent="0.25">
      <c r="A40" s="64" t="s">
        <v>105</v>
      </c>
      <c r="B40" s="64" t="s">
        <v>112</v>
      </c>
      <c r="C40" s="74" t="s">
        <v>113</v>
      </c>
      <c r="D40" s="74">
        <v>44130</v>
      </c>
      <c r="E40" s="74" t="s">
        <v>114</v>
      </c>
      <c r="F40" s="49" t="s">
        <v>116</v>
      </c>
      <c r="G40" s="49" t="s">
        <v>125</v>
      </c>
    </row>
    <row r="41" spans="1:9" x14ac:dyDescent="0.25">
      <c r="A41" s="64"/>
      <c r="B41" s="64"/>
      <c r="C41" s="74"/>
      <c r="D41" s="74"/>
      <c r="E41" s="74"/>
      <c r="F41" s="49"/>
      <c r="G41" s="49"/>
    </row>
    <row r="42" spans="1:9" x14ac:dyDescent="0.25">
      <c r="A42" s="64"/>
      <c r="B42" s="64"/>
      <c r="C42" s="74"/>
      <c r="D42" s="74"/>
      <c r="E42" s="74"/>
      <c r="F42" s="49"/>
      <c r="G42" s="49"/>
    </row>
    <row r="43" spans="1:9" x14ac:dyDescent="0.25">
      <c r="A43" s="64"/>
      <c r="B43" s="64"/>
      <c r="C43" s="74"/>
      <c r="D43" s="74"/>
      <c r="E43" s="74"/>
      <c r="F43" s="49"/>
      <c r="G43" s="49"/>
    </row>
    <row r="44" spans="1:9" x14ac:dyDescent="0.25">
      <c r="A44" s="64"/>
      <c r="B44" s="64"/>
      <c r="C44" s="74"/>
      <c r="D44" s="74"/>
      <c r="E44" s="74"/>
      <c r="F44" s="49"/>
      <c r="G44" s="49"/>
    </row>
    <row r="45" spans="1:9" x14ac:dyDescent="0.25">
      <c r="A45" s="64"/>
      <c r="B45" s="64"/>
      <c r="C45" s="74"/>
      <c r="D45" s="74"/>
      <c r="E45" s="74"/>
      <c r="F45" s="49"/>
      <c r="G45" s="49"/>
    </row>
    <row r="46" spans="1:9" x14ac:dyDescent="0.25">
      <c r="A46" s="64"/>
      <c r="B46" s="64"/>
      <c r="C46" s="74"/>
      <c r="D46" s="74"/>
      <c r="E46" s="74"/>
      <c r="F46" s="49"/>
      <c r="G46" s="49"/>
    </row>
    <row r="47" spans="1:9" x14ac:dyDescent="0.25">
      <c r="A47" s="64"/>
      <c r="B47" s="65"/>
      <c r="C47" s="74"/>
      <c r="D47" s="74"/>
      <c r="E47" s="74"/>
      <c r="F47" s="49"/>
      <c r="G47" s="49"/>
    </row>
    <row r="48" spans="1:9" x14ac:dyDescent="0.25">
      <c r="A48" s="64"/>
      <c r="B48" s="65"/>
      <c r="C48" s="74"/>
      <c r="D48" s="74"/>
      <c r="E48" s="74"/>
      <c r="F48" s="49"/>
      <c r="G48" s="49"/>
    </row>
    <row r="49" spans="1:9" x14ac:dyDescent="0.25">
      <c r="A49" s="64"/>
      <c r="B49" s="65"/>
      <c r="C49" s="74"/>
      <c r="D49" s="74"/>
      <c r="E49" s="74"/>
      <c r="F49" s="49"/>
      <c r="G49" s="49"/>
    </row>
    <row r="50" spans="1:9" x14ac:dyDescent="0.25">
      <c r="A50" s="64"/>
      <c r="B50" s="65"/>
      <c r="C50" s="74"/>
      <c r="D50" s="74"/>
      <c r="E50" s="74"/>
      <c r="F50" s="49"/>
      <c r="G50" s="49"/>
    </row>
    <row r="51" spans="1:9" x14ac:dyDescent="0.25">
      <c r="A51" s="64"/>
      <c r="B51" s="65"/>
      <c r="C51" s="74"/>
      <c r="D51" s="74"/>
      <c r="E51" s="74"/>
      <c r="F51" s="49"/>
      <c r="G51" s="49"/>
    </row>
    <row r="52" spans="1:9" x14ac:dyDescent="0.25">
      <c r="A52" s="64"/>
      <c r="B52" s="65"/>
      <c r="C52" s="74"/>
      <c r="D52" s="74"/>
      <c r="E52" s="74"/>
      <c r="F52" s="49"/>
      <c r="G52" s="49"/>
    </row>
    <row r="53" spans="1:9" x14ac:dyDescent="0.25">
      <c r="A53" s="64"/>
      <c r="B53" s="65"/>
      <c r="C53" s="74"/>
      <c r="D53" s="74"/>
      <c r="E53" s="74"/>
      <c r="F53" s="49"/>
      <c r="G53" s="49"/>
    </row>
    <row r="54" spans="1:9" x14ac:dyDescent="0.25">
      <c r="A54" s="64"/>
      <c r="B54" s="65"/>
      <c r="C54" s="74"/>
      <c r="D54" s="74"/>
      <c r="E54" s="74"/>
      <c r="F54" s="49"/>
      <c r="G54" s="49"/>
    </row>
    <row r="55" spans="1:9" x14ac:dyDescent="0.25">
      <c r="A55" s="64"/>
      <c r="B55" s="65"/>
      <c r="C55" s="74"/>
      <c r="D55" s="74"/>
      <c r="E55" s="74"/>
      <c r="F55" s="49"/>
      <c r="G55" s="49"/>
    </row>
    <row r="56" spans="1:9" x14ac:dyDescent="0.25">
      <c r="A56" s="64"/>
      <c r="B56" s="66"/>
      <c r="C56" s="74"/>
      <c r="D56" s="74"/>
      <c r="E56" s="74"/>
      <c r="F56" s="49"/>
      <c r="G56" s="49"/>
    </row>
    <row r="57" spans="1:9" x14ac:dyDescent="0.25">
      <c r="A57" s="64"/>
      <c r="B57" s="49"/>
      <c r="C57" s="49"/>
      <c r="D57" s="49"/>
      <c r="E57" s="49"/>
      <c r="F57" s="49"/>
      <c r="G57" s="49"/>
    </row>
    <row r="58" spans="1:9" x14ac:dyDescent="0.25">
      <c r="A58" s="64"/>
      <c r="B58" s="49"/>
      <c r="C58" s="49"/>
      <c r="D58" s="49"/>
      <c r="E58" s="49"/>
      <c r="F58" s="49"/>
      <c r="G58" s="49"/>
    </row>
    <row r="59" spans="1:9" x14ac:dyDescent="0.25">
      <c r="A59" s="64"/>
      <c r="B59" s="49"/>
      <c r="C59" s="49"/>
      <c r="D59" s="49"/>
      <c r="E59" s="49"/>
      <c r="F59" s="49"/>
      <c r="G59" s="49"/>
    </row>
    <row r="60" spans="1:9" x14ac:dyDescent="0.25">
      <c r="A60" s="64"/>
      <c r="B60" s="49"/>
      <c r="C60" s="49"/>
      <c r="D60" s="49"/>
      <c r="E60" s="49"/>
      <c r="F60" s="49"/>
      <c r="G60" s="49"/>
    </row>
    <row r="62" spans="1:9" x14ac:dyDescent="0.25">
      <c r="A62" s="49" t="s">
        <v>102</v>
      </c>
      <c r="B62" s="67">
        <f>COUNTA(A40:A60)</f>
        <v>1</v>
      </c>
      <c r="F62" s="77" t="s">
        <v>103</v>
      </c>
      <c r="G62" s="77"/>
    </row>
    <row r="64" spans="1:9" x14ac:dyDescent="0.25">
      <c r="C64" s="78" t="s">
        <v>15</v>
      </c>
      <c r="D64" s="79"/>
      <c r="E64" s="80"/>
      <c r="F64" s="57"/>
      <c r="G64" s="57"/>
      <c r="I64" s="57"/>
    </row>
    <row r="65" spans="1:9" ht="15" customHeight="1" x14ac:dyDescent="0.25">
      <c r="C65" s="81" t="s">
        <v>118</v>
      </c>
      <c r="D65" s="82"/>
      <c r="E65" s="83"/>
      <c r="F65" s="58" t="s">
        <v>98</v>
      </c>
      <c r="G65" s="62">
        <f>Données!D85</f>
        <v>0</v>
      </c>
      <c r="I65" s="73"/>
    </row>
    <row r="66" spans="1:9" ht="15" customHeight="1" x14ac:dyDescent="0.25">
      <c r="C66" s="81"/>
      <c r="D66" s="82"/>
      <c r="E66" s="83"/>
      <c r="F66" s="59" t="s">
        <v>99</v>
      </c>
      <c r="G66" s="62">
        <f>Données!D86</f>
        <v>0</v>
      </c>
      <c r="I66" s="73"/>
    </row>
    <row r="67" spans="1:9" ht="15" customHeight="1" x14ac:dyDescent="0.25">
      <c r="C67" s="84"/>
      <c r="D67" s="85"/>
      <c r="E67" s="86"/>
      <c r="F67" s="73"/>
      <c r="G67" s="73"/>
      <c r="I67" s="73"/>
    </row>
    <row r="70" spans="1:9" ht="44.25" customHeight="1" x14ac:dyDescent="0.25">
      <c r="A70" s="61" t="s">
        <v>0</v>
      </c>
      <c r="B70" s="61" t="s">
        <v>1</v>
      </c>
      <c r="C70" s="61" t="s">
        <v>2</v>
      </c>
      <c r="D70" s="61" t="s">
        <v>3</v>
      </c>
      <c r="E70" s="61" t="s">
        <v>4</v>
      </c>
      <c r="F70" s="61" t="s">
        <v>96</v>
      </c>
      <c r="G70" s="60" t="s">
        <v>97</v>
      </c>
    </row>
    <row r="71" spans="1:9" x14ac:dyDescent="0.25">
      <c r="A71" s="64" t="s">
        <v>127</v>
      </c>
      <c r="B71" s="64" t="s">
        <v>128</v>
      </c>
      <c r="C71" s="74" t="s">
        <v>129</v>
      </c>
      <c r="D71" s="74">
        <v>44130</v>
      </c>
      <c r="E71" s="74" t="s">
        <v>114</v>
      </c>
      <c r="F71" s="49" t="s">
        <v>110</v>
      </c>
      <c r="G71" s="49" t="s">
        <v>132</v>
      </c>
    </row>
    <row r="72" spans="1:9" x14ac:dyDescent="0.25">
      <c r="A72" s="64"/>
      <c r="B72" s="64"/>
      <c r="C72" s="74"/>
      <c r="D72" s="74"/>
      <c r="E72" s="74"/>
      <c r="F72" s="49"/>
      <c r="G72" s="49"/>
    </row>
    <row r="73" spans="1:9" x14ac:dyDescent="0.25">
      <c r="A73" s="64"/>
      <c r="B73" s="64"/>
      <c r="C73" s="74"/>
      <c r="D73" s="74"/>
      <c r="E73" s="74"/>
      <c r="F73" s="49"/>
      <c r="G73" s="49"/>
    </row>
    <row r="74" spans="1:9" x14ac:dyDescent="0.25">
      <c r="A74" s="64"/>
      <c r="B74" s="64"/>
      <c r="C74" s="74"/>
      <c r="D74" s="74"/>
      <c r="E74" s="74"/>
      <c r="F74" s="49"/>
      <c r="G74" s="49"/>
    </row>
    <row r="75" spans="1:9" x14ac:dyDescent="0.25">
      <c r="A75" s="64"/>
      <c r="B75" s="64"/>
      <c r="C75" s="74"/>
      <c r="D75" s="74"/>
      <c r="E75" s="74"/>
      <c r="F75" s="49"/>
      <c r="G75" s="49"/>
    </row>
    <row r="76" spans="1:9" x14ac:dyDescent="0.25">
      <c r="A76" s="64"/>
      <c r="B76" s="64"/>
      <c r="C76" s="74"/>
      <c r="D76" s="74"/>
      <c r="E76" s="74"/>
      <c r="F76" s="49"/>
      <c r="G76" s="49"/>
    </row>
    <row r="77" spans="1:9" x14ac:dyDescent="0.25">
      <c r="A77" s="64"/>
      <c r="B77" s="64"/>
      <c r="C77" s="74"/>
      <c r="D77" s="74"/>
      <c r="E77" s="74"/>
      <c r="F77" s="49"/>
      <c r="G77" s="49"/>
    </row>
    <row r="78" spans="1:9" x14ac:dyDescent="0.25">
      <c r="A78" s="64"/>
      <c r="B78" s="65"/>
      <c r="C78" s="74"/>
      <c r="D78" s="74"/>
      <c r="E78" s="74"/>
      <c r="F78" s="49"/>
      <c r="G78" s="49"/>
    </row>
    <row r="79" spans="1:9" x14ac:dyDescent="0.25">
      <c r="A79" s="64"/>
      <c r="B79" s="65"/>
      <c r="C79" s="74"/>
      <c r="D79" s="74"/>
      <c r="E79" s="74"/>
      <c r="F79" s="49"/>
      <c r="G79" s="49"/>
    </row>
    <row r="80" spans="1:9" x14ac:dyDescent="0.25">
      <c r="A80" s="64"/>
      <c r="B80" s="65"/>
      <c r="C80" s="74"/>
      <c r="D80" s="74"/>
      <c r="E80" s="74"/>
      <c r="F80" s="49"/>
      <c r="G80" s="49"/>
    </row>
    <row r="81" spans="1:9" x14ac:dyDescent="0.25">
      <c r="A81" s="64"/>
      <c r="B81" s="65"/>
      <c r="C81" s="74"/>
      <c r="D81" s="74"/>
      <c r="E81" s="74"/>
      <c r="F81" s="49"/>
      <c r="G81" s="49"/>
    </row>
    <row r="82" spans="1:9" x14ac:dyDescent="0.25">
      <c r="A82" s="64"/>
      <c r="B82" s="65"/>
      <c r="C82" s="74"/>
      <c r="D82" s="74"/>
      <c r="E82" s="74"/>
      <c r="F82" s="49"/>
      <c r="G82" s="49"/>
    </row>
    <row r="83" spans="1:9" x14ac:dyDescent="0.25">
      <c r="A83" s="64"/>
      <c r="B83" s="65"/>
      <c r="C83" s="74"/>
      <c r="D83" s="74"/>
      <c r="E83" s="74"/>
      <c r="F83" s="49"/>
      <c r="G83" s="49"/>
    </row>
    <row r="84" spans="1:9" x14ac:dyDescent="0.25">
      <c r="A84" s="64"/>
      <c r="B84" s="65"/>
      <c r="C84" s="74"/>
      <c r="D84" s="74"/>
      <c r="E84" s="74"/>
      <c r="F84" s="49"/>
      <c r="G84" s="49"/>
    </row>
    <row r="85" spans="1:9" x14ac:dyDescent="0.25">
      <c r="A85" s="64"/>
      <c r="B85" s="65"/>
      <c r="C85" s="74"/>
      <c r="D85" s="74"/>
      <c r="E85" s="74"/>
      <c r="F85" s="49"/>
      <c r="G85" s="49"/>
    </row>
    <row r="86" spans="1:9" x14ac:dyDescent="0.25">
      <c r="A86" s="64"/>
      <c r="B86" s="65"/>
      <c r="C86" s="74"/>
      <c r="D86" s="74"/>
      <c r="E86" s="74"/>
      <c r="F86" s="49"/>
      <c r="G86" s="49"/>
    </row>
    <row r="87" spans="1:9" x14ac:dyDescent="0.25">
      <c r="A87" s="64"/>
      <c r="B87" s="66"/>
      <c r="C87" s="74"/>
      <c r="D87" s="74"/>
      <c r="E87" s="74"/>
      <c r="F87" s="49"/>
      <c r="G87" s="49"/>
    </row>
    <row r="88" spans="1:9" x14ac:dyDescent="0.25">
      <c r="A88" s="64"/>
      <c r="B88" s="49"/>
      <c r="C88" s="49"/>
      <c r="D88" s="49"/>
      <c r="E88" s="49"/>
      <c r="F88" s="49"/>
      <c r="G88" s="49"/>
    </row>
    <row r="89" spans="1:9" x14ac:dyDescent="0.25">
      <c r="A89" s="64"/>
      <c r="B89" s="49"/>
      <c r="C89" s="49"/>
      <c r="D89" s="49"/>
      <c r="E89" s="49"/>
      <c r="F89" s="49"/>
      <c r="G89" s="49"/>
    </row>
    <row r="90" spans="1:9" x14ac:dyDescent="0.25">
      <c r="A90" s="64"/>
      <c r="B90" s="49"/>
      <c r="C90" s="49"/>
      <c r="D90" s="49"/>
      <c r="E90" s="49"/>
      <c r="F90" s="49"/>
      <c r="G90" s="49"/>
    </row>
    <row r="91" spans="1:9" x14ac:dyDescent="0.25">
      <c r="A91" s="64"/>
      <c r="B91" s="49"/>
      <c r="C91" s="49"/>
      <c r="D91" s="49"/>
      <c r="E91" s="49"/>
      <c r="F91" s="49"/>
      <c r="G91" s="49"/>
    </row>
    <row r="93" spans="1:9" x14ac:dyDescent="0.25">
      <c r="A93" s="49" t="s">
        <v>102</v>
      </c>
      <c r="B93" s="67">
        <f>COUNTA(A71:A91)</f>
        <v>1</v>
      </c>
      <c r="F93" s="77" t="s">
        <v>103</v>
      </c>
      <c r="G93" s="77"/>
    </row>
    <row r="95" spans="1:9" x14ac:dyDescent="0.25">
      <c r="C95" s="78" t="s">
        <v>15</v>
      </c>
      <c r="D95" s="79"/>
      <c r="E95" s="80"/>
      <c r="F95" s="57"/>
      <c r="G95" s="57"/>
      <c r="I95" s="57"/>
    </row>
    <row r="96" spans="1:9" ht="15" customHeight="1" x14ac:dyDescent="0.25">
      <c r="C96" s="81"/>
      <c r="D96" s="82"/>
      <c r="E96" s="83"/>
      <c r="F96" s="58" t="s">
        <v>98</v>
      </c>
      <c r="G96" s="62">
        <f>Données!D116</f>
        <v>0</v>
      </c>
      <c r="I96" s="73"/>
    </row>
    <row r="97" spans="1:9" ht="15" customHeight="1" x14ac:dyDescent="0.25">
      <c r="C97" s="81"/>
      <c r="D97" s="82"/>
      <c r="E97" s="83"/>
      <c r="F97" s="59" t="s">
        <v>99</v>
      </c>
      <c r="G97" s="62">
        <f>Données!D117</f>
        <v>0</v>
      </c>
      <c r="I97" s="73"/>
    </row>
    <row r="98" spans="1:9" ht="15" customHeight="1" x14ac:dyDescent="0.25">
      <c r="C98" s="84"/>
      <c r="D98" s="85"/>
      <c r="E98" s="86"/>
      <c r="F98" s="73"/>
      <c r="G98" s="73"/>
      <c r="I98" s="73"/>
    </row>
    <row r="101" spans="1:9" ht="44.25" customHeight="1" x14ac:dyDescent="0.25">
      <c r="A101" s="61" t="s">
        <v>0</v>
      </c>
      <c r="B101" s="61" t="s">
        <v>1</v>
      </c>
      <c r="C101" s="61" t="s">
        <v>2</v>
      </c>
      <c r="D101" s="61" t="s">
        <v>3</v>
      </c>
      <c r="E101" s="61" t="s">
        <v>4</v>
      </c>
      <c r="F101" s="61" t="s">
        <v>96</v>
      </c>
      <c r="G101" s="60" t="s">
        <v>97</v>
      </c>
    </row>
    <row r="102" spans="1:9" x14ac:dyDescent="0.25">
      <c r="A102" s="64"/>
      <c r="B102" s="64"/>
      <c r="C102" s="74"/>
      <c r="D102" s="74"/>
      <c r="E102" s="74"/>
      <c r="F102" s="49"/>
      <c r="G102" s="49"/>
    </row>
    <row r="103" spans="1:9" x14ac:dyDescent="0.25">
      <c r="A103" s="64"/>
      <c r="B103" s="64"/>
      <c r="C103" s="74"/>
      <c r="D103" s="74"/>
      <c r="E103" s="74"/>
      <c r="F103" s="49"/>
      <c r="G103" s="49"/>
    </row>
    <row r="104" spans="1:9" x14ac:dyDescent="0.25">
      <c r="A104" s="64"/>
      <c r="B104" s="64"/>
      <c r="C104" s="74"/>
      <c r="D104" s="74"/>
      <c r="E104" s="74"/>
      <c r="F104" s="49"/>
      <c r="G104" s="49"/>
    </row>
    <row r="105" spans="1:9" x14ac:dyDescent="0.25">
      <c r="A105" s="64"/>
      <c r="B105" s="64"/>
      <c r="C105" s="74"/>
      <c r="D105" s="74"/>
      <c r="E105" s="74"/>
      <c r="F105" s="49"/>
      <c r="G105" s="49"/>
    </row>
    <row r="106" spans="1:9" x14ac:dyDescent="0.25">
      <c r="A106" s="64"/>
      <c r="B106" s="64"/>
      <c r="C106" s="74"/>
      <c r="D106" s="74"/>
      <c r="E106" s="74"/>
      <c r="F106" s="49"/>
      <c r="G106" s="49"/>
    </row>
    <row r="107" spans="1:9" x14ac:dyDescent="0.25">
      <c r="A107" s="64"/>
      <c r="B107" s="64"/>
      <c r="C107" s="74"/>
      <c r="D107" s="74"/>
      <c r="E107" s="74"/>
      <c r="F107" s="49"/>
      <c r="G107" s="49"/>
    </row>
    <row r="108" spans="1:9" x14ac:dyDescent="0.25">
      <c r="A108" s="64"/>
      <c r="B108" s="64"/>
      <c r="C108" s="74"/>
      <c r="D108" s="74"/>
      <c r="E108" s="74"/>
      <c r="F108" s="49"/>
      <c r="G108" s="49"/>
    </row>
    <row r="109" spans="1:9" x14ac:dyDescent="0.25">
      <c r="A109" s="64"/>
      <c r="B109" s="65"/>
      <c r="C109" s="74"/>
      <c r="D109" s="74"/>
      <c r="E109" s="74"/>
      <c r="F109" s="49"/>
      <c r="G109" s="49"/>
    </row>
    <row r="110" spans="1:9" x14ac:dyDescent="0.25">
      <c r="A110" s="64"/>
      <c r="B110" s="65"/>
      <c r="C110" s="74"/>
      <c r="D110" s="74"/>
      <c r="E110" s="74"/>
      <c r="F110" s="49"/>
      <c r="G110" s="49"/>
    </row>
    <row r="111" spans="1:9" x14ac:dyDescent="0.25">
      <c r="A111" s="64"/>
      <c r="B111" s="65"/>
      <c r="C111" s="74"/>
      <c r="D111" s="74"/>
      <c r="E111" s="74"/>
      <c r="F111" s="49"/>
      <c r="G111" s="49"/>
    </row>
    <row r="112" spans="1:9" x14ac:dyDescent="0.25">
      <c r="A112" s="64"/>
      <c r="B112" s="65"/>
      <c r="C112" s="74"/>
      <c r="D112" s="74"/>
      <c r="E112" s="74"/>
      <c r="F112" s="49"/>
      <c r="G112" s="49"/>
    </row>
    <row r="113" spans="1:9" x14ac:dyDescent="0.25">
      <c r="A113" s="64"/>
      <c r="B113" s="65"/>
      <c r="C113" s="74"/>
      <c r="D113" s="74"/>
      <c r="E113" s="74"/>
      <c r="F113" s="49"/>
      <c r="G113" s="49"/>
    </row>
    <row r="114" spans="1:9" x14ac:dyDescent="0.25">
      <c r="A114" s="64"/>
      <c r="B114" s="65"/>
      <c r="C114" s="74"/>
      <c r="D114" s="74"/>
      <c r="E114" s="74"/>
      <c r="F114" s="49"/>
      <c r="G114" s="49"/>
    </row>
    <row r="115" spans="1:9" x14ac:dyDescent="0.25">
      <c r="A115" s="64"/>
      <c r="B115" s="65"/>
      <c r="C115" s="74"/>
      <c r="D115" s="74"/>
      <c r="E115" s="74"/>
      <c r="F115" s="49"/>
      <c r="G115" s="49"/>
    </row>
    <row r="116" spans="1:9" x14ac:dyDescent="0.25">
      <c r="A116" s="64"/>
      <c r="B116" s="65"/>
      <c r="C116" s="74"/>
      <c r="D116" s="74"/>
      <c r="E116" s="74"/>
      <c r="F116" s="49"/>
      <c r="G116" s="49"/>
    </row>
    <row r="117" spans="1:9" x14ac:dyDescent="0.25">
      <c r="A117" s="64"/>
      <c r="B117" s="65"/>
      <c r="C117" s="74"/>
      <c r="D117" s="74"/>
      <c r="E117" s="74"/>
      <c r="F117" s="49"/>
      <c r="G117" s="49"/>
    </row>
    <row r="118" spans="1:9" x14ac:dyDescent="0.25">
      <c r="A118" s="64"/>
      <c r="B118" s="66"/>
      <c r="C118" s="74"/>
      <c r="D118" s="74"/>
      <c r="E118" s="74"/>
      <c r="F118" s="49"/>
      <c r="G118" s="49"/>
    </row>
    <row r="119" spans="1:9" x14ac:dyDescent="0.25">
      <c r="A119" s="64"/>
      <c r="B119" s="49"/>
      <c r="C119" s="49"/>
      <c r="D119" s="49"/>
      <c r="E119" s="49"/>
      <c r="F119" s="49"/>
      <c r="G119" s="49"/>
    </row>
    <row r="120" spans="1:9" x14ac:dyDescent="0.25">
      <c r="A120" s="64"/>
      <c r="B120" s="49"/>
      <c r="C120" s="49"/>
      <c r="D120" s="49"/>
      <c r="E120" s="49"/>
      <c r="F120" s="49"/>
      <c r="G120" s="49"/>
    </row>
    <row r="121" spans="1:9" x14ac:dyDescent="0.25">
      <c r="A121" s="64"/>
      <c r="B121" s="49"/>
      <c r="C121" s="49"/>
      <c r="D121" s="49"/>
      <c r="E121" s="49"/>
      <c r="F121" s="49"/>
      <c r="G121" s="49"/>
    </row>
    <row r="122" spans="1:9" x14ac:dyDescent="0.25">
      <c r="A122" s="64"/>
      <c r="B122" s="49"/>
      <c r="C122" s="49"/>
      <c r="D122" s="49"/>
      <c r="E122" s="49"/>
      <c r="F122" s="49"/>
      <c r="G122" s="49"/>
    </row>
    <row r="124" spans="1:9" x14ac:dyDescent="0.25">
      <c r="A124" s="49" t="s">
        <v>102</v>
      </c>
      <c r="B124" s="67">
        <f>COUNTA(A102:A122)</f>
        <v>0</v>
      </c>
      <c r="F124" s="77" t="s">
        <v>103</v>
      </c>
      <c r="G124" s="77"/>
    </row>
    <row r="126" spans="1:9" x14ac:dyDescent="0.25">
      <c r="C126" s="78" t="s">
        <v>15</v>
      </c>
      <c r="D126" s="79"/>
      <c r="E126" s="80"/>
      <c r="F126" s="57"/>
      <c r="G126" s="57"/>
      <c r="I126" s="57"/>
    </row>
    <row r="127" spans="1:9" ht="15" customHeight="1" x14ac:dyDescent="0.25">
      <c r="C127" s="81"/>
      <c r="D127" s="82"/>
      <c r="E127" s="83"/>
      <c r="F127" s="58" t="s">
        <v>98</v>
      </c>
      <c r="G127" s="62">
        <f>Données!D147</f>
        <v>0</v>
      </c>
      <c r="I127" s="73"/>
    </row>
    <row r="128" spans="1:9" ht="15" customHeight="1" x14ac:dyDescent="0.25">
      <c r="C128" s="81"/>
      <c r="D128" s="82"/>
      <c r="E128" s="83"/>
      <c r="F128" s="59" t="s">
        <v>99</v>
      </c>
      <c r="G128" s="62">
        <f>Données!D148</f>
        <v>0</v>
      </c>
      <c r="I128" s="73"/>
    </row>
    <row r="129" spans="1:9" ht="15" customHeight="1" x14ac:dyDescent="0.25">
      <c r="C129" s="84"/>
      <c r="D129" s="85"/>
      <c r="E129" s="86"/>
      <c r="F129" s="73"/>
      <c r="G129" s="73"/>
      <c r="I129" s="73"/>
    </row>
    <row r="132" spans="1:9" ht="44.25" customHeight="1" x14ac:dyDescent="0.25">
      <c r="A132" s="61" t="s">
        <v>0</v>
      </c>
      <c r="B132" s="61" t="s">
        <v>1</v>
      </c>
      <c r="C132" s="61" t="s">
        <v>2</v>
      </c>
      <c r="D132" s="61" t="s">
        <v>3</v>
      </c>
      <c r="E132" s="61" t="s">
        <v>4</v>
      </c>
      <c r="F132" s="61" t="s">
        <v>96</v>
      </c>
      <c r="G132" s="60" t="s">
        <v>97</v>
      </c>
    </row>
    <row r="133" spans="1:9" x14ac:dyDescent="0.25">
      <c r="A133" s="64"/>
      <c r="B133" s="64"/>
      <c r="C133" s="74"/>
      <c r="D133" s="74"/>
      <c r="E133" s="74"/>
      <c r="F133" s="49"/>
      <c r="G133" s="49"/>
    </row>
    <row r="134" spans="1:9" x14ac:dyDescent="0.25">
      <c r="A134" s="64"/>
      <c r="B134" s="64"/>
      <c r="C134" s="74"/>
      <c r="D134" s="74"/>
      <c r="E134" s="74"/>
      <c r="F134" s="49"/>
      <c r="G134" s="49"/>
    </row>
    <row r="135" spans="1:9" x14ac:dyDescent="0.25">
      <c r="A135" s="64"/>
      <c r="B135" s="64"/>
      <c r="C135" s="74"/>
      <c r="D135" s="74"/>
      <c r="E135" s="74"/>
      <c r="F135" s="49"/>
      <c r="G135" s="49"/>
    </row>
    <row r="136" spans="1:9" x14ac:dyDescent="0.25">
      <c r="A136" s="64"/>
      <c r="B136" s="64"/>
      <c r="C136" s="74"/>
      <c r="D136" s="74"/>
      <c r="E136" s="74"/>
      <c r="F136" s="49"/>
      <c r="G136" s="49"/>
    </row>
    <row r="137" spans="1:9" x14ac:dyDescent="0.25">
      <c r="A137" s="64"/>
      <c r="B137" s="64"/>
      <c r="C137" s="74"/>
      <c r="D137" s="74"/>
      <c r="E137" s="74"/>
      <c r="F137" s="49"/>
      <c r="G137" s="49"/>
    </row>
    <row r="138" spans="1:9" x14ac:dyDescent="0.25">
      <c r="A138" s="64"/>
      <c r="B138" s="64"/>
      <c r="C138" s="74"/>
      <c r="D138" s="74"/>
      <c r="E138" s="74"/>
      <c r="F138" s="49"/>
      <c r="G138" s="49"/>
    </row>
    <row r="139" spans="1:9" x14ac:dyDescent="0.25">
      <c r="A139" s="64"/>
      <c r="B139" s="64"/>
      <c r="C139" s="74"/>
      <c r="D139" s="74"/>
      <c r="E139" s="74"/>
      <c r="F139" s="49"/>
      <c r="G139" s="49"/>
    </row>
    <row r="140" spans="1:9" x14ac:dyDescent="0.25">
      <c r="A140" s="64"/>
      <c r="B140" s="65"/>
      <c r="C140" s="74"/>
      <c r="D140" s="74"/>
      <c r="E140" s="74"/>
      <c r="F140" s="49"/>
      <c r="G140" s="49"/>
    </row>
    <row r="141" spans="1:9" x14ac:dyDescent="0.25">
      <c r="A141" s="64"/>
      <c r="B141" s="65"/>
      <c r="C141" s="74"/>
      <c r="D141" s="74"/>
      <c r="E141" s="74"/>
      <c r="F141" s="49"/>
      <c r="G141" s="49"/>
    </row>
    <row r="142" spans="1:9" x14ac:dyDescent="0.25">
      <c r="A142" s="64"/>
      <c r="B142" s="65"/>
      <c r="C142" s="74"/>
      <c r="D142" s="74"/>
      <c r="E142" s="74"/>
      <c r="F142" s="49"/>
      <c r="G142" s="49"/>
    </row>
    <row r="143" spans="1:9" x14ac:dyDescent="0.25">
      <c r="A143" s="64"/>
      <c r="B143" s="65"/>
      <c r="C143" s="74"/>
      <c r="D143" s="74"/>
      <c r="E143" s="74"/>
      <c r="F143" s="49"/>
      <c r="G143" s="49"/>
    </row>
    <row r="144" spans="1:9" x14ac:dyDescent="0.25">
      <c r="A144" s="64"/>
      <c r="B144" s="65"/>
      <c r="C144" s="74"/>
      <c r="D144" s="74"/>
      <c r="E144" s="74"/>
      <c r="F144" s="49"/>
      <c r="G144" s="49"/>
    </row>
    <row r="145" spans="1:9" x14ac:dyDescent="0.25">
      <c r="A145" s="64"/>
      <c r="B145" s="65"/>
      <c r="C145" s="74"/>
      <c r="D145" s="74"/>
      <c r="E145" s="74"/>
      <c r="F145" s="49"/>
      <c r="G145" s="49"/>
    </row>
    <row r="146" spans="1:9" x14ac:dyDescent="0.25">
      <c r="A146" s="64"/>
      <c r="B146" s="65"/>
      <c r="C146" s="74"/>
      <c r="D146" s="74"/>
      <c r="E146" s="74"/>
      <c r="F146" s="49"/>
      <c r="G146" s="49"/>
    </row>
    <row r="147" spans="1:9" x14ac:dyDescent="0.25">
      <c r="A147" s="64"/>
      <c r="B147" s="65"/>
      <c r="C147" s="74"/>
      <c r="D147" s="74"/>
      <c r="E147" s="74"/>
      <c r="F147" s="49"/>
      <c r="G147" s="49"/>
    </row>
    <row r="148" spans="1:9" x14ac:dyDescent="0.25">
      <c r="A148" s="64"/>
      <c r="B148" s="65"/>
      <c r="C148" s="74"/>
      <c r="D148" s="74"/>
      <c r="E148" s="74"/>
      <c r="F148" s="49"/>
      <c r="G148" s="49"/>
    </row>
    <row r="149" spans="1:9" x14ac:dyDescent="0.25">
      <c r="A149" s="64"/>
      <c r="B149" s="66"/>
      <c r="C149" s="74"/>
      <c r="D149" s="74"/>
      <c r="E149" s="74"/>
      <c r="F149" s="49"/>
      <c r="G149" s="49"/>
    </row>
    <row r="150" spans="1:9" x14ac:dyDescent="0.25">
      <c r="A150" s="64"/>
      <c r="B150" s="49"/>
      <c r="C150" s="49"/>
      <c r="D150" s="49"/>
      <c r="E150" s="49"/>
      <c r="F150" s="49"/>
      <c r="G150" s="49"/>
    </row>
    <row r="151" spans="1:9" x14ac:dyDescent="0.25">
      <c r="A151" s="64"/>
      <c r="B151" s="49"/>
      <c r="C151" s="49"/>
      <c r="D151" s="49"/>
      <c r="E151" s="49"/>
      <c r="F151" s="49"/>
      <c r="G151" s="49"/>
    </row>
    <row r="152" spans="1:9" x14ac:dyDescent="0.25">
      <c r="A152" s="64"/>
      <c r="B152" s="49"/>
      <c r="C152" s="49"/>
      <c r="D152" s="49"/>
      <c r="E152" s="49"/>
      <c r="F152" s="49"/>
      <c r="G152" s="49"/>
    </row>
    <row r="153" spans="1:9" x14ac:dyDescent="0.25">
      <c r="A153" s="64"/>
      <c r="B153" s="49"/>
      <c r="C153" s="49"/>
      <c r="D153" s="49"/>
      <c r="E153" s="49"/>
      <c r="F153" s="49"/>
      <c r="G153" s="49"/>
    </row>
    <row r="155" spans="1:9" x14ac:dyDescent="0.25">
      <c r="A155" s="49" t="s">
        <v>102</v>
      </c>
      <c r="B155" s="67">
        <f>COUNTA(A133:A153)</f>
        <v>0</v>
      </c>
      <c r="F155" s="77" t="s">
        <v>103</v>
      </c>
      <c r="G155" s="77"/>
    </row>
    <row r="157" spans="1:9" x14ac:dyDescent="0.25">
      <c r="C157" s="78" t="s">
        <v>15</v>
      </c>
      <c r="D157" s="79"/>
      <c r="E157" s="80"/>
      <c r="F157" s="57"/>
      <c r="G157" s="57"/>
      <c r="I157" s="57"/>
    </row>
    <row r="158" spans="1:9" ht="15" customHeight="1" x14ac:dyDescent="0.25">
      <c r="C158" s="81"/>
      <c r="D158" s="82"/>
      <c r="E158" s="83"/>
      <c r="F158" s="58" t="s">
        <v>98</v>
      </c>
      <c r="G158" s="62">
        <f>Données!D178</f>
        <v>0</v>
      </c>
      <c r="I158" s="73"/>
    </row>
    <row r="159" spans="1:9" ht="15" customHeight="1" x14ac:dyDescent="0.25">
      <c r="C159" s="81"/>
      <c r="D159" s="82"/>
      <c r="E159" s="83"/>
      <c r="F159" s="59" t="s">
        <v>99</v>
      </c>
      <c r="G159" s="62">
        <f>Données!D179</f>
        <v>0</v>
      </c>
      <c r="I159" s="73"/>
    </row>
    <row r="160" spans="1:9" ht="15" customHeight="1" x14ac:dyDescent="0.25">
      <c r="C160" s="84"/>
      <c r="D160" s="85"/>
      <c r="E160" s="86"/>
      <c r="F160" s="73"/>
      <c r="G160" s="73"/>
      <c r="I160" s="73"/>
    </row>
    <row r="163" spans="1:7" ht="44.25" customHeight="1" x14ac:dyDescent="0.25">
      <c r="A163" s="61" t="s">
        <v>0</v>
      </c>
      <c r="B163" s="61" t="s">
        <v>1</v>
      </c>
      <c r="C163" s="61" t="s">
        <v>2</v>
      </c>
      <c r="D163" s="61" t="s">
        <v>3</v>
      </c>
      <c r="E163" s="61" t="s">
        <v>4</v>
      </c>
      <c r="F163" s="61" t="s">
        <v>96</v>
      </c>
      <c r="G163" s="60" t="s">
        <v>97</v>
      </c>
    </row>
    <row r="164" spans="1:7" x14ac:dyDescent="0.25">
      <c r="A164" s="64"/>
      <c r="B164" s="64"/>
      <c r="C164" s="74"/>
      <c r="D164" s="74"/>
      <c r="E164" s="74"/>
      <c r="F164" s="49"/>
      <c r="G164" s="49"/>
    </row>
    <row r="165" spans="1:7" x14ac:dyDescent="0.25">
      <c r="A165" s="64"/>
      <c r="B165" s="64"/>
      <c r="C165" s="74"/>
      <c r="D165" s="74"/>
      <c r="E165" s="74"/>
      <c r="F165" s="49"/>
      <c r="G165" s="49"/>
    </row>
    <row r="166" spans="1:7" x14ac:dyDescent="0.25">
      <c r="A166" s="64"/>
      <c r="B166" s="64"/>
      <c r="C166" s="74"/>
      <c r="D166" s="74"/>
      <c r="E166" s="74"/>
      <c r="F166" s="49"/>
      <c r="G166" s="49"/>
    </row>
    <row r="167" spans="1:7" x14ac:dyDescent="0.25">
      <c r="A167" s="64"/>
      <c r="B167" s="64"/>
      <c r="C167" s="74"/>
      <c r="D167" s="74"/>
      <c r="E167" s="74"/>
      <c r="F167" s="49"/>
      <c r="G167" s="49"/>
    </row>
    <row r="168" spans="1:7" x14ac:dyDescent="0.25">
      <c r="A168" s="64"/>
      <c r="B168" s="64"/>
      <c r="C168" s="74"/>
      <c r="D168" s="74"/>
      <c r="E168" s="74"/>
      <c r="F168" s="49"/>
      <c r="G168" s="49"/>
    </row>
    <row r="169" spans="1:7" x14ac:dyDescent="0.25">
      <c r="A169" s="64"/>
      <c r="B169" s="64"/>
      <c r="C169" s="74"/>
      <c r="D169" s="74"/>
      <c r="E169" s="74"/>
      <c r="F169" s="49"/>
      <c r="G169" s="49"/>
    </row>
    <row r="170" spans="1:7" x14ac:dyDescent="0.25">
      <c r="A170" s="64"/>
      <c r="B170" s="64"/>
      <c r="C170" s="74"/>
      <c r="D170" s="74"/>
      <c r="E170" s="74"/>
      <c r="F170" s="49"/>
      <c r="G170" s="49"/>
    </row>
    <row r="171" spans="1:7" x14ac:dyDescent="0.25">
      <c r="A171" s="64"/>
      <c r="B171" s="65"/>
      <c r="C171" s="74"/>
      <c r="D171" s="74"/>
      <c r="E171" s="74"/>
      <c r="F171" s="49"/>
      <c r="G171" s="49"/>
    </row>
    <row r="172" spans="1:7" x14ac:dyDescent="0.25">
      <c r="A172" s="64"/>
      <c r="B172" s="65"/>
      <c r="C172" s="74"/>
      <c r="D172" s="74"/>
      <c r="E172" s="74"/>
      <c r="F172" s="49"/>
      <c r="G172" s="49"/>
    </row>
    <row r="173" spans="1:7" x14ac:dyDescent="0.25">
      <c r="A173" s="64"/>
      <c r="B173" s="65"/>
      <c r="C173" s="74"/>
      <c r="D173" s="74"/>
      <c r="E173" s="74"/>
      <c r="F173" s="49"/>
      <c r="G173" s="49"/>
    </row>
    <row r="174" spans="1:7" x14ac:dyDescent="0.25">
      <c r="A174" s="64"/>
      <c r="B174" s="65"/>
      <c r="C174" s="74"/>
      <c r="D174" s="74"/>
      <c r="E174" s="74"/>
      <c r="F174" s="49"/>
      <c r="G174" s="49"/>
    </row>
    <row r="175" spans="1:7" x14ac:dyDescent="0.25">
      <c r="A175" s="64"/>
      <c r="B175" s="65"/>
      <c r="C175" s="74"/>
      <c r="D175" s="74"/>
      <c r="E175" s="74"/>
      <c r="F175" s="49"/>
      <c r="G175" s="49"/>
    </row>
    <row r="176" spans="1:7" x14ac:dyDescent="0.25">
      <c r="A176" s="64"/>
      <c r="B176" s="65"/>
      <c r="C176" s="74"/>
      <c r="D176" s="74"/>
      <c r="E176" s="74"/>
      <c r="F176" s="49"/>
      <c r="G176" s="49"/>
    </row>
    <row r="177" spans="1:9" x14ac:dyDescent="0.25">
      <c r="A177" s="64"/>
      <c r="B177" s="65"/>
      <c r="C177" s="74"/>
      <c r="D177" s="74"/>
      <c r="E177" s="74"/>
      <c r="F177" s="49"/>
      <c r="G177" s="49"/>
    </row>
    <row r="178" spans="1:9" x14ac:dyDescent="0.25">
      <c r="A178" s="64"/>
      <c r="B178" s="65"/>
      <c r="C178" s="74"/>
      <c r="D178" s="74"/>
      <c r="E178" s="74"/>
      <c r="F178" s="49"/>
      <c r="G178" s="49"/>
    </row>
    <row r="179" spans="1:9" x14ac:dyDescent="0.25">
      <c r="A179" s="64"/>
      <c r="B179" s="65"/>
      <c r="C179" s="74"/>
      <c r="D179" s="74"/>
      <c r="E179" s="74"/>
      <c r="F179" s="49"/>
      <c r="G179" s="49"/>
    </row>
    <row r="180" spans="1:9" x14ac:dyDescent="0.25">
      <c r="A180" s="64"/>
      <c r="B180" s="66"/>
      <c r="C180" s="74"/>
      <c r="D180" s="74"/>
      <c r="E180" s="74"/>
      <c r="F180" s="49"/>
      <c r="G180" s="49"/>
    </row>
    <row r="181" spans="1:9" x14ac:dyDescent="0.25">
      <c r="A181" s="64"/>
      <c r="B181" s="49"/>
      <c r="C181" s="49"/>
      <c r="D181" s="49"/>
      <c r="E181" s="49"/>
      <c r="F181" s="49"/>
      <c r="G181" s="49"/>
    </row>
    <row r="182" spans="1:9" x14ac:dyDescent="0.25">
      <c r="A182" s="64"/>
      <c r="B182" s="49"/>
      <c r="C182" s="49"/>
      <c r="D182" s="49"/>
      <c r="E182" s="49"/>
      <c r="F182" s="49"/>
      <c r="G182" s="49"/>
    </row>
    <row r="183" spans="1:9" x14ac:dyDescent="0.25">
      <c r="A183" s="64"/>
      <c r="B183" s="49"/>
      <c r="C183" s="49"/>
      <c r="D183" s="49"/>
      <c r="E183" s="49"/>
      <c r="F183" s="49"/>
      <c r="G183" s="49"/>
    </row>
    <row r="184" spans="1:9" x14ac:dyDescent="0.25">
      <c r="A184" s="64"/>
      <c r="B184" s="49"/>
      <c r="C184" s="49"/>
      <c r="D184" s="49"/>
      <c r="E184" s="49"/>
      <c r="F184" s="49"/>
      <c r="G184" s="49"/>
    </row>
    <row r="186" spans="1:9" x14ac:dyDescent="0.25">
      <c r="A186" s="49" t="s">
        <v>102</v>
      </c>
      <c r="B186" s="67">
        <f>COUNTA(A164:A184)</f>
        <v>0</v>
      </c>
      <c r="F186" s="77" t="s">
        <v>103</v>
      </c>
      <c r="G186" s="77"/>
    </row>
    <row r="188" spans="1:9" x14ac:dyDescent="0.25">
      <c r="C188" s="78" t="s">
        <v>15</v>
      </c>
      <c r="D188" s="79"/>
      <c r="E188" s="80"/>
      <c r="F188" s="57"/>
      <c r="G188" s="57"/>
      <c r="I188" s="57"/>
    </row>
    <row r="189" spans="1:9" ht="15" customHeight="1" x14ac:dyDescent="0.25">
      <c r="C189" s="81"/>
      <c r="D189" s="82"/>
      <c r="E189" s="83"/>
      <c r="F189" s="58" t="s">
        <v>98</v>
      </c>
      <c r="G189" s="62">
        <f>Données!D209</f>
        <v>0</v>
      </c>
      <c r="I189" s="73"/>
    </row>
    <row r="190" spans="1:9" ht="15" customHeight="1" x14ac:dyDescent="0.25">
      <c r="C190" s="81"/>
      <c r="D190" s="82"/>
      <c r="E190" s="83"/>
      <c r="F190" s="59" t="s">
        <v>99</v>
      </c>
      <c r="G190" s="62">
        <f>Données!D210</f>
        <v>0</v>
      </c>
      <c r="I190" s="73"/>
    </row>
    <row r="191" spans="1:9" ht="15" customHeight="1" x14ac:dyDescent="0.25">
      <c r="C191" s="84"/>
      <c r="D191" s="85"/>
      <c r="E191" s="86"/>
      <c r="F191" s="73"/>
      <c r="G191" s="73"/>
      <c r="I191" s="73"/>
    </row>
    <row r="194" spans="1:7" ht="44.25" customHeight="1" x14ac:dyDescent="0.25">
      <c r="A194" s="61" t="s">
        <v>0</v>
      </c>
      <c r="B194" s="61" t="s">
        <v>1</v>
      </c>
      <c r="C194" s="61" t="s">
        <v>2</v>
      </c>
      <c r="D194" s="61" t="s">
        <v>3</v>
      </c>
      <c r="E194" s="61" t="s">
        <v>4</v>
      </c>
      <c r="F194" s="61" t="s">
        <v>96</v>
      </c>
      <c r="G194" s="60" t="s">
        <v>97</v>
      </c>
    </row>
    <row r="195" spans="1:7" x14ac:dyDescent="0.25">
      <c r="A195" s="64"/>
      <c r="B195" s="64"/>
      <c r="C195" s="74"/>
      <c r="D195" s="74"/>
      <c r="E195" s="74"/>
      <c r="F195" s="49"/>
      <c r="G195" s="49"/>
    </row>
    <row r="196" spans="1:7" x14ac:dyDescent="0.25">
      <c r="A196" s="64"/>
      <c r="B196" s="64"/>
      <c r="C196" s="74"/>
      <c r="D196" s="74"/>
      <c r="E196" s="74"/>
      <c r="F196" s="49"/>
      <c r="G196" s="49"/>
    </row>
    <row r="197" spans="1:7" x14ac:dyDescent="0.25">
      <c r="A197" s="64"/>
      <c r="B197" s="64"/>
      <c r="C197" s="74"/>
      <c r="D197" s="74"/>
      <c r="E197" s="74"/>
      <c r="F197" s="49"/>
      <c r="G197" s="49"/>
    </row>
    <row r="198" spans="1:7" x14ac:dyDescent="0.25">
      <c r="A198" s="64"/>
      <c r="B198" s="64"/>
      <c r="C198" s="74"/>
      <c r="D198" s="74"/>
      <c r="E198" s="74"/>
      <c r="F198" s="49"/>
      <c r="G198" s="49"/>
    </row>
    <row r="199" spans="1:7" x14ac:dyDescent="0.25">
      <c r="A199" s="64"/>
      <c r="B199" s="64"/>
      <c r="C199" s="74"/>
      <c r="D199" s="74"/>
      <c r="E199" s="74"/>
      <c r="F199" s="49"/>
      <c r="G199" s="49"/>
    </row>
    <row r="200" spans="1:7" x14ac:dyDescent="0.25">
      <c r="A200" s="64"/>
      <c r="B200" s="64"/>
      <c r="C200" s="74"/>
      <c r="D200" s="74"/>
      <c r="E200" s="74"/>
      <c r="F200" s="49"/>
      <c r="G200" s="49"/>
    </row>
    <row r="201" spans="1:7" x14ac:dyDescent="0.25">
      <c r="A201" s="64"/>
      <c r="B201" s="64"/>
      <c r="C201" s="74"/>
      <c r="D201" s="74"/>
      <c r="E201" s="74"/>
      <c r="F201" s="49"/>
      <c r="G201" s="49"/>
    </row>
    <row r="202" spans="1:7" x14ac:dyDescent="0.25">
      <c r="A202" s="64"/>
      <c r="B202" s="65"/>
      <c r="C202" s="74"/>
      <c r="D202" s="74"/>
      <c r="E202" s="74"/>
      <c r="F202" s="49"/>
      <c r="G202" s="49"/>
    </row>
    <row r="203" spans="1:7" x14ac:dyDescent="0.25">
      <c r="A203" s="64"/>
      <c r="B203" s="65"/>
      <c r="C203" s="74"/>
      <c r="D203" s="74"/>
      <c r="E203" s="74"/>
      <c r="F203" s="49"/>
      <c r="G203" s="49"/>
    </row>
    <row r="204" spans="1:7" x14ac:dyDescent="0.25">
      <c r="A204" s="64"/>
      <c r="B204" s="65"/>
      <c r="C204" s="74"/>
      <c r="D204" s="74"/>
      <c r="E204" s="74"/>
      <c r="F204" s="49"/>
      <c r="G204" s="49"/>
    </row>
    <row r="205" spans="1:7" x14ac:dyDescent="0.25">
      <c r="A205" s="64"/>
      <c r="B205" s="65"/>
      <c r="C205" s="74"/>
      <c r="D205" s="74"/>
      <c r="E205" s="74"/>
      <c r="F205" s="49"/>
      <c r="G205" s="49"/>
    </row>
    <row r="206" spans="1:7" x14ac:dyDescent="0.25">
      <c r="A206" s="64"/>
      <c r="B206" s="65"/>
      <c r="C206" s="74"/>
      <c r="D206" s="74"/>
      <c r="E206" s="74"/>
      <c r="F206" s="49"/>
      <c r="G206" s="49"/>
    </row>
    <row r="207" spans="1:7" x14ac:dyDescent="0.25">
      <c r="A207" s="64"/>
      <c r="B207" s="65"/>
      <c r="C207" s="74"/>
      <c r="D207" s="74"/>
      <c r="E207" s="74"/>
      <c r="F207" s="49"/>
      <c r="G207" s="49"/>
    </row>
    <row r="208" spans="1:7" x14ac:dyDescent="0.25">
      <c r="A208" s="64"/>
      <c r="B208" s="65"/>
      <c r="C208" s="74"/>
      <c r="D208" s="74"/>
      <c r="E208" s="74"/>
      <c r="F208" s="49"/>
      <c r="G208" s="49"/>
    </row>
    <row r="209" spans="1:9" x14ac:dyDescent="0.25">
      <c r="A209" s="64"/>
      <c r="B209" s="65"/>
      <c r="C209" s="74"/>
      <c r="D209" s="74"/>
      <c r="E209" s="74"/>
      <c r="F209" s="49"/>
      <c r="G209" s="49"/>
    </row>
    <row r="210" spans="1:9" x14ac:dyDescent="0.25">
      <c r="A210" s="64"/>
      <c r="B210" s="65"/>
      <c r="C210" s="74"/>
      <c r="D210" s="74"/>
      <c r="E210" s="74"/>
      <c r="F210" s="49"/>
      <c r="G210" s="49"/>
    </row>
    <row r="211" spans="1:9" x14ac:dyDescent="0.25">
      <c r="A211" s="64"/>
      <c r="B211" s="66"/>
      <c r="C211" s="74"/>
      <c r="D211" s="74"/>
      <c r="E211" s="74"/>
      <c r="F211" s="49"/>
      <c r="G211" s="49"/>
    </row>
    <row r="212" spans="1:9" x14ac:dyDescent="0.25">
      <c r="A212" s="64"/>
      <c r="B212" s="49"/>
      <c r="C212" s="49"/>
      <c r="D212" s="49"/>
      <c r="E212" s="49"/>
      <c r="F212" s="49"/>
      <c r="G212" s="49"/>
    </row>
    <row r="213" spans="1:9" x14ac:dyDescent="0.25">
      <c r="A213" s="64"/>
      <c r="B213" s="49"/>
      <c r="C213" s="49"/>
      <c r="D213" s="49"/>
      <c r="E213" s="49"/>
      <c r="F213" s="49"/>
      <c r="G213" s="49"/>
    </row>
    <row r="214" spans="1:9" x14ac:dyDescent="0.25">
      <c r="A214" s="64"/>
      <c r="B214" s="49"/>
      <c r="C214" s="49"/>
      <c r="D214" s="49"/>
      <c r="E214" s="49"/>
      <c r="F214" s="49"/>
      <c r="G214" s="49"/>
    </row>
    <row r="215" spans="1:9" x14ac:dyDescent="0.25">
      <c r="A215" s="64"/>
      <c r="B215" s="49"/>
      <c r="C215" s="49"/>
      <c r="D215" s="49"/>
      <c r="E215" s="49"/>
      <c r="F215" s="49"/>
      <c r="G215" s="49"/>
    </row>
    <row r="217" spans="1:9" x14ac:dyDescent="0.25">
      <c r="A217" s="49" t="s">
        <v>102</v>
      </c>
      <c r="B217" s="67">
        <f>COUNTA(A195:A215)</f>
        <v>0</v>
      </c>
      <c r="F217" s="77" t="s">
        <v>103</v>
      </c>
      <c r="G217" s="77"/>
    </row>
    <row r="219" spans="1:9" x14ac:dyDescent="0.25">
      <c r="C219" s="78" t="s">
        <v>15</v>
      </c>
      <c r="D219" s="79"/>
      <c r="E219" s="80"/>
      <c r="F219" s="57"/>
      <c r="G219" s="57"/>
      <c r="I219" s="57"/>
    </row>
    <row r="220" spans="1:9" ht="15" customHeight="1" x14ac:dyDescent="0.25">
      <c r="C220" s="81"/>
      <c r="D220" s="82"/>
      <c r="E220" s="83"/>
      <c r="F220" s="58" t="s">
        <v>98</v>
      </c>
      <c r="G220" s="62">
        <f>Données!D240</f>
        <v>0</v>
      </c>
      <c r="I220" s="73"/>
    </row>
    <row r="221" spans="1:9" ht="15" customHeight="1" x14ac:dyDescent="0.25">
      <c r="C221" s="81"/>
      <c r="D221" s="82"/>
      <c r="E221" s="83"/>
      <c r="F221" s="59" t="s">
        <v>99</v>
      </c>
      <c r="G221" s="62">
        <f>Données!D241</f>
        <v>0</v>
      </c>
      <c r="I221" s="73"/>
    </row>
    <row r="222" spans="1:9" ht="15" customHeight="1" x14ac:dyDescent="0.25">
      <c r="C222" s="84"/>
      <c r="D222" s="85"/>
      <c r="E222" s="86"/>
      <c r="F222" s="73"/>
      <c r="G222" s="73"/>
      <c r="I222" s="73"/>
    </row>
    <row r="225" spans="1:7" ht="44.25" customHeight="1" x14ac:dyDescent="0.25">
      <c r="A225" s="61" t="s">
        <v>0</v>
      </c>
      <c r="B225" s="61" t="s">
        <v>1</v>
      </c>
      <c r="C225" s="61" t="s">
        <v>2</v>
      </c>
      <c r="D225" s="61" t="s">
        <v>3</v>
      </c>
      <c r="E225" s="61" t="s">
        <v>4</v>
      </c>
      <c r="F225" s="61" t="s">
        <v>96</v>
      </c>
      <c r="G225" s="60" t="s">
        <v>97</v>
      </c>
    </row>
    <row r="226" spans="1:7" x14ac:dyDescent="0.25">
      <c r="A226" s="64"/>
      <c r="B226" s="64"/>
      <c r="C226" s="74"/>
      <c r="D226" s="74"/>
      <c r="E226" s="74"/>
      <c r="F226" s="49"/>
      <c r="G226" s="49"/>
    </row>
    <row r="227" spans="1:7" x14ac:dyDescent="0.25">
      <c r="A227" s="64"/>
      <c r="B227" s="64"/>
      <c r="C227" s="74"/>
      <c r="D227" s="74"/>
      <c r="E227" s="74"/>
      <c r="F227" s="49"/>
      <c r="G227" s="49"/>
    </row>
    <row r="228" spans="1:7" x14ac:dyDescent="0.25">
      <c r="A228" s="64"/>
      <c r="B228" s="64"/>
      <c r="C228" s="74"/>
      <c r="D228" s="74"/>
      <c r="E228" s="74"/>
      <c r="F228" s="49"/>
      <c r="G228" s="49"/>
    </row>
    <row r="229" spans="1:7" x14ac:dyDescent="0.25">
      <c r="A229" s="64"/>
      <c r="B229" s="64"/>
      <c r="C229" s="74"/>
      <c r="D229" s="74"/>
      <c r="E229" s="74"/>
      <c r="F229" s="49"/>
      <c r="G229" s="49"/>
    </row>
    <row r="230" spans="1:7" x14ac:dyDescent="0.25">
      <c r="A230" s="64"/>
      <c r="B230" s="64"/>
      <c r="C230" s="74"/>
      <c r="D230" s="74"/>
      <c r="E230" s="74"/>
      <c r="F230" s="49"/>
      <c r="G230" s="49"/>
    </row>
    <row r="231" spans="1:7" x14ac:dyDescent="0.25">
      <c r="A231" s="64"/>
      <c r="B231" s="64"/>
      <c r="C231" s="74"/>
      <c r="D231" s="74"/>
      <c r="E231" s="74"/>
      <c r="F231" s="49"/>
      <c r="G231" s="49"/>
    </row>
    <row r="232" spans="1:7" x14ac:dyDescent="0.25">
      <c r="A232" s="64"/>
      <c r="B232" s="64"/>
      <c r="C232" s="74"/>
      <c r="D232" s="74"/>
      <c r="E232" s="74"/>
      <c r="F232" s="49"/>
      <c r="G232" s="49"/>
    </row>
    <row r="233" spans="1:7" x14ac:dyDescent="0.25">
      <c r="A233" s="64"/>
      <c r="B233" s="65"/>
      <c r="C233" s="74"/>
      <c r="D233" s="74"/>
      <c r="E233" s="74"/>
      <c r="F233" s="49"/>
      <c r="G233" s="49"/>
    </row>
    <row r="234" spans="1:7" x14ac:dyDescent="0.25">
      <c r="A234" s="64"/>
      <c r="B234" s="65"/>
      <c r="C234" s="74"/>
      <c r="D234" s="74"/>
      <c r="E234" s="74"/>
      <c r="F234" s="49"/>
      <c r="G234" s="49"/>
    </row>
    <row r="235" spans="1:7" x14ac:dyDescent="0.25">
      <c r="A235" s="64"/>
      <c r="B235" s="65"/>
      <c r="C235" s="74"/>
      <c r="D235" s="74"/>
      <c r="E235" s="74"/>
      <c r="F235" s="49"/>
      <c r="G235" s="49"/>
    </row>
    <row r="236" spans="1:7" x14ac:dyDescent="0.25">
      <c r="A236" s="64"/>
      <c r="B236" s="65"/>
      <c r="C236" s="74"/>
      <c r="D236" s="74"/>
      <c r="E236" s="74"/>
      <c r="F236" s="49"/>
      <c r="G236" s="49"/>
    </row>
    <row r="237" spans="1:7" x14ac:dyDescent="0.25">
      <c r="A237" s="64"/>
      <c r="B237" s="65"/>
      <c r="C237" s="74"/>
      <c r="D237" s="74"/>
      <c r="E237" s="74"/>
      <c r="F237" s="49"/>
      <c r="G237" s="49"/>
    </row>
    <row r="238" spans="1:7" x14ac:dyDescent="0.25">
      <c r="A238" s="64"/>
      <c r="B238" s="65"/>
      <c r="C238" s="74"/>
      <c r="D238" s="74"/>
      <c r="E238" s="74"/>
      <c r="F238" s="49"/>
      <c r="G238" s="49"/>
    </row>
    <row r="239" spans="1:7" x14ac:dyDescent="0.25">
      <c r="A239" s="64"/>
      <c r="B239" s="65"/>
      <c r="C239" s="74"/>
      <c r="D239" s="74"/>
      <c r="E239" s="74"/>
      <c r="F239" s="49"/>
      <c r="G239" s="49"/>
    </row>
    <row r="240" spans="1:7" x14ac:dyDescent="0.25">
      <c r="A240" s="64"/>
      <c r="B240" s="65"/>
      <c r="C240" s="74"/>
      <c r="D240" s="74"/>
      <c r="E240" s="74"/>
      <c r="F240" s="49"/>
      <c r="G240" s="49"/>
    </row>
    <row r="241" spans="1:9" x14ac:dyDescent="0.25">
      <c r="A241" s="64"/>
      <c r="B241" s="65"/>
      <c r="C241" s="74"/>
      <c r="D241" s="74"/>
      <c r="E241" s="74"/>
      <c r="F241" s="49"/>
      <c r="G241" s="49"/>
    </row>
    <row r="242" spans="1:9" x14ac:dyDescent="0.25">
      <c r="A242" s="64"/>
      <c r="B242" s="66"/>
      <c r="C242" s="74"/>
      <c r="D242" s="74"/>
      <c r="E242" s="74"/>
      <c r="F242" s="49"/>
      <c r="G242" s="49"/>
    </row>
    <row r="243" spans="1:9" x14ac:dyDescent="0.25">
      <c r="A243" s="64"/>
      <c r="B243" s="49"/>
      <c r="C243" s="49"/>
      <c r="D243" s="49"/>
      <c r="E243" s="49"/>
      <c r="F243" s="49"/>
      <c r="G243" s="49"/>
    </row>
    <row r="244" spans="1:9" x14ac:dyDescent="0.25">
      <c r="A244" s="64"/>
      <c r="B244" s="49"/>
      <c r="C244" s="49"/>
      <c r="D244" s="49"/>
      <c r="E244" s="49"/>
      <c r="F244" s="49"/>
      <c r="G244" s="49"/>
    </row>
    <row r="245" spans="1:9" x14ac:dyDescent="0.25">
      <c r="A245" s="64"/>
      <c r="B245" s="49"/>
      <c r="C245" s="49"/>
      <c r="D245" s="49"/>
      <c r="E245" s="49"/>
      <c r="F245" s="49"/>
      <c r="G245" s="49"/>
    </row>
    <row r="246" spans="1:9" x14ac:dyDescent="0.25">
      <c r="A246" s="64"/>
      <c r="B246" s="49"/>
      <c r="C246" s="49"/>
      <c r="D246" s="49"/>
      <c r="E246" s="49"/>
      <c r="F246" s="49"/>
      <c r="G246" s="49"/>
    </row>
    <row r="248" spans="1:9" x14ac:dyDescent="0.25">
      <c r="A248" s="49" t="s">
        <v>102</v>
      </c>
      <c r="B248" s="67">
        <f>COUNTA(A226:A246)</f>
        <v>0</v>
      </c>
      <c r="F248" s="77" t="s">
        <v>103</v>
      </c>
      <c r="G248" s="77"/>
    </row>
    <row r="250" spans="1:9" x14ac:dyDescent="0.25">
      <c r="C250" s="78" t="s">
        <v>15</v>
      </c>
      <c r="D250" s="79"/>
      <c r="E250" s="80"/>
      <c r="F250" s="57"/>
      <c r="G250" s="57"/>
      <c r="I250" s="57"/>
    </row>
    <row r="251" spans="1:9" ht="15" customHeight="1" x14ac:dyDescent="0.25">
      <c r="C251" s="81"/>
      <c r="D251" s="82"/>
      <c r="E251" s="83"/>
      <c r="F251" s="58" t="s">
        <v>98</v>
      </c>
      <c r="G251" s="62">
        <f>Données!D271</f>
        <v>0</v>
      </c>
      <c r="I251" s="73"/>
    </row>
    <row r="252" spans="1:9" ht="15" customHeight="1" x14ac:dyDescent="0.25">
      <c r="C252" s="81"/>
      <c r="D252" s="82"/>
      <c r="E252" s="83"/>
      <c r="F252" s="59" t="s">
        <v>99</v>
      </c>
      <c r="G252" s="62">
        <f>Données!D272</f>
        <v>0</v>
      </c>
      <c r="I252" s="73"/>
    </row>
    <row r="253" spans="1:9" ht="15" customHeight="1" x14ac:dyDescent="0.25">
      <c r="C253" s="84"/>
      <c r="D253" s="85"/>
      <c r="E253" s="86"/>
      <c r="F253" s="73"/>
      <c r="G253" s="73"/>
      <c r="I253" s="73"/>
    </row>
    <row r="256" spans="1:9" ht="44.25" customHeight="1" x14ac:dyDescent="0.25">
      <c r="A256" s="61" t="s">
        <v>0</v>
      </c>
      <c r="B256" s="61" t="s">
        <v>1</v>
      </c>
      <c r="C256" s="61" t="s">
        <v>2</v>
      </c>
      <c r="D256" s="61" t="s">
        <v>3</v>
      </c>
      <c r="E256" s="61" t="s">
        <v>4</v>
      </c>
      <c r="F256" s="61" t="s">
        <v>96</v>
      </c>
      <c r="G256" s="60" t="s">
        <v>97</v>
      </c>
    </row>
    <row r="257" spans="1:7" x14ac:dyDescent="0.25">
      <c r="A257" s="64"/>
      <c r="B257" s="64"/>
      <c r="C257" s="74"/>
      <c r="D257" s="74"/>
      <c r="E257" s="74"/>
      <c r="F257" s="49"/>
      <c r="G257" s="49"/>
    </row>
    <row r="258" spans="1:7" x14ac:dyDescent="0.25">
      <c r="A258" s="64"/>
      <c r="B258" s="64"/>
      <c r="C258" s="74"/>
      <c r="D258" s="74"/>
      <c r="E258" s="74"/>
      <c r="F258" s="49"/>
      <c r="G258" s="49"/>
    </row>
    <row r="259" spans="1:7" x14ac:dyDescent="0.25">
      <c r="A259" s="64"/>
      <c r="B259" s="64"/>
      <c r="C259" s="74"/>
      <c r="D259" s="74"/>
      <c r="E259" s="74"/>
      <c r="F259" s="49"/>
      <c r="G259" s="49"/>
    </row>
    <row r="260" spans="1:7" x14ac:dyDescent="0.25">
      <c r="A260" s="64"/>
      <c r="B260" s="64"/>
      <c r="C260" s="74"/>
      <c r="D260" s="74"/>
      <c r="E260" s="74"/>
      <c r="F260" s="49"/>
      <c r="G260" s="49"/>
    </row>
    <row r="261" spans="1:7" x14ac:dyDescent="0.25">
      <c r="A261" s="64"/>
      <c r="B261" s="64"/>
      <c r="C261" s="74"/>
      <c r="D261" s="74"/>
      <c r="E261" s="74"/>
      <c r="F261" s="49"/>
      <c r="G261" s="49"/>
    </row>
    <row r="262" spans="1:7" x14ac:dyDescent="0.25">
      <c r="A262" s="64"/>
      <c r="B262" s="64"/>
      <c r="C262" s="74"/>
      <c r="D262" s="74"/>
      <c r="E262" s="74"/>
      <c r="F262" s="49"/>
      <c r="G262" s="49"/>
    </row>
    <row r="263" spans="1:7" x14ac:dyDescent="0.25">
      <c r="A263" s="64"/>
      <c r="B263" s="64"/>
      <c r="C263" s="74"/>
      <c r="D263" s="74"/>
      <c r="E263" s="74"/>
      <c r="F263" s="49"/>
      <c r="G263" s="49"/>
    </row>
    <row r="264" spans="1:7" x14ac:dyDescent="0.25">
      <c r="A264" s="64"/>
      <c r="B264" s="65"/>
      <c r="C264" s="74"/>
      <c r="D264" s="74"/>
      <c r="E264" s="74"/>
      <c r="F264" s="49"/>
      <c r="G264" s="49"/>
    </row>
    <row r="265" spans="1:7" x14ac:dyDescent="0.25">
      <c r="A265" s="64"/>
      <c r="B265" s="65"/>
      <c r="C265" s="74"/>
      <c r="D265" s="74"/>
      <c r="E265" s="74"/>
      <c r="F265" s="49"/>
      <c r="G265" s="49"/>
    </row>
    <row r="266" spans="1:7" x14ac:dyDescent="0.25">
      <c r="A266" s="64"/>
      <c r="B266" s="65"/>
      <c r="C266" s="74"/>
      <c r="D266" s="74"/>
      <c r="E266" s="74"/>
      <c r="F266" s="49"/>
      <c r="G266" s="49"/>
    </row>
    <row r="267" spans="1:7" x14ac:dyDescent="0.25">
      <c r="A267" s="64"/>
      <c r="B267" s="65"/>
      <c r="C267" s="74"/>
      <c r="D267" s="74"/>
      <c r="E267" s="74"/>
      <c r="F267" s="49"/>
      <c r="G267" s="49"/>
    </row>
    <row r="268" spans="1:7" x14ac:dyDescent="0.25">
      <c r="A268" s="64"/>
      <c r="B268" s="65"/>
      <c r="C268" s="74"/>
      <c r="D268" s="74"/>
      <c r="E268" s="74"/>
      <c r="F268" s="49"/>
      <c r="G268" s="49"/>
    </row>
    <row r="269" spans="1:7" x14ac:dyDescent="0.25">
      <c r="A269" s="64"/>
      <c r="B269" s="65"/>
      <c r="C269" s="74"/>
      <c r="D269" s="74"/>
      <c r="E269" s="74"/>
      <c r="F269" s="49"/>
      <c r="G269" s="49"/>
    </row>
    <row r="270" spans="1:7" x14ac:dyDescent="0.25">
      <c r="A270" s="64"/>
      <c r="B270" s="65"/>
      <c r="C270" s="74"/>
      <c r="D270" s="74"/>
      <c r="E270" s="74"/>
      <c r="F270" s="49"/>
      <c r="G270" s="49"/>
    </row>
    <row r="271" spans="1:7" x14ac:dyDescent="0.25">
      <c r="A271" s="64"/>
      <c r="B271" s="65"/>
      <c r="C271" s="74"/>
      <c r="D271" s="74"/>
      <c r="E271" s="74"/>
      <c r="F271" s="49"/>
      <c r="G271" s="49"/>
    </row>
    <row r="272" spans="1:7" x14ac:dyDescent="0.25">
      <c r="A272" s="64"/>
      <c r="B272" s="65"/>
      <c r="C272" s="74"/>
      <c r="D272" s="74"/>
      <c r="E272" s="74"/>
      <c r="F272" s="49"/>
      <c r="G272" s="49"/>
    </row>
    <row r="273" spans="1:9" x14ac:dyDescent="0.25">
      <c r="A273" s="64"/>
      <c r="B273" s="66"/>
      <c r="C273" s="74"/>
      <c r="D273" s="74"/>
      <c r="E273" s="74"/>
      <c r="F273" s="49"/>
      <c r="G273" s="49"/>
    </row>
    <row r="274" spans="1:9" x14ac:dyDescent="0.25">
      <c r="A274" s="64"/>
      <c r="B274" s="49"/>
      <c r="C274" s="49"/>
      <c r="D274" s="49"/>
      <c r="E274" s="49"/>
      <c r="F274" s="49"/>
      <c r="G274" s="49"/>
    </row>
    <row r="275" spans="1:9" x14ac:dyDescent="0.25">
      <c r="A275" s="64"/>
      <c r="B275" s="49"/>
      <c r="C275" s="49"/>
      <c r="D275" s="49"/>
      <c r="E275" s="49"/>
      <c r="F275" s="49"/>
      <c r="G275" s="49"/>
    </row>
    <row r="276" spans="1:9" x14ac:dyDescent="0.25">
      <c r="A276" s="64"/>
      <c r="B276" s="49"/>
      <c r="C276" s="49"/>
      <c r="D276" s="49"/>
      <c r="E276" s="49"/>
      <c r="F276" s="49"/>
      <c r="G276" s="49"/>
    </row>
    <row r="277" spans="1:9" x14ac:dyDescent="0.25">
      <c r="A277" s="64"/>
      <c r="B277" s="49"/>
      <c r="C277" s="49"/>
      <c r="D277" s="49"/>
      <c r="E277" s="49"/>
      <c r="F277" s="49"/>
      <c r="G277" s="49"/>
    </row>
    <row r="279" spans="1:9" x14ac:dyDescent="0.25">
      <c r="A279" s="49" t="s">
        <v>102</v>
      </c>
      <c r="B279" s="67">
        <f>COUNTA(A257:A277)</f>
        <v>0</v>
      </c>
      <c r="F279" s="77" t="s">
        <v>103</v>
      </c>
      <c r="G279" s="77"/>
    </row>
    <row r="281" spans="1:9" x14ac:dyDescent="0.25">
      <c r="C281" s="78" t="s">
        <v>15</v>
      </c>
      <c r="D281" s="79"/>
      <c r="E281" s="80"/>
      <c r="F281" s="57"/>
      <c r="G281" s="57"/>
      <c r="I281" s="57"/>
    </row>
    <row r="282" spans="1:9" ht="15" customHeight="1" x14ac:dyDescent="0.25">
      <c r="C282" s="81"/>
      <c r="D282" s="82"/>
      <c r="E282" s="83"/>
      <c r="F282" s="58" t="s">
        <v>98</v>
      </c>
      <c r="G282" s="62">
        <f>Données!D302</f>
        <v>0</v>
      </c>
      <c r="I282" s="73"/>
    </row>
    <row r="283" spans="1:9" ht="15" customHeight="1" x14ac:dyDescent="0.25">
      <c r="C283" s="81"/>
      <c r="D283" s="82"/>
      <c r="E283" s="83"/>
      <c r="F283" s="59" t="s">
        <v>99</v>
      </c>
      <c r="G283" s="62">
        <f>Données!D303</f>
        <v>0</v>
      </c>
      <c r="I283" s="73"/>
    </row>
    <row r="284" spans="1:9" ht="15" customHeight="1" x14ac:dyDescent="0.25">
      <c r="C284" s="84"/>
      <c r="D284" s="85"/>
      <c r="E284" s="86"/>
      <c r="F284" s="73"/>
      <c r="G284" s="73"/>
      <c r="I284" s="73"/>
    </row>
    <row r="287" spans="1:9" ht="44.25" customHeight="1" x14ac:dyDescent="0.25">
      <c r="A287" s="61" t="s">
        <v>0</v>
      </c>
      <c r="B287" s="61" t="s">
        <v>1</v>
      </c>
      <c r="C287" s="61" t="s">
        <v>2</v>
      </c>
      <c r="D287" s="61" t="s">
        <v>3</v>
      </c>
      <c r="E287" s="61" t="s">
        <v>4</v>
      </c>
      <c r="F287" s="61" t="s">
        <v>96</v>
      </c>
      <c r="G287" s="60" t="s">
        <v>97</v>
      </c>
    </row>
    <row r="288" spans="1:9" x14ac:dyDescent="0.25">
      <c r="A288" s="64"/>
      <c r="B288" s="64"/>
      <c r="C288" s="74"/>
      <c r="D288" s="74"/>
      <c r="E288" s="74"/>
      <c r="F288" s="49"/>
      <c r="G288" s="49"/>
    </row>
    <row r="289" spans="1:7" x14ac:dyDescent="0.25">
      <c r="A289" s="64"/>
      <c r="B289" s="64"/>
      <c r="C289" s="74"/>
      <c r="D289" s="74"/>
      <c r="E289" s="74"/>
      <c r="F289" s="49"/>
      <c r="G289" s="49"/>
    </row>
    <row r="290" spans="1:7" x14ac:dyDescent="0.25">
      <c r="A290" s="64"/>
      <c r="B290" s="64"/>
      <c r="C290" s="74"/>
      <c r="D290" s="74"/>
      <c r="E290" s="74"/>
      <c r="F290" s="49"/>
      <c r="G290" s="49"/>
    </row>
    <row r="291" spans="1:7" x14ac:dyDescent="0.25">
      <c r="A291" s="64"/>
      <c r="B291" s="64"/>
      <c r="C291" s="74"/>
      <c r="D291" s="74"/>
      <c r="E291" s="74"/>
      <c r="F291" s="49"/>
      <c r="G291" s="49"/>
    </row>
    <row r="292" spans="1:7" x14ac:dyDescent="0.25">
      <c r="A292" s="64"/>
      <c r="B292" s="64"/>
      <c r="C292" s="74"/>
      <c r="D292" s="74"/>
      <c r="E292" s="74"/>
      <c r="F292" s="49"/>
      <c r="G292" s="49"/>
    </row>
    <row r="293" spans="1:7" x14ac:dyDescent="0.25">
      <c r="A293" s="64"/>
      <c r="B293" s="64"/>
      <c r="C293" s="74"/>
      <c r="D293" s="74"/>
      <c r="E293" s="74"/>
      <c r="F293" s="49"/>
      <c r="G293" s="49"/>
    </row>
    <row r="294" spans="1:7" x14ac:dyDescent="0.25">
      <c r="A294" s="64"/>
      <c r="B294" s="64"/>
      <c r="C294" s="74"/>
      <c r="D294" s="74"/>
      <c r="E294" s="74"/>
      <c r="F294" s="49"/>
      <c r="G294" s="49"/>
    </row>
    <row r="295" spans="1:7" x14ac:dyDescent="0.25">
      <c r="A295" s="64"/>
      <c r="B295" s="65"/>
      <c r="C295" s="74"/>
      <c r="D295" s="74"/>
      <c r="E295" s="74"/>
      <c r="F295" s="49"/>
      <c r="G295" s="49"/>
    </row>
    <row r="296" spans="1:7" x14ac:dyDescent="0.25">
      <c r="A296" s="64"/>
      <c r="B296" s="65"/>
      <c r="C296" s="74"/>
      <c r="D296" s="74"/>
      <c r="E296" s="74"/>
      <c r="F296" s="49"/>
      <c r="G296" s="49"/>
    </row>
    <row r="297" spans="1:7" x14ac:dyDescent="0.25">
      <c r="A297" s="64"/>
      <c r="B297" s="65"/>
      <c r="C297" s="74"/>
      <c r="D297" s="74"/>
      <c r="E297" s="74"/>
      <c r="F297" s="49"/>
      <c r="G297" s="49"/>
    </row>
    <row r="298" spans="1:7" x14ac:dyDescent="0.25">
      <c r="A298" s="64"/>
      <c r="B298" s="65"/>
      <c r="C298" s="74"/>
      <c r="D298" s="74"/>
      <c r="E298" s="74"/>
      <c r="F298" s="49"/>
      <c r="G298" s="49"/>
    </row>
    <row r="299" spans="1:7" x14ac:dyDescent="0.25">
      <c r="A299" s="64"/>
      <c r="B299" s="65"/>
      <c r="C299" s="74"/>
      <c r="D299" s="74"/>
      <c r="E299" s="74"/>
      <c r="F299" s="49"/>
      <c r="G299" s="49"/>
    </row>
    <row r="300" spans="1:7" x14ac:dyDescent="0.25">
      <c r="A300" s="64"/>
      <c r="B300" s="65"/>
      <c r="C300" s="74"/>
      <c r="D300" s="74"/>
      <c r="E300" s="74"/>
      <c r="F300" s="49"/>
      <c r="G300" s="49"/>
    </row>
    <row r="301" spans="1:7" x14ac:dyDescent="0.25">
      <c r="A301" s="64"/>
      <c r="B301" s="65"/>
      <c r="C301" s="74"/>
      <c r="D301" s="74"/>
      <c r="E301" s="74"/>
      <c r="F301" s="49"/>
      <c r="G301" s="49"/>
    </row>
    <row r="302" spans="1:7" x14ac:dyDescent="0.25">
      <c r="A302" s="64"/>
      <c r="B302" s="65"/>
      <c r="C302" s="74"/>
      <c r="D302" s="74"/>
      <c r="E302" s="74"/>
      <c r="F302" s="49"/>
      <c r="G302" s="49"/>
    </row>
    <row r="303" spans="1:7" x14ac:dyDescent="0.25">
      <c r="A303" s="64"/>
      <c r="B303" s="65"/>
      <c r="C303" s="74"/>
      <c r="D303" s="74"/>
      <c r="E303" s="74"/>
      <c r="F303" s="49"/>
      <c r="G303" s="49"/>
    </row>
    <row r="304" spans="1:7" x14ac:dyDescent="0.25">
      <c r="A304" s="64"/>
      <c r="B304" s="66"/>
      <c r="C304" s="74"/>
      <c r="D304" s="74"/>
      <c r="E304" s="74"/>
      <c r="F304" s="49"/>
      <c r="G304" s="49"/>
    </row>
    <row r="305" spans="1:9" x14ac:dyDescent="0.25">
      <c r="A305" s="64"/>
      <c r="B305" s="49"/>
      <c r="C305" s="49"/>
      <c r="D305" s="49"/>
      <c r="E305" s="49"/>
      <c r="F305" s="49"/>
      <c r="G305" s="49"/>
    </row>
    <row r="306" spans="1:9" x14ac:dyDescent="0.25">
      <c r="A306" s="64"/>
      <c r="B306" s="49"/>
      <c r="C306" s="49"/>
      <c r="D306" s="49"/>
      <c r="E306" s="49"/>
      <c r="F306" s="49"/>
      <c r="G306" s="49"/>
    </row>
    <row r="307" spans="1:9" x14ac:dyDescent="0.25">
      <c r="A307" s="64"/>
      <c r="B307" s="49"/>
      <c r="C307" s="49"/>
      <c r="D307" s="49"/>
      <c r="E307" s="49"/>
      <c r="F307" s="49"/>
      <c r="G307" s="49"/>
    </row>
    <row r="308" spans="1:9" x14ac:dyDescent="0.25">
      <c r="A308" s="64"/>
      <c r="B308" s="49"/>
      <c r="C308" s="49"/>
      <c r="D308" s="49"/>
      <c r="E308" s="49"/>
      <c r="F308" s="49"/>
      <c r="G308" s="49"/>
    </row>
    <row r="310" spans="1:9" x14ac:dyDescent="0.25">
      <c r="A310" s="49" t="s">
        <v>102</v>
      </c>
      <c r="B310" s="67">
        <f>COUNTA(A288:A308)</f>
        <v>0</v>
      </c>
      <c r="F310" s="77" t="s">
        <v>103</v>
      </c>
      <c r="G310" s="77"/>
    </row>
    <row r="312" spans="1:9" x14ac:dyDescent="0.25">
      <c r="C312" s="78" t="s">
        <v>15</v>
      </c>
      <c r="D312" s="79"/>
      <c r="E312" s="80"/>
      <c r="F312" s="57"/>
      <c r="G312" s="57"/>
      <c r="I312" s="57"/>
    </row>
    <row r="313" spans="1:9" ht="15" customHeight="1" x14ac:dyDescent="0.25">
      <c r="C313" s="81"/>
      <c r="D313" s="82"/>
      <c r="E313" s="83"/>
      <c r="F313" s="58" t="s">
        <v>98</v>
      </c>
      <c r="G313" s="62">
        <f>Données!D333</f>
        <v>0</v>
      </c>
      <c r="I313" s="73"/>
    </row>
    <row r="314" spans="1:9" ht="15" customHeight="1" x14ac:dyDescent="0.25">
      <c r="C314" s="81"/>
      <c r="D314" s="82"/>
      <c r="E314" s="83"/>
      <c r="F314" s="59" t="s">
        <v>99</v>
      </c>
      <c r="G314" s="62">
        <f>Données!D334</f>
        <v>0</v>
      </c>
      <c r="I314" s="73"/>
    </row>
    <row r="315" spans="1:9" ht="15" customHeight="1" x14ac:dyDescent="0.25">
      <c r="C315" s="84"/>
      <c r="D315" s="85"/>
      <c r="E315" s="86"/>
      <c r="F315" s="73"/>
      <c r="G315" s="73"/>
      <c r="I315" s="73"/>
    </row>
    <row r="318" spans="1:9" ht="44.25" customHeight="1" x14ac:dyDescent="0.25">
      <c r="A318" s="61" t="s">
        <v>0</v>
      </c>
      <c r="B318" s="61" t="s">
        <v>1</v>
      </c>
      <c r="C318" s="61" t="s">
        <v>2</v>
      </c>
      <c r="D318" s="61" t="s">
        <v>3</v>
      </c>
      <c r="E318" s="61" t="s">
        <v>4</v>
      </c>
      <c r="F318" s="61" t="s">
        <v>96</v>
      </c>
      <c r="G318" s="60" t="s">
        <v>97</v>
      </c>
    </row>
    <row r="319" spans="1:9" x14ac:dyDescent="0.25">
      <c r="A319" s="64"/>
      <c r="B319" s="64"/>
      <c r="C319" s="74"/>
      <c r="D319" s="74"/>
      <c r="E319" s="74"/>
      <c r="F319" s="49"/>
      <c r="G319" s="49"/>
    </row>
    <row r="320" spans="1:9" x14ac:dyDescent="0.25">
      <c r="A320" s="64"/>
      <c r="B320" s="64"/>
      <c r="C320" s="74"/>
      <c r="D320" s="74"/>
      <c r="E320" s="74"/>
      <c r="F320" s="49"/>
      <c r="G320" s="49"/>
    </row>
    <row r="321" spans="1:7" x14ac:dyDescent="0.25">
      <c r="A321" s="64"/>
      <c r="B321" s="64"/>
      <c r="C321" s="74"/>
      <c r="D321" s="74"/>
      <c r="E321" s="74"/>
      <c r="F321" s="49"/>
      <c r="G321" s="49"/>
    </row>
    <row r="322" spans="1:7" x14ac:dyDescent="0.25">
      <c r="A322" s="64"/>
      <c r="B322" s="64"/>
      <c r="C322" s="74"/>
      <c r="D322" s="74"/>
      <c r="E322" s="74"/>
      <c r="F322" s="49"/>
      <c r="G322" s="49"/>
    </row>
    <row r="323" spans="1:7" x14ac:dyDescent="0.25">
      <c r="A323" s="64"/>
      <c r="B323" s="64"/>
      <c r="C323" s="74"/>
      <c r="D323" s="74"/>
      <c r="E323" s="74"/>
      <c r="F323" s="49"/>
      <c r="G323" s="49"/>
    </row>
    <row r="324" spans="1:7" x14ac:dyDescent="0.25">
      <c r="A324" s="64"/>
      <c r="B324" s="64"/>
      <c r="C324" s="74"/>
      <c r="D324" s="74"/>
      <c r="E324" s="74"/>
      <c r="F324" s="49"/>
      <c r="G324" s="49"/>
    </row>
    <row r="325" spans="1:7" x14ac:dyDescent="0.25">
      <c r="A325" s="64"/>
      <c r="B325" s="64"/>
      <c r="C325" s="74"/>
      <c r="D325" s="74"/>
      <c r="E325" s="74"/>
      <c r="F325" s="49"/>
      <c r="G325" s="49"/>
    </row>
    <row r="326" spans="1:7" x14ac:dyDescent="0.25">
      <c r="A326" s="64"/>
      <c r="B326" s="65"/>
      <c r="C326" s="74"/>
      <c r="D326" s="74"/>
      <c r="E326" s="74"/>
      <c r="F326" s="49"/>
      <c r="G326" s="49"/>
    </row>
    <row r="327" spans="1:7" x14ac:dyDescent="0.25">
      <c r="A327" s="64"/>
      <c r="B327" s="65"/>
      <c r="C327" s="74"/>
      <c r="D327" s="74"/>
      <c r="E327" s="74"/>
      <c r="F327" s="49"/>
      <c r="G327" s="49"/>
    </row>
    <row r="328" spans="1:7" x14ac:dyDescent="0.25">
      <c r="A328" s="64"/>
      <c r="B328" s="65"/>
      <c r="C328" s="74"/>
      <c r="D328" s="74"/>
      <c r="E328" s="74"/>
      <c r="F328" s="49"/>
      <c r="G328" s="49"/>
    </row>
    <row r="329" spans="1:7" x14ac:dyDescent="0.25">
      <c r="A329" s="64"/>
      <c r="B329" s="65"/>
      <c r="C329" s="74"/>
      <c r="D329" s="74"/>
      <c r="E329" s="74"/>
      <c r="F329" s="49"/>
      <c r="G329" s="49"/>
    </row>
    <row r="330" spans="1:7" x14ac:dyDescent="0.25">
      <c r="A330" s="64"/>
      <c r="B330" s="65"/>
      <c r="C330" s="74"/>
      <c r="D330" s="74"/>
      <c r="E330" s="74"/>
      <c r="F330" s="49"/>
      <c r="G330" s="49"/>
    </row>
    <row r="331" spans="1:7" x14ac:dyDescent="0.25">
      <c r="A331" s="64"/>
      <c r="B331" s="65"/>
      <c r="C331" s="74"/>
      <c r="D331" s="74"/>
      <c r="E331" s="74"/>
      <c r="F331" s="49"/>
      <c r="G331" s="49"/>
    </row>
    <row r="332" spans="1:7" x14ac:dyDescent="0.25">
      <c r="A332" s="64"/>
      <c r="B332" s="65"/>
      <c r="C332" s="74"/>
      <c r="D332" s="74"/>
      <c r="E332" s="74"/>
      <c r="F332" s="49"/>
      <c r="G332" s="49"/>
    </row>
    <row r="333" spans="1:7" x14ac:dyDescent="0.25">
      <c r="A333" s="64"/>
      <c r="B333" s="65"/>
      <c r="C333" s="74"/>
      <c r="D333" s="74"/>
      <c r="E333" s="74"/>
      <c r="F333" s="49"/>
      <c r="G333" s="49"/>
    </row>
    <row r="334" spans="1:7" x14ac:dyDescent="0.25">
      <c r="A334" s="64"/>
      <c r="B334" s="65"/>
      <c r="C334" s="74"/>
      <c r="D334" s="74"/>
      <c r="E334" s="74"/>
      <c r="F334" s="49"/>
      <c r="G334" s="49"/>
    </row>
    <row r="335" spans="1:7" x14ac:dyDescent="0.25">
      <c r="A335" s="64"/>
      <c r="B335" s="66"/>
      <c r="C335" s="74"/>
      <c r="D335" s="74"/>
      <c r="E335" s="74"/>
      <c r="F335" s="49"/>
      <c r="G335" s="49"/>
    </row>
    <row r="336" spans="1:7" x14ac:dyDescent="0.25">
      <c r="A336" s="64"/>
      <c r="B336" s="49"/>
      <c r="C336" s="49"/>
      <c r="D336" s="49"/>
      <c r="E336" s="49"/>
      <c r="F336" s="49"/>
      <c r="G336" s="49"/>
    </row>
    <row r="337" spans="1:7" x14ac:dyDescent="0.25">
      <c r="A337" s="64"/>
      <c r="B337" s="49"/>
      <c r="C337" s="49"/>
      <c r="D337" s="49"/>
      <c r="E337" s="49"/>
      <c r="F337" s="49"/>
      <c r="G337" s="49"/>
    </row>
    <row r="338" spans="1:7" x14ac:dyDescent="0.25">
      <c r="A338" s="64"/>
      <c r="B338" s="49"/>
      <c r="C338" s="49"/>
      <c r="D338" s="49"/>
      <c r="E338" s="49"/>
      <c r="F338" s="49"/>
      <c r="G338" s="49"/>
    </row>
    <row r="339" spans="1:7" x14ac:dyDescent="0.25">
      <c r="A339" s="64"/>
      <c r="B339" s="49"/>
      <c r="C339" s="49"/>
      <c r="D339" s="49"/>
      <c r="E339" s="49"/>
      <c r="F339" s="49"/>
      <c r="G339" s="49"/>
    </row>
    <row r="341" spans="1:7" x14ac:dyDescent="0.25">
      <c r="A341" s="49" t="s">
        <v>102</v>
      </c>
      <c r="B341" s="67">
        <f>COUNTA(A319:A339)</f>
        <v>0</v>
      </c>
      <c r="F341" s="77" t="s">
        <v>103</v>
      </c>
      <c r="G341" s="77"/>
    </row>
    <row r="352" spans="1:7" ht="15" customHeight="1" x14ac:dyDescent="0.25"/>
    <row r="353" ht="15" customHeight="1" x14ac:dyDescent="0.25"/>
    <row r="354" ht="15" customHeight="1" x14ac:dyDescent="0.25"/>
    <row r="355" ht="15" customHeight="1" x14ac:dyDescent="0.25"/>
    <row r="384" ht="15" customHeight="1" x14ac:dyDescent="0.25"/>
    <row r="385" ht="15" customHeight="1" x14ac:dyDescent="0.25"/>
    <row r="386" ht="15" customHeight="1" x14ac:dyDescent="0.25"/>
    <row r="416" ht="15" customHeight="1" x14ac:dyDescent="0.25"/>
    <row r="417" ht="15" customHeight="1" x14ac:dyDescent="0.25"/>
    <row r="418" ht="15" customHeight="1" x14ac:dyDescent="0.25"/>
    <row r="448" ht="15" customHeight="1" x14ac:dyDescent="0.25"/>
    <row r="449" ht="15" customHeight="1" x14ac:dyDescent="0.25"/>
    <row r="450" ht="15" customHeight="1" x14ac:dyDescent="0.25"/>
  </sheetData>
  <sortState ref="A9:G15">
    <sortCondition ref="A9"/>
  </sortState>
  <mergeCells count="33">
    <mergeCell ref="C2:E2"/>
    <mergeCell ref="C3:E5"/>
    <mergeCell ref="C33:E33"/>
    <mergeCell ref="C34:E36"/>
    <mergeCell ref="F31:G31"/>
    <mergeCell ref="C188:E188"/>
    <mergeCell ref="C189:E191"/>
    <mergeCell ref="F279:G279"/>
    <mergeCell ref="C281:E281"/>
    <mergeCell ref="C282:E284"/>
    <mergeCell ref="F341:G341"/>
    <mergeCell ref="C313:E315"/>
    <mergeCell ref="C219:E219"/>
    <mergeCell ref="C220:E222"/>
    <mergeCell ref="C250:E250"/>
    <mergeCell ref="C251:E253"/>
    <mergeCell ref="F248:G248"/>
    <mergeCell ref="F310:G310"/>
    <mergeCell ref="C312:E312"/>
    <mergeCell ref="F62:G62"/>
    <mergeCell ref="C64:E64"/>
    <mergeCell ref="C65:E67"/>
    <mergeCell ref="F93:G93"/>
    <mergeCell ref="C95:E95"/>
    <mergeCell ref="C96:E98"/>
    <mergeCell ref="F124:G124"/>
    <mergeCell ref="C126:E126"/>
    <mergeCell ref="C127:E129"/>
    <mergeCell ref="F155:G155"/>
    <mergeCell ref="C157:E157"/>
    <mergeCell ref="C158:E160"/>
    <mergeCell ref="F186:G186"/>
    <mergeCell ref="F217:G217"/>
  </mergeCells>
  <pageMargins left="0.7" right="0.7" top="0.75" bottom="0.75" header="0.3" footer="0.3"/>
  <pageSetup paperSize="9" orientation="landscape" r:id="rId1"/>
  <headerFooter>
    <oddHeader>&amp;C&amp;22Registre des présences</oddHeader>
    <oddFooter>&amp;C15 place de l'Europe - 44310 Saint-Colomban
Tél. : 02 28 00 11 78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P6"/>
  <sheetViews>
    <sheetView workbookViewId="0">
      <selection activeCell="H21" sqref="H21"/>
    </sheetView>
  </sheetViews>
  <sheetFormatPr baseColWidth="10" defaultRowHeight="15" x14ac:dyDescent="0.25"/>
  <sheetData>
    <row r="1" spans="1:16" x14ac:dyDescent="0.25">
      <c r="A1" s="96"/>
      <c r="B1" s="96"/>
      <c r="C1" s="97" t="str">
        <f>Données!D13</f>
        <v>Totem des Indiens</v>
      </c>
      <c r="D1" s="98"/>
      <c r="E1" s="99" t="str">
        <f>Données!F13</f>
        <v>Esprit trappeur</v>
      </c>
      <c r="F1" s="100"/>
      <c r="G1" s="101" t="str">
        <f>Données!H13</f>
        <v>Piste Safari</v>
      </c>
      <c r="H1" s="102"/>
      <c r="I1" s="104" t="str">
        <f>Données!J13</f>
        <v>Échange Franco-Allemand</v>
      </c>
      <c r="J1" s="105"/>
      <c r="K1" s="87" t="str">
        <f>Données!L13</f>
        <v>camp 5</v>
      </c>
      <c r="L1" s="103"/>
      <c r="M1" s="87" t="str">
        <f>Données!N13</f>
        <v>camp 6</v>
      </c>
      <c r="N1" s="88"/>
      <c r="P1" s="1" t="s">
        <v>40</v>
      </c>
    </row>
    <row r="2" spans="1:16" x14ac:dyDescent="0.25">
      <c r="A2" s="89" t="s">
        <v>36</v>
      </c>
      <c r="B2" s="90"/>
      <c r="C2" s="91">
        <f>COUNTIF(Inscrits!R:R,C1)</f>
        <v>0</v>
      </c>
      <c r="D2" s="92"/>
      <c r="E2" s="93">
        <f>COUNTIF(Inscrits!R:R,E1)</f>
        <v>0</v>
      </c>
      <c r="F2" s="92"/>
      <c r="G2" s="93">
        <f>COUNTIF(Inscrits!R:R,G1)</f>
        <v>1</v>
      </c>
      <c r="H2" s="92"/>
      <c r="I2" s="93">
        <f>COUNTIF(Inscrits!R:R,I1)</f>
        <v>0</v>
      </c>
      <c r="J2" s="92"/>
      <c r="K2" s="94">
        <f>COUNTIF(Inscrits!R:R,K1)</f>
        <v>1</v>
      </c>
      <c r="L2" s="95"/>
      <c r="M2" s="94">
        <f>COUNTIF(Inscrits!R:R,M1)</f>
        <v>1</v>
      </c>
      <c r="N2" s="95"/>
      <c r="P2" s="15">
        <f>SUM(C2:N2)</f>
        <v>3</v>
      </c>
    </row>
    <row r="3" spans="1:16" x14ac:dyDescent="0.25">
      <c r="A3" s="114" t="s">
        <v>37</v>
      </c>
      <c r="B3" s="115"/>
      <c r="C3" s="116">
        <v>12</v>
      </c>
      <c r="D3" s="117"/>
      <c r="E3" s="118">
        <v>16</v>
      </c>
      <c r="F3" s="117"/>
      <c r="G3" s="118">
        <v>16</v>
      </c>
      <c r="H3" s="117"/>
      <c r="I3" s="118">
        <v>12</v>
      </c>
      <c r="J3" s="117"/>
      <c r="K3" s="106"/>
      <c r="L3" s="107"/>
      <c r="M3" s="106"/>
      <c r="N3" s="107"/>
      <c r="P3" s="16">
        <f>SUM(C3:N3)</f>
        <v>56</v>
      </c>
    </row>
    <row r="4" spans="1:16" x14ac:dyDescent="0.25">
      <c r="A4" s="108" t="s">
        <v>38</v>
      </c>
      <c r="B4" s="109"/>
      <c r="C4" s="110">
        <f>C3-C2</f>
        <v>12</v>
      </c>
      <c r="D4" s="111"/>
      <c r="E4" s="110">
        <f t="shared" ref="E4" si="0">E3-E2</f>
        <v>16</v>
      </c>
      <c r="F4" s="111"/>
      <c r="G4" s="110">
        <f t="shared" ref="G4" si="1">G3-G2</f>
        <v>15</v>
      </c>
      <c r="H4" s="111"/>
      <c r="I4" s="110">
        <f t="shared" ref="I4" si="2">I3-I2</f>
        <v>12</v>
      </c>
      <c r="J4" s="111"/>
      <c r="K4" s="112">
        <f t="shared" ref="K4" si="3">K3-K2</f>
        <v>-1</v>
      </c>
      <c r="L4" s="113"/>
      <c r="M4" s="112">
        <f t="shared" ref="M4" si="4">M3-M2</f>
        <v>-1</v>
      </c>
      <c r="N4" s="113"/>
      <c r="P4" s="17">
        <f>SUM(C4:N4)</f>
        <v>53</v>
      </c>
    </row>
    <row r="5" spans="1:16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6" x14ac:dyDescent="0.25">
      <c r="A6" s="120" t="s">
        <v>39</v>
      </c>
      <c r="B6" s="120"/>
      <c r="C6" s="119">
        <f>C2/C3</f>
        <v>0</v>
      </c>
      <c r="D6" s="119"/>
      <c r="E6" s="119">
        <f t="shared" ref="E6" si="5">E2/E3</f>
        <v>0</v>
      </c>
      <c r="F6" s="119"/>
      <c r="G6" s="119">
        <f t="shared" ref="G6" si="6">G2/G3</f>
        <v>6.25E-2</v>
      </c>
      <c r="H6" s="119"/>
      <c r="I6" s="119">
        <f t="shared" ref="I6" si="7">I2/I3</f>
        <v>0</v>
      </c>
      <c r="J6" s="119"/>
      <c r="K6" s="119" t="e">
        <f t="shared" ref="K6" si="8">K2/K3</f>
        <v>#DIV/0!</v>
      </c>
      <c r="L6" s="119"/>
      <c r="M6" s="119" t="e">
        <f t="shared" ref="M6" si="9">M2/M3</f>
        <v>#DIV/0!</v>
      </c>
      <c r="N6" s="119"/>
      <c r="P6" s="14">
        <f>P2/P3</f>
        <v>5.3571428571428568E-2</v>
      </c>
    </row>
  </sheetData>
  <sheetProtection selectLockedCells="1"/>
  <mergeCells count="35">
    <mergeCell ref="M6:N6"/>
    <mergeCell ref="A6:B6"/>
    <mergeCell ref="C6:D6"/>
    <mergeCell ref="E6:F6"/>
    <mergeCell ref="G6:H6"/>
    <mergeCell ref="K6:L6"/>
    <mergeCell ref="I6:J6"/>
    <mergeCell ref="M3:N3"/>
    <mergeCell ref="A4:B4"/>
    <mergeCell ref="C4:D4"/>
    <mergeCell ref="E4:F4"/>
    <mergeCell ref="G4:H4"/>
    <mergeCell ref="K4:L4"/>
    <mergeCell ref="M4:N4"/>
    <mergeCell ref="A3:B3"/>
    <mergeCell ref="C3:D3"/>
    <mergeCell ref="E3:F3"/>
    <mergeCell ref="G3:H3"/>
    <mergeCell ref="K3:L3"/>
    <mergeCell ref="I3:J3"/>
    <mergeCell ref="I4:J4"/>
    <mergeCell ref="M1:N1"/>
    <mergeCell ref="A2:B2"/>
    <mergeCell ref="C2:D2"/>
    <mergeCell ref="E2:F2"/>
    <mergeCell ref="G2:H2"/>
    <mergeCell ref="K2:L2"/>
    <mergeCell ref="M2:N2"/>
    <mergeCell ref="A1:B1"/>
    <mergeCell ref="C1:D1"/>
    <mergeCell ref="E1:F1"/>
    <mergeCell ref="G1:H1"/>
    <mergeCell ref="K1:L1"/>
    <mergeCell ref="I1:J1"/>
    <mergeCell ref="I2:J2"/>
  </mergeCells>
  <conditionalFormatting sqref="C4:N4">
    <cfRule type="cellIs" dxfId="2" priority="1" operator="lessThan">
      <formula>0</formula>
    </cfRule>
    <cfRule type="cellIs" dxfId="1" priority="2" operator="equal">
      <formula>1</formula>
    </cfRule>
    <cfRule type="cellIs" dxfId="0" priority="3" operator="equal">
      <formula>0</formula>
    </cfRule>
  </conditionalFormatting>
  <pageMargins left="0.25" right="0.25" top="0.75" bottom="0.75" header="0.3" footer="0.3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1"/>
  </sheetPr>
  <dimension ref="A1:Q51"/>
  <sheetViews>
    <sheetView workbookViewId="0">
      <selection activeCell="N32" sqref="N32:O32"/>
    </sheetView>
  </sheetViews>
  <sheetFormatPr baseColWidth="10" defaultRowHeight="15" x14ac:dyDescent="0.25"/>
  <cols>
    <col min="1" max="1" width="3" customWidth="1"/>
  </cols>
  <sheetData>
    <row r="1" spans="1:15" x14ac:dyDescent="0.25">
      <c r="B1" s="120" t="s">
        <v>34</v>
      </c>
      <c r="C1" s="120"/>
    </row>
    <row r="2" spans="1:15" x14ac:dyDescent="0.25">
      <c r="B2" s="10">
        <v>0</v>
      </c>
      <c r="C2" s="11">
        <v>1</v>
      </c>
    </row>
    <row r="3" spans="1:15" x14ac:dyDescent="0.25">
      <c r="B3" s="10">
        <v>151</v>
      </c>
      <c r="C3" s="11">
        <v>2</v>
      </c>
    </row>
    <row r="4" spans="1:15" x14ac:dyDescent="0.25">
      <c r="B4" s="10">
        <v>351</v>
      </c>
      <c r="C4" s="11">
        <v>3</v>
      </c>
    </row>
    <row r="5" spans="1:15" x14ac:dyDescent="0.25">
      <c r="B5" s="10">
        <v>561</v>
      </c>
      <c r="C5" s="11">
        <v>4</v>
      </c>
    </row>
    <row r="6" spans="1:15" x14ac:dyDescent="0.25">
      <c r="B6" s="10">
        <v>781</v>
      </c>
      <c r="C6" s="11">
        <v>5</v>
      </c>
    </row>
    <row r="7" spans="1:15" x14ac:dyDescent="0.25">
      <c r="B7" s="10">
        <v>1011</v>
      </c>
      <c r="C7" s="11">
        <v>6</v>
      </c>
    </row>
    <row r="8" spans="1:15" x14ac:dyDescent="0.25">
      <c r="B8" s="10">
        <v>1261</v>
      </c>
      <c r="C8" s="11">
        <v>7</v>
      </c>
    </row>
    <row r="9" spans="1:15" x14ac:dyDescent="0.25">
      <c r="B9" s="10">
        <v>1541</v>
      </c>
      <c r="C9" s="11">
        <v>8</v>
      </c>
    </row>
    <row r="10" spans="1:15" x14ac:dyDescent="0.25">
      <c r="B10" s="10">
        <v>1861</v>
      </c>
      <c r="C10" s="11">
        <v>9</v>
      </c>
    </row>
    <row r="13" spans="1:15" x14ac:dyDescent="0.25">
      <c r="A13">
        <v>1</v>
      </c>
      <c r="B13" s="122"/>
      <c r="C13" s="122"/>
      <c r="D13" s="125" t="s">
        <v>12</v>
      </c>
      <c r="E13" s="126"/>
      <c r="F13" s="133" t="s">
        <v>13</v>
      </c>
      <c r="G13" s="134"/>
      <c r="H13" s="135" t="s">
        <v>10</v>
      </c>
      <c r="I13" s="136"/>
      <c r="J13" s="137" t="s">
        <v>64</v>
      </c>
      <c r="K13" s="138"/>
      <c r="L13" s="149" t="s">
        <v>117</v>
      </c>
      <c r="M13" s="150"/>
      <c r="N13" s="149" t="s">
        <v>118</v>
      </c>
      <c r="O13" s="163"/>
    </row>
    <row r="14" spans="1:15" x14ac:dyDescent="0.25">
      <c r="A14">
        <v>2</v>
      </c>
      <c r="B14" s="123">
        <v>1</v>
      </c>
      <c r="C14" s="124"/>
      <c r="D14" s="147">
        <v>39</v>
      </c>
      <c r="E14" s="148"/>
      <c r="F14" s="143">
        <v>66</v>
      </c>
      <c r="G14" s="144"/>
      <c r="H14" s="164">
        <v>66</v>
      </c>
      <c r="I14" s="165"/>
      <c r="J14" s="166">
        <v>231</v>
      </c>
      <c r="K14" s="167"/>
      <c r="L14" s="153">
        <v>1</v>
      </c>
      <c r="M14" s="154"/>
      <c r="N14" s="153">
        <v>1</v>
      </c>
      <c r="O14" s="154"/>
    </row>
    <row r="15" spans="1:15" x14ac:dyDescent="0.25">
      <c r="A15">
        <v>3</v>
      </c>
      <c r="B15" s="123">
        <v>2</v>
      </c>
      <c r="C15" s="124"/>
      <c r="D15" s="129">
        <v>54</v>
      </c>
      <c r="E15" s="130"/>
      <c r="F15" s="145">
        <v>91</v>
      </c>
      <c r="G15" s="146"/>
      <c r="H15" s="159">
        <v>91</v>
      </c>
      <c r="I15" s="160"/>
      <c r="J15" s="168">
        <v>231</v>
      </c>
      <c r="K15" s="169"/>
      <c r="L15" s="155">
        <v>2</v>
      </c>
      <c r="M15" s="156"/>
      <c r="N15" s="155">
        <v>2</v>
      </c>
      <c r="O15" s="156"/>
    </row>
    <row r="16" spans="1:15" x14ac:dyDescent="0.25">
      <c r="A16">
        <v>4</v>
      </c>
      <c r="B16" s="123">
        <v>3</v>
      </c>
      <c r="C16" s="124"/>
      <c r="D16" s="129">
        <v>74</v>
      </c>
      <c r="E16" s="130"/>
      <c r="F16" s="145">
        <v>124</v>
      </c>
      <c r="G16" s="146"/>
      <c r="H16" s="159">
        <v>124</v>
      </c>
      <c r="I16" s="160"/>
      <c r="J16" s="168">
        <v>231</v>
      </c>
      <c r="K16" s="169"/>
      <c r="L16" s="155">
        <v>3</v>
      </c>
      <c r="M16" s="156"/>
      <c r="N16" s="155">
        <v>3</v>
      </c>
      <c r="O16" s="156"/>
    </row>
    <row r="17" spans="1:17" x14ac:dyDescent="0.25">
      <c r="A17">
        <v>5</v>
      </c>
      <c r="B17" s="123">
        <v>4</v>
      </c>
      <c r="C17" s="124"/>
      <c r="D17" s="129">
        <v>98</v>
      </c>
      <c r="E17" s="130"/>
      <c r="F17" s="145">
        <v>165</v>
      </c>
      <c r="G17" s="146"/>
      <c r="H17" s="159">
        <v>165</v>
      </c>
      <c r="I17" s="160"/>
      <c r="J17" s="168">
        <v>231</v>
      </c>
      <c r="K17" s="169"/>
      <c r="L17" s="155">
        <v>4</v>
      </c>
      <c r="M17" s="156"/>
      <c r="N17" s="155">
        <v>4</v>
      </c>
      <c r="O17" s="156"/>
    </row>
    <row r="18" spans="1:17" x14ac:dyDescent="0.25">
      <c r="A18">
        <v>6</v>
      </c>
      <c r="B18" s="123">
        <v>5</v>
      </c>
      <c r="C18" s="124"/>
      <c r="D18" s="129">
        <v>103</v>
      </c>
      <c r="E18" s="130"/>
      <c r="F18" s="145">
        <v>173</v>
      </c>
      <c r="G18" s="146"/>
      <c r="H18" s="159">
        <v>173</v>
      </c>
      <c r="I18" s="160"/>
      <c r="J18" s="168">
        <v>243</v>
      </c>
      <c r="K18" s="169"/>
      <c r="L18" s="155">
        <v>5</v>
      </c>
      <c r="M18" s="156"/>
      <c r="N18" s="155">
        <v>5</v>
      </c>
      <c r="O18" s="156"/>
    </row>
    <row r="19" spans="1:17" x14ac:dyDescent="0.25">
      <c r="A19">
        <v>7</v>
      </c>
      <c r="B19" s="123">
        <v>6</v>
      </c>
      <c r="C19" s="124"/>
      <c r="D19" s="129">
        <v>108</v>
      </c>
      <c r="E19" s="130"/>
      <c r="F19" s="145">
        <v>182</v>
      </c>
      <c r="G19" s="146"/>
      <c r="H19" s="159">
        <v>182</v>
      </c>
      <c r="I19" s="160"/>
      <c r="J19" s="168">
        <v>254</v>
      </c>
      <c r="K19" s="169"/>
      <c r="L19" s="155">
        <v>6</v>
      </c>
      <c r="M19" s="156"/>
      <c r="N19" s="155">
        <v>6</v>
      </c>
      <c r="O19" s="156"/>
    </row>
    <row r="20" spans="1:17" x14ac:dyDescent="0.25">
      <c r="A20">
        <v>8</v>
      </c>
      <c r="B20" s="123">
        <v>7</v>
      </c>
      <c r="C20" s="124"/>
      <c r="D20" s="129">
        <v>118</v>
      </c>
      <c r="E20" s="130"/>
      <c r="F20" s="145">
        <v>198</v>
      </c>
      <c r="G20" s="146"/>
      <c r="H20" s="159">
        <v>198</v>
      </c>
      <c r="I20" s="160"/>
      <c r="J20" s="168">
        <v>277</v>
      </c>
      <c r="K20" s="169"/>
      <c r="L20" s="155">
        <v>7</v>
      </c>
      <c r="M20" s="156"/>
      <c r="N20" s="155">
        <v>7</v>
      </c>
      <c r="O20" s="156"/>
    </row>
    <row r="21" spans="1:17" x14ac:dyDescent="0.25">
      <c r="A21">
        <v>9</v>
      </c>
      <c r="B21" s="123">
        <v>8</v>
      </c>
      <c r="C21" s="124"/>
      <c r="D21" s="129">
        <v>123</v>
      </c>
      <c r="E21" s="130"/>
      <c r="F21" s="145">
        <v>206</v>
      </c>
      <c r="G21" s="146"/>
      <c r="H21" s="159">
        <v>206</v>
      </c>
      <c r="I21" s="160"/>
      <c r="J21" s="168">
        <v>289</v>
      </c>
      <c r="K21" s="169"/>
      <c r="L21" s="155">
        <v>8</v>
      </c>
      <c r="M21" s="156"/>
      <c r="N21" s="155">
        <v>8</v>
      </c>
      <c r="O21" s="156"/>
    </row>
    <row r="22" spans="1:17" x14ac:dyDescent="0.25">
      <c r="A22">
        <v>10</v>
      </c>
      <c r="B22" s="123">
        <v>9</v>
      </c>
      <c r="C22" s="124"/>
      <c r="D22" s="131">
        <v>127</v>
      </c>
      <c r="E22" s="132"/>
      <c r="F22" s="175">
        <v>215</v>
      </c>
      <c r="G22" s="176"/>
      <c r="H22" s="161">
        <v>215</v>
      </c>
      <c r="I22" s="162"/>
      <c r="J22" s="173">
        <v>300</v>
      </c>
      <c r="K22" s="174"/>
      <c r="L22" s="171">
        <v>9</v>
      </c>
      <c r="M22" s="172"/>
      <c r="N22" s="171">
        <v>9</v>
      </c>
      <c r="O22" s="172"/>
    </row>
    <row r="23" spans="1:17" x14ac:dyDescent="0.25">
      <c r="A23">
        <v>11</v>
      </c>
      <c r="B23" s="121" t="s">
        <v>16</v>
      </c>
      <c r="C23" s="121"/>
      <c r="D23" s="127">
        <v>42927</v>
      </c>
      <c r="E23" s="127"/>
      <c r="F23" s="139">
        <v>42968</v>
      </c>
      <c r="G23" s="139"/>
      <c r="H23" s="140">
        <v>42933</v>
      </c>
      <c r="I23" s="140"/>
      <c r="J23" s="141">
        <v>42939</v>
      </c>
      <c r="K23" s="141"/>
      <c r="L23" s="151">
        <v>42979</v>
      </c>
      <c r="M23" s="151"/>
      <c r="N23" s="151">
        <v>43009</v>
      </c>
      <c r="O23" s="151"/>
    </row>
    <row r="24" spans="1:17" x14ac:dyDescent="0.25">
      <c r="A24">
        <v>12</v>
      </c>
      <c r="B24" s="121" t="s">
        <v>17</v>
      </c>
      <c r="C24" s="121"/>
      <c r="D24" s="127">
        <v>42929</v>
      </c>
      <c r="E24" s="127"/>
      <c r="F24" s="139">
        <v>42972</v>
      </c>
      <c r="G24" s="139"/>
      <c r="H24" s="140">
        <v>42937</v>
      </c>
      <c r="I24" s="140"/>
      <c r="J24" s="141">
        <v>42947</v>
      </c>
      <c r="K24" s="141"/>
      <c r="L24" s="151">
        <v>42981</v>
      </c>
      <c r="M24" s="151"/>
      <c r="N24" s="151">
        <v>43020</v>
      </c>
      <c r="O24" s="151"/>
    </row>
    <row r="25" spans="1:17" x14ac:dyDescent="0.25">
      <c r="A25">
        <v>13</v>
      </c>
      <c r="B25" s="121" t="s">
        <v>25</v>
      </c>
      <c r="C25" s="121"/>
      <c r="D25" s="128" t="s">
        <v>84</v>
      </c>
      <c r="E25" s="128"/>
      <c r="F25" s="142" t="s">
        <v>27</v>
      </c>
      <c r="G25" s="142"/>
      <c r="H25" s="157" t="s">
        <v>27</v>
      </c>
      <c r="I25" s="157"/>
      <c r="J25" s="158" t="s">
        <v>100</v>
      </c>
      <c r="K25" s="158"/>
      <c r="L25" s="152" t="s">
        <v>119</v>
      </c>
      <c r="M25" s="152"/>
      <c r="N25" s="152" t="s">
        <v>119</v>
      </c>
      <c r="O25" s="152"/>
      <c r="Q25" s="2"/>
    </row>
    <row r="26" spans="1:17" x14ac:dyDescent="0.25">
      <c r="A26">
        <v>14</v>
      </c>
      <c r="B26" s="121" t="s">
        <v>26</v>
      </c>
      <c r="C26" s="121"/>
      <c r="D26" s="128" t="s">
        <v>82</v>
      </c>
      <c r="E26" s="128"/>
      <c r="F26" s="142" t="s">
        <v>28</v>
      </c>
      <c r="G26" s="142"/>
      <c r="H26" s="157" t="s">
        <v>28</v>
      </c>
      <c r="I26" s="157"/>
      <c r="J26" s="158" t="s">
        <v>101</v>
      </c>
      <c r="K26" s="158"/>
      <c r="L26" s="152" t="s">
        <v>120</v>
      </c>
      <c r="M26" s="152"/>
      <c r="N26" s="152" t="s">
        <v>120</v>
      </c>
      <c r="O26" s="152"/>
    </row>
    <row r="27" spans="1:17" x14ac:dyDescent="0.25">
      <c r="A27">
        <v>15</v>
      </c>
      <c r="B27" s="121" t="s">
        <v>21</v>
      </c>
      <c r="C27" s="121"/>
      <c r="D27" s="128" t="s">
        <v>83</v>
      </c>
      <c r="E27" s="128"/>
      <c r="F27" s="142" t="s">
        <v>29</v>
      </c>
      <c r="G27" s="142"/>
      <c r="H27" s="157" t="s">
        <v>29</v>
      </c>
      <c r="I27" s="157"/>
      <c r="J27" s="158" t="s">
        <v>29</v>
      </c>
      <c r="K27" s="158"/>
      <c r="L27" s="152" t="s">
        <v>121</v>
      </c>
      <c r="M27" s="152"/>
      <c r="N27" s="152" t="s">
        <v>121</v>
      </c>
      <c r="O27" s="152"/>
    </row>
    <row r="28" spans="1:17" x14ac:dyDescent="0.25">
      <c r="A28">
        <v>16</v>
      </c>
      <c r="B28" s="121" t="s">
        <v>22</v>
      </c>
      <c r="C28" s="121"/>
      <c r="D28" s="127">
        <v>42902</v>
      </c>
      <c r="E28" s="127"/>
      <c r="F28" s="139">
        <v>42902</v>
      </c>
      <c r="G28" s="139"/>
      <c r="H28" s="140">
        <v>42902</v>
      </c>
      <c r="I28" s="140"/>
      <c r="J28" s="141">
        <v>42902</v>
      </c>
      <c r="K28" s="141"/>
      <c r="L28" s="151">
        <v>42977</v>
      </c>
      <c r="M28" s="151"/>
      <c r="N28" s="151">
        <v>42977</v>
      </c>
      <c r="O28" s="151"/>
    </row>
    <row r="29" spans="1:17" x14ac:dyDescent="0.25">
      <c r="A29">
        <v>17</v>
      </c>
      <c r="B29" s="121" t="s">
        <v>23</v>
      </c>
      <c r="C29" s="121"/>
      <c r="D29" s="128" t="s">
        <v>30</v>
      </c>
      <c r="E29" s="128"/>
      <c r="F29" s="142" t="s">
        <v>31</v>
      </c>
      <c r="G29" s="142"/>
      <c r="H29" s="157" t="s">
        <v>31</v>
      </c>
      <c r="I29" s="157"/>
      <c r="J29" s="158" t="s">
        <v>32</v>
      </c>
      <c r="K29" s="158"/>
      <c r="L29" s="152" t="s">
        <v>122</v>
      </c>
      <c r="M29" s="152"/>
      <c r="N29" s="152" t="s">
        <v>124</v>
      </c>
      <c r="O29" s="152"/>
    </row>
    <row r="30" spans="1:17" x14ac:dyDescent="0.25">
      <c r="A30">
        <v>18</v>
      </c>
      <c r="B30" s="121" t="s">
        <v>24</v>
      </c>
      <c r="C30" s="121"/>
      <c r="D30" s="128" t="s">
        <v>61</v>
      </c>
      <c r="E30" s="128"/>
      <c r="F30" s="142" t="s">
        <v>65</v>
      </c>
      <c r="G30" s="142"/>
      <c r="H30" s="157" t="s">
        <v>62</v>
      </c>
      <c r="I30" s="157"/>
      <c r="J30" s="158" t="s">
        <v>63</v>
      </c>
      <c r="K30" s="158"/>
      <c r="L30" s="152">
        <v>1234</v>
      </c>
      <c r="M30" s="152"/>
      <c r="N30" s="152">
        <v>3548</v>
      </c>
      <c r="O30" s="152"/>
    </row>
    <row r="31" spans="1:17" x14ac:dyDescent="0.25">
      <c r="A31">
        <v>19</v>
      </c>
      <c r="B31" s="121" t="s">
        <v>59</v>
      </c>
      <c r="C31" s="121"/>
      <c r="D31" s="170" t="s">
        <v>60</v>
      </c>
      <c r="E31" s="128"/>
      <c r="F31" s="142" t="s">
        <v>60</v>
      </c>
      <c r="G31" s="142"/>
      <c r="H31" s="157" t="s">
        <v>60</v>
      </c>
      <c r="I31" s="157"/>
      <c r="J31" s="158" t="s">
        <v>60</v>
      </c>
      <c r="K31" s="158"/>
      <c r="L31" s="152" t="s">
        <v>123</v>
      </c>
      <c r="M31" s="152"/>
      <c r="N31" s="152" t="s">
        <v>123</v>
      </c>
      <c r="O31" s="152"/>
    </row>
    <row r="32" spans="1:17" x14ac:dyDescent="0.25">
      <c r="A32">
        <v>20</v>
      </c>
      <c r="B32" s="177" t="s">
        <v>67</v>
      </c>
      <c r="C32" s="177"/>
      <c r="D32" s="178" t="s">
        <v>70</v>
      </c>
      <c r="E32" s="178"/>
      <c r="F32" s="179" t="s">
        <v>73</v>
      </c>
      <c r="G32" s="179"/>
      <c r="H32" s="181"/>
      <c r="I32" s="181"/>
      <c r="J32" s="182"/>
      <c r="K32" s="182"/>
      <c r="L32" s="180"/>
      <c r="M32" s="180"/>
      <c r="N32" s="180"/>
      <c r="O32" s="180"/>
    </row>
    <row r="33" spans="1:15" x14ac:dyDescent="0.25">
      <c r="A33">
        <v>21</v>
      </c>
      <c r="B33" s="177" t="s">
        <v>68</v>
      </c>
      <c r="C33" s="177"/>
      <c r="D33" s="178" t="s">
        <v>71</v>
      </c>
      <c r="E33" s="178"/>
      <c r="F33" s="179" t="s">
        <v>74</v>
      </c>
      <c r="G33" s="179"/>
      <c r="H33" s="181"/>
      <c r="I33" s="181"/>
      <c r="J33" s="182"/>
      <c r="K33" s="182"/>
      <c r="L33" s="180"/>
      <c r="M33" s="180"/>
      <c r="N33" s="180"/>
      <c r="O33" s="180"/>
    </row>
    <row r="34" spans="1:15" x14ac:dyDescent="0.25">
      <c r="A34">
        <v>22</v>
      </c>
      <c r="B34" s="177" t="s">
        <v>69</v>
      </c>
      <c r="C34" s="177"/>
      <c r="D34" s="178" t="s">
        <v>72</v>
      </c>
      <c r="E34" s="178"/>
      <c r="F34" s="179" t="s">
        <v>75</v>
      </c>
      <c r="G34" s="179"/>
      <c r="H34" s="181"/>
      <c r="I34" s="181"/>
      <c r="J34" s="182"/>
      <c r="K34" s="182"/>
      <c r="L34" s="180"/>
      <c r="M34" s="180"/>
      <c r="N34" s="180"/>
      <c r="O34" s="180"/>
    </row>
    <row r="39" spans="1:15" x14ac:dyDescent="0.25">
      <c r="B39" s="49" t="s">
        <v>86</v>
      </c>
    </row>
    <row r="40" spans="1:15" x14ac:dyDescent="0.25">
      <c r="B40" s="49" t="s">
        <v>87</v>
      </c>
    </row>
    <row r="41" spans="1:15" x14ac:dyDescent="0.25">
      <c r="B41" s="49" t="s">
        <v>49</v>
      </c>
    </row>
    <row r="42" spans="1:15" x14ac:dyDescent="0.25">
      <c r="B42" s="32" t="s">
        <v>45</v>
      </c>
    </row>
    <row r="43" spans="1:15" x14ac:dyDescent="0.25">
      <c r="B43" s="32" t="s">
        <v>50</v>
      </c>
    </row>
    <row r="44" spans="1:15" x14ac:dyDescent="0.25">
      <c r="B44" s="32" t="s">
        <v>48</v>
      </c>
    </row>
    <row r="45" spans="1:15" x14ac:dyDescent="0.25">
      <c r="B45" s="32" t="s">
        <v>46</v>
      </c>
    </row>
    <row r="46" spans="1:15" x14ac:dyDescent="0.25">
      <c r="B46" s="34" t="s">
        <v>47</v>
      </c>
    </row>
    <row r="47" spans="1:15" x14ac:dyDescent="0.25">
      <c r="B47" s="34" t="s">
        <v>89</v>
      </c>
    </row>
    <row r="48" spans="1:15" x14ac:dyDescent="0.25">
      <c r="B48" s="34" t="s">
        <v>88</v>
      </c>
    </row>
    <row r="49" spans="2:2" x14ac:dyDescent="0.25">
      <c r="B49" s="34" t="s">
        <v>44</v>
      </c>
    </row>
    <row r="50" spans="2:2" x14ac:dyDescent="0.25">
      <c r="B50" s="34" t="s">
        <v>90</v>
      </c>
    </row>
    <row r="51" spans="2:2" x14ac:dyDescent="0.25">
      <c r="B51" s="34" t="s">
        <v>85</v>
      </c>
    </row>
  </sheetData>
  <sheetProtection selectLockedCells="1"/>
  <mergeCells count="155">
    <mergeCell ref="N32:O32"/>
    <mergeCell ref="N33:O33"/>
    <mergeCell ref="N34:O34"/>
    <mergeCell ref="H32:I32"/>
    <mergeCell ref="H33:I33"/>
    <mergeCell ref="H34:I34"/>
    <mergeCell ref="J32:K32"/>
    <mergeCell ref="J33:K33"/>
    <mergeCell ref="J34:K34"/>
    <mergeCell ref="L32:M32"/>
    <mergeCell ref="L33:M33"/>
    <mergeCell ref="L34:M34"/>
    <mergeCell ref="B32:C32"/>
    <mergeCell ref="B33:C33"/>
    <mergeCell ref="B34:C34"/>
    <mergeCell ref="D32:E32"/>
    <mergeCell ref="D33:E33"/>
    <mergeCell ref="D34:E34"/>
    <mergeCell ref="F32:G32"/>
    <mergeCell ref="F33:G33"/>
    <mergeCell ref="F34:G34"/>
    <mergeCell ref="B31:C31"/>
    <mergeCell ref="D31:E31"/>
    <mergeCell ref="F31:G31"/>
    <mergeCell ref="H31:I31"/>
    <mergeCell ref="J31:K31"/>
    <mergeCell ref="L31:M31"/>
    <mergeCell ref="N31:O31"/>
    <mergeCell ref="N22:O22"/>
    <mergeCell ref="N18:O18"/>
    <mergeCell ref="J22:K22"/>
    <mergeCell ref="L22:M22"/>
    <mergeCell ref="F19:G19"/>
    <mergeCell ref="F20:G20"/>
    <mergeCell ref="F21:G21"/>
    <mergeCell ref="F22:G22"/>
    <mergeCell ref="L27:M27"/>
    <mergeCell ref="L28:M28"/>
    <mergeCell ref="L29:M29"/>
    <mergeCell ref="L30:M30"/>
    <mergeCell ref="F26:G26"/>
    <mergeCell ref="F27:G27"/>
    <mergeCell ref="F28:G28"/>
    <mergeCell ref="F29:G29"/>
    <mergeCell ref="F30:G30"/>
    <mergeCell ref="J14:K14"/>
    <mergeCell ref="J15:K15"/>
    <mergeCell ref="J16:K16"/>
    <mergeCell ref="J17:K17"/>
    <mergeCell ref="J18:K18"/>
    <mergeCell ref="J19:K19"/>
    <mergeCell ref="J20:K20"/>
    <mergeCell ref="J21:K21"/>
    <mergeCell ref="L17:M17"/>
    <mergeCell ref="L18:M18"/>
    <mergeCell ref="L19:M19"/>
    <mergeCell ref="L20:M20"/>
    <mergeCell ref="L21:M21"/>
    <mergeCell ref="B17:C17"/>
    <mergeCell ref="B18:C18"/>
    <mergeCell ref="B19:C19"/>
    <mergeCell ref="H14:I14"/>
    <mergeCell ref="H15:I15"/>
    <mergeCell ref="H16:I16"/>
    <mergeCell ref="H17:I17"/>
    <mergeCell ref="H18:I18"/>
    <mergeCell ref="H19:I19"/>
    <mergeCell ref="N13:O13"/>
    <mergeCell ref="N23:O23"/>
    <mergeCell ref="N24:O24"/>
    <mergeCell ref="N25:O25"/>
    <mergeCell ref="N26:O26"/>
    <mergeCell ref="N27:O27"/>
    <mergeCell ref="N28:O28"/>
    <mergeCell ref="N29:O29"/>
    <mergeCell ref="N30:O30"/>
    <mergeCell ref="N14:O14"/>
    <mergeCell ref="N15:O15"/>
    <mergeCell ref="N16:O16"/>
    <mergeCell ref="N17:O17"/>
    <mergeCell ref="N19:O19"/>
    <mergeCell ref="N20:O20"/>
    <mergeCell ref="N21:O21"/>
    <mergeCell ref="L13:M13"/>
    <mergeCell ref="L23:M23"/>
    <mergeCell ref="L24:M24"/>
    <mergeCell ref="L25:M25"/>
    <mergeCell ref="L26:M26"/>
    <mergeCell ref="L14:M14"/>
    <mergeCell ref="L15:M15"/>
    <mergeCell ref="L16:M16"/>
    <mergeCell ref="H30:I30"/>
    <mergeCell ref="J24:K24"/>
    <mergeCell ref="J25:K25"/>
    <mergeCell ref="J26:K26"/>
    <mergeCell ref="J27:K27"/>
    <mergeCell ref="J28:K28"/>
    <mergeCell ref="J29:K29"/>
    <mergeCell ref="J30:K30"/>
    <mergeCell ref="H25:I25"/>
    <mergeCell ref="H26:I26"/>
    <mergeCell ref="H27:I27"/>
    <mergeCell ref="H28:I28"/>
    <mergeCell ref="H29:I29"/>
    <mergeCell ref="H20:I20"/>
    <mergeCell ref="H21:I21"/>
    <mergeCell ref="H22:I22"/>
    <mergeCell ref="F13:G13"/>
    <mergeCell ref="H13:I13"/>
    <mergeCell ref="J13:K13"/>
    <mergeCell ref="B29:C29"/>
    <mergeCell ref="F23:G23"/>
    <mergeCell ref="H23:I23"/>
    <mergeCell ref="J23:K23"/>
    <mergeCell ref="H24:I24"/>
    <mergeCell ref="F24:G24"/>
    <mergeCell ref="F25:G25"/>
    <mergeCell ref="F14:G14"/>
    <mergeCell ref="F15:G15"/>
    <mergeCell ref="F16:G16"/>
    <mergeCell ref="F17:G17"/>
    <mergeCell ref="F18:G18"/>
    <mergeCell ref="B20:C20"/>
    <mergeCell ref="B21:C21"/>
    <mergeCell ref="B22:C22"/>
    <mergeCell ref="D14:E14"/>
    <mergeCell ref="D15:E15"/>
    <mergeCell ref="D16:E16"/>
    <mergeCell ref="D17:E17"/>
    <mergeCell ref="D18:E18"/>
    <mergeCell ref="D19:E19"/>
    <mergeCell ref="B30:C30"/>
    <mergeCell ref="B1:C1"/>
    <mergeCell ref="B13:C13"/>
    <mergeCell ref="B23:C23"/>
    <mergeCell ref="B24:C24"/>
    <mergeCell ref="B25:C25"/>
    <mergeCell ref="B14:C14"/>
    <mergeCell ref="D13:E13"/>
    <mergeCell ref="D23:E23"/>
    <mergeCell ref="D24:E24"/>
    <mergeCell ref="B26:C26"/>
    <mergeCell ref="B27:C27"/>
    <mergeCell ref="B28:C28"/>
    <mergeCell ref="D30:E30"/>
    <mergeCell ref="D25:E25"/>
    <mergeCell ref="D26:E26"/>
    <mergeCell ref="D27:E27"/>
    <mergeCell ref="D28:E28"/>
    <mergeCell ref="D29:E29"/>
    <mergeCell ref="D20:E20"/>
    <mergeCell ref="D21:E21"/>
    <mergeCell ref="D22:E22"/>
    <mergeCell ref="B15:C15"/>
    <mergeCell ref="B16:C16"/>
  </mergeCells>
  <dataValidations count="1">
    <dataValidation type="list" errorStyle="information" allowBlank="1" showInputMessage="1" sqref="B43">
      <formula1>"pargne,CIC Ouest,Crédit Agricole,Crédit Mutuel,La Banque Postale,LCL,Orange Bank,Société Générale"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Inscrits</vt:lpstr>
      <vt:lpstr>Registres présences</vt:lpstr>
      <vt:lpstr>Places disponibles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</dc:creator>
  <cp:lastModifiedBy>Florent</cp:lastModifiedBy>
  <cp:lastPrinted>2017-07-04T10:26:10Z</cp:lastPrinted>
  <dcterms:created xsi:type="dcterms:W3CDTF">2016-04-21T09:21:49Z</dcterms:created>
  <dcterms:modified xsi:type="dcterms:W3CDTF">2017-07-08T13:26:48Z</dcterms:modified>
</cp:coreProperties>
</file>