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codeName="{2109D909-C6D8-E34B-4C66-09127ED2DC46}"/>
  <workbookPr codeName="ThisWorkbook" hidePivotFieldList="1"/>
  <mc:AlternateContent xmlns:mc="http://schemas.openxmlformats.org/markup-compatibility/2006">
    <mc:Choice Requires="x15">
      <x15ac:absPath xmlns:x15ac="http://schemas.microsoft.com/office/spreadsheetml/2010/11/ac" url="C:\Users\Edouard\Downloads\"/>
    </mc:Choice>
  </mc:AlternateContent>
  <xr:revisionPtr revIDLastSave="0" documentId="13_ncr:1_{09FCB93C-2431-44D2-88DA-E6BB7BBBBE2B}" xr6:coauthVersionLast="45" xr6:coauthVersionMax="45" xr10:uidLastSave="{00000000-0000-0000-0000-000000000000}"/>
  <bookViews>
    <workbookView xWindow="-120" yWindow="-120" windowWidth="29040" windowHeight="15840" activeTab="1" xr2:uid="{00000000-000D-0000-FFFF-FFFF00000000}"/>
  </bookViews>
  <sheets>
    <sheet name="Petit_dej&amp;encas (2)" sheetId="66" r:id="rId1"/>
    <sheet name="Recettes" sheetId="67" r:id="rId2"/>
    <sheet name="Jour 1" sheetId="103" r:id="rId3"/>
    <sheet name="Jour 2" sheetId="102" r:id="rId4"/>
    <sheet name="jour 3" sheetId="101" r:id="rId5"/>
    <sheet name="jour  4" sheetId="105" r:id="rId6"/>
    <sheet name="jour 5" sheetId="104" r:id="rId7"/>
    <sheet name="jour 6" sheetId="107" r:id="rId8"/>
    <sheet name="jour 7" sheetId="106" r:id="rId9"/>
  </sheets>
  <externalReferences>
    <externalReference r:id="rId10"/>
  </externalReferences>
  <definedNames>
    <definedName name="_xlnm._FilterDatabase" localSheetId="2" hidden="1">'Jour 1'!$A$8:$F$8</definedName>
    <definedName name="_xlnm._FilterDatabase" localSheetId="0" hidden="1">'Petit_dej&amp;encas (2)'!$A$1:$L$601</definedName>
    <definedName name="_xlnm._FilterDatabase" localSheetId="1" hidden="1">Recettes!$A$3:$KB$16</definedName>
    <definedName name="Liste_repas">OFFSET(Recettes!$AQ$3,,,COUNTA(Recettes!$AQ:$AQ)-1)</definedName>
  </definedNames>
  <calcPr calcId="191028" calcMode="manual"/>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G29" i="102" l="1"/>
  <c r="J131" i="105" l="1"/>
  <c r="I131" i="105"/>
  <c r="H131" i="105"/>
  <c r="G131" i="105"/>
  <c r="J130" i="105"/>
  <c r="I130" i="105"/>
  <c r="H130" i="105"/>
  <c r="G130" i="105"/>
  <c r="J129" i="105"/>
  <c r="I129" i="105"/>
  <c r="H129" i="105"/>
  <c r="G129" i="105"/>
  <c r="F128" i="105"/>
  <c r="E128" i="105"/>
  <c r="F127" i="105"/>
  <c r="E127" i="105"/>
  <c r="F126" i="105"/>
  <c r="E126" i="105"/>
  <c r="F125" i="105"/>
  <c r="E125" i="105"/>
  <c r="F124" i="105"/>
  <c r="E124" i="105"/>
  <c r="F123" i="105"/>
  <c r="E123" i="105"/>
  <c r="F122" i="105"/>
  <c r="E122" i="105"/>
  <c r="F121" i="105"/>
  <c r="E121" i="105"/>
  <c r="F120" i="105"/>
  <c r="E120" i="105"/>
  <c r="F119" i="105"/>
  <c r="E119" i="105"/>
  <c r="F118" i="105"/>
  <c r="E118" i="105"/>
  <c r="F117" i="105"/>
  <c r="E117" i="105"/>
  <c r="F116" i="105"/>
  <c r="E116" i="105"/>
  <c r="F115" i="105"/>
  <c r="E115" i="105"/>
  <c r="F114" i="105"/>
  <c r="E114" i="105"/>
  <c r="F113" i="105"/>
  <c r="E113" i="105"/>
  <c r="F112" i="105"/>
  <c r="E112" i="105"/>
  <c r="F111" i="105"/>
  <c r="E111" i="105"/>
  <c r="F110" i="105"/>
  <c r="E110" i="105"/>
  <c r="J109" i="105"/>
  <c r="I109" i="105"/>
  <c r="H109" i="105"/>
  <c r="G109" i="105"/>
  <c r="F109" i="105"/>
  <c r="E109" i="105"/>
  <c r="D109" i="105"/>
  <c r="C109" i="105"/>
  <c r="J107" i="105"/>
  <c r="I107" i="105"/>
  <c r="H107" i="105"/>
  <c r="G107" i="105"/>
  <c r="J106" i="105"/>
  <c r="I106" i="105"/>
  <c r="H106" i="105"/>
  <c r="G106" i="105"/>
  <c r="J105" i="105"/>
  <c r="I105" i="105"/>
  <c r="H105" i="105"/>
  <c r="G105" i="105"/>
  <c r="F104" i="105"/>
  <c r="E104" i="105"/>
  <c r="F103" i="105"/>
  <c r="E103" i="105"/>
  <c r="F102" i="105"/>
  <c r="E102" i="105"/>
  <c r="F101" i="105"/>
  <c r="E101" i="105"/>
  <c r="F100" i="105"/>
  <c r="E100" i="105"/>
  <c r="F99" i="105"/>
  <c r="E99" i="105"/>
  <c r="F98" i="105"/>
  <c r="E98" i="105"/>
  <c r="F97" i="105"/>
  <c r="E97" i="105"/>
  <c r="F96" i="105"/>
  <c r="E96" i="105"/>
  <c r="F95" i="105"/>
  <c r="E95" i="105"/>
  <c r="F94" i="105"/>
  <c r="E94" i="105"/>
  <c r="F93" i="105"/>
  <c r="E93" i="105"/>
  <c r="F91" i="105"/>
  <c r="E91" i="105"/>
  <c r="F90" i="105"/>
  <c r="E90" i="105"/>
  <c r="F89" i="105"/>
  <c r="E89" i="105"/>
  <c r="F88" i="105"/>
  <c r="E88" i="105"/>
  <c r="F87" i="105"/>
  <c r="E87" i="105"/>
  <c r="F86" i="105"/>
  <c r="E86" i="105"/>
  <c r="J85" i="105"/>
  <c r="I85" i="105"/>
  <c r="H85" i="105"/>
  <c r="F85" i="105"/>
  <c r="E85" i="105"/>
  <c r="D85" i="105"/>
  <c r="J83" i="105"/>
  <c r="I83" i="105"/>
  <c r="H83" i="105"/>
  <c r="G83" i="105"/>
  <c r="J82" i="105"/>
  <c r="I82" i="105"/>
  <c r="H82" i="105"/>
  <c r="G82" i="105"/>
  <c r="J81" i="105"/>
  <c r="I81" i="105"/>
  <c r="H81" i="105"/>
  <c r="G81" i="105"/>
  <c r="F80" i="105"/>
  <c r="E80" i="105"/>
  <c r="F79" i="105"/>
  <c r="E79" i="105"/>
  <c r="F78" i="105"/>
  <c r="E78" i="105"/>
  <c r="F77" i="105"/>
  <c r="E77" i="105"/>
  <c r="F76" i="105"/>
  <c r="E76" i="105"/>
  <c r="F75" i="105"/>
  <c r="E75" i="105"/>
  <c r="F74" i="105"/>
  <c r="E74" i="105"/>
  <c r="F73" i="105"/>
  <c r="E73" i="105"/>
  <c r="F72" i="105"/>
  <c r="E72" i="105"/>
  <c r="J71" i="105"/>
  <c r="I71" i="105"/>
  <c r="H71" i="105"/>
  <c r="G71" i="105"/>
  <c r="F71" i="105"/>
  <c r="E71" i="105"/>
  <c r="D71" i="105"/>
  <c r="C71" i="105"/>
  <c r="J69" i="105"/>
  <c r="I69" i="105"/>
  <c r="H69" i="105"/>
  <c r="G69" i="105"/>
  <c r="J68" i="105"/>
  <c r="I68" i="105"/>
  <c r="H68" i="105"/>
  <c r="G68" i="105"/>
  <c r="J67" i="105"/>
  <c r="I67" i="105"/>
  <c r="H67" i="105"/>
  <c r="G67" i="105"/>
  <c r="F66" i="105"/>
  <c r="E66" i="105"/>
  <c r="F65" i="105"/>
  <c r="E65" i="105"/>
  <c r="F64" i="105"/>
  <c r="E64" i="105"/>
  <c r="F63" i="105"/>
  <c r="E63" i="105"/>
  <c r="F62" i="105"/>
  <c r="E62" i="105"/>
  <c r="F61" i="105"/>
  <c r="E61" i="105"/>
  <c r="F60" i="105"/>
  <c r="E60" i="105"/>
  <c r="F59" i="105"/>
  <c r="E59" i="105"/>
  <c r="F58" i="105"/>
  <c r="E58" i="105"/>
  <c r="F57" i="105"/>
  <c r="E57" i="105"/>
  <c r="F56" i="105"/>
  <c r="E56" i="105"/>
  <c r="F55" i="105"/>
  <c r="E55" i="105"/>
  <c r="F54" i="105"/>
  <c r="E54" i="105"/>
  <c r="F53" i="105"/>
  <c r="E53" i="105"/>
  <c r="F52" i="105"/>
  <c r="E52" i="105"/>
  <c r="F51" i="105"/>
  <c r="E51" i="105"/>
  <c r="F50" i="105"/>
  <c r="E50" i="105"/>
  <c r="F49" i="105"/>
  <c r="E49" i="105"/>
  <c r="F48" i="105"/>
  <c r="E48" i="105"/>
  <c r="J47" i="105"/>
  <c r="I47" i="105"/>
  <c r="H47" i="105"/>
  <c r="G47" i="105"/>
  <c r="F47" i="105"/>
  <c r="E47" i="105"/>
  <c r="D47" i="105"/>
  <c r="C47" i="105"/>
  <c r="J45" i="105"/>
  <c r="I45" i="105"/>
  <c r="H45" i="105"/>
  <c r="G45" i="105"/>
  <c r="J44" i="105"/>
  <c r="I44" i="105"/>
  <c r="H44" i="105"/>
  <c r="G44" i="105"/>
  <c r="J43" i="105"/>
  <c r="I43" i="105"/>
  <c r="H43" i="105"/>
  <c r="G43" i="105"/>
  <c r="F42" i="105"/>
  <c r="E42" i="105"/>
  <c r="F41" i="105"/>
  <c r="E41" i="105"/>
  <c r="F40" i="105"/>
  <c r="E40" i="105"/>
  <c r="F39" i="105"/>
  <c r="E39" i="105"/>
  <c r="F38" i="105"/>
  <c r="E38" i="105"/>
  <c r="F37" i="105"/>
  <c r="E37" i="105"/>
  <c r="F36" i="105"/>
  <c r="E36" i="105"/>
  <c r="F35" i="105"/>
  <c r="E35" i="105"/>
  <c r="F34" i="105"/>
  <c r="E34" i="105"/>
  <c r="J33" i="105"/>
  <c r="I33" i="105"/>
  <c r="H33" i="105"/>
  <c r="G33" i="105"/>
  <c r="F33" i="105"/>
  <c r="E33" i="105"/>
  <c r="D33" i="105"/>
  <c r="C33" i="105"/>
  <c r="J31" i="105"/>
  <c r="I31" i="105"/>
  <c r="H31" i="105"/>
  <c r="G31" i="105"/>
  <c r="J30" i="105"/>
  <c r="I30" i="105"/>
  <c r="H30" i="105"/>
  <c r="G30" i="105"/>
  <c r="J29" i="105"/>
  <c r="I29" i="105"/>
  <c r="H29" i="105"/>
  <c r="G29" i="105"/>
  <c r="F28" i="105"/>
  <c r="E28" i="105"/>
  <c r="F27" i="105"/>
  <c r="E27" i="105"/>
  <c r="F26" i="105"/>
  <c r="E26" i="105"/>
  <c r="F25" i="105"/>
  <c r="E25" i="105"/>
  <c r="F24" i="105"/>
  <c r="E24" i="105"/>
  <c r="F23" i="105"/>
  <c r="E23" i="105"/>
  <c r="F22" i="105"/>
  <c r="E22" i="105"/>
  <c r="F21" i="105"/>
  <c r="E21" i="105"/>
  <c r="F20" i="105"/>
  <c r="E20" i="105"/>
  <c r="F19" i="105"/>
  <c r="E19" i="105"/>
  <c r="F18" i="105"/>
  <c r="E18" i="105"/>
  <c r="F17" i="105"/>
  <c r="E17" i="105"/>
  <c r="F16" i="105"/>
  <c r="E16" i="105"/>
  <c r="F15" i="105"/>
  <c r="E15" i="105"/>
  <c r="F14" i="105"/>
  <c r="E14" i="105"/>
  <c r="F13" i="105"/>
  <c r="E13" i="105"/>
  <c r="F12" i="105"/>
  <c r="E12" i="105"/>
  <c r="F11" i="105"/>
  <c r="E11" i="105"/>
  <c r="F10" i="105"/>
  <c r="E10" i="105"/>
  <c r="J9" i="105"/>
  <c r="I9" i="105"/>
  <c r="H9" i="105"/>
  <c r="G9" i="105"/>
  <c r="F9" i="105"/>
  <c r="E9" i="105"/>
  <c r="D9" i="105"/>
  <c r="C9" i="105"/>
  <c r="J131" i="101"/>
  <c r="I131" i="101"/>
  <c r="H131" i="101"/>
  <c r="G131" i="101"/>
  <c r="J130" i="101"/>
  <c r="I130" i="101"/>
  <c r="H130" i="101"/>
  <c r="G130" i="101"/>
  <c r="J129" i="101"/>
  <c r="I129" i="101"/>
  <c r="H129" i="101"/>
  <c r="G129" i="101"/>
  <c r="F128" i="101"/>
  <c r="E128" i="101"/>
  <c r="F127" i="101"/>
  <c r="E127" i="101"/>
  <c r="F126" i="101"/>
  <c r="E126" i="101"/>
  <c r="F125" i="101"/>
  <c r="E125" i="101"/>
  <c r="F124" i="101"/>
  <c r="E124" i="101"/>
  <c r="F123" i="101"/>
  <c r="E123" i="101"/>
  <c r="F122" i="101"/>
  <c r="E122" i="101"/>
  <c r="F121" i="101"/>
  <c r="E121" i="101"/>
  <c r="F120" i="101"/>
  <c r="E120" i="101"/>
  <c r="F119" i="101"/>
  <c r="E119" i="101"/>
  <c r="F118" i="101"/>
  <c r="E118" i="101"/>
  <c r="F117" i="101"/>
  <c r="E117" i="101"/>
  <c r="F116" i="101"/>
  <c r="E116" i="101"/>
  <c r="F115" i="101"/>
  <c r="E115" i="101"/>
  <c r="F114" i="101"/>
  <c r="E114" i="101"/>
  <c r="F113" i="101"/>
  <c r="E113" i="101"/>
  <c r="F112" i="101"/>
  <c r="E112" i="101"/>
  <c r="F111" i="101"/>
  <c r="E111" i="101"/>
  <c r="F110" i="101"/>
  <c r="E110" i="101"/>
  <c r="J109" i="101"/>
  <c r="I109" i="101"/>
  <c r="H109" i="101"/>
  <c r="G109" i="101"/>
  <c r="F109" i="101"/>
  <c r="E109" i="101"/>
  <c r="D109" i="101"/>
  <c r="C109" i="101"/>
  <c r="J107" i="101"/>
  <c r="I107" i="101"/>
  <c r="H107" i="101"/>
  <c r="G107" i="101"/>
  <c r="J106" i="101"/>
  <c r="I106" i="101"/>
  <c r="H106" i="101"/>
  <c r="G106" i="101"/>
  <c r="J105" i="101"/>
  <c r="I105" i="101"/>
  <c r="H105" i="101"/>
  <c r="G105" i="101"/>
  <c r="F104" i="101"/>
  <c r="E104" i="101"/>
  <c r="F103" i="101"/>
  <c r="E103" i="101"/>
  <c r="F102" i="101"/>
  <c r="E102" i="101"/>
  <c r="F101" i="101"/>
  <c r="E101" i="101"/>
  <c r="F100" i="101"/>
  <c r="E100" i="101"/>
  <c r="F99" i="101"/>
  <c r="E99" i="101"/>
  <c r="F98" i="101"/>
  <c r="E98" i="101"/>
  <c r="F97" i="101"/>
  <c r="E97" i="101"/>
  <c r="F96" i="101"/>
  <c r="E96" i="101"/>
  <c r="F95" i="101"/>
  <c r="E95" i="101"/>
  <c r="F94" i="101"/>
  <c r="E94" i="101"/>
  <c r="F93" i="101"/>
  <c r="E93" i="101"/>
  <c r="F92" i="101"/>
  <c r="E92" i="101"/>
  <c r="F91" i="101"/>
  <c r="E91" i="101"/>
  <c r="F90" i="101"/>
  <c r="E90" i="101"/>
  <c r="F89" i="101"/>
  <c r="E89" i="101"/>
  <c r="F88" i="101"/>
  <c r="E88" i="101"/>
  <c r="F87" i="101"/>
  <c r="E87" i="101"/>
  <c r="F86" i="101"/>
  <c r="E86" i="101"/>
  <c r="J85" i="101"/>
  <c r="I85" i="101"/>
  <c r="H85" i="101"/>
  <c r="G85" i="101"/>
  <c r="F85" i="101"/>
  <c r="E85" i="101"/>
  <c r="D85" i="101"/>
  <c r="C85" i="101"/>
  <c r="I83" i="101"/>
  <c r="H83" i="101"/>
  <c r="G83" i="101"/>
  <c r="J83" i="101"/>
  <c r="I82" i="101"/>
  <c r="H82" i="101"/>
  <c r="G82" i="101"/>
  <c r="J82" i="101"/>
  <c r="I81" i="101"/>
  <c r="H81" i="101"/>
  <c r="G81" i="101"/>
  <c r="J81" i="101"/>
  <c r="F80" i="101"/>
  <c r="E80" i="101"/>
  <c r="F78" i="101"/>
  <c r="E78" i="101"/>
  <c r="F77" i="101"/>
  <c r="E77" i="101"/>
  <c r="F76" i="101"/>
  <c r="E76" i="101"/>
  <c r="F75" i="101"/>
  <c r="E75" i="101"/>
  <c r="F74" i="101"/>
  <c r="E74" i="101"/>
  <c r="F73" i="101"/>
  <c r="E73" i="101"/>
  <c r="F72" i="101"/>
  <c r="E72" i="101"/>
  <c r="J71" i="101"/>
  <c r="I71" i="101"/>
  <c r="H71" i="101"/>
  <c r="G71" i="101"/>
  <c r="F71" i="101"/>
  <c r="E71" i="101"/>
  <c r="D71" i="101"/>
  <c r="C71" i="101"/>
  <c r="J69" i="101"/>
  <c r="I69" i="101"/>
  <c r="H69" i="101"/>
  <c r="G69" i="101"/>
  <c r="J68" i="101"/>
  <c r="I68" i="101"/>
  <c r="H68" i="101"/>
  <c r="G68" i="101"/>
  <c r="J67" i="101"/>
  <c r="I67" i="101"/>
  <c r="H67" i="101"/>
  <c r="G67" i="101"/>
  <c r="F66" i="101"/>
  <c r="E66" i="101"/>
  <c r="F65" i="101"/>
  <c r="E65" i="101"/>
  <c r="F64" i="101"/>
  <c r="E64" i="101"/>
  <c r="F63" i="101"/>
  <c r="E63" i="101"/>
  <c r="F62" i="101"/>
  <c r="E62" i="101"/>
  <c r="F61" i="101"/>
  <c r="E61" i="101"/>
  <c r="F60" i="101"/>
  <c r="E60" i="101"/>
  <c r="F59" i="101"/>
  <c r="E59" i="101"/>
  <c r="F58" i="101"/>
  <c r="E58" i="101"/>
  <c r="F57" i="101"/>
  <c r="E57" i="101"/>
  <c r="F56" i="101"/>
  <c r="E56" i="101"/>
  <c r="F55" i="101"/>
  <c r="E55" i="101"/>
  <c r="F54" i="101"/>
  <c r="E54" i="101"/>
  <c r="F53" i="101"/>
  <c r="E53" i="101"/>
  <c r="F52" i="101"/>
  <c r="E52" i="101"/>
  <c r="F51" i="101"/>
  <c r="E51" i="101"/>
  <c r="F50" i="101"/>
  <c r="E50" i="101"/>
  <c r="F49" i="101"/>
  <c r="E49" i="101"/>
  <c r="F48" i="101"/>
  <c r="E48" i="101"/>
  <c r="J47" i="101"/>
  <c r="I47" i="101"/>
  <c r="H47" i="101"/>
  <c r="G47" i="101"/>
  <c r="F47" i="101"/>
  <c r="E47" i="101"/>
  <c r="D47" i="101"/>
  <c r="C47" i="101"/>
  <c r="H45" i="101"/>
  <c r="G45" i="101"/>
  <c r="J45" i="101"/>
  <c r="I45" i="101"/>
  <c r="H44" i="101"/>
  <c r="G44" i="101"/>
  <c r="J44" i="101"/>
  <c r="I44" i="101"/>
  <c r="H43" i="101"/>
  <c r="G43" i="101"/>
  <c r="J43" i="101"/>
  <c r="I43" i="101"/>
  <c r="F42" i="101"/>
  <c r="E42" i="101"/>
  <c r="F41" i="101"/>
  <c r="E41" i="101"/>
  <c r="F40" i="101"/>
  <c r="E40" i="101"/>
  <c r="F39" i="101"/>
  <c r="E39" i="101"/>
  <c r="F38" i="101"/>
  <c r="E38" i="101"/>
  <c r="F37" i="101"/>
  <c r="E37" i="101"/>
  <c r="F36" i="101"/>
  <c r="E36" i="101"/>
  <c r="F35" i="101"/>
  <c r="E35" i="101"/>
  <c r="F34" i="101"/>
  <c r="E34" i="101"/>
  <c r="J33" i="101"/>
  <c r="I33" i="101"/>
  <c r="H33" i="101"/>
  <c r="G33" i="101"/>
  <c r="F33" i="101"/>
  <c r="E33" i="101"/>
  <c r="D33" i="101"/>
  <c r="C33" i="101"/>
  <c r="J31" i="101"/>
  <c r="I31" i="101"/>
  <c r="H31" i="101"/>
  <c r="G31" i="101"/>
  <c r="J30" i="101"/>
  <c r="I30" i="101"/>
  <c r="H30" i="101"/>
  <c r="G30" i="101"/>
  <c r="J29" i="101"/>
  <c r="I29" i="101"/>
  <c r="H29" i="101"/>
  <c r="G29" i="101"/>
  <c r="F28" i="101"/>
  <c r="E28" i="101"/>
  <c r="F27" i="101"/>
  <c r="E27" i="101"/>
  <c r="F26" i="101"/>
  <c r="E26" i="101"/>
  <c r="F25" i="101"/>
  <c r="E25" i="101"/>
  <c r="F24" i="101"/>
  <c r="E24" i="101"/>
  <c r="F23" i="101"/>
  <c r="E23" i="101"/>
  <c r="F22" i="101"/>
  <c r="E22" i="101"/>
  <c r="F21" i="101"/>
  <c r="E21" i="101"/>
  <c r="F20" i="101"/>
  <c r="E20" i="101"/>
  <c r="F19" i="101"/>
  <c r="E19" i="101"/>
  <c r="F18" i="101"/>
  <c r="E18" i="101"/>
  <c r="F17" i="101"/>
  <c r="E17" i="101"/>
  <c r="F16" i="101"/>
  <c r="E16" i="101"/>
  <c r="F15" i="101"/>
  <c r="E15" i="101"/>
  <c r="F14" i="101"/>
  <c r="E14" i="101"/>
  <c r="F13" i="101"/>
  <c r="E13" i="101"/>
  <c r="F12" i="101"/>
  <c r="E12" i="101"/>
  <c r="F11" i="101"/>
  <c r="E11" i="101"/>
  <c r="F10" i="101"/>
  <c r="E10" i="101"/>
  <c r="J9" i="101"/>
  <c r="I9" i="101"/>
  <c r="H9" i="101"/>
  <c r="G9" i="101"/>
  <c r="E9" i="101"/>
  <c r="D9" i="101"/>
  <c r="C9" i="101"/>
  <c r="J131" i="102"/>
  <c r="I131" i="102"/>
  <c r="H131" i="102"/>
  <c r="G131" i="102"/>
  <c r="J130" i="102"/>
  <c r="I130" i="102"/>
  <c r="H130" i="102"/>
  <c r="G130" i="102"/>
  <c r="J129" i="102"/>
  <c r="I129" i="102"/>
  <c r="H129" i="102"/>
  <c r="G129" i="102"/>
  <c r="F128" i="102"/>
  <c r="E128" i="102"/>
  <c r="F127" i="102"/>
  <c r="E127" i="102"/>
  <c r="F126" i="102"/>
  <c r="E126" i="102"/>
  <c r="F125" i="102"/>
  <c r="E125" i="102"/>
  <c r="F124" i="102"/>
  <c r="E124" i="102"/>
  <c r="F123" i="102"/>
  <c r="E123" i="102"/>
  <c r="F122" i="102"/>
  <c r="E122" i="102"/>
  <c r="F121" i="102"/>
  <c r="E121" i="102"/>
  <c r="F120" i="102"/>
  <c r="E120" i="102"/>
  <c r="F119" i="102"/>
  <c r="E119" i="102"/>
  <c r="F118" i="102"/>
  <c r="E118" i="102"/>
  <c r="F117" i="102"/>
  <c r="E117" i="102"/>
  <c r="F116" i="102"/>
  <c r="E116" i="102"/>
  <c r="F115" i="102"/>
  <c r="E115" i="102"/>
  <c r="F114" i="102"/>
  <c r="E114" i="102"/>
  <c r="F113" i="102"/>
  <c r="E113" i="102"/>
  <c r="F112" i="102"/>
  <c r="E112" i="102"/>
  <c r="F111" i="102"/>
  <c r="E111" i="102"/>
  <c r="F110" i="102"/>
  <c r="E110" i="102"/>
  <c r="J109" i="102"/>
  <c r="I109" i="102"/>
  <c r="H109" i="102"/>
  <c r="G109" i="102"/>
  <c r="F109" i="102"/>
  <c r="E109" i="102"/>
  <c r="D109" i="102"/>
  <c r="C109" i="102"/>
  <c r="J107" i="102"/>
  <c r="I107" i="102"/>
  <c r="H107" i="102"/>
  <c r="G107" i="102"/>
  <c r="J106" i="102"/>
  <c r="I106" i="102"/>
  <c r="H106" i="102"/>
  <c r="G106" i="102"/>
  <c r="I105" i="102"/>
  <c r="H105" i="102"/>
  <c r="G105" i="102"/>
  <c r="J105" i="102"/>
  <c r="F104" i="102"/>
  <c r="E104" i="102"/>
  <c r="F103" i="102"/>
  <c r="E103" i="102"/>
  <c r="F102" i="102"/>
  <c r="E102" i="102"/>
  <c r="F101" i="102"/>
  <c r="E101" i="102"/>
  <c r="F100" i="102"/>
  <c r="E100" i="102"/>
  <c r="F99" i="102"/>
  <c r="E99" i="102"/>
  <c r="F98" i="102"/>
  <c r="E98" i="102"/>
  <c r="F97" i="102"/>
  <c r="E97" i="102"/>
  <c r="F96" i="102"/>
  <c r="E96" i="102"/>
  <c r="F95" i="102"/>
  <c r="E95" i="102"/>
  <c r="F94" i="102"/>
  <c r="E94" i="102"/>
  <c r="F93" i="102"/>
  <c r="E93" i="102"/>
  <c r="F92" i="102"/>
  <c r="E92" i="102"/>
  <c r="F91" i="102"/>
  <c r="E91" i="102"/>
  <c r="F90" i="102"/>
  <c r="E90" i="102"/>
  <c r="F89" i="102"/>
  <c r="E89" i="102"/>
  <c r="F88" i="102"/>
  <c r="E88" i="102"/>
  <c r="F87" i="102"/>
  <c r="E87" i="102"/>
  <c r="F86" i="102"/>
  <c r="E86" i="102"/>
  <c r="J85" i="102"/>
  <c r="I85" i="102"/>
  <c r="H85" i="102"/>
  <c r="G85" i="102"/>
  <c r="F85" i="102"/>
  <c r="E85" i="102"/>
  <c r="D85" i="102"/>
  <c r="C85" i="102"/>
  <c r="J83" i="102"/>
  <c r="I83" i="102"/>
  <c r="G83" i="102"/>
  <c r="H83" i="102"/>
  <c r="I82" i="102"/>
  <c r="H82" i="102"/>
  <c r="G82" i="102"/>
  <c r="J82" i="102"/>
  <c r="J81" i="102"/>
  <c r="H81" i="102"/>
  <c r="G81" i="102"/>
  <c r="I81" i="102"/>
  <c r="F80" i="102"/>
  <c r="E80" i="102"/>
  <c r="F79" i="102"/>
  <c r="E79" i="102"/>
  <c r="F78" i="102"/>
  <c r="E78" i="102"/>
  <c r="F77" i="102"/>
  <c r="E77" i="102"/>
  <c r="F76" i="102"/>
  <c r="E76" i="102"/>
  <c r="F75" i="102"/>
  <c r="E75" i="102"/>
  <c r="F74" i="102"/>
  <c r="E74" i="102"/>
  <c r="F73" i="102"/>
  <c r="E73" i="102"/>
  <c r="F72" i="102"/>
  <c r="E72" i="102"/>
  <c r="J71" i="102"/>
  <c r="I71" i="102"/>
  <c r="H71" i="102"/>
  <c r="G71" i="102"/>
  <c r="F71" i="102"/>
  <c r="E71" i="102"/>
  <c r="D71" i="102"/>
  <c r="C71" i="102"/>
  <c r="I69" i="102"/>
  <c r="H69" i="102"/>
  <c r="G69" i="102"/>
  <c r="J69" i="102"/>
  <c r="I68" i="102"/>
  <c r="H68" i="102"/>
  <c r="G68" i="102"/>
  <c r="J68" i="102"/>
  <c r="J67" i="102"/>
  <c r="I67" i="102"/>
  <c r="H67" i="102"/>
  <c r="G67" i="102"/>
  <c r="F66" i="102"/>
  <c r="E66" i="102"/>
  <c r="F65" i="102"/>
  <c r="E65" i="102"/>
  <c r="F64" i="102"/>
  <c r="E64" i="102"/>
  <c r="F63" i="102"/>
  <c r="E63" i="102"/>
  <c r="F62" i="102"/>
  <c r="E62" i="102"/>
  <c r="F61" i="102"/>
  <c r="E61" i="102"/>
  <c r="F60" i="102"/>
  <c r="E60" i="102"/>
  <c r="F59" i="102"/>
  <c r="E59" i="102"/>
  <c r="F58" i="102"/>
  <c r="E58" i="102"/>
  <c r="F57" i="102"/>
  <c r="E57" i="102"/>
  <c r="F56" i="102"/>
  <c r="E56" i="102"/>
  <c r="F55" i="102"/>
  <c r="E55" i="102"/>
  <c r="F54" i="102"/>
  <c r="E54" i="102"/>
  <c r="F53" i="102"/>
  <c r="E53" i="102"/>
  <c r="F52" i="102"/>
  <c r="E52" i="102"/>
  <c r="F51" i="102"/>
  <c r="E51" i="102"/>
  <c r="F50" i="102"/>
  <c r="E50" i="102"/>
  <c r="F49" i="102"/>
  <c r="E49" i="102"/>
  <c r="F48" i="102"/>
  <c r="E48" i="102"/>
  <c r="J47" i="102"/>
  <c r="I47" i="102"/>
  <c r="H47" i="102"/>
  <c r="G47" i="102"/>
  <c r="F47" i="102"/>
  <c r="E47" i="102"/>
  <c r="D47" i="102"/>
  <c r="C47" i="102"/>
  <c r="H45" i="102"/>
  <c r="G45" i="102"/>
  <c r="J45" i="102"/>
  <c r="I45" i="102"/>
  <c r="G44" i="102"/>
  <c r="J44" i="102"/>
  <c r="I44" i="102"/>
  <c r="H44" i="102"/>
  <c r="J43" i="102"/>
  <c r="G43" i="102"/>
  <c r="I43" i="102"/>
  <c r="H43" i="102"/>
  <c r="F42" i="102"/>
  <c r="E42" i="102"/>
  <c r="F41" i="102"/>
  <c r="E41" i="102"/>
  <c r="F40" i="102"/>
  <c r="E40" i="102"/>
  <c r="F39" i="102"/>
  <c r="E39" i="102"/>
  <c r="F38" i="102"/>
  <c r="E38" i="102"/>
  <c r="F37" i="102"/>
  <c r="E37" i="102"/>
  <c r="F36" i="102"/>
  <c r="E36" i="102"/>
  <c r="F35" i="102"/>
  <c r="E35" i="102"/>
  <c r="F34" i="102"/>
  <c r="E34" i="102"/>
  <c r="J33" i="102"/>
  <c r="I33" i="102"/>
  <c r="H33" i="102"/>
  <c r="G33" i="102"/>
  <c r="F33" i="102"/>
  <c r="E33" i="102"/>
  <c r="D33" i="102"/>
  <c r="C33" i="102"/>
  <c r="J31" i="102"/>
  <c r="I31" i="102"/>
  <c r="H31" i="102"/>
  <c r="G31" i="102"/>
  <c r="J30" i="102"/>
  <c r="I30" i="102"/>
  <c r="H30" i="102"/>
  <c r="G30" i="102"/>
  <c r="J29" i="102"/>
  <c r="I29" i="102"/>
  <c r="H29" i="102"/>
  <c r="F28" i="102"/>
  <c r="E28" i="102"/>
  <c r="F27" i="102"/>
  <c r="E27" i="102"/>
  <c r="F26" i="102"/>
  <c r="E26" i="102"/>
  <c r="F25" i="102"/>
  <c r="E25" i="102"/>
  <c r="F24" i="102"/>
  <c r="E24" i="102"/>
  <c r="F23" i="102"/>
  <c r="E23" i="102"/>
  <c r="F22" i="102"/>
  <c r="E22" i="102"/>
  <c r="F21" i="102"/>
  <c r="E21" i="102"/>
  <c r="F20" i="102"/>
  <c r="E20" i="102"/>
  <c r="F19" i="102"/>
  <c r="E19" i="102"/>
  <c r="F18" i="102"/>
  <c r="E18" i="102"/>
  <c r="F17" i="102"/>
  <c r="E17" i="102"/>
  <c r="F16" i="102"/>
  <c r="E16" i="102"/>
  <c r="F15" i="102"/>
  <c r="E15" i="102"/>
  <c r="F14" i="102"/>
  <c r="E14" i="102"/>
  <c r="F13" i="102"/>
  <c r="E13" i="102"/>
  <c r="F12" i="102"/>
  <c r="E12" i="102"/>
  <c r="F11" i="102"/>
  <c r="E11" i="102"/>
  <c r="F10" i="102"/>
  <c r="E10" i="102"/>
  <c r="J9" i="102"/>
  <c r="I9" i="102"/>
  <c r="H9" i="102"/>
  <c r="G9" i="102"/>
  <c r="E9" i="102"/>
  <c r="D9" i="102"/>
  <c r="C9" i="102"/>
  <c r="J6" i="102" l="1"/>
  <c r="I6" i="101"/>
  <c r="H6" i="105"/>
  <c r="I6" i="102"/>
  <c r="G6" i="102"/>
  <c r="H6" i="101"/>
  <c r="J6" i="105"/>
  <c r="G6" i="105"/>
  <c r="H6" i="102"/>
  <c r="I6" i="105"/>
  <c r="J6" i="101"/>
  <c r="G6" i="101"/>
  <c r="J131" i="103" l="1"/>
  <c r="I131" i="103"/>
  <c r="H131" i="103"/>
  <c r="G131" i="103"/>
  <c r="J130" i="103"/>
  <c r="I130" i="103"/>
  <c r="H130" i="103"/>
  <c r="G130" i="103"/>
  <c r="J129" i="103"/>
  <c r="I129" i="103"/>
  <c r="H129" i="103"/>
  <c r="G129" i="103"/>
  <c r="F128" i="103"/>
  <c r="E128" i="103"/>
  <c r="F127" i="103"/>
  <c r="E127" i="103"/>
  <c r="F126" i="103"/>
  <c r="E126" i="103"/>
  <c r="F125" i="103"/>
  <c r="E125" i="103"/>
  <c r="F124" i="103"/>
  <c r="E124" i="103"/>
  <c r="F123" i="103"/>
  <c r="E123" i="103"/>
  <c r="F122" i="103"/>
  <c r="E122" i="103"/>
  <c r="F121" i="103"/>
  <c r="E121" i="103"/>
  <c r="F120" i="103"/>
  <c r="E120" i="103"/>
  <c r="F119" i="103"/>
  <c r="E119" i="103"/>
  <c r="F118" i="103"/>
  <c r="E118" i="103"/>
  <c r="F117" i="103"/>
  <c r="E117" i="103"/>
  <c r="F116" i="103"/>
  <c r="E116" i="103"/>
  <c r="F115" i="103"/>
  <c r="E115" i="103"/>
  <c r="F114" i="103"/>
  <c r="E114" i="103"/>
  <c r="F113" i="103"/>
  <c r="E113" i="103"/>
  <c r="F112" i="103"/>
  <c r="E112" i="103"/>
  <c r="F111" i="103"/>
  <c r="E111" i="103"/>
  <c r="F110" i="103"/>
  <c r="E110" i="103"/>
  <c r="J109" i="103"/>
  <c r="I109" i="103"/>
  <c r="H109" i="103"/>
  <c r="G109" i="103"/>
  <c r="F109" i="103"/>
  <c r="E109" i="103"/>
  <c r="D109" i="103"/>
  <c r="C109" i="103"/>
  <c r="I107" i="103"/>
  <c r="H107" i="103"/>
  <c r="G107" i="103"/>
  <c r="J107" i="103"/>
  <c r="J106" i="103"/>
  <c r="I106" i="103"/>
  <c r="H106" i="103"/>
  <c r="G106" i="103"/>
  <c r="J105" i="103"/>
  <c r="I105" i="103"/>
  <c r="H105" i="103"/>
  <c r="G105" i="103"/>
  <c r="F104" i="103"/>
  <c r="E104" i="103"/>
  <c r="F103" i="103"/>
  <c r="E103" i="103"/>
  <c r="F102" i="103"/>
  <c r="E102" i="103"/>
  <c r="F101" i="103"/>
  <c r="E101" i="103"/>
  <c r="F100" i="103"/>
  <c r="E100" i="103"/>
  <c r="F99" i="103"/>
  <c r="E99" i="103"/>
  <c r="F98" i="103"/>
  <c r="E98" i="103"/>
  <c r="F97" i="103"/>
  <c r="E97" i="103"/>
  <c r="F96" i="103"/>
  <c r="E96" i="103"/>
  <c r="F95" i="103"/>
  <c r="E95" i="103"/>
  <c r="F94" i="103"/>
  <c r="E94" i="103"/>
  <c r="F93" i="103"/>
  <c r="E93" i="103"/>
  <c r="F92" i="103"/>
  <c r="E92" i="103"/>
  <c r="F91" i="103"/>
  <c r="E91" i="103"/>
  <c r="F90" i="103"/>
  <c r="E90" i="103"/>
  <c r="F89" i="103"/>
  <c r="E89" i="103"/>
  <c r="F88" i="103"/>
  <c r="E88" i="103"/>
  <c r="F87" i="103"/>
  <c r="E87" i="103"/>
  <c r="F86" i="103"/>
  <c r="E86" i="103"/>
  <c r="F85" i="103"/>
  <c r="E85" i="103"/>
  <c r="D85" i="103"/>
  <c r="C85" i="103"/>
  <c r="I83" i="103"/>
  <c r="H83" i="103"/>
  <c r="G83" i="103"/>
  <c r="J83" i="103"/>
  <c r="H82" i="103"/>
  <c r="G82" i="103"/>
  <c r="J82" i="103"/>
  <c r="I82" i="103"/>
  <c r="J81" i="103"/>
  <c r="H81" i="103"/>
  <c r="G81" i="103"/>
  <c r="I81" i="103"/>
  <c r="F80" i="103"/>
  <c r="E80" i="103"/>
  <c r="F79" i="103"/>
  <c r="E79" i="103"/>
  <c r="F78" i="103"/>
  <c r="E78" i="103"/>
  <c r="F77" i="103"/>
  <c r="E77" i="103"/>
  <c r="F76" i="103"/>
  <c r="E76" i="103"/>
  <c r="F75" i="103"/>
  <c r="E75" i="103"/>
  <c r="F74" i="103"/>
  <c r="E74" i="103"/>
  <c r="F73" i="103"/>
  <c r="E73" i="103"/>
  <c r="F72" i="103"/>
  <c r="E72" i="103"/>
  <c r="F71" i="103"/>
  <c r="E71" i="103"/>
  <c r="D71" i="103"/>
  <c r="C71" i="103"/>
  <c r="J69" i="103"/>
  <c r="I69" i="103"/>
  <c r="H69" i="103"/>
  <c r="G69" i="103"/>
  <c r="J68" i="103"/>
  <c r="I68" i="103"/>
  <c r="H68" i="103"/>
  <c r="G68" i="103"/>
  <c r="J67" i="103"/>
  <c r="I67" i="103"/>
  <c r="H67" i="103"/>
  <c r="G67" i="103"/>
  <c r="F66" i="103"/>
  <c r="E66" i="103"/>
  <c r="F65" i="103"/>
  <c r="E65" i="103"/>
  <c r="F64" i="103"/>
  <c r="E64" i="103"/>
  <c r="F63" i="103"/>
  <c r="E63" i="103"/>
  <c r="F62" i="103"/>
  <c r="E62" i="103"/>
  <c r="F61" i="103"/>
  <c r="E61" i="103"/>
  <c r="F60" i="103"/>
  <c r="E60" i="103"/>
  <c r="F59" i="103"/>
  <c r="E59" i="103"/>
  <c r="F58" i="103"/>
  <c r="E58" i="103"/>
  <c r="F57" i="103"/>
  <c r="E57" i="103"/>
  <c r="F56" i="103"/>
  <c r="E56" i="103"/>
  <c r="F55" i="103"/>
  <c r="E55" i="103"/>
  <c r="F54" i="103"/>
  <c r="E54" i="103"/>
  <c r="F53" i="103"/>
  <c r="E53" i="103"/>
  <c r="F52" i="103"/>
  <c r="E52" i="103"/>
  <c r="F51" i="103"/>
  <c r="E51" i="103"/>
  <c r="F50" i="103"/>
  <c r="E50" i="103"/>
  <c r="F49" i="103"/>
  <c r="E49" i="103"/>
  <c r="F48" i="103"/>
  <c r="E48" i="103"/>
  <c r="F47" i="103"/>
  <c r="E47" i="103"/>
  <c r="D47" i="103"/>
  <c r="C47" i="103"/>
  <c r="J45" i="103"/>
  <c r="I45" i="103"/>
  <c r="H45" i="103"/>
  <c r="G45" i="103"/>
  <c r="J44" i="103"/>
  <c r="I44" i="103"/>
  <c r="H44" i="103"/>
  <c r="G44" i="103"/>
  <c r="I43" i="103"/>
  <c r="H43" i="103"/>
  <c r="G43" i="103"/>
  <c r="J43" i="103"/>
  <c r="F42" i="103"/>
  <c r="E42" i="103"/>
  <c r="F41" i="103"/>
  <c r="E41" i="103"/>
  <c r="F40" i="103"/>
  <c r="E40" i="103"/>
  <c r="F39" i="103"/>
  <c r="E39" i="103"/>
  <c r="F38" i="103"/>
  <c r="E38" i="103"/>
  <c r="F37" i="103"/>
  <c r="E37" i="103"/>
  <c r="F36" i="103"/>
  <c r="E36" i="103"/>
  <c r="F35" i="103"/>
  <c r="E35" i="103"/>
  <c r="F34" i="103"/>
  <c r="E34" i="103"/>
  <c r="F33" i="103"/>
  <c r="E33" i="103"/>
  <c r="D33" i="103"/>
  <c r="C33" i="103"/>
  <c r="J31" i="103"/>
  <c r="I31" i="103"/>
  <c r="H31" i="103"/>
  <c r="G31" i="103"/>
  <c r="J30" i="103"/>
  <c r="I30" i="103"/>
  <c r="H30" i="103"/>
  <c r="G30" i="103"/>
  <c r="J29" i="103"/>
  <c r="I29" i="103"/>
  <c r="H29" i="103"/>
  <c r="G29" i="103"/>
  <c r="F28" i="103"/>
  <c r="E28" i="103"/>
  <c r="F27" i="103"/>
  <c r="E27" i="103"/>
  <c r="F26" i="103"/>
  <c r="E26" i="103"/>
  <c r="F25" i="103"/>
  <c r="E25" i="103"/>
  <c r="F24" i="103"/>
  <c r="E24" i="103"/>
  <c r="F23" i="103"/>
  <c r="E23" i="103"/>
  <c r="F22" i="103"/>
  <c r="E22" i="103"/>
  <c r="F21" i="103"/>
  <c r="E21" i="103"/>
  <c r="F20" i="103"/>
  <c r="E20" i="103"/>
  <c r="F19" i="103"/>
  <c r="E19" i="103"/>
  <c r="F18" i="103"/>
  <c r="E18" i="103"/>
  <c r="F17" i="103"/>
  <c r="E17" i="103"/>
  <c r="F16" i="103"/>
  <c r="E16" i="103"/>
  <c r="F15" i="103"/>
  <c r="E15" i="103"/>
  <c r="F14" i="103"/>
  <c r="E14" i="103"/>
  <c r="F13" i="103"/>
  <c r="E13" i="103"/>
  <c r="F12" i="103"/>
  <c r="E12" i="103"/>
  <c r="F11" i="103"/>
  <c r="E11" i="103"/>
  <c r="F10" i="103"/>
  <c r="E10" i="103"/>
  <c r="F9" i="103"/>
  <c r="E9" i="103"/>
  <c r="D9" i="103"/>
  <c r="C9" i="103"/>
  <c r="J33" i="103" l="1"/>
  <c r="G71" i="103"/>
  <c r="G9" i="103"/>
  <c r="J9" i="103" l="1"/>
  <c r="J71" i="103"/>
  <c r="H85" i="103"/>
  <c r="H9" i="103"/>
  <c r="H71" i="103"/>
  <c r="J47" i="103"/>
  <c r="G85" i="103"/>
  <c r="I9" i="103"/>
  <c r="I71" i="103"/>
  <c r="J85" i="103"/>
  <c r="I85" i="103"/>
  <c r="I47" i="103"/>
  <c r="I33" i="103"/>
  <c r="G47" i="103"/>
  <c r="G33" i="103"/>
  <c r="H47" i="103"/>
  <c r="H33" i="103"/>
  <c r="I2" i="66"/>
  <c r="C2" i="66" s="1"/>
  <c r="J2" i="66"/>
  <c r="D2" i="66" s="1"/>
  <c r="K2" i="66"/>
  <c r="E2" i="66" s="1"/>
  <c r="L2" i="66"/>
  <c r="F2" i="66" s="1"/>
  <c r="I3" i="66"/>
  <c r="C3" i="66" s="1"/>
  <c r="J3" i="66"/>
  <c r="D3" i="66" s="1"/>
  <c r="K3" i="66"/>
  <c r="E3" i="66" s="1"/>
  <c r="L3" i="66"/>
  <c r="F3" i="66" s="1"/>
  <c r="I4" i="66"/>
  <c r="C4" i="66" s="1"/>
  <c r="J4" i="66"/>
  <c r="D4" i="66" s="1"/>
  <c r="K4" i="66"/>
  <c r="E4" i="66" s="1"/>
  <c r="L4" i="66"/>
  <c r="F4" i="66" s="1"/>
  <c r="I5" i="66"/>
  <c r="C5" i="66" s="1"/>
  <c r="J5" i="66"/>
  <c r="D5" i="66" s="1"/>
  <c r="K5" i="66"/>
  <c r="E5" i="66" s="1"/>
  <c r="L5" i="66"/>
  <c r="F5" i="66" s="1"/>
  <c r="I6" i="66"/>
  <c r="C6" i="66" s="1"/>
  <c r="J6" i="66"/>
  <c r="D6" i="66" s="1"/>
  <c r="K6" i="66"/>
  <c r="E6" i="66" s="1"/>
  <c r="L6" i="66"/>
  <c r="F6" i="66" s="1"/>
  <c r="I7" i="66"/>
  <c r="C7" i="66" s="1"/>
  <c r="J7" i="66"/>
  <c r="D7" i="66" s="1"/>
  <c r="K7" i="66"/>
  <c r="E7" i="66" s="1"/>
  <c r="L7" i="66"/>
  <c r="F7" i="66" s="1"/>
  <c r="I8" i="66"/>
  <c r="C8" i="66" s="1"/>
  <c r="J8" i="66"/>
  <c r="D8" i="66" s="1"/>
  <c r="K8" i="66"/>
  <c r="E8" i="66" s="1"/>
  <c r="L8" i="66"/>
  <c r="F8" i="66" s="1"/>
  <c r="I9" i="66"/>
  <c r="C9" i="66" s="1"/>
  <c r="J9" i="66"/>
  <c r="D9" i="66" s="1"/>
  <c r="K9" i="66"/>
  <c r="E9" i="66"/>
  <c r="L9" i="66"/>
  <c r="F9" i="66" s="1"/>
  <c r="I10" i="66"/>
  <c r="C10" i="66" s="1"/>
  <c r="J10" i="66"/>
  <c r="D10" i="66" s="1"/>
  <c r="K10" i="66"/>
  <c r="E10" i="66" s="1"/>
  <c r="L10" i="66"/>
  <c r="F10" i="66" s="1"/>
  <c r="I11" i="66"/>
  <c r="C11" i="66" s="1"/>
  <c r="J11" i="66"/>
  <c r="D11" i="66"/>
  <c r="K11" i="66"/>
  <c r="E11" i="66" s="1"/>
  <c r="L11" i="66"/>
  <c r="F11" i="66" s="1"/>
  <c r="I13" i="66"/>
  <c r="C13" i="66" s="1"/>
  <c r="J13" i="66"/>
  <c r="D13" i="66" s="1"/>
  <c r="K13" i="66"/>
  <c r="E13" i="66" s="1"/>
  <c r="L13" i="66"/>
  <c r="F13" i="66" s="1"/>
  <c r="I14" i="66"/>
  <c r="C14" i="66" s="1"/>
  <c r="J14" i="66"/>
  <c r="D14" i="66" s="1"/>
  <c r="K14" i="66"/>
  <c r="E14" i="66" s="1"/>
  <c r="L14" i="66"/>
  <c r="F14" i="66" s="1"/>
  <c r="I15" i="66"/>
  <c r="C15" i="66" s="1"/>
  <c r="J15" i="66"/>
  <c r="D15" i="66" s="1"/>
  <c r="K15" i="66"/>
  <c r="E15" i="66" s="1"/>
  <c r="L15" i="66"/>
  <c r="F15" i="66" s="1"/>
  <c r="I16" i="66"/>
  <c r="C16" i="66" s="1"/>
  <c r="J16" i="66"/>
  <c r="D16" i="66" s="1"/>
  <c r="K16" i="66"/>
  <c r="E16" i="66" s="1"/>
  <c r="L16" i="66"/>
  <c r="F16" i="66" s="1"/>
  <c r="I18" i="66"/>
  <c r="C18" i="66" s="1"/>
  <c r="J18" i="66"/>
  <c r="D18" i="66" s="1"/>
  <c r="K18" i="66"/>
  <c r="E18" i="66" s="1"/>
  <c r="L18" i="66"/>
  <c r="F18" i="66" s="1"/>
  <c r="I19" i="66"/>
  <c r="C19" i="66" s="1"/>
  <c r="J19" i="66"/>
  <c r="D19" i="66" s="1"/>
  <c r="K19" i="66"/>
  <c r="E19" i="66" s="1"/>
  <c r="L19" i="66"/>
  <c r="F19" i="66" s="1"/>
  <c r="I20" i="66"/>
  <c r="C20" i="66" s="1"/>
  <c r="J20" i="66"/>
  <c r="D20" i="66" s="1"/>
  <c r="K20" i="66"/>
  <c r="E20" i="66" s="1"/>
  <c r="L20" i="66"/>
  <c r="F20" i="66" s="1"/>
  <c r="I21" i="66"/>
  <c r="C21" i="66" s="1"/>
  <c r="J21" i="66"/>
  <c r="D21" i="66" s="1"/>
  <c r="K21" i="66"/>
  <c r="E21" i="66" s="1"/>
  <c r="L21" i="66"/>
  <c r="F21" i="66" s="1"/>
  <c r="I23" i="66"/>
  <c r="C23" i="66" s="1"/>
  <c r="J23" i="66"/>
  <c r="D23" i="66" s="1"/>
  <c r="K23" i="66"/>
  <c r="E23" i="66" s="1"/>
  <c r="L23" i="66"/>
  <c r="F23" i="66" s="1"/>
  <c r="I24" i="66"/>
  <c r="C24" i="66" s="1"/>
  <c r="J24" i="66"/>
  <c r="D24" i="66" s="1"/>
  <c r="K24" i="66"/>
  <c r="E24" i="66" s="1"/>
  <c r="L24" i="66"/>
  <c r="F24" i="66" s="1"/>
  <c r="I25" i="66"/>
  <c r="C25" i="66" s="1"/>
  <c r="J25" i="66"/>
  <c r="D25" i="66" s="1"/>
  <c r="K25" i="66"/>
  <c r="E25" i="66" s="1"/>
  <c r="L25" i="66"/>
  <c r="F25" i="66" s="1"/>
  <c r="I26" i="66"/>
  <c r="C26" i="66" s="1"/>
  <c r="J26" i="66"/>
  <c r="D26" i="66" s="1"/>
  <c r="K26" i="66"/>
  <c r="E26" i="66" s="1"/>
  <c r="L26" i="66"/>
  <c r="F26" i="66" s="1"/>
  <c r="I27" i="66"/>
  <c r="C27" i="66" s="1"/>
  <c r="J27" i="66"/>
  <c r="D27" i="66" s="1"/>
  <c r="K27" i="66"/>
  <c r="E27" i="66" s="1"/>
  <c r="L27" i="66"/>
  <c r="F27" i="66" s="1"/>
  <c r="I28" i="66"/>
  <c r="C28" i="66" s="1"/>
  <c r="J28" i="66"/>
  <c r="D28" i="66" s="1"/>
  <c r="K28" i="66"/>
  <c r="E28" i="66" s="1"/>
  <c r="L28" i="66"/>
  <c r="F28" i="66" s="1"/>
  <c r="I29" i="66"/>
  <c r="C29" i="66" s="1"/>
  <c r="J29" i="66"/>
  <c r="D29" i="66" s="1"/>
  <c r="K29" i="66"/>
  <c r="E29" i="66" s="1"/>
  <c r="L29" i="66"/>
  <c r="F29" i="66" s="1"/>
  <c r="I31" i="66"/>
  <c r="C31" i="66" s="1"/>
  <c r="J31" i="66"/>
  <c r="D31" i="66" s="1"/>
  <c r="K31" i="66"/>
  <c r="E31" i="66" s="1"/>
  <c r="L31" i="66"/>
  <c r="F31" i="66" s="1"/>
  <c r="I32" i="66"/>
  <c r="C32" i="66" s="1"/>
  <c r="J32" i="66"/>
  <c r="D32" i="66" s="1"/>
  <c r="K32" i="66"/>
  <c r="E32" i="66" s="1"/>
  <c r="L32" i="66"/>
  <c r="F32" i="66" s="1"/>
  <c r="I33" i="66"/>
  <c r="C33" i="66" s="1"/>
  <c r="J33" i="66"/>
  <c r="D33" i="66" s="1"/>
  <c r="K33" i="66"/>
  <c r="E33" i="66" s="1"/>
  <c r="L33" i="66"/>
  <c r="F33" i="66" s="1"/>
  <c r="I34" i="66"/>
  <c r="C34" i="66" s="1"/>
  <c r="J34" i="66"/>
  <c r="D34" i="66" s="1"/>
  <c r="K34" i="66"/>
  <c r="E34" i="66" s="1"/>
  <c r="L34" i="66"/>
  <c r="F34" i="66" s="1"/>
  <c r="I35" i="66"/>
  <c r="C35" i="66" s="1"/>
  <c r="J35" i="66"/>
  <c r="D35" i="66" s="1"/>
  <c r="K35" i="66"/>
  <c r="E35" i="66" s="1"/>
  <c r="L35" i="66"/>
  <c r="F35" i="66" s="1"/>
  <c r="I37" i="66"/>
  <c r="C37" i="66" s="1"/>
  <c r="J37" i="66"/>
  <c r="D37" i="66" s="1"/>
  <c r="K37" i="66"/>
  <c r="E37" i="66" s="1"/>
  <c r="L37" i="66"/>
  <c r="F37" i="66" s="1"/>
  <c r="I38" i="66"/>
  <c r="C38" i="66" s="1"/>
  <c r="J38" i="66"/>
  <c r="D38" i="66" s="1"/>
  <c r="K38" i="66"/>
  <c r="E38" i="66" s="1"/>
  <c r="L38" i="66"/>
  <c r="F38" i="66" s="1"/>
  <c r="I39" i="66"/>
  <c r="C39" i="66" s="1"/>
  <c r="J39" i="66"/>
  <c r="D39" i="66" s="1"/>
  <c r="K39" i="66"/>
  <c r="E39" i="66" s="1"/>
  <c r="L39" i="66"/>
  <c r="F39" i="66" s="1"/>
  <c r="I40" i="66"/>
  <c r="C40" i="66" s="1"/>
  <c r="J40" i="66"/>
  <c r="D40" i="66" s="1"/>
  <c r="K40" i="66"/>
  <c r="E40" i="66" s="1"/>
  <c r="L40" i="66"/>
  <c r="F40" i="66" s="1"/>
  <c r="I41" i="66"/>
  <c r="C41" i="66" s="1"/>
  <c r="J41" i="66"/>
  <c r="D41" i="66" s="1"/>
  <c r="K41" i="66"/>
  <c r="E41" i="66" s="1"/>
  <c r="L41" i="66"/>
  <c r="F41" i="66" s="1"/>
  <c r="I43" i="66"/>
  <c r="C43" i="66" s="1"/>
  <c r="J43" i="66"/>
  <c r="D43" i="66" s="1"/>
  <c r="K43" i="66"/>
  <c r="E43" i="66" s="1"/>
  <c r="L43" i="66"/>
  <c r="F43" i="66" s="1"/>
  <c r="I44" i="66"/>
  <c r="C44" i="66" s="1"/>
  <c r="J44" i="66"/>
  <c r="D44" i="66" s="1"/>
  <c r="K44" i="66"/>
  <c r="E44" i="66" s="1"/>
  <c r="L44" i="66"/>
  <c r="F44" i="66" s="1"/>
  <c r="I45" i="66"/>
  <c r="C45" i="66" s="1"/>
  <c r="J45" i="66"/>
  <c r="D45" i="66" s="1"/>
  <c r="K45" i="66"/>
  <c r="E45" i="66" s="1"/>
  <c r="L45" i="66"/>
  <c r="F45" i="66" s="1"/>
  <c r="I46" i="66"/>
  <c r="C46" i="66" s="1"/>
  <c r="J46" i="66"/>
  <c r="D46" i="66" s="1"/>
  <c r="K46" i="66"/>
  <c r="E46" i="66" s="1"/>
  <c r="L46" i="66"/>
  <c r="F46" i="66" s="1"/>
  <c r="I47" i="66"/>
  <c r="C47" i="66" s="1"/>
  <c r="J47" i="66"/>
  <c r="D47" i="66" s="1"/>
  <c r="K47" i="66"/>
  <c r="E47" i="66" s="1"/>
  <c r="L47" i="66"/>
  <c r="F47" i="66" s="1"/>
  <c r="I48" i="66"/>
  <c r="C48" i="66" s="1"/>
  <c r="J48" i="66"/>
  <c r="D48" i="66" s="1"/>
  <c r="K48" i="66"/>
  <c r="E48" i="66" s="1"/>
  <c r="L48" i="66"/>
  <c r="F48" i="66" s="1"/>
  <c r="I49" i="66"/>
  <c r="C49" i="66" s="1"/>
  <c r="J49" i="66"/>
  <c r="D49" i="66" s="1"/>
  <c r="K49" i="66"/>
  <c r="E49" i="66" s="1"/>
  <c r="L49" i="66"/>
  <c r="F49" i="66" s="1"/>
  <c r="I50" i="66"/>
  <c r="C50" i="66" s="1"/>
  <c r="J50" i="66"/>
  <c r="D50" i="66" s="1"/>
  <c r="K50" i="66"/>
  <c r="E50" i="66" s="1"/>
  <c r="L50" i="66"/>
  <c r="F50" i="66" s="1"/>
  <c r="I51" i="66"/>
  <c r="C51" i="66" s="1"/>
  <c r="J51" i="66"/>
  <c r="D51" i="66" s="1"/>
  <c r="K51" i="66"/>
  <c r="E51" i="66" s="1"/>
  <c r="L51" i="66"/>
  <c r="F51" i="66" s="1"/>
  <c r="I52" i="66"/>
  <c r="C52" i="66" s="1"/>
  <c r="J52" i="66"/>
  <c r="D52" i="66" s="1"/>
  <c r="K52" i="66"/>
  <c r="E52" i="66" s="1"/>
  <c r="L52" i="66"/>
  <c r="F52" i="66" s="1"/>
  <c r="I53" i="66"/>
  <c r="C53" i="66" s="1"/>
  <c r="J53" i="66"/>
  <c r="D53" i="66" s="1"/>
  <c r="K53" i="66"/>
  <c r="E53" i="66" s="1"/>
  <c r="L53" i="66"/>
  <c r="F53" i="66" s="1"/>
  <c r="I54" i="66"/>
  <c r="C54" i="66" s="1"/>
  <c r="J54" i="66"/>
  <c r="D54" i="66" s="1"/>
  <c r="K54" i="66"/>
  <c r="E54" i="66" s="1"/>
  <c r="L54" i="66"/>
  <c r="F54" i="66" s="1"/>
  <c r="I55" i="66"/>
  <c r="C55" i="66" s="1"/>
  <c r="J55" i="66"/>
  <c r="D55" i="66" s="1"/>
  <c r="K55" i="66"/>
  <c r="E55" i="66" s="1"/>
  <c r="L55" i="66"/>
  <c r="F55" i="66" s="1"/>
  <c r="I56" i="66"/>
  <c r="C56" i="66" s="1"/>
  <c r="J56" i="66"/>
  <c r="D56" i="66" s="1"/>
  <c r="K56" i="66"/>
  <c r="E56" i="66" s="1"/>
  <c r="L56" i="66"/>
  <c r="F56" i="66" s="1"/>
  <c r="I57" i="66"/>
  <c r="C57" i="66" s="1"/>
  <c r="J57" i="66"/>
  <c r="D57" i="66" s="1"/>
  <c r="K57" i="66"/>
  <c r="E57" i="66" s="1"/>
  <c r="L57" i="66"/>
  <c r="F57" i="66" s="1"/>
  <c r="I58" i="66"/>
  <c r="C58" i="66" s="1"/>
  <c r="J58" i="66"/>
  <c r="D58" i="66" s="1"/>
  <c r="K58" i="66"/>
  <c r="E58" i="66" s="1"/>
  <c r="L58" i="66"/>
  <c r="F58" i="66" s="1"/>
  <c r="I59" i="66"/>
  <c r="C59" i="66" s="1"/>
  <c r="J59" i="66"/>
  <c r="D59" i="66" s="1"/>
  <c r="K59" i="66"/>
  <c r="E59" i="66" s="1"/>
  <c r="L59" i="66"/>
  <c r="F59" i="66" s="1"/>
  <c r="I60" i="66"/>
  <c r="C60" i="66" s="1"/>
  <c r="J60" i="66"/>
  <c r="D60" i="66" s="1"/>
  <c r="K60" i="66"/>
  <c r="E60" i="66" s="1"/>
  <c r="L60" i="66"/>
  <c r="F60" i="66" s="1"/>
  <c r="I61" i="66"/>
  <c r="C61" i="66" s="1"/>
  <c r="J61" i="66"/>
  <c r="D61" i="66" s="1"/>
  <c r="K61" i="66"/>
  <c r="E61" i="66" s="1"/>
  <c r="L61" i="66"/>
  <c r="F61" i="66" s="1"/>
  <c r="I62" i="66"/>
  <c r="C62" i="66" s="1"/>
  <c r="J62" i="66"/>
  <c r="D62" i="66" s="1"/>
  <c r="K62" i="66"/>
  <c r="E62" i="66" s="1"/>
  <c r="L62" i="66"/>
  <c r="F62" i="66" s="1"/>
  <c r="I63" i="66"/>
  <c r="C63" i="66" s="1"/>
  <c r="J63" i="66"/>
  <c r="D63" i="66" s="1"/>
  <c r="K63" i="66"/>
  <c r="E63" i="66" s="1"/>
  <c r="L63" i="66"/>
  <c r="F63" i="66" s="1"/>
  <c r="I64" i="66"/>
  <c r="C64" i="66" s="1"/>
  <c r="J64" i="66"/>
  <c r="D64" i="66" s="1"/>
  <c r="K64" i="66"/>
  <c r="E64" i="66" s="1"/>
  <c r="L64" i="66"/>
  <c r="F64" i="66" s="1"/>
  <c r="I65" i="66"/>
  <c r="C65" i="66" s="1"/>
  <c r="J65" i="66"/>
  <c r="D65" i="66" s="1"/>
  <c r="K65" i="66"/>
  <c r="E65" i="66" s="1"/>
  <c r="L65" i="66"/>
  <c r="F65" i="66" s="1"/>
  <c r="I66" i="66"/>
  <c r="C66" i="66" s="1"/>
  <c r="J66" i="66"/>
  <c r="D66" i="66" s="1"/>
  <c r="K66" i="66"/>
  <c r="E66" i="66" s="1"/>
  <c r="L66" i="66"/>
  <c r="F66" i="66" s="1"/>
  <c r="I67" i="66"/>
  <c r="C67" i="66" s="1"/>
  <c r="J67" i="66"/>
  <c r="D67" i="66" s="1"/>
  <c r="K67" i="66"/>
  <c r="E67" i="66" s="1"/>
  <c r="L67" i="66"/>
  <c r="F67" i="66" s="1"/>
  <c r="I68" i="66"/>
  <c r="C68" i="66" s="1"/>
  <c r="J68" i="66"/>
  <c r="D68" i="66" s="1"/>
  <c r="K68" i="66"/>
  <c r="E68" i="66" s="1"/>
  <c r="L68" i="66"/>
  <c r="F68" i="66" s="1"/>
  <c r="I69" i="66"/>
  <c r="C69" i="66" s="1"/>
  <c r="J69" i="66"/>
  <c r="D69" i="66" s="1"/>
  <c r="K69" i="66"/>
  <c r="E69" i="66" s="1"/>
  <c r="L69" i="66"/>
  <c r="F69" i="66" s="1"/>
  <c r="I70" i="66"/>
  <c r="C70" i="66" s="1"/>
  <c r="J70" i="66"/>
  <c r="D70" i="66" s="1"/>
  <c r="K70" i="66"/>
  <c r="E70" i="66" s="1"/>
  <c r="L70" i="66"/>
  <c r="F70" i="66" s="1"/>
  <c r="C71" i="66"/>
  <c r="D71" i="66"/>
  <c r="E71" i="66"/>
  <c r="F71" i="66"/>
  <c r="I72" i="66"/>
  <c r="C72" i="66" s="1"/>
  <c r="J72" i="66"/>
  <c r="D72" i="66" s="1"/>
  <c r="K72" i="66"/>
  <c r="E72" i="66" s="1"/>
  <c r="L72" i="66"/>
  <c r="F72" i="66" s="1"/>
  <c r="I73" i="66"/>
  <c r="C73" i="66" s="1"/>
  <c r="J73" i="66"/>
  <c r="D73" i="66" s="1"/>
  <c r="K73" i="66"/>
  <c r="E73" i="66" s="1"/>
  <c r="L73" i="66"/>
  <c r="F73" i="66" s="1"/>
  <c r="I74" i="66"/>
  <c r="C74" i="66" s="1"/>
  <c r="J74" i="66"/>
  <c r="D74" i="66" s="1"/>
  <c r="K74" i="66"/>
  <c r="E74" i="66" s="1"/>
  <c r="L74" i="66"/>
  <c r="F74" i="66" s="1"/>
  <c r="I75" i="66"/>
  <c r="C75" i="66" s="1"/>
  <c r="J75" i="66"/>
  <c r="D75" i="66" s="1"/>
  <c r="K75" i="66"/>
  <c r="E75" i="66" s="1"/>
  <c r="L75" i="66"/>
  <c r="F75" i="66" s="1"/>
  <c r="I76" i="66"/>
  <c r="C76" i="66" s="1"/>
  <c r="J76" i="66"/>
  <c r="D76" i="66" s="1"/>
  <c r="K76" i="66"/>
  <c r="E76" i="66" s="1"/>
  <c r="L76" i="66"/>
  <c r="F76" i="66" s="1"/>
  <c r="I77" i="66"/>
  <c r="C77" i="66" s="1"/>
  <c r="J77" i="66"/>
  <c r="D77" i="66" s="1"/>
  <c r="K77" i="66"/>
  <c r="E77" i="66" s="1"/>
  <c r="L77" i="66"/>
  <c r="F77" i="66"/>
  <c r="I78" i="66"/>
  <c r="C78" i="66" s="1"/>
  <c r="J78" i="66"/>
  <c r="D78" i="66" s="1"/>
  <c r="K78" i="66"/>
  <c r="E78" i="66" s="1"/>
  <c r="L78" i="66"/>
  <c r="F78" i="66" s="1"/>
  <c r="I79" i="66"/>
  <c r="C79" i="66" s="1"/>
  <c r="J79" i="66"/>
  <c r="D79" i="66" s="1"/>
  <c r="K79" i="66"/>
  <c r="E79" i="66" s="1"/>
  <c r="L79" i="66"/>
  <c r="F79" i="66" s="1"/>
  <c r="I80" i="66"/>
  <c r="C80" i="66" s="1"/>
  <c r="J80" i="66"/>
  <c r="D80" i="66" s="1"/>
  <c r="K80" i="66"/>
  <c r="E80" i="66" s="1"/>
  <c r="L80" i="66"/>
  <c r="F80" i="66" s="1"/>
  <c r="I81" i="66"/>
  <c r="C81" i="66" s="1"/>
  <c r="J81" i="66"/>
  <c r="D81" i="66" s="1"/>
  <c r="K81" i="66"/>
  <c r="E81" i="66" s="1"/>
  <c r="L81" i="66"/>
  <c r="F81" i="66" s="1"/>
  <c r="I82" i="66"/>
  <c r="C82" i="66" s="1"/>
  <c r="J82" i="66"/>
  <c r="D82" i="66" s="1"/>
  <c r="K82" i="66"/>
  <c r="E82" i="66" s="1"/>
  <c r="L82" i="66"/>
  <c r="F82" i="66" s="1"/>
  <c r="I83" i="66"/>
  <c r="C83" i="66" s="1"/>
  <c r="J83" i="66"/>
  <c r="D83" i="66" s="1"/>
  <c r="K83" i="66"/>
  <c r="E83" i="66" s="1"/>
  <c r="L83" i="66"/>
  <c r="F83" i="66" s="1"/>
  <c r="I84" i="66"/>
  <c r="C84" i="66" s="1"/>
  <c r="J84" i="66"/>
  <c r="D84" i="66" s="1"/>
  <c r="K84" i="66"/>
  <c r="E84" i="66" s="1"/>
  <c r="L84" i="66"/>
  <c r="F84" i="66" s="1"/>
  <c r="I85" i="66"/>
  <c r="C85" i="66" s="1"/>
  <c r="J85" i="66"/>
  <c r="D85" i="66" s="1"/>
  <c r="K85" i="66"/>
  <c r="E85" i="66" s="1"/>
  <c r="L85" i="66"/>
  <c r="F85" i="66" s="1"/>
  <c r="I86" i="66"/>
  <c r="C86" i="66" s="1"/>
  <c r="J86" i="66"/>
  <c r="D86" i="66" s="1"/>
  <c r="K86" i="66"/>
  <c r="E86" i="66" s="1"/>
  <c r="L86" i="66"/>
  <c r="F86" i="66" s="1"/>
  <c r="I87" i="66"/>
  <c r="C87" i="66" s="1"/>
  <c r="J87" i="66"/>
  <c r="D87" i="66" s="1"/>
  <c r="K87" i="66"/>
  <c r="E87" i="66" s="1"/>
  <c r="L87" i="66"/>
  <c r="F87" i="66" s="1"/>
  <c r="I88" i="66"/>
  <c r="C88" i="66" s="1"/>
  <c r="J88" i="66"/>
  <c r="D88" i="66" s="1"/>
  <c r="K88" i="66"/>
  <c r="E88" i="66" s="1"/>
  <c r="L88" i="66"/>
  <c r="F88" i="66" s="1"/>
  <c r="I89" i="66"/>
  <c r="C89" i="66" s="1"/>
  <c r="J89" i="66"/>
  <c r="D89" i="66" s="1"/>
  <c r="K89" i="66"/>
  <c r="E89" i="66" s="1"/>
  <c r="L89" i="66"/>
  <c r="F89" i="66" s="1"/>
  <c r="I90" i="66"/>
  <c r="C90" i="66" s="1"/>
  <c r="J90" i="66"/>
  <c r="D90" i="66" s="1"/>
  <c r="K90" i="66"/>
  <c r="E90" i="66" s="1"/>
  <c r="L90" i="66"/>
  <c r="F90" i="66" s="1"/>
  <c r="I91" i="66"/>
  <c r="C91" i="66" s="1"/>
  <c r="J91" i="66"/>
  <c r="D91" i="66" s="1"/>
  <c r="K91" i="66"/>
  <c r="E91" i="66" s="1"/>
  <c r="L91" i="66"/>
  <c r="F91" i="66" s="1"/>
  <c r="I92" i="66"/>
  <c r="C92" i="66" s="1"/>
  <c r="J92" i="66"/>
  <c r="D92" i="66" s="1"/>
  <c r="K92" i="66"/>
  <c r="E92" i="66" s="1"/>
  <c r="L92" i="66"/>
  <c r="F92" i="66" s="1"/>
  <c r="I93" i="66"/>
  <c r="C93" i="66" s="1"/>
  <c r="J93" i="66"/>
  <c r="D93" i="66" s="1"/>
  <c r="K93" i="66"/>
  <c r="E93" i="66" s="1"/>
  <c r="L93" i="66"/>
  <c r="F93" i="66" s="1"/>
  <c r="I94" i="66"/>
  <c r="C94" i="66" s="1"/>
  <c r="J94" i="66"/>
  <c r="D94" i="66" s="1"/>
  <c r="K94" i="66"/>
  <c r="E94" i="66" s="1"/>
  <c r="L94" i="66"/>
  <c r="F94" i="66" s="1"/>
  <c r="C95" i="66"/>
  <c r="D95" i="66"/>
  <c r="E95" i="66"/>
  <c r="F95" i="66"/>
  <c r="I96" i="66"/>
  <c r="C96" i="66" s="1"/>
  <c r="J96" i="66"/>
  <c r="D96" i="66" s="1"/>
  <c r="K96" i="66"/>
  <c r="E96" i="66" s="1"/>
  <c r="L96" i="66"/>
  <c r="F96" i="66" s="1"/>
  <c r="I97" i="66"/>
  <c r="C97" i="66" s="1"/>
  <c r="J97" i="66"/>
  <c r="D97" i="66" s="1"/>
  <c r="K97" i="66"/>
  <c r="E97" i="66" s="1"/>
  <c r="L97" i="66"/>
  <c r="F97" i="66" s="1"/>
  <c r="I98" i="66"/>
  <c r="C98" i="66" s="1"/>
  <c r="J98" i="66"/>
  <c r="D98" i="66" s="1"/>
  <c r="K98" i="66"/>
  <c r="E98" i="66" s="1"/>
  <c r="L98" i="66"/>
  <c r="F98" i="66" s="1"/>
  <c r="I99" i="66"/>
  <c r="C99" i="66" s="1"/>
  <c r="J99" i="66"/>
  <c r="D99" i="66" s="1"/>
  <c r="K99" i="66"/>
  <c r="E99" i="66" s="1"/>
  <c r="L99" i="66"/>
  <c r="F99" i="66" s="1"/>
  <c r="I100" i="66"/>
  <c r="C100" i="66" s="1"/>
  <c r="J100" i="66"/>
  <c r="D100" i="66" s="1"/>
  <c r="K100" i="66"/>
  <c r="E100" i="66" s="1"/>
  <c r="L100" i="66"/>
  <c r="F100" i="66" s="1"/>
  <c r="I101" i="66"/>
  <c r="C101" i="66" s="1"/>
  <c r="J101" i="66"/>
  <c r="D101" i="66" s="1"/>
  <c r="K101" i="66"/>
  <c r="E101" i="66" s="1"/>
  <c r="L101" i="66"/>
  <c r="F101" i="66" s="1"/>
  <c r="I102" i="66"/>
  <c r="C102" i="66" s="1"/>
  <c r="J102" i="66"/>
  <c r="D102" i="66" s="1"/>
  <c r="K102" i="66"/>
  <c r="E102" i="66" s="1"/>
  <c r="L102" i="66"/>
  <c r="F102" i="66" s="1"/>
  <c r="I103" i="66"/>
  <c r="C103" i="66" s="1"/>
  <c r="J103" i="66"/>
  <c r="D103" i="66" s="1"/>
  <c r="K103" i="66"/>
  <c r="E103" i="66" s="1"/>
  <c r="L103" i="66"/>
  <c r="F103" i="66" s="1"/>
  <c r="I104" i="66"/>
  <c r="C104" i="66" s="1"/>
  <c r="J104" i="66"/>
  <c r="D104" i="66" s="1"/>
  <c r="K104" i="66"/>
  <c r="E104" i="66" s="1"/>
  <c r="L104" i="66"/>
  <c r="F104" i="66" s="1"/>
  <c r="I105" i="66"/>
  <c r="C105" i="66" s="1"/>
  <c r="J105" i="66"/>
  <c r="D105" i="66" s="1"/>
  <c r="K105" i="66"/>
  <c r="E105" i="66" s="1"/>
  <c r="L105" i="66"/>
  <c r="F105" i="66" s="1"/>
  <c r="C106" i="66"/>
  <c r="D106" i="66"/>
  <c r="E106" i="66"/>
  <c r="F106" i="66"/>
  <c r="I107" i="66"/>
  <c r="C107" i="66" s="1"/>
  <c r="J107" i="66"/>
  <c r="D107" i="66" s="1"/>
  <c r="K107" i="66"/>
  <c r="E107" i="66" s="1"/>
  <c r="L107" i="66"/>
  <c r="F107" i="66" s="1"/>
  <c r="I108" i="66"/>
  <c r="C108" i="66" s="1"/>
  <c r="J108" i="66"/>
  <c r="D108" i="66" s="1"/>
  <c r="K108" i="66"/>
  <c r="E108" i="66" s="1"/>
  <c r="L108" i="66"/>
  <c r="F108" i="66" s="1"/>
  <c r="I109" i="66"/>
  <c r="C109" i="66" s="1"/>
  <c r="J109" i="66"/>
  <c r="D109" i="66" s="1"/>
  <c r="K109" i="66"/>
  <c r="E109" i="66" s="1"/>
  <c r="L109" i="66"/>
  <c r="F109" i="66" s="1"/>
  <c r="I110" i="66"/>
  <c r="C110" i="66" s="1"/>
  <c r="J110" i="66"/>
  <c r="D110" i="66" s="1"/>
  <c r="K110" i="66"/>
  <c r="E110" i="66" s="1"/>
  <c r="L110" i="66"/>
  <c r="F110" i="66" s="1"/>
  <c r="I111" i="66"/>
  <c r="C111" i="66" s="1"/>
  <c r="J111" i="66"/>
  <c r="D111" i="66" s="1"/>
  <c r="K111" i="66"/>
  <c r="E111" i="66" s="1"/>
  <c r="L111" i="66"/>
  <c r="F111" i="66" s="1"/>
  <c r="I112" i="66"/>
  <c r="C112" i="66" s="1"/>
  <c r="J112" i="66"/>
  <c r="D112" i="66" s="1"/>
  <c r="K112" i="66"/>
  <c r="E112" i="66" s="1"/>
  <c r="L112" i="66"/>
  <c r="F112" i="66" s="1"/>
  <c r="I113" i="66"/>
  <c r="C113" i="66" s="1"/>
  <c r="J113" i="66"/>
  <c r="D113" i="66" s="1"/>
  <c r="K113" i="66"/>
  <c r="E113" i="66" s="1"/>
  <c r="L113" i="66"/>
  <c r="F113" i="66" s="1"/>
  <c r="I114" i="66"/>
  <c r="C114" i="66" s="1"/>
  <c r="J114" i="66"/>
  <c r="D114" i="66" s="1"/>
  <c r="K114" i="66"/>
  <c r="E114" i="66" s="1"/>
  <c r="L114" i="66"/>
  <c r="F114" i="66" s="1"/>
  <c r="I115" i="66"/>
  <c r="C115" i="66" s="1"/>
  <c r="J115" i="66"/>
  <c r="D115" i="66" s="1"/>
  <c r="K115" i="66"/>
  <c r="E115" i="66" s="1"/>
  <c r="L115" i="66"/>
  <c r="F115" i="66" s="1"/>
  <c r="I116" i="66"/>
  <c r="C116" i="66" s="1"/>
  <c r="J116" i="66"/>
  <c r="D116" i="66" s="1"/>
  <c r="K116" i="66"/>
  <c r="E116" i="66" s="1"/>
  <c r="L116" i="66"/>
  <c r="F116" i="66" s="1"/>
  <c r="I117" i="66"/>
  <c r="C117" i="66" s="1"/>
  <c r="J117" i="66"/>
  <c r="D117" i="66" s="1"/>
  <c r="K117" i="66"/>
  <c r="E117" i="66" s="1"/>
  <c r="L117" i="66"/>
  <c r="F117" i="66" s="1"/>
  <c r="I118" i="66"/>
  <c r="C118" i="66" s="1"/>
  <c r="J118" i="66"/>
  <c r="D118" i="66" s="1"/>
  <c r="K118" i="66"/>
  <c r="E118" i="66" s="1"/>
  <c r="L118" i="66"/>
  <c r="F118" i="66" s="1"/>
  <c r="I119" i="66"/>
  <c r="C119" i="66" s="1"/>
  <c r="J119" i="66"/>
  <c r="D119" i="66" s="1"/>
  <c r="K119" i="66"/>
  <c r="E119" i="66" s="1"/>
  <c r="L119" i="66"/>
  <c r="F119" i="66" s="1"/>
  <c r="I120" i="66"/>
  <c r="C120" i="66" s="1"/>
  <c r="J120" i="66"/>
  <c r="D120" i="66" s="1"/>
  <c r="K120" i="66"/>
  <c r="E120" i="66" s="1"/>
  <c r="L120" i="66"/>
  <c r="F120" i="66" s="1"/>
  <c r="I121" i="66"/>
  <c r="C121" i="66" s="1"/>
  <c r="J121" i="66"/>
  <c r="D121" i="66" s="1"/>
  <c r="K121" i="66"/>
  <c r="E121" i="66" s="1"/>
  <c r="L121" i="66"/>
  <c r="F121" i="66" s="1"/>
  <c r="I122" i="66"/>
  <c r="C122" i="66" s="1"/>
  <c r="J122" i="66"/>
  <c r="D122" i="66" s="1"/>
  <c r="K122" i="66"/>
  <c r="E122" i="66" s="1"/>
  <c r="L122" i="66"/>
  <c r="F122" i="66" s="1"/>
  <c r="I123" i="66"/>
  <c r="C123" i="66" s="1"/>
  <c r="J123" i="66"/>
  <c r="D123" i="66" s="1"/>
  <c r="K123" i="66"/>
  <c r="E123" i="66" s="1"/>
  <c r="L123" i="66"/>
  <c r="F123" i="66" s="1"/>
  <c r="I124" i="66"/>
  <c r="C124" i="66" s="1"/>
  <c r="J124" i="66"/>
  <c r="D124" i="66" s="1"/>
  <c r="K124" i="66"/>
  <c r="E124" i="66" s="1"/>
  <c r="L124" i="66"/>
  <c r="F124" i="66" s="1"/>
  <c r="C125" i="66"/>
  <c r="D125" i="66"/>
  <c r="E125" i="66"/>
  <c r="F125" i="66"/>
  <c r="I126" i="66"/>
  <c r="C126" i="66" s="1"/>
  <c r="J126" i="66"/>
  <c r="D126" i="66" s="1"/>
  <c r="K126" i="66"/>
  <c r="E126" i="66" s="1"/>
  <c r="L126" i="66"/>
  <c r="F126" i="66" s="1"/>
  <c r="I127" i="66"/>
  <c r="C127" i="66" s="1"/>
  <c r="J127" i="66"/>
  <c r="D127" i="66" s="1"/>
  <c r="K127" i="66"/>
  <c r="E127" i="66" s="1"/>
  <c r="L127" i="66"/>
  <c r="F127" i="66" s="1"/>
  <c r="I128" i="66"/>
  <c r="C128" i="66" s="1"/>
  <c r="J128" i="66"/>
  <c r="D128" i="66" s="1"/>
  <c r="K128" i="66"/>
  <c r="E128" i="66" s="1"/>
  <c r="L128" i="66"/>
  <c r="F128" i="66" s="1"/>
  <c r="I129" i="66"/>
  <c r="C129" i="66" s="1"/>
  <c r="J129" i="66"/>
  <c r="D129" i="66" s="1"/>
  <c r="K129" i="66"/>
  <c r="E129" i="66" s="1"/>
  <c r="L129" i="66"/>
  <c r="F129" i="66" s="1"/>
  <c r="I130" i="66"/>
  <c r="C130" i="66" s="1"/>
  <c r="J130" i="66"/>
  <c r="D130" i="66"/>
  <c r="K130" i="66"/>
  <c r="E130" i="66" s="1"/>
  <c r="L130" i="66"/>
  <c r="F130" i="66" s="1"/>
  <c r="I131" i="66"/>
  <c r="C131" i="66" s="1"/>
  <c r="J131" i="66"/>
  <c r="D131" i="66" s="1"/>
  <c r="K131" i="66"/>
  <c r="E131" i="66" s="1"/>
  <c r="L131" i="66"/>
  <c r="F131" i="66" s="1"/>
  <c r="C132" i="66"/>
  <c r="D132" i="66"/>
  <c r="E132" i="66"/>
  <c r="F132" i="66"/>
  <c r="I133" i="66"/>
  <c r="C133" i="66" s="1"/>
  <c r="J133" i="66"/>
  <c r="D133" i="66" s="1"/>
  <c r="K133" i="66"/>
  <c r="E133" i="66" s="1"/>
  <c r="L133" i="66"/>
  <c r="F133" i="66" s="1"/>
  <c r="I134" i="66"/>
  <c r="C134" i="66" s="1"/>
  <c r="J134" i="66"/>
  <c r="D134" i="66" s="1"/>
  <c r="K134" i="66"/>
  <c r="E134" i="66" s="1"/>
  <c r="L134" i="66"/>
  <c r="F134" i="66" s="1"/>
  <c r="I135" i="66"/>
  <c r="C135" i="66" s="1"/>
  <c r="J135" i="66"/>
  <c r="D135" i="66" s="1"/>
  <c r="K135" i="66"/>
  <c r="E135" i="66" s="1"/>
  <c r="L135" i="66"/>
  <c r="F135" i="66" s="1"/>
  <c r="I136" i="66"/>
  <c r="C136" i="66" s="1"/>
  <c r="J136" i="66"/>
  <c r="D136" i="66" s="1"/>
  <c r="K136" i="66"/>
  <c r="E136" i="66" s="1"/>
  <c r="L136" i="66"/>
  <c r="F136" i="66" s="1"/>
  <c r="I137" i="66"/>
  <c r="C137" i="66" s="1"/>
  <c r="J137" i="66"/>
  <c r="D137" i="66" s="1"/>
  <c r="K137" i="66"/>
  <c r="E137" i="66" s="1"/>
  <c r="L137" i="66"/>
  <c r="F137" i="66" s="1"/>
  <c r="I138" i="66"/>
  <c r="C138" i="66" s="1"/>
  <c r="J138" i="66"/>
  <c r="D138" i="66" s="1"/>
  <c r="K138" i="66"/>
  <c r="E138" i="66" s="1"/>
  <c r="L138" i="66"/>
  <c r="F138" i="66" s="1"/>
  <c r="C139" i="66"/>
  <c r="D139" i="66"/>
  <c r="E139" i="66"/>
  <c r="F139" i="66"/>
  <c r="I140" i="66"/>
  <c r="C140" i="66" s="1"/>
  <c r="J140" i="66"/>
  <c r="D140" i="66" s="1"/>
  <c r="K140" i="66"/>
  <c r="E140" i="66" s="1"/>
  <c r="L140" i="66"/>
  <c r="F140" i="66" s="1"/>
  <c r="I141" i="66"/>
  <c r="C141" i="66" s="1"/>
  <c r="J141" i="66"/>
  <c r="D141" i="66" s="1"/>
  <c r="K141" i="66"/>
  <c r="E141" i="66" s="1"/>
  <c r="L141" i="66"/>
  <c r="F141" i="66" s="1"/>
  <c r="I142" i="66"/>
  <c r="C142" i="66" s="1"/>
  <c r="J142" i="66"/>
  <c r="D142" i="66" s="1"/>
  <c r="K142" i="66"/>
  <c r="E142" i="66" s="1"/>
  <c r="L142" i="66"/>
  <c r="F142" i="66" s="1"/>
  <c r="I143" i="66"/>
  <c r="C143" i="66" s="1"/>
  <c r="J143" i="66"/>
  <c r="D143" i="66" s="1"/>
  <c r="K143" i="66"/>
  <c r="E143" i="66" s="1"/>
  <c r="L143" i="66"/>
  <c r="F143" i="66" s="1"/>
  <c r="I144" i="66"/>
  <c r="C144" i="66" s="1"/>
  <c r="J144" i="66"/>
  <c r="D144" i="66" s="1"/>
  <c r="K144" i="66"/>
  <c r="E144" i="66" s="1"/>
  <c r="L144" i="66"/>
  <c r="F144" i="66" s="1"/>
  <c r="I145" i="66"/>
  <c r="C145" i="66" s="1"/>
  <c r="J145" i="66"/>
  <c r="D145" i="66" s="1"/>
  <c r="K145" i="66"/>
  <c r="E145" i="66" s="1"/>
  <c r="L145" i="66"/>
  <c r="F145" i="66" s="1"/>
  <c r="I146" i="66"/>
  <c r="C146" i="66" s="1"/>
  <c r="J146" i="66"/>
  <c r="D146" i="66" s="1"/>
  <c r="K146" i="66"/>
  <c r="E146" i="66" s="1"/>
  <c r="L146" i="66"/>
  <c r="F146" i="66" s="1"/>
  <c r="I147" i="66"/>
  <c r="C147" i="66" s="1"/>
  <c r="J147" i="66"/>
  <c r="D147" i="66" s="1"/>
  <c r="K147" i="66"/>
  <c r="E147" i="66" s="1"/>
  <c r="L147" i="66"/>
  <c r="F147" i="66" s="1"/>
  <c r="I148" i="66"/>
  <c r="C148" i="66" s="1"/>
  <c r="J148" i="66"/>
  <c r="D148" i="66" s="1"/>
  <c r="K148" i="66"/>
  <c r="E148" i="66" s="1"/>
  <c r="L148" i="66"/>
  <c r="F148" i="66" s="1"/>
  <c r="I149" i="66"/>
  <c r="C149" i="66" s="1"/>
  <c r="J149" i="66"/>
  <c r="D149" i="66"/>
  <c r="K149" i="66"/>
  <c r="E149" i="66" s="1"/>
  <c r="L149" i="66"/>
  <c r="F149" i="66" s="1"/>
  <c r="I150" i="66"/>
  <c r="C150" i="66" s="1"/>
  <c r="J150" i="66"/>
  <c r="D150" i="66" s="1"/>
  <c r="K150" i="66"/>
  <c r="E150" i="66" s="1"/>
  <c r="L150" i="66"/>
  <c r="F150" i="66" s="1"/>
  <c r="I151" i="66"/>
  <c r="C151" i="66" s="1"/>
  <c r="J151" i="66"/>
  <c r="D151" i="66" s="1"/>
  <c r="K151" i="66"/>
  <c r="E151" i="66" s="1"/>
  <c r="L151" i="66"/>
  <c r="F151" i="66" s="1"/>
  <c r="I152" i="66"/>
  <c r="C152" i="66" s="1"/>
  <c r="J152" i="66"/>
  <c r="D152" i="66" s="1"/>
  <c r="K152" i="66"/>
  <c r="E152" i="66" s="1"/>
  <c r="L152" i="66"/>
  <c r="F152" i="66" s="1"/>
  <c r="C153" i="66"/>
  <c r="D153" i="66"/>
  <c r="E153" i="66"/>
  <c r="F153" i="66"/>
  <c r="I154" i="66"/>
  <c r="C154" i="66" s="1"/>
  <c r="J154" i="66"/>
  <c r="D154" i="66" s="1"/>
  <c r="K154" i="66"/>
  <c r="E154" i="66" s="1"/>
  <c r="L154" i="66"/>
  <c r="F154" i="66" s="1"/>
  <c r="I155" i="66"/>
  <c r="C155" i="66" s="1"/>
  <c r="J155" i="66"/>
  <c r="D155" i="66" s="1"/>
  <c r="K155" i="66"/>
  <c r="E155" i="66" s="1"/>
  <c r="L155" i="66"/>
  <c r="F155" i="66" s="1"/>
  <c r="I156" i="66"/>
  <c r="C156" i="66" s="1"/>
  <c r="J156" i="66"/>
  <c r="D156" i="66" s="1"/>
  <c r="K156" i="66"/>
  <c r="E156" i="66" s="1"/>
  <c r="L156" i="66"/>
  <c r="F156" i="66" s="1"/>
  <c r="I157" i="66"/>
  <c r="C157" i="66" s="1"/>
  <c r="J157" i="66"/>
  <c r="D157" i="66" s="1"/>
  <c r="K157" i="66"/>
  <c r="E157" i="66" s="1"/>
  <c r="L157" i="66"/>
  <c r="F157" i="66" s="1"/>
  <c r="I158" i="66"/>
  <c r="C158" i="66" s="1"/>
  <c r="J158" i="66"/>
  <c r="D158" i="66" s="1"/>
  <c r="K158" i="66"/>
  <c r="E158" i="66" s="1"/>
  <c r="L158" i="66"/>
  <c r="F158" i="66" s="1"/>
  <c r="I159" i="66"/>
  <c r="C159" i="66" s="1"/>
  <c r="J159" i="66"/>
  <c r="D159" i="66" s="1"/>
  <c r="K159" i="66"/>
  <c r="E159" i="66" s="1"/>
  <c r="L159" i="66"/>
  <c r="F159" i="66" s="1"/>
  <c r="I160" i="66"/>
  <c r="C160" i="66" s="1"/>
  <c r="J160" i="66"/>
  <c r="D160" i="66" s="1"/>
  <c r="K160" i="66"/>
  <c r="E160" i="66" s="1"/>
  <c r="L160" i="66"/>
  <c r="F160" i="66" s="1"/>
  <c r="I161" i="66"/>
  <c r="C161" i="66" s="1"/>
  <c r="J161" i="66"/>
  <c r="D161" i="66" s="1"/>
  <c r="K161" i="66"/>
  <c r="E161" i="66" s="1"/>
  <c r="L161" i="66"/>
  <c r="F161" i="66" s="1"/>
  <c r="I162" i="66"/>
  <c r="C162" i="66" s="1"/>
  <c r="J162" i="66"/>
  <c r="D162" i="66" s="1"/>
  <c r="K162" i="66"/>
  <c r="E162" i="66" s="1"/>
  <c r="L162" i="66"/>
  <c r="F162" i="66" s="1"/>
  <c r="I163" i="66"/>
  <c r="C163" i="66" s="1"/>
  <c r="J163" i="66"/>
  <c r="D163" i="66" s="1"/>
  <c r="K163" i="66"/>
  <c r="E163" i="66" s="1"/>
  <c r="L163" i="66"/>
  <c r="F163" i="66" s="1"/>
  <c r="I164" i="66"/>
  <c r="C164" i="66" s="1"/>
  <c r="J164" i="66"/>
  <c r="D164" i="66" s="1"/>
  <c r="K164" i="66"/>
  <c r="E164" i="66" s="1"/>
  <c r="L164" i="66"/>
  <c r="F164" i="66" s="1"/>
  <c r="I165" i="66"/>
  <c r="C165" i="66" s="1"/>
  <c r="J165" i="66"/>
  <c r="D165" i="66" s="1"/>
  <c r="K165" i="66"/>
  <c r="E165" i="66" s="1"/>
  <c r="L165" i="66"/>
  <c r="F165" i="66" s="1"/>
  <c r="I166" i="66"/>
  <c r="C166" i="66" s="1"/>
  <c r="J166" i="66"/>
  <c r="D166" i="66" s="1"/>
  <c r="K166" i="66"/>
  <c r="E166" i="66" s="1"/>
  <c r="L166" i="66"/>
  <c r="F166" i="66" s="1"/>
  <c r="I167" i="66"/>
  <c r="C167" i="66" s="1"/>
  <c r="J167" i="66"/>
  <c r="D167" i="66" s="1"/>
  <c r="K167" i="66"/>
  <c r="E167" i="66" s="1"/>
  <c r="L167" i="66"/>
  <c r="F167" i="66" s="1"/>
  <c r="I168" i="66"/>
  <c r="C168" i="66" s="1"/>
  <c r="J168" i="66"/>
  <c r="D168" i="66" s="1"/>
  <c r="K168" i="66"/>
  <c r="E168" i="66" s="1"/>
  <c r="L168" i="66"/>
  <c r="F168" i="66" s="1"/>
  <c r="I169" i="66"/>
  <c r="C169" i="66" s="1"/>
  <c r="J169" i="66"/>
  <c r="D169" i="66" s="1"/>
  <c r="K169" i="66"/>
  <c r="E169" i="66" s="1"/>
  <c r="L169" i="66"/>
  <c r="F169" i="66" s="1"/>
  <c r="I170" i="66"/>
  <c r="C170" i="66" s="1"/>
  <c r="J170" i="66"/>
  <c r="D170" i="66" s="1"/>
  <c r="K170" i="66"/>
  <c r="E170" i="66" s="1"/>
  <c r="L170" i="66"/>
  <c r="F170" i="66" s="1"/>
  <c r="I171" i="66"/>
  <c r="C171" i="66" s="1"/>
  <c r="J171" i="66"/>
  <c r="D171" i="66" s="1"/>
  <c r="K171" i="66"/>
  <c r="E171" i="66" s="1"/>
  <c r="L171" i="66"/>
  <c r="F171" i="66" s="1"/>
  <c r="I172" i="66"/>
  <c r="C172" i="66" s="1"/>
  <c r="J172" i="66"/>
  <c r="D172" i="66" s="1"/>
  <c r="K172" i="66"/>
  <c r="E172" i="66" s="1"/>
  <c r="L172" i="66"/>
  <c r="F172" i="66" s="1"/>
  <c r="I173" i="66"/>
  <c r="C173" i="66" s="1"/>
  <c r="J173" i="66"/>
  <c r="D173" i="66" s="1"/>
  <c r="K173" i="66"/>
  <c r="E173" i="66" s="1"/>
  <c r="L173" i="66"/>
  <c r="F173" i="66" s="1"/>
  <c r="I174" i="66"/>
  <c r="C174" i="66" s="1"/>
  <c r="J174" i="66"/>
  <c r="D174" i="66" s="1"/>
  <c r="K174" i="66"/>
  <c r="E174" i="66" s="1"/>
  <c r="L174" i="66"/>
  <c r="F174" i="66" s="1"/>
  <c r="I175" i="66"/>
  <c r="C175" i="66" s="1"/>
  <c r="J175" i="66"/>
  <c r="D175" i="66" s="1"/>
  <c r="K175" i="66"/>
  <c r="E175" i="66" s="1"/>
  <c r="L175" i="66"/>
  <c r="F175" i="66" s="1"/>
  <c r="I176" i="66"/>
  <c r="C176" i="66" s="1"/>
  <c r="J176" i="66"/>
  <c r="D176" i="66" s="1"/>
  <c r="K176" i="66"/>
  <c r="E176" i="66" s="1"/>
  <c r="L176" i="66"/>
  <c r="F176" i="66" s="1"/>
  <c r="I177" i="66"/>
  <c r="C177" i="66" s="1"/>
  <c r="J177" i="66"/>
  <c r="D177" i="66" s="1"/>
  <c r="K177" i="66"/>
  <c r="E177" i="66" s="1"/>
  <c r="L177" i="66"/>
  <c r="F177" i="66"/>
  <c r="I178" i="66"/>
  <c r="C178" i="66" s="1"/>
  <c r="J178" i="66"/>
  <c r="D178" i="66" s="1"/>
  <c r="K178" i="66"/>
  <c r="E178" i="66" s="1"/>
  <c r="L178" i="66"/>
  <c r="F178" i="66" s="1"/>
  <c r="C179" i="66"/>
  <c r="D179" i="66"/>
  <c r="E179" i="66"/>
  <c r="F179" i="66"/>
  <c r="I180" i="66"/>
  <c r="C180" i="66" s="1"/>
  <c r="J180" i="66"/>
  <c r="D180" i="66" s="1"/>
  <c r="K180" i="66"/>
  <c r="E180" i="66" s="1"/>
  <c r="L180" i="66"/>
  <c r="F180" i="66" s="1"/>
  <c r="I181" i="66"/>
  <c r="C181" i="66" s="1"/>
  <c r="J181" i="66"/>
  <c r="D181" i="66" s="1"/>
  <c r="K181" i="66"/>
  <c r="E181" i="66" s="1"/>
  <c r="L181" i="66"/>
  <c r="F181" i="66" s="1"/>
  <c r="I182" i="66"/>
  <c r="C182" i="66" s="1"/>
  <c r="J182" i="66"/>
  <c r="D182" i="66" s="1"/>
  <c r="K182" i="66"/>
  <c r="E182" i="66" s="1"/>
  <c r="L182" i="66"/>
  <c r="F182" i="66" s="1"/>
  <c r="I183" i="66"/>
  <c r="C183" i="66" s="1"/>
  <c r="J183" i="66"/>
  <c r="D183" i="66" s="1"/>
  <c r="K183" i="66"/>
  <c r="E183" i="66" s="1"/>
  <c r="L183" i="66"/>
  <c r="F183" i="66" s="1"/>
  <c r="I184" i="66"/>
  <c r="C184" i="66" s="1"/>
  <c r="J184" i="66"/>
  <c r="D184" i="66" s="1"/>
  <c r="K184" i="66"/>
  <c r="E184" i="66" s="1"/>
  <c r="L184" i="66"/>
  <c r="F184" i="66" s="1"/>
  <c r="I185" i="66"/>
  <c r="C185" i="66" s="1"/>
  <c r="J185" i="66"/>
  <c r="D185" i="66" s="1"/>
  <c r="K185" i="66"/>
  <c r="E185" i="66" s="1"/>
  <c r="L185" i="66"/>
  <c r="F185" i="66" s="1"/>
  <c r="I186" i="66"/>
  <c r="C186" i="66" s="1"/>
  <c r="J186" i="66"/>
  <c r="D186" i="66" s="1"/>
  <c r="K186" i="66"/>
  <c r="E186" i="66" s="1"/>
  <c r="L186" i="66"/>
  <c r="F186" i="66" s="1"/>
  <c r="I187" i="66"/>
  <c r="C187" i="66" s="1"/>
  <c r="J187" i="66"/>
  <c r="D187" i="66" s="1"/>
  <c r="K187" i="66"/>
  <c r="E187" i="66" s="1"/>
  <c r="L187" i="66"/>
  <c r="F187" i="66" s="1"/>
  <c r="I188" i="66"/>
  <c r="C188" i="66" s="1"/>
  <c r="J188" i="66"/>
  <c r="D188" i="66" s="1"/>
  <c r="K188" i="66"/>
  <c r="E188" i="66" s="1"/>
  <c r="L188" i="66"/>
  <c r="F188" i="66" s="1"/>
  <c r="I189" i="66"/>
  <c r="C189" i="66" s="1"/>
  <c r="J189" i="66"/>
  <c r="D189" i="66" s="1"/>
  <c r="K189" i="66"/>
  <c r="E189" i="66" s="1"/>
  <c r="L189" i="66"/>
  <c r="F189" i="66" s="1"/>
  <c r="I190" i="66"/>
  <c r="C190" i="66" s="1"/>
  <c r="J190" i="66"/>
  <c r="D190" i="66" s="1"/>
  <c r="K190" i="66"/>
  <c r="E190" i="66" s="1"/>
  <c r="L190" i="66"/>
  <c r="F190" i="66" s="1"/>
  <c r="I191" i="66"/>
  <c r="C191" i="66" s="1"/>
  <c r="J191" i="66"/>
  <c r="D191" i="66" s="1"/>
  <c r="K191" i="66"/>
  <c r="E191" i="66" s="1"/>
  <c r="L191" i="66"/>
  <c r="F191" i="66" s="1"/>
  <c r="I192" i="66"/>
  <c r="C192" i="66" s="1"/>
  <c r="J192" i="66"/>
  <c r="D192" i="66" s="1"/>
  <c r="K192" i="66"/>
  <c r="E192" i="66" s="1"/>
  <c r="L192" i="66"/>
  <c r="F192" i="66" s="1"/>
  <c r="I193" i="66"/>
  <c r="C193" i="66" s="1"/>
  <c r="J193" i="66"/>
  <c r="D193" i="66" s="1"/>
  <c r="K193" i="66"/>
  <c r="E193" i="66" s="1"/>
  <c r="L193" i="66"/>
  <c r="F193" i="66" s="1"/>
  <c r="I194" i="66"/>
  <c r="C194" i="66" s="1"/>
  <c r="J194" i="66"/>
  <c r="D194" i="66" s="1"/>
  <c r="K194" i="66"/>
  <c r="E194" i="66" s="1"/>
  <c r="L194" i="66"/>
  <c r="F194" i="66" s="1"/>
  <c r="I195" i="66"/>
  <c r="C195" i="66" s="1"/>
  <c r="J195" i="66"/>
  <c r="D195" i="66" s="1"/>
  <c r="K195" i="66"/>
  <c r="E195" i="66" s="1"/>
  <c r="L195" i="66"/>
  <c r="F195" i="66" s="1"/>
  <c r="I196" i="66"/>
  <c r="C196" i="66" s="1"/>
  <c r="J196" i="66"/>
  <c r="D196" i="66" s="1"/>
  <c r="K196" i="66"/>
  <c r="E196" i="66" s="1"/>
  <c r="L196" i="66"/>
  <c r="F196" i="66" s="1"/>
  <c r="I197" i="66"/>
  <c r="C197" i="66" s="1"/>
  <c r="J197" i="66"/>
  <c r="D197" i="66" s="1"/>
  <c r="K197" i="66"/>
  <c r="E197" i="66" s="1"/>
  <c r="L197" i="66"/>
  <c r="F197" i="66" s="1"/>
  <c r="I198" i="66"/>
  <c r="C198" i="66" s="1"/>
  <c r="J198" i="66"/>
  <c r="D198" i="66" s="1"/>
  <c r="K198" i="66"/>
  <c r="E198" i="66" s="1"/>
  <c r="L198" i="66"/>
  <c r="F198" i="66" s="1"/>
  <c r="I199" i="66"/>
  <c r="C199" i="66" s="1"/>
  <c r="J199" i="66"/>
  <c r="D199" i="66" s="1"/>
  <c r="K199" i="66"/>
  <c r="E199" i="66" s="1"/>
  <c r="L199" i="66"/>
  <c r="F199" i="66" s="1"/>
  <c r="I200" i="66"/>
  <c r="C200" i="66" s="1"/>
  <c r="J200" i="66"/>
  <c r="D200" i="66" s="1"/>
  <c r="K200" i="66"/>
  <c r="E200" i="66" s="1"/>
  <c r="L200" i="66"/>
  <c r="F200" i="66" s="1"/>
  <c r="I201" i="66"/>
  <c r="C201" i="66" s="1"/>
  <c r="J201" i="66"/>
  <c r="D201" i="66" s="1"/>
  <c r="K201" i="66"/>
  <c r="E201" i="66" s="1"/>
  <c r="L201" i="66"/>
  <c r="F201" i="66" s="1"/>
  <c r="I202" i="66"/>
  <c r="C202" i="66" s="1"/>
  <c r="J202" i="66"/>
  <c r="D202" i="66" s="1"/>
  <c r="K202" i="66"/>
  <c r="E202" i="66" s="1"/>
  <c r="L202" i="66"/>
  <c r="F202" i="66" s="1"/>
  <c r="I203" i="66"/>
  <c r="C203" i="66" s="1"/>
  <c r="J203" i="66"/>
  <c r="D203" i="66" s="1"/>
  <c r="K203" i="66"/>
  <c r="E203" i="66" s="1"/>
  <c r="L203" i="66"/>
  <c r="F203" i="66" s="1"/>
  <c r="I204" i="66"/>
  <c r="C204" i="66" s="1"/>
  <c r="J204" i="66"/>
  <c r="D204" i="66" s="1"/>
  <c r="K204" i="66"/>
  <c r="E204" i="66" s="1"/>
  <c r="L204" i="66"/>
  <c r="F204" i="66" s="1"/>
  <c r="I205" i="66"/>
  <c r="C205" i="66" s="1"/>
  <c r="J205" i="66"/>
  <c r="D205" i="66" s="1"/>
  <c r="K205" i="66"/>
  <c r="E205" i="66" s="1"/>
  <c r="L205" i="66"/>
  <c r="F205" i="66" s="1"/>
  <c r="I206" i="66"/>
  <c r="C206" i="66" s="1"/>
  <c r="J206" i="66"/>
  <c r="D206" i="66" s="1"/>
  <c r="K206" i="66"/>
  <c r="E206" i="66" s="1"/>
  <c r="L206" i="66"/>
  <c r="F206" i="66" s="1"/>
  <c r="I207" i="66"/>
  <c r="C207" i="66" s="1"/>
  <c r="J207" i="66"/>
  <c r="D207" i="66" s="1"/>
  <c r="K207" i="66"/>
  <c r="E207" i="66" s="1"/>
  <c r="L207" i="66"/>
  <c r="F207" i="66" s="1"/>
  <c r="I208" i="66"/>
  <c r="C208" i="66" s="1"/>
  <c r="J208" i="66"/>
  <c r="D208" i="66" s="1"/>
  <c r="K208" i="66"/>
  <c r="E208" i="66" s="1"/>
  <c r="L208" i="66"/>
  <c r="F208" i="66" s="1"/>
  <c r="I209" i="66"/>
  <c r="C209" i="66" s="1"/>
  <c r="J209" i="66"/>
  <c r="D209" i="66" s="1"/>
  <c r="K209" i="66"/>
  <c r="E209" i="66" s="1"/>
  <c r="L209" i="66"/>
  <c r="F209" i="66" s="1"/>
  <c r="I210" i="66"/>
  <c r="C210" i="66" s="1"/>
  <c r="J210" i="66"/>
  <c r="D210" i="66" s="1"/>
  <c r="K210" i="66"/>
  <c r="E210" i="66" s="1"/>
  <c r="L210" i="66"/>
  <c r="F210" i="66" s="1"/>
  <c r="I211" i="66"/>
  <c r="C211" i="66" s="1"/>
  <c r="J211" i="66"/>
  <c r="D211" i="66" s="1"/>
  <c r="K211" i="66"/>
  <c r="E211" i="66" s="1"/>
  <c r="L211" i="66"/>
  <c r="F211" i="66" s="1"/>
  <c r="I212" i="66"/>
  <c r="C212" i="66" s="1"/>
  <c r="J212" i="66"/>
  <c r="D212" i="66" s="1"/>
  <c r="K212" i="66"/>
  <c r="E212" i="66" s="1"/>
  <c r="L212" i="66"/>
  <c r="F212" i="66" s="1"/>
  <c r="I213" i="66"/>
  <c r="C213" i="66" s="1"/>
  <c r="J213" i="66"/>
  <c r="D213" i="66" s="1"/>
  <c r="K213" i="66"/>
  <c r="E213" i="66" s="1"/>
  <c r="L213" i="66"/>
  <c r="F213" i="66" s="1"/>
  <c r="I214" i="66"/>
  <c r="C214" i="66" s="1"/>
  <c r="J214" i="66"/>
  <c r="D214" i="66" s="1"/>
  <c r="K214" i="66"/>
  <c r="E214" i="66" s="1"/>
  <c r="L214" i="66"/>
  <c r="F214" i="66" s="1"/>
  <c r="I215" i="66"/>
  <c r="C215" i="66" s="1"/>
  <c r="J215" i="66"/>
  <c r="D215" i="66" s="1"/>
  <c r="K215" i="66"/>
  <c r="E215" i="66" s="1"/>
  <c r="L215" i="66"/>
  <c r="F215" i="66" s="1"/>
  <c r="I216" i="66"/>
  <c r="C216" i="66" s="1"/>
  <c r="J216" i="66"/>
  <c r="D216" i="66" s="1"/>
  <c r="K216" i="66"/>
  <c r="E216" i="66" s="1"/>
  <c r="L216" i="66"/>
  <c r="F216" i="66" s="1"/>
  <c r="I217" i="66"/>
  <c r="C217" i="66" s="1"/>
  <c r="J217" i="66"/>
  <c r="D217" i="66" s="1"/>
  <c r="K217" i="66"/>
  <c r="E217" i="66" s="1"/>
  <c r="L217" i="66"/>
  <c r="F217" i="66" s="1"/>
  <c r="I218" i="66"/>
  <c r="C218" i="66" s="1"/>
  <c r="J218" i="66"/>
  <c r="D218" i="66" s="1"/>
  <c r="K218" i="66"/>
  <c r="E218" i="66" s="1"/>
  <c r="L218" i="66"/>
  <c r="F218" i="66" s="1"/>
  <c r="I219" i="66"/>
  <c r="C219" i="66" s="1"/>
  <c r="J219" i="66"/>
  <c r="D219" i="66" s="1"/>
  <c r="K219" i="66"/>
  <c r="E219" i="66" s="1"/>
  <c r="L219" i="66"/>
  <c r="F219" i="66" s="1"/>
  <c r="I220" i="66"/>
  <c r="C220" i="66" s="1"/>
  <c r="J220" i="66"/>
  <c r="D220" i="66" s="1"/>
  <c r="K220" i="66"/>
  <c r="E220" i="66" s="1"/>
  <c r="L220" i="66"/>
  <c r="F220" i="66" s="1"/>
  <c r="I221" i="66"/>
  <c r="C221" i="66" s="1"/>
  <c r="J221" i="66"/>
  <c r="D221" i="66" s="1"/>
  <c r="K221" i="66"/>
  <c r="E221" i="66" s="1"/>
  <c r="L221" i="66"/>
  <c r="F221" i="66" s="1"/>
  <c r="I222" i="66"/>
  <c r="C222" i="66" s="1"/>
  <c r="J222" i="66"/>
  <c r="D222" i="66" s="1"/>
  <c r="K222" i="66"/>
  <c r="E222" i="66" s="1"/>
  <c r="L222" i="66"/>
  <c r="F222" i="66" s="1"/>
  <c r="I223" i="66"/>
  <c r="C223" i="66" s="1"/>
  <c r="J223" i="66"/>
  <c r="D223" i="66" s="1"/>
  <c r="K223" i="66"/>
  <c r="E223" i="66" s="1"/>
  <c r="L223" i="66"/>
  <c r="F223" i="66" s="1"/>
  <c r="I224" i="66"/>
  <c r="C224" i="66" s="1"/>
  <c r="J224" i="66"/>
  <c r="D224" i="66" s="1"/>
  <c r="K224" i="66"/>
  <c r="E224" i="66" s="1"/>
  <c r="L224" i="66"/>
  <c r="F224" i="66" s="1"/>
  <c r="I225" i="66"/>
  <c r="C225" i="66" s="1"/>
  <c r="J225" i="66"/>
  <c r="D225" i="66" s="1"/>
  <c r="K225" i="66"/>
  <c r="E225" i="66" s="1"/>
  <c r="L225" i="66"/>
  <c r="F225" i="66" s="1"/>
  <c r="I226" i="66"/>
  <c r="C226" i="66" s="1"/>
  <c r="J226" i="66"/>
  <c r="D226" i="66" s="1"/>
  <c r="K226" i="66"/>
  <c r="E226" i="66" s="1"/>
  <c r="L226" i="66"/>
  <c r="F226" i="66" s="1"/>
  <c r="I227" i="66"/>
  <c r="C227" i="66" s="1"/>
  <c r="J227" i="66"/>
  <c r="D227" i="66" s="1"/>
  <c r="K227" i="66"/>
  <c r="E227" i="66" s="1"/>
  <c r="L227" i="66"/>
  <c r="F227" i="66" s="1"/>
  <c r="I228" i="66"/>
  <c r="C228" i="66" s="1"/>
  <c r="J228" i="66"/>
  <c r="D228" i="66" s="1"/>
  <c r="K228" i="66"/>
  <c r="E228" i="66" s="1"/>
  <c r="L228" i="66"/>
  <c r="F228" i="66" s="1"/>
  <c r="I229" i="66"/>
  <c r="C229" i="66" s="1"/>
  <c r="J229" i="66"/>
  <c r="D229" i="66" s="1"/>
  <c r="K229" i="66"/>
  <c r="E229" i="66" s="1"/>
  <c r="L229" i="66"/>
  <c r="F229" i="66" s="1"/>
  <c r="I230" i="66"/>
  <c r="C230" i="66" s="1"/>
  <c r="J230" i="66"/>
  <c r="D230" i="66" s="1"/>
  <c r="K230" i="66"/>
  <c r="E230" i="66" s="1"/>
  <c r="L230" i="66"/>
  <c r="F230" i="66" s="1"/>
  <c r="I231" i="66"/>
  <c r="C231" i="66" s="1"/>
  <c r="J231" i="66"/>
  <c r="D231" i="66" s="1"/>
  <c r="K231" i="66"/>
  <c r="E231" i="66" s="1"/>
  <c r="L231" i="66"/>
  <c r="F231" i="66" s="1"/>
  <c r="I232" i="66"/>
  <c r="C232" i="66" s="1"/>
  <c r="J232" i="66"/>
  <c r="D232" i="66" s="1"/>
  <c r="K232" i="66"/>
  <c r="E232" i="66" s="1"/>
  <c r="L232" i="66"/>
  <c r="F232" i="66" s="1"/>
  <c r="I233" i="66"/>
  <c r="C233" i="66" s="1"/>
  <c r="J233" i="66"/>
  <c r="D233" i="66" s="1"/>
  <c r="K233" i="66"/>
  <c r="E233" i="66" s="1"/>
  <c r="L233" i="66"/>
  <c r="F233" i="66" s="1"/>
  <c r="I234" i="66"/>
  <c r="C234" i="66" s="1"/>
  <c r="J234" i="66"/>
  <c r="D234" i="66" s="1"/>
  <c r="K234" i="66"/>
  <c r="E234" i="66" s="1"/>
  <c r="L234" i="66"/>
  <c r="F234" i="66" s="1"/>
  <c r="I235" i="66"/>
  <c r="C235" i="66" s="1"/>
  <c r="J235" i="66"/>
  <c r="D235" i="66" s="1"/>
  <c r="K235" i="66"/>
  <c r="E235" i="66" s="1"/>
  <c r="L235" i="66"/>
  <c r="F235" i="66" s="1"/>
  <c r="I236" i="66"/>
  <c r="C236" i="66" s="1"/>
  <c r="J236" i="66"/>
  <c r="D236" i="66" s="1"/>
  <c r="K236" i="66"/>
  <c r="E236" i="66" s="1"/>
  <c r="L236" i="66"/>
  <c r="F236" i="66" s="1"/>
  <c r="I237" i="66"/>
  <c r="C237" i="66" s="1"/>
  <c r="J237" i="66"/>
  <c r="D237" i="66" s="1"/>
  <c r="K237" i="66"/>
  <c r="E237" i="66" s="1"/>
  <c r="L237" i="66"/>
  <c r="F237" i="66" s="1"/>
  <c r="I238" i="66"/>
  <c r="C238" i="66" s="1"/>
  <c r="J238" i="66"/>
  <c r="D238" i="66" s="1"/>
  <c r="K238" i="66"/>
  <c r="E238" i="66" s="1"/>
  <c r="L238" i="66"/>
  <c r="F238" i="66" s="1"/>
  <c r="I239" i="66"/>
  <c r="C239" i="66" s="1"/>
  <c r="J239" i="66"/>
  <c r="D239" i="66" s="1"/>
  <c r="K239" i="66"/>
  <c r="E239" i="66" s="1"/>
  <c r="L239" i="66"/>
  <c r="F239" i="66" s="1"/>
  <c r="I240" i="66"/>
  <c r="C240" i="66" s="1"/>
  <c r="J240" i="66"/>
  <c r="D240" i="66" s="1"/>
  <c r="K240" i="66"/>
  <c r="E240" i="66" s="1"/>
  <c r="L240" i="66"/>
  <c r="F240" i="66" s="1"/>
  <c r="I241" i="66"/>
  <c r="C241" i="66" s="1"/>
  <c r="J241" i="66"/>
  <c r="D241" i="66" s="1"/>
  <c r="K241" i="66"/>
  <c r="E241" i="66" s="1"/>
  <c r="L241" i="66"/>
  <c r="F241" i="66" s="1"/>
  <c r="I242" i="66"/>
  <c r="C242" i="66" s="1"/>
  <c r="J242" i="66"/>
  <c r="D242" i="66" s="1"/>
  <c r="K242" i="66"/>
  <c r="E242" i="66" s="1"/>
  <c r="L242" i="66"/>
  <c r="F242" i="66" s="1"/>
  <c r="I243" i="66"/>
  <c r="C243" i="66" s="1"/>
  <c r="J243" i="66"/>
  <c r="D243" i="66" s="1"/>
  <c r="K243" i="66"/>
  <c r="E243" i="66" s="1"/>
  <c r="L243" i="66"/>
  <c r="F243" i="66" s="1"/>
  <c r="I244" i="66"/>
  <c r="C244" i="66" s="1"/>
  <c r="J244" i="66"/>
  <c r="D244" i="66" s="1"/>
  <c r="K244" i="66"/>
  <c r="E244" i="66" s="1"/>
  <c r="L244" i="66"/>
  <c r="F244" i="66" s="1"/>
  <c r="I245" i="66"/>
  <c r="C245" i="66" s="1"/>
  <c r="J245" i="66"/>
  <c r="D245" i="66" s="1"/>
  <c r="K245" i="66"/>
  <c r="E245" i="66" s="1"/>
  <c r="L245" i="66"/>
  <c r="F245" i="66" s="1"/>
  <c r="I246" i="66"/>
  <c r="C246" i="66" s="1"/>
  <c r="J246" i="66"/>
  <c r="D246" i="66" s="1"/>
  <c r="K246" i="66"/>
  <c r="E246" i="66" s="1"/>
  <c r="L246" i="66"/>
  <c r="F246" i="66" s="1"/>
  <c r="I247" i="66"/>
  <c r="C247" i="66" s="1"/>
  <c r="J247" i="66"/>
  <c r="D247" i="66" s="1"/>
  <c r="K247" i="66"/>
  <c r="E247" i="66" s="1"/>
  <c r="L247" i="66"/>
  <c r="F247" i="66" s="1"/>
  <c r="I248" i="66"/>
  <c r="C248" i="66" s="1"/>
  <c r="J248" i="66"/>
  <c r="D248" i="66" s="1"/>
  <c r="K248" i="66"/>
  <c r="E248" i="66" s="1"/>
  <c r="L248" i="66"/>
  <c r="F248" i="66" s="1"/>
  <c r="I249" i="66"/>
  <c r="C249" i="66" s="1"/>
  <c r="J249" i="66"/>
  <c r="D249" i="66" s="1"/>
  <c r="K249" i="66"/>
  <c r="E249" i="66" s="1"/>
  <c r="L249" i="66"/>
  <c r="F249" i="66" s="1"/>
  <c r="I250" i="66"/>
  <c r="C250" i="66" s="1"/>
  <c r="J250" i="66"/>
  <c r="D250" i="66" s="1"/>
  <c r="K250" i="66"/>
  <c r="E250" i="66" s="1"/>
  <c r="L250" i="66"/>
  <c r="F250" i="66" s="1"/>
  <c r="I251" i="66"/>
  <c r="C251" i="66" s="1"/>
  <c r="J251" i="66"/>
  <c r="D251" i="66" s="1"/>
  <c r="K251" i="66"/>
  <c r="E251" i="66" s="1"/>
  <c r="L251" i="66"/>
  <c r="F251" i="66" s="1"/>
  <c r="I252" i="66"/>
  <c r="C252" i="66" s="1"/>
  <c r="J252" i="66"/>
  <c r="D252" i="66" s="1"/>
  <c r="K252" i="66"/>
  <c r="E252" i="66" s="1"/>
  <c r="L252" i="66"/>
  <c r="F252" i="66" s="1"/>
  <c r="I253" i="66"/>
  <c r="C253" i="66" s="1"/>
  <c r="J253" i="66"/>
  <c r="D253" i="66" s="1"/>
  <c r="K253" i="66"/>
  <c r="E253" i="66" s="1"/>
  <c r="L253" i="66"/>
  <c r="F253" i="66" s="1"/>
  <c r="I254" i="66"/>
  <c r="C254" i="66" s="1"/>
  <c r="J254" i="66"/>
  <c r="D254" i="66" s="1"/>
  <c r="K254" i="66"/>
  <c r="E254" i="66" s="1"/>
  <c r="L254" i="66"/>
  <c r="F254" i="66" s="1"/>
  <c r="I255" i="66"/>
  <c r="C255" i="66" s="1"/>
  <c r="J255" i="66"/>
  <c r="D255" i="66" s="1"/>
  <c r="K255" i="66"/>
  <c r="E255" i="66" s="1"/>
  <c r="L255" i="66"/>
  <c r="F255" i="66" s="1"/>
  <c r="I256" i="66"/>
  <c r="C256" i="66" s="1"/>
  <c r="J256" i="66"/>
  <c r="D256" i="66" s="1"/>
  <c r="K256" i="66"/>
  <c r="E256" i="66" s="1"/>
  <c r="L256" i="66"/>
  <c r="F256" i="66" s="1"/>
  <c r="I257" i="66"/>
  <c r="C257" i="66" s="1"/>
  <c r="J257" i="66"/>
  <c r="D257" i="66" s="1"/>
  <c r="K257" i="66"/>
  <c r="E257" i="66" s="1"/>
  <c r="L257" i="66"/>
  <c r="F257" i="66" s="1"/>
  <c r="I258" i="66"/>
  <c r="C258" i="66" s="1"/>
  <c r="J258" i="66"/>
  <c r="D258" i="66" s="1"/>
  <c r="K258" i="66"/>
  <c r="E258" i="66" s="1"/>
  <c r="L258" i="66"/>
  <c r="F258" i="66" s="1"/>
  <c r="I259" i="66"/>
  <c r="C259" i="66" s="1"/>
  <c r="J259" i="66"/>
  <c r="D259" i="66" s="1"/>
  <c r="K259" i="66"/>
  <c r="E259" i="66" s="1"/>
  <c r="L259" i="66"/>
  <c r="F259" i="66" s="1"/>
  <c r="I260" i="66"/>
  <c r="C260" i="66" s="1"/>
  <c r="J260" i="66"/>
  <c r="D260" i="66" s="1"/>
  <c r="K260" i="66"/>
  <c r="E260" i="66" s="1"/>
  <c r="L260" i="66"/>
  <c r="F260" i="66" s="1"/>
  <c r="I261" i="66"/>
  <c r="C261" i="66" s="1"/>
  <c r="J261" i="66"/>
  <c r="D261" i="66" s="1"/>
  <c r="K261" i="66"/>
  <c r="E261" i="66" s="1"/>
  <c r="L261" i="66"/>
  <c r="F261" i="66" s="1"/>
  <c r="I262" i="66"/>
  <c r="C262" i="66" s="1"/>
  <c r="J262" i="66"/>
  <c r="D262" i="66" s="1"/>
  <c r="K262" i="66"/>
  <c r="E262" i="66" s="1"/>
  <c r="L262" i="66"/>
  <c r="F262" i="66" s="1"/>
  <c r="I263" i="66"/>
  <c r="C263" i="66" s="1"/>
  <c r="J263" i="66"/>
  <c r="D263" i="66" s="1"/>
  <c r="K263" i="66"/>
  <c r="E263" i="66" s="1"/>
  <c r="L263" i="66"/>
  <c r="F263" i="66" s="1"/>
  <c r="I264" i="66"/>
  <c r="C264" i="66" s="1"/>
  <c r="J264" i="66"/>
  <c r="D264" i="66" s="1"/>
  <c r="K264" i="66"/>
  <c r="E264" i="66" s="1"/>
  <c r="L264" i="66"/>
  <c r="F264" i="66" s="1"/>
  <c r="I265" i="66"/>
  <c r="C265" i="66" s="1"/>
  <c r="J265" i="66"/>
  <c r="D265" i="66" s="1"/>
  <c r="K265" i="66"/>
  <c r="E265" i="66" s="1"/>
  <c r="L265" i="66"/>
  <c r="F265" i="66" s="1"/>
  <c r="I266" i="66"/>
  <c r="C266" i="66" s="1"/>
  <c r="J266" i="66"/>
  <c r="D266" i="66" s="1"/>
  <c r="K266" i="66"/>
  <c r="E266" i="66" s="1"/>
  <c r="L266" i="66"/>
  <c r="F266" i="66" s="1"/>
  <c r="I267" i="66"/>
  <c r="C267" i="66" s="1"/>
  <c r="J267" i="66"/>
  <c r="D267" i="66" s="1"/>
  <c r="K267" i="66"/>
  <c r="E267" i="66" s="1"/>
  <c r="L267" i="66"/>
  <c r="F267" i="66" s="1"/>
  <c r="I268" i="66"/>
  <c r="C268" i="66" s="1"/>
  <c r="J268" i="66"/>
  <c r="D268" i="66" s="1"/>
  <c r="K268" i="66"/>
  <c r="E268" i="66" s="1"/>
  <c r="L268" i="66"/>
  <c r="F268" i="66" s="1"/>
  <c r="I269" i="66"/>
  <c r="C269" i="66" s="1"/>
  <c r="J269" i="66"/>
  <c r="D269" i="66" s="1"/>
  <c r="K269" i="66"/>
  <c r="E269" i="66" s="1"/>
  <c r="L269" i="66"/>
  <c r="F269" i="66" s="1"/>
  <c r="I270" i="66"/>
  <c r="C270" i="66" s="1"/>
  <c r="J270" i="66"/>
  <c r="D270" i="66" s="1"/>
  <c r="K270" i="66"/>
  <c r="E270" i="66" s="1"/>
  <c r="L270" i="66"/>
  <c r="F270" i="66" s="1"/>
  <c r="I271" i="66"/>
  <c r="C271" i="66" s="1"/>
  <c r="J271" i="66"/>
  <c r="D271" i="66" s="1"/>
  <c r="K271" i="66"/>
  <c r="E271" i="66" s="1"/>
  <c r="L271" i="66"/>
  <c r="F271" i="66" s="1"/>
  <c r="I272" i="66"/>
  <c r="C272" i="66" s="1"/>
  <c r="J272" i="66"/>
  <c r="D272" i="66" s="1"/>
  <c r="K272" i="66"/>
  <c r="E272" i="66" s="1"/>
  <c r="L272" i="66"/>
  <c r="F272" i="66" s="1"/>
  <c r="I273" i="66"/>
  <c r="C273" i="66" s="1"/>
  <c r="J273" i="66"/>
  <c r="D273" i="66" s="1"/>
  <c r="K273" i="66"/>
  <c r="E273" i="66" s="1"/>
  <c r="L273" i="66"/>
  <c r="F273" i="66" s="1"/>
  <c r="I274" i="66"/>
  <c r="C274" i="66" s="1"/>
  <c r="J274" i="66"/>
  <c r="D274" i="66" s="1"/>
  <c r="K274" i="66"/>
  <c r="E274" i="66" s="1"/>
  <c r="L274" i="66"/>
  <c r="F274" i="66" s="1"/>
  <c r="I275" i="66"/>
  <c r="C275" i="66" s="1"/>
  <c r="J275" i="66"/>
  <c r="D275" i="66" s="1"/>
  <c r="K275" i="66"/>
  <c r="E275" i="66" s="1"/>
  <c r="L275" i="66"/>
  <c r="F275" i="66" s="1"/>
  <c r="I276" i="66"/>
  <c r="C276" i="66" s="1"/>
  <c r="J276" i="66"/>
  <c r="D276" i="66" s="1"/>
  <c r="K276" i="66"/>
  <c r="E276" i="66" s="1"/>
  <c r="L276" i="66"/>
  <c r="F276" i="66" s="1"/>
  <c r="I277" i="66"/>
  <c r="C277" i="66" s="1"/>
  <c r="J277" i="66"/>
  <c r="D277" i="66" s="1"/>
  <c r="K277" i="66"/>
  <c r="E277" i="66" s="1"/>
  <c r="L277" i="66"/>
  <c r="F277" i="66" s="1"/>
  <c r="I278" i="66"/>
  <c r="C278" i="66" s="1"/>
  <c r="J278" i="66"/>
  <c r="D278" i="66" s="1"/>
  <c r="K278" i="66"/>
  <c r="E278" i="66" s="1"/>
  <c r="L278" i="66"/>
  <c r="F278" i="66" s="1"/>
  <c r="I279" i="66"/>
  <c r="C279" i="66" s="1"/>
  <c r="J279" i="66"/>
  <c r="D279" i="66" s="1"/>
  <c r="K279" i="66"/>
  <c r="E279" i="66" s="1"/>
  <c r="L279" i="66"/>
  <c r="F279" i="66" s="1"/>
  <c r="I280" i="66"/>
  <c r="C280" i="66" s="1"/>
  <c r="J280" i="66"/>
  <c r="D280" i="66" s="1"/>
  <c r="K280" i="66"/>
  <c r="E280" i="66" s="1"/>
  <c r="L280" i="66"/>
  <c r="F280" i="66" s="1"/>
  <c r="I281" i="66"/>
  <c r="C281" i="66" s="1"/>
  <c r="J281" i="66"/>
  <c r="D281" i="66" s="1"/>
  <c r="K281" i="66"/>
  <c r="E281" i="66" s="1"/>
  <c r="L281" i="66"/>
  <c r="F281" i="66" s="1"/>
  <c r="I282" i="66"/>
  <c r="C282" i="66" s="1"/>
  <c r="J282" i="66"/>
  <c r="D282" i="66" s="1"/>
  <c r="K282" i="66"/>
  <c r="E282" i="66" s="1"/>
  <c r="L282" i="66"/>
  <c r="F282" i="66" s="1"/>
  <c r="I283" i="66"/>
  <c r="C283" i="66" s="1"/>
  <c r="J283" i="66"/>
  <c r="D283" i="66" s="1"/>
  <c r="K283" i="66"/>
  <c r="E283" i="66" s="1"/>
  <c r="L283" i="66"/>
  <c r="F283" i="66" s="1"/>
  <c r="I284" i="66"/>
  <c r="C284" i="66" s="1"/>
  <c r="J284" i="66"/>
  <c r="D284" i="66" s="1"/>
  <c r="K284" i="66"/>
  <c r="E284" i="66" s="1"/>
  <c r="L284" i="66"/>
  <c r="F284" i="66" s="1"/>
  <c r="I285" i="66"/>
  <c r="C285" i="66" s="1"/>
  <c r="J285" i="66"/>
  <c r="D285" i="66" s="1"/>
  <c r="K285" i="66"/>
  <c r="E285" i="66" s="1"/>
  <c r="L285" i="66"/>
  <c r="F285" i="66" s="1"/>
  <c r="I286" i="66"/>
  <c r="C286" i="66" s="1"/>
  <c r="J286" i="66"/>
  <c r="D286" i="66" s="1"/>
  <c r="K286" i="66"/>
  <c r="E286" i="66" s="1"/>
  <c r="L286" i="66"/>
  <c r="F286" i="66" s="1"/>
  <c r="I287" i="66"/>
  <c r="C287" i="66" s="1"/>
  <c r="J287" i="66"/>
  <c r="D287" i="66" s="1"/>
  <c r="K287" i="66"/>
  <c r="E287" i="66" s="1"/>
  <c r="L287" i="66"/>
  <c r="F287" i="66" s="1"/>
  <c r="I288" i="66"/>
  <c r="C288" i="66" s="1"/>
  <c r="J288" i="66"/>
  <c r="D288" i="66" s="1"/>
  <c r="K288" i="66"/>
  <c r="E288" i="66" s="1"/>
  <c r="L288" i="66"/>
  <c r="F288" i="66" s="1"/>
  <c r="I289" i="66"/>
  <c r="C289" i="66" s="1"/>
  <c r="J289" i="66"/>
  <c r="D289" i="66" s="1"/>
  <c r="K289" i="66"/>
  <c r="E289" i="66" s="1"/>
  <c r="L289" i="66"/>
  <c r="F289" i="66" s="1"/>
  <c r="I290" i="66"/>
  <c r="C290" i="66" s="1"/>
  <c r="J290" i="66"/>
  <c r="D290" i="66" s="1"/>
  <c r="K290" i="66"/>
  <c r="E290" i="66" s="1"/>
  <c r="L290" i="66"/>
  <c r="F290" i="66" s="1"/>
  <c r="I291" i="66"/>
  <c r="C291" i="66" s="1"/>
  <c r="J291" i="66"/>
  <c r="D291" i="66" s="1"/>
  <c r="K291" i="66"/>
  <c r="E291" i="66" s="1"/>
  <c r="L291" i="66"/>
  <c r="F291" i="66" s="1"/>
  <c r="I292" i="66"/>
  <c r="C292" i="66" s="1"/>
  <c r="J292" i="66"/>
  <c r="D292" i="66" s="1"/>
  <c r="K292" i="66"/>
  <c r="E292" i="66" s="1"/>
  <c r="L292" i="66"/>
  <c r="F292" i="66" s="1"/>
  <c r="I293" i="66"/>
  <c r="C293" i="66" s="1"/>
  <c r="J293" i="66"/>
  <c r="D293" i="66" s="1"/>
  <c r="K293" i="66"/>
  <c r="E293" i="66" s="1"/>
  <c r="L293" i="66"/>
  <c r="F293" i="66" s="1"/>
  <c r="I294" i="66"/>
  <c r="C294" i="66" s="1"/>
  <c r="J294" i="66"/>
  <c r="D294" i="66" s="1"/>
  <c r="K294" i="66"/>
  <c r="E294" i="66" s="1"/>
  <c r="L294" i="66"/>
  <c r="F294" i="66" s="1"/>
  <c r="I295" i="66"/>
  <c r="C295" i="66" s="1"/>
  <c r="J295" i="66"/>
  <c r="D295" i="66" s="1"/>
  <c r="K295" i="66"/>
  <c r="E295" i="66" s="1"/>
  <c r="L295" i="66"/>
  <c r="F295" i="66" s="1"/>
  <c r="I296" i="66"/>
  <c r="C296" i="66" s="1"/>
  <c r="J296" i="66"/>
  <c r="D296" i="66" s="1"/>
  <c r="K296" i="66"/>
  <c r="E296" i="66" s="1"/>
  <c r="L296" i="66"/>
  <c r="F296" i="66" s="1"/>
  <c r="I297" i="66"/>
  <c r="C297" i="66" s="1"/>
  <c r="J297" i="66"/>
  <c r="D297" i="66" s="1"/>
  <c r="K297" i="66"/>
  <c r="E297" i="66" s="1"/>
  <c r="L297" i="66"/>
  <c r="F297" i="66" s="1"/>
  <c r="I298" i="66"/>
  <c r="C298" i="66" s="1"/>
  <c r="J298" i="66"/>
  <c r="D298" i="66" s="1"/>
  <c r="K298" i="66"/>
  <c r="E298" i="66" s="1"/>
  <c r="L298" i="66"/>
  <c r="F298" i="66" s="1"/>
  <c r="I299" i="66"/>
  <c r="C299" i="66" s="1"/>
  <c r="J299" i="66"/>
  <c r="D299" i="66" s="1"/>
  <c r="K299" i="66"/>
  <c r="E299" i="66" s="1"/>
  <c r="L299" i="66"/>
  <c r="F299" i="66" s="1"/>
  <c r="I300" i="66"/>
  <c r="C300" i="66" s="1"/>
  <c r="J300" i="66"/>
  <c r="D300" i="66" s="1"/>
  <c r="K300" i="66"/>
  <c r="E300" i="66" s="1"/>
  <c r="L300" i="66"/>
  <c r="F300" i="66" s="1"/>
  <c r="I301" i="66"/>
  <c r="C301" i="66" s="1"/>
  <c r="J301" i="66"/>
  <c r="D301" i="66" s="1"/>
  <c r="K301" i="66"/>
  <c r="E301" i="66" s="1"/>
  <c r="L301" i="66"/>
  <c r="F301" i="66" s="1"/>
  <c r="I302" i="66"/>
  <c r="C302" i="66" s="1"/>
  <c r="J302" i="66"/>
  <c r="D302" i="66" s="1"/>
  <c r="K302" i="66"/>
  <c r="E302" i="66" s="1"/>
  <c r="L302" i="66"/>
  <c r="F302" i="66" s="1"/>
  <c r="I303" i="66"/>
  <c r="C303" i="66" s="1"/>
  <c r="J303" i="66"/>
  <c r="D303" i="66" s="1"/>
  <c r="K303" i="66"/>
  <c r="E303" i="66" s="1"/>
  <c r="L303" i="66"/>
  <c r="F303" i="66" s="1"/>
  <c r="I304" i="66"/>
  <c r="C304" i="66" s="1"/>
  <c r="J304" i="66"/>
  <c r="D304" i="66" s="1"/>
  <c r="K304" i="66"/>
  <c r="E304" i="66" s="1"/>
  <c r="L304" i="66"/>
  <c r="F304" i="66" s="1"/>
  <c r="I305" i="66"/>
  <c r="C305" i="66" s="1"/>
  <c r="J305" i="66"/>
  <c r="D305" i="66" s="1"/>
  <c r="K305" i="66"/>
  <c r="E305" i="66" s="1"/>
  <c r="L305" i="66"/>
  <c r="F305" i="66" s="1"/>
  <c r="I306" i="66"/>
  <c r="C306" i="66" s="1"/>
  <c r="J306" i="66"/>
  <c r="D306" i="66" s="1"/>
  <c r="K306" i="66"/>
  <c r="E306" i="66" s="1"/>
  <c r="L306" i="66"/>
  <c r="F306" i="66" s="1"/>
  <c r="I307" i="66"/>
  <c r="C307" i="66" s="1"/>
  <c r="J307" i="66"/>
  <c r="D307" i="66" s="1"/>
  <c r="K307" i="66"/>
  <c r="E307" i="66" s="1"/>
  <c r="L307" i="66"/>
  <c r="F307" i="66" s="1"/>
  <c r="I308" i="66"/>
  <c r="C308" i="66" s="1"/>
  <c r="J308" i="66"/>
  <c r="D308" i="66" s="1"/>
  <c r="K308" i="66"/>
  <c r="E308" i="66" s="1"/>
  <c r="L308" i="66"/>
  <c r="F308" i="66" s="1"/>
  <c r="I309" i="66"/>
  <c r="C309" i="66" s="1"/>
  <c r="J309" i="66"/>
  <c r="D309" i="66" s="1"/>
  <c r="K309" i="66"/>
  <c r="E309" i="66" s="1"/>
  <c r="L309" i="66"/>
  <c r="F309" i="66" s="1"/>
  <c r="I310" i="66"/>
  <c r="C310" i="66" s="1"/>
  <c r="J310" i="66"/>
  <c r="D310" i="66" s="1"/>
  <c r="K310" i="66"/>
  <c r="E310" i="66" s="1"/>
  <c r="L310" i="66"/>
  <c r="F310" i="66" s="1"/>
  <c r="I311" i="66"/>
  <c r="C311" i="66" s="1"/>
  <c r="J311" i="66"/>
  <c r="D311" i="66" s="1"/>
  <c r="K311" i="66"/>
  <c r="E311" i="66" s="1"/>
  <c r="L311" i="66"/>
  <c r="F311" i="66" s="1"/>
  <c r="I312" i="66"/>
  <c r="C312" i="66" s="1"/>
  <c r="J312" i="66"/>
  <c r="D312" i="66" s="1"/>
  <c r="K312" i="66"/>
  <c r="E312" i="66" s="1"/>
  <c r="L312" i="66"/>
  <c r="F312" i="66" s="1"/>
  <c r="I313" i="66"/>
  <c r="C313" i="66" s="1"/>
  <c r="J313" i="66"/>
  <c r="D313" i="66" s="1"/>
  <c r="K313" i="66"/>
  <c r="E313" i="66" s="1"/>
  <c r="L313" i="66"/>
  <c r="F313" i="66" s="1"/>
  <c r="I314" i="66"/>
  <c r="C314" i="66" s="1"/>
  <c r="J314" i="66"/>
  <c r="D314" i="66" s="1"/>
  <c r="K314" i="66"/>
  <c r="E314" i="66" s="1"/>
  <c r="L314" i="66"/>
  <c r="F314" i="66" s="1"/>
  <c r="I315" i="66"/>
  <c r="C315" i="66" s="1"/>
  <c r="J315" i="66"/>
  <c r="D315" i="66" s="1"/>
  <c r="K315" i="66"/>
  <c r="E315" i="66" s="1"/>
  <c r="L315" i="66"/>
  <c r="F315" i="66" s="1"/>
  <c r="I316" i="66"/>
  <c r="C316" i="66" s="1"/>
  <c r="J316" i="66"/>
  <c r="D316" i="66" s="1"/>
  <c r="K316" i="66"/>
  <c r="E316" i="66" s="1"/>
  <c r="L316" i="66"/>
  <c r="F316" i="66" s="1"/>
  <c r="I317" i="66"/>
  <c r="C317" i="66" s="1"/>
  <c r="J317" i="66"/>
  <c r="D317" i="66" s="1"/>
  <c r="K317" i="66"/>
  <c r="E317" i="66" s="1"/>
  <c r="L317" i="66"/>
  <c r="F317" i="66" s="1"/>
  <c r="I318" i="66"/>
  <c r="C318" i="66" s="1"/>
  <c r="J318" i="66"/>
  <c r="D318" i="66" s="1"/>
  <c r="K318" i="66"/>
  <c r="E318" i="66" s="1"/>
  <c r="L318" i="66"/>
  <c r="F318" i="66" s="1"/>
  <c r="I319" i="66"/>
  <c r="C319" i="66" s="1"/>
  <c r="J319" i="66"/>
  <c r="D319" i="66" s="1"/>
  <c r="K319" i="66"/>
  <c r="E319" i="66" s="1"/>
  <c r="L319" i="66"/>
  <c r="F319" i="66" s="1"/>
  <c r="I320" i="66"/>
  <c r="C320" i="66" s="1"/>
  <c r="J320" i="66"/>
  <c r="D320" i="66" s="1"/>
  <c r="K320" i="66"/>
  <c r="E320" i="66" s="1"/>
  <c r="L320" i="66"/>
  <c r="F320" i="66" s="1"/>
  <c r="I321" i="66"/>
  <c r="C321" i="66" s="1"/>
  <c r="J321" i="66"/>
  <c r="D321" i="66" s="1"/>
  <c r="K321" i="66"/>
  <c r="E321" i="66" s="1"/>
  <c r="L321" i="66"/>
  <c r="F321" i="66" s="1"/>
  <c r="I322" i="66"/>
  <c r="C322" i="66" s="1"/>
  <c r="J322" i="66"/>
  <c r="D322" i="66" s="1"/>
  <c r="K322" i="66"/>
  <c r="E322" i="66" s="1"/>
  <c r="L322" i="66"/>
  <c r="F322" i="66" s="1"/>
  <c r="I323" i="66"/>
  <c r="C323" i="66" s="1"/>
  <c r="J323" i="66"/>
  <c r="D323" i="66" s="1"/>
  <c r="K323" i="66"/>
  <c r="E323" i="66" s="1"/>
  <c r="L323" i="66"/>
  <c r="F323" i="66" s="1"/>
  <c r="I324" i="66"/>
  <c r="C324" i="66" s="1"/>
  <c r="J324" i="66"/>
  <c r="D324" i="66" s="1"/>
  <c r="K324" i="66"/>
  <c r="E324" i="66" s="1"/>
  <c r="L324" i="66"/>
  <c r="F324" i="66" s="1"/>
  <c r="I325" i="66"/>
  <c r="C325" i="66" s="1"/>
  <c r="J325" i="66"/>
  <c r="D325" i="66" s="1"/>
  <c r="K325" i="66"/>
  <c r="E325" i="66" s="1"/>
  <c r="L325" i="66"/>
  <c r="F325" i="66" s="1"/>
  <c r="I326" i="66"/>
  <c r="C326" i="66" s="1"/>
  <c r="J326" i="66"/>
  <c r="D326" i="66" s="1"/>
  <c r="K326" i="66"/>
  <c r="E326" i="66" s="1"/>
  <c r="L326" i="66"/>
  <c r="F326" i="66" s="1"/>
  <c r="C327" i="66"/>
  <c r="D327" i="66"/>
  <c r="E327" i="66"/>
  <c r="F327" i="66"/>
  <c r="I328" i="66"/>
  <c r="C328" i="66" s="1"/>
  <c r="J328" i="66"/>
  <c r="D328" i="66" s="1"/>
  <c r="K328" i="66"/>
  <c r="E328" i="66" s="1"/>
  <c r="L328" i="66"/>
  <c r="F328" i="66" s="1"/>
  <c r="I329" i="66"/>
  <c r="C329" i="66" s="1"/>
  <c r="J329" i="66"/>
  <c r="D329" i="66" s="1"/>
  <c r="K329" i="66"/>
  <c r="E329" i="66" s="1"/>
  <c r="L329" i="66"/>
  <c r="F329" i="66" s="1"/>
  <c r="I330" i="66"/>
  <c r="C330" i="66" s="1"/>
  <c r="J330" i="66"/>
  <c r="D330" i="66" s="1"/>
  <c r="K330" i="66"/>
  <c r="E330" i="66" s="1"/>
  <c r="L330" i="66"/>
  <c r="F330" i="66" s="1"/>
  <c r="I331" i="66"/>
  <c r="C331" i="66" s="1"/>
  <c r="J331" i="66"/>
  <c r="D331" i="66" s="1"/>
  <c r="K331" i="66"/>
  <c r="E331" i="66" s="1"/>
  <c r="L331" i="66"/>
  <c r="F331" i="66" s="1"/>
  <c r="I332" i="66"/>
  <c r="C332" i="66" s="1"/>
  <c r="J332" i="66"/>
  <c r="D332" i="66" s="1"/>
  <c r="K332" i="66"/>
  <c r="E332" i="66" s="1"/>
  <c r="L332" i="66"/>
  <c r="F332" i="66" s="1"/>
  <c r="I333" i="66"/>
  <c r="C333" i="66" s="1"/>
  <c r="J333" i="66"/>
  <c r="D333" i="66" s="1"/>
  <c r="K333" i="66"/>
  <c r="E333" i="66" s="1"/>
  <c r="L333" i="66"/>
  <c r="F333" i="66" s="1"/>
  <c r="I334" i="66"/>
  <c r="C334" i="66" s="1"/>
  <c r="J334" i="66"/>
  <c r="D334" i="66" s="1"/>
  <c r="K334" i="66"/>
  <c r="E334" i="66" s="1"/>
  <c r="L334" i="66"/>
  <c r="F334" i="66" s="1"/>
  <c r="I335" i="66"/>
  <c r="C335" i="66" s="1"/>
  <c r="J335" i="66"/>
  <c r="D335" i="66" s="1"/>
  <c r="K335" i="66"/>
  <c r="E335" i="66" s="1"/>
  <c r="L335" i="66"/>
  <c r="F335" i="66" s="1"/>
  <c r="I336" i="66"/>
  <c r="C336" i="66" s="1"/>
  <c r="J336" i="66"/>
  <c r="D336" i="66" s="1"/>
  <c r="K336" i="66"/>
  <c r="E336" i="66" s="1"/>
  <c r="L336" i="66"/>
  <c r="F336" i="66" s="1"/>
  <c r="I337" i="66"/>
  <c r="C337" i="66" s="1"/>
  <c r="J337" i="66"/>
  <c r="D337" i="66" s="1"/>
  <c r="K337" i="66"/>
  <c r="E337" i="66" s="1"/>
  <c r="L337" i="66"/>
  <c r="F337" i="66" s="1"/>
  <c r="I338" i="66"/>
  <c r="C338" i="66" s="1"/>
  <c r="J338" i="66"/>
  <c r="D338" i="66" s="1"/>
  <c r="K338" i="66"/>
  <c r="E338" i="66" s="1"/>
  <c r="L338" i="66"/>
  <c r="F338" i="66" s="1"/>
  <c r="I339" i="66"/>
  <c r="C339" i="66" s="1"/>
  <c r="J339" i="66"/>
  <c r="D339" i="66" s="1"/>
  <c r="K339" i="66"/>
  <c r="E339" i="66" s="1"/>
  <c r="L339" i="66"/>
  <c r="F339" i="66" s="1"/>
  <c r="I340" i="66"/>
  <c r="C340" i="66" s="1"/>
  <c r="J340" i="66"/>
  <c r="D340" i="66" s="1"/>
  <c r="K340" i="66"/>
  <c r="E340" i="66" s="1"/>
  <c r="L340" i="66"/>
  <c r="F340" i="66" s="1"/>
  <c r="I341" i="66"/>
  <c r="C341" i="66" s="1"/>
  <c r="J341" i="66"/>
  <c r="D341" i="66" s="1"/>
  <c r="K341" i="66"/>
  <c r="E341" i="66" s="1"/>
  <c r="L341" i="66"/>
  <c r="F341" i="66" s="1"/>
  <c r="I342" i="66"/>
  <c r="C342" i="66" s="1"/>
  <c r="J342" i="66"/>
  <c r="D342" i="66" s="1"/>
  <c r="K342" i="66"/>
  <c r="E342" i="66" s="1"/>
  <c r="L342" i="66"/>
  <c r="F342" i="66" s="1"/>
  <c r="I343" i="66"/>
  <c r="C343" i="66" s="1"/>
  <c r="J343" i="66"/>
  <c r="D343" i="66" s="1"/>
  <c r="K343" i="66"/>
  <c r="E343" i="66" s="1"/>
  <c r="L343" i="66"/>
  <c r="F343" i="66" s="1"/>
  <c r="I344" i="66"/>
  <c r="C344" i="66" s="1"/>
  <c r="J344" i="66"/>
  <c r="D344" i="66" s="1"/>
  <c r="K344" i="66"/>
  <c r="E344" i="66" s="1"/>
  <c r="L344" i="66"/>
  <c r="F344" i="66" s="1"/>
  <c r="I345" i="66"/>
  <c r="C345" i="66" s="1"/>
  <c r="J345" i="66"/>
  <c r="D345" i="66" s="1"/>
  <c r="K345" i="66"/>
  <c r="E345" i="66" s="1"/>
  <c r="L345" i="66"/>
  <c r="F345" i="66" s="1"/>
  <c r="I346" i="66"/>
  <c r="C346" i="66" s="1"/>
  <c r="J346" i="66"/>
  <c r="D346" i="66" s="1"/>
  <c r="K346" i="66"/>
  <c r="E346" i="66" s="1"/>
  <c r="L346" i="66"/>
  <c r="F346" i="66" s="1"/>
  <c r="C347" i="66"/>
  <c r="D347" i="66"/>
  <c r="E347" i="66"/>
  <c r="F347" i="66"/>
  <c r="C348" i="66"/>
  <c r="D348" i="66"/>
  <c r="E348" i="66"/>
  <c r="F348" i="66"/>
  <c r="I349" i="66"/>
  <c r="C349" i="66" s="1"/>
  <c r="J349" i="66"/>
  <c r="D349" i="66" s="1"/>
  <c r="K349" i="66"/>
  <c r="E349" i="66" s="1"/>
  <c r="L349" i="66"/>
  <c r="F349" i="66" s="1"/>
  <c r="I350" i="66"/>
  <c r="C350" i="66" s="1"/>
  <c r="J350" i="66"/>
  <c r="D350" i="66" s="1"/>
  <c r="K350" i="66"/>
  <c r="E350" i="66" s="1"/>
  <c r="L350" i="66"/>
  <c r="F350" i="66" s="1"/>
  <c r="I351" i="66"/>
  <c r="C351" i="66" s="1"/>
  <c r="J351" i="66"/>
  <c r="D351" i="66" s="1"/>
  <c r="K351" i="66"/>
  <c r="E351" i="66" s="1"/>
  <c r="L351" i="66"/>
  <c r="F351" i="66" s="1"/>
  <c r="I352" i="66"/>
  <c r="C352" i="66" s="1"/>
  <c r="J352" i="66"/>
  <c r="D352" i="66" s="1"/>
  <c r="K352" i="66"/>
  <c r="E352" i="66" s="1"/>
  <c r="L352" i="66"/>
  <c r="F352" i="66" s="1"/>
  <c r="I353" i="66"/>
  <c r="C353" i="66" s="1"/>
  <c r="J353" i="66"/>
  <c r="D353" i="66" s="1"/>
  <c r="K353" i="66"/>
  <c r="E353" i="66" s="1"/>
  <c r="L353" i="66"/>
  <c r="F353" i="66" s="1"/>
  <c r="I354" i="66"/>
  <c r="C354" i="66" s="1"/>
  <c r="J354" i="66"/>
  <c r="D354" i="66" s="1"/>
  <c r="K354" i="66"/>
  <c r="E354" i="66" s="1"/>
  <c r="L354" i="66"/>
  <c r="F354" i="66" s="1"/>
  <c r="I355" i="66"/>
  <c r="C355" i="66" s="1"/>
  <c r="J355" i="66"/>
  <c r="D355" i="66" s="1"/>
  <c r="K355" i="66"/>
  <c r="E355" i="66" s="1"/>
  <c r="L355" i="66"/>
  <c r="F355" i="66" s="1"/>
  <c r="I356" i="66"/>
  <c r="C356" i="66" s="1"/>
  <c r="J356" i="66"/>
  <c r="D356" i="66" s="1"/>
  <c r="K356" i="66"/>
  <c r="E356" i="66" s="1"/>
  <c r="L356" i="66"/>
  <c r="F356" i="66" s="1"/>
  <c r="I357" i="66"/>
  <c r="C357" i="66" s="1"/>
  <c r="J357" i="66"/>
  <c r="D357" i="66" s="1"/>
  <c r="K357" i="66"/>
  <c r="E357" i="66" s="1"/>
  <c r="L357" i="66"/>
  <c r="F357" i="66" s="1"/>
  <c r="I358" i="66"/>
  <c r="C358" i="66" s="1"/>
  <c r="J358" i="66"/>
  <c r="D358" i="66" s="1"/>
  <c r="K358" i="66"/>
  <c r="E358" i="66" s="1"/>
  <c r="L358" i="66"/>
  <c r="F358" i="66" s="1"/>
  <c r="C359" i="66"/>
  <c r="D359" i="66"/>
  <c r="E359" i="66"/>
  <c r="F359" i="66"/>
  <c r="C360" i="66"/>
  <c r="D360" i="66"/>
  <c r="E360" i="66"/>
  <c r="F360" i="66"/>
  <c r="I361" i="66"/>
  <c r="C361" i="66" s="1"/>
  <c r="J361" i="66"/>
  <c r="D361" i="66" s="1"/>
  <c r="K361" i="66"/>
  <c r="E361" i="66" s="1"/>
  <c r="L361" i="66"/>
  <c r="F361" i="66" s="1"/>
  <c r="I362" i="66"/>
  <c r="C362" i="66" s="1"/>
  <c r="J362" i="66"/>
  <c r="D362" i="66" s="1"/>
  <c r="K362" i="66"/>
  <c r="E362" i="66" s="1"/>
  <c r="L362" i="66"/>
  <c r="F362" i="66" s="1"/>
  <c r="I363" i="66"/>
  <c r="C363" i="66" s="1"/>
  <c r="J363" i="66"/>
  <c r="D363" i="66" s="1"/>
  <c r="K363" i="66"/>
  <c r="E363" i="66" s="1"/>
  <c r="L363" i="66"/>
  <c r="F363" i="66" s="1"/>
  <c r="I364" i="66"/>
  <c r="C364" i="66" s="1"/>
  <c r="J364" i="66"/>
  <c r="D364" i="66" s="1"/>
  <c r="K364" i="66"/>
  <c r="E364" i="66" s="1"/>
  <c r="L364" i="66"/>
  <c r="F364" i="66" s="1"/>
  <c r="I365" i="66"/>
  <c r="C365" i="66" s="1"/>
  <c r="J365" i="66"/>
  <c r="D365" i="66" s="1"/>
  <c r="K365" i="66"/>
  <c r="E365" i="66" s="1"/>
  <c r="L365" i="66"/>
  <c r="F365" i="66" s="1"/>
  <c r="I366" i="66"/>
  <c r="C366" i="66" s="1"/>
  <c r="J366" i="66"/>
  <c r="D366" i="66" s="1"/>
  <c r="K366" i="66"/>
  <c r="E366" i="66" s="1"/>
  <c r="L366" i="66"/>
  <c r="F366" i="66" s="1"/>
  <c r="I368" i="66"/>
  <c r="C368" i="66" s="1"/>
  <c r="J368" i="66"/>
  <c r="D368" i="66" s="1"/>
  <c r="K368" i="66"/>
  <c r="E368" i="66" s="1"/>
  <c r="L368" i="66"/>
  <c r="F368" i="66" s="1"/>
  <c r="I369" i="66"/>
  <c r="C369" i="66" s="1"/>
  <c r="J369" i="66"/>
  <c r="D369" i="66" s="1"/>
  <c r="K369" i="66"/>
  <c r="E369" i="66" s="1"/>
  <c r="L369" i="66"/>
  <c r="F369" i="66" s="1"/>
  <c r="I370" i="66"/>
  <c r="C370" i="66" s="1"/>
  <c r="J370" i="66"/>
  <c r="D370" i="66" s="1"/>
  <c r="K370" i="66"/>
  <c r="E370" i="66" s="1"/>
  <c r="L370" i="66"/>
  <c r="F370" i="66" s="1"/>
  <c r="I371" i="66"/>
  <c r="C371" i="66" s="1"/>
  <c r="J371" i="66"/>
  <c r="D371" i="66" s="1"/>
  <c r="K371" i="66"/>
  <c r="E371" i="66" s="1"/>
  <c r="L371" i="66"/>
  <c r="F371" i="66" s="1"/>
  <c r="I372" i="66"/>
  <c r="C372" i="66" s="1"/>
  <c r="J372" i="66"/>
  <c r="D372" i="66" s="1"/>
  <c r="K372" i="66"/>
  <c r="E372" i="66" s="1"/>
  <c r="L372" i="66"/>
  <c r="F372" i="66" s="1"/>
  <c r="C373" i="66"/>
  <c r="D373" i="66"/>
  <c r="E373" i="66"/>
  <c r="F373" i="66"/>
  <c r="I375" i="66"/>
  <c r="C375" i="66" s="1"/>
  <c r="J375" i="66"/>
  <c r="D375" i="66" s="1"/>
  <c r="K375" i="66"/>
  <c r="E375" i="66" s="1"/>
  <c r="L375" i="66"/>
  <c r="F375" i="66" s="1"/>
  <c r="I376" i="66"/>
  <c r="C376" i="66" s="1"/>
  <c r="J376" i="66"/>
  <c r="D376" i="66" s="1"/>
  <c r="K376" i="66"/>
  <c r="E376" i="66" s="1"/>
  <c r="L376" i="66"/>
  <c r="F376" i="66" s="1"/>
  <c r="I377" i="66"/>
  <c r="C377" i="66" s="1"/>
  <c r="J377" i="66"/>
  <c r="D377" i="66" s="1"/>
  <c r="K377" i="66"/>
  <c r="E377" i="66" s="1"/>
  <c r="L377" i="66"/>
  <c r="F377" i="66" s="1"/>
  <c r="I378" i="66"/>
  <c r="C378" i="66" s="1"/>
  <c r="J378" i="66"/>
  <c r="D378" i="66" s="1"/>
  <c r="K378" i="66"/>
  <c r="E378" i="66" s="1"/>
  <c r="L378" i="66"/>
  <c r="F378" i="66" s="1"/>
  <c r="I379" i="66"/>
  <c r="C379" i="66" s="1"/>
  <c r="J379" i="66"/>
  <c r="D379" i="66" s="1"/>
  <c r="K379" i="66"/>
  <c r="E379" i="66" s="1"/>
  <c r="L379" i="66"/>
  <c r="F379" i="66" s="1"/>
  <c r="I380" i="66"/>
  <c r="C380" i="66" s="1"/>
  <c r="J380" i="66"/>
  <c r="D380" i="66" s="1"/>
  <c r="K380" i="66"/>
  <c r="E380" i="66" s="1"/>
  <c r="L380" i="66"/>
  <c r="F380" i="66" s="1"/>
  <c r="I381" i="66"/>
  <c r="C381" i="66" s="1"/>
  <c r="J381" i="66"/>
  <c r="D381" i="66" s="1"/>
  <c r="K381" i="66"/>
  <c r="E381" i="66" s="1"/>
  <c r="L381" i="66"/>
  <c r="F381" i="66" s="1"/>
  <c r="I382" i="66"/>
  <c r="C382" i="66" s="1"/>
  <c r="J382" i="66"/>
  <c r="D382" i="66" s="1"/>
  <c r="K382" i="66"/>
  <c r="E382" i="66" s="1"/>
  <c r="L382" i="66"/>
  <c r="F382" i="66" s="1"/>
  <c r="I383" i="66"/>
  <c r="C383" i="66" s="1"/>
  <c r="J383" i="66"/>
  <c r="D383" i="66" s="1"/>
  <c r="K383" i="66"/>
  <c r="E383" i="66" s="1"/>
  <c r="L383" i="66"/>
  <c r="F383" i="66" s="1"/>
  <c r="I384" i="66"/>
  <c r="C384" i="66" s="1"/>
  <c r="J384" i="66"/>
  <c r="D384" i="66" s="1"/>
  <c r="K384" i="66"/>
  <c r="E384" i="66" s="1"/>
  <c r="L384" i="66"/>
  <c r="F384" i="66" s="1"/>
  <c r="C385" i="66"/>
  <c r="D385" i="66"/>
  <c r="E385" i="66"/>
  <c r="F385" i="66"/>
  <c r="C386" i="66"/>
  <c r="D386" i="66"/>
  <c r="E386" i="66"/>
  <c r="F386" i="66"/>
  <c r="I387" i="66"/>
  <c r="C387" i="66" s="1"/>
  <c r="J387" i="66"/>
  <c r="D387" i="66" s="1"/>
  <c r="K387" i="66"/>
  <c r="E387" i="66" s="1"/>
  <c r="L387" i="66"/>
  <c r="F387" i="66" s="1"/>
  <c r="I388" i="66"/>
  <c r="C388" i="66" s="1"/>
  <c r="J388" i="66"/>
  <c r="D388" i="66" s="1"/>
  <c r="K388" i="66"/>
  <c r="E388" i="66" s="1"/>
  <c r="L388" i="66"/>
  <c r="F388" i="66" s="1"/>
  <c r="I389" i="66"/>
  <c r="C389" i="66" s="1"/>
  <c r="J389" i="66"/>
  <c r="D389" i="66" s="1"/>
  <c r="K389" i="66"/>
  <c r="E389" i="66" s="1"/>
  <c r="L389" i="66"/>
  <c r="F389" i="66" s="1"/>
  <c r="I390" i="66"/>
  <c r="C390" i="66" s="1"/>
  <c r="J390" i="66"/>
  <c r="D390" i="66" s="1"/>
  <c r="K390" i="66"/>
  <c r="E390" i="66" s="1"/>
  <c r="L390" i="66"/>
  <c r="F390" i="66" s="1"/>
  <c r="I391" i="66"/>
  <c r="C391" i="66" s="1"/>
  <c r="J391" i="66"/>
  <c r="D391" i="66" s="1"/>
  <c r="K391" i="66"/>
  <c r="E391" i="66" s="1"/>
  <c r="L391" i="66"/>
  <c r="F391" i="66" s="1"/>
  <c r="I392" i="66"/>
  <c r="C392" i="66" s="1"/>
  <c r="J392" i="66"/>
  <c r="D392" i="66" s="1"/>
  <c r="K392" i="66"/>
  <c r="E392" i="66" s="1"/>
  <c r="L392" i="66"/>
  <c r="F392" i="66" s="1"/>
  <c r="I393" i="66"/>
  <c r="C393" i="66" s="1"/>
  <c r="J393" i="66"/>
  <c r="D393" i="66" s="1"/>
  <c r="K393" i="66"/>
  <c r="E393" i="66" s="1"/>
  <c r="L393" i="66"/>
  <c r="F393" i="66" s="1"/>
  <c r="I394" i="66"/>
  <c r="C394" i="66" s="1"/>
  <c r="J394" i="66"/>
  <c r="D394" i="66" s="1"/>
  <c r="K394" i="66"/>
  <c r="E394" i="66" s="1"/>
  <c r="L394" i="66"/>
  <c r="F394" i="66" s="1"/>
  <c r="I395" i="66"/>
  <c r="C395" i="66" s="1"/>
  <c r="J395" i="66"/>
  <c r="D395" i="66" s="1"/>
  <c r="K395" i="66"/>
  <c r="E395" i="66" s="1"/>
  <c r="L395" i="66"/>
  <c r="F395" i="66" s="1"/>
  <c r="I396" i="66"/>
  <c r="C396" i="66" s="1"/>
  <c r="J396" i="66"/>
  <c r="D396" i="66" s="1"/>
  <c r="K396" i="66"/>
  <c r="E396" i="66" s="1"/>
  <c r="L396" i="66"/>
  <c r="F396" i="66" s="1"/>
  <c r="I397" i="66"/>
  <c r="J397" i="66"/>
  <c r="K397" i="66"/>
  <c r="L397" i="66"/>
  <c r="I398" i="66"/>
  <c r="C398" i="66" s="1"/>
  <c r="J398" i="66"/>
  <c r="D398" i="66" s="1"/>
  <c r="K398" i="66"/>
  <c r="E398" i="66" s="1"/>
  <c r="L398" i="66"/>
  <c r="F398" i="66" s="1"/>
  <c r="I399" i="66"/>
  <c r="C399" i="66" s="1"/>
  <c r="J399" i="66"/>
  <c r="D399" i="66" s="1"/>
  <c r="K399" i="66"/>
  <c r="E399" i="66" s="1"/>
  <c r="L399" i="66"/>
  <c r="F399" i="66"/>
  <c r="I400" i="66"/>
  <c r="C400" i="66" s="1"/>
  <c r="J400" i="66"/>
  <c r="D400" i="66" s="1"/>
  <c r="K400" i="66"/>
  <c r="E400" i="66" s="1"/>
  <c r="L400" i="66"/>
  <c r="F400" i="66" s="1"/>
  <c r="I401" i="66"/>
  <c r="C401" i="66" s="1"/>
  <c r="J401" i="66"/>
  <c r="D401" i="66" s="1"/>
  <c r="K401" i="66"/>
  <c r="E401" i="66" s="1"/>
  <c r="L401" i="66"/>
  <c r="F401" i="66" s="1"/>
  <c r="I402" i="66"/>
  <c r="C402" i="66" s="1"/>
  <c r="J402" i="66"/>
  <c r="D402" i="66" s="1"/>
  <c r="K402" i="66"/>
  <c r="E402" i="66" s="1"/>
  <c r="L402" i="66"/>
  <c r="F402" i="66" s="1"/>
  <c r="I403" i="66"/>
  <c r="C403" i="66" s="1"/>
  <c r="J403" i="66"/>
  <c r="D403" i="66" s="1"/>
  <c r="K403" i="66"/>
  <c r="E403" i="66" s="1"/>
  <c r="L403" i="66"/>
  <c r="F403" i="66" s="1"/>
  <c r="I404" i="66"/>
  <c r="C404" i="66" s="1"/>
  <c r="J404" i="66"/>
  <c r="D404" i="66" s="1"/>
  <c r="K404" i="66"/>
  <c r="E404" i="66" s="1"/>
  <c r="L404" i="66"/>
  <c r="F404" i="66"/>
  <c r="I405" i="66"/>
  <c r="C405" i="66" s="1"/>
  <c r="J405" i="66"/>
  <c r="D405" i="66" s="1"/>
  <c r="K405" i="66"/>
  <c r="E405" i="66" s="1"/>
  <c r="L405" i="66"/>
  <c r="F405" i="66" s="1"/>
  <c r="I406" i="66"/>
  <c r="C406" i="66" s="1"/>
  <c r="J406" i="66"/>
  <c r="D406" i="66" s="1"/>
  <c r="K406" i="66"/>
  <c r="E406" i="66" s="1"/>
  <c r="L406" i="66"/>
  <c r="F406" i="66" s="1"/>
  <c r="I407" i="66"/>
  <c r="C407" i="66" s="1"/>
  <c r="J407" i="66"/>
  <c r="D407" i="66" s="1"/>
  <c r="K407" i="66"/>
  <c r="E407" i="66" s="1"/>
  <c r="L407" i="66"/>
  <c r="F407" i="66" s="1"/>
  <c r="I408" i="66"/>
  <c r="C408" i="66" s="1"/>
  <c r="J408" i="66"/>
  <c r="D408" i="66" s="1"/>
  <c r="K408" i="66"/>
  <c r="E408" i="66" s="1"/>
  <c r="L408" i="66"/>
  <c r="F408" i="66" s="1"/>
  <c r="I409" i="66"/>
  <c r="C409" i="66" s="1"/>
  <c r="J409" i="66"/>
  <c r="D409" i="66" s="1"/>
  <c r="K409" i="66"/>
  <c r="E409" i="66" s="1"/>
  <c r="L409" i="66"/>
  <c r="F409" i="66" s="1"/>
  <c r="I410" i="66"/>
  <c r="C410" i="66" s="1"/>
  <c r="J410" i="66"/>
  <c r="D410" i="66" s="1"/>
  <c r="K410" i="66"/>
  <c r="E410" i="66" s="1"/>
  <c r="L410" i="66"/>
  <c r="F410" i="66" s="1"/>
  <c r="I411" i="66"/>
  <c r="C411" i="66" s="1"/>
  <c r="J411" i="66"/>
  <c r="D411" i="66" s="1"/>
  <c r="K411" i="66"/>
  <c r="E411" i="66" s="1"/>
  <c r="L411" i="66"/>
  <c r="F411" i="66" s="1"/>
  <c r="I412" i="66"/>
  <c r="C412" i="66" s="1"/>
  <c r="J412" i="66"/>
  <c r="D412" i="66" s="1"/>
  <c r="K412" i="66"/>
  <c r="E412" i="66" s="1"/>
  <c r="L412" i="66"/>
  <c r="F412" i="66" s="1"/>
  <c r="I413" i="66"/>
  <c r="C413" i="66" s="1"/>
  <c r="J413" i="66"/>
  <c r="D413" i="66" s="1"/>
  <c r="K413" i="66"/>
  <c r="E413" i="66" s="1"/>
  <c r="L413" i="66"/>
  <c r="F413" i="66" s="1"/>
  <c r="I414" i="66"/>
  <c r="C414" i="66" s="1"/>
  <c r="J414" i="66"/>
  <c r="D414" i="66" s="1"/>
  <c r="K414" i="66"/>
  <c r="E414" i="66" s="1"/>
  <c r="L414" i="66"/>
  <c r="F414" i="66" s="1"/>
  <c r="I415" i="66"/>
  <c r="C415" i="66" s="1"/>
  <c r="J415" i="66"/>
  <c r="D415" i="66" s="1"/>
  <c r="K415" i="66"/>
  <c r="E415" i="66" s="1"/>
  <c r="L415" i="66"/>
  <c r="F415" i="66" s="1"/>
  <c r="I416" i="66"/>
  <c r="C416" i="66" s="1"/>
  <c r="J416" i="66"/>
  <c r="D416" i="66" s="1"/>
  <c r="K416" i="66"/>
  <c r="E416" i="66" s="1"/>
  <c r="L416" i="66"/>
  <c r="F416" i="66" s="1"/>
  <c r="I417" i="66"/>
  <c r="C417" i="66" s="1"/>
  <c r="J417" i="66"/>
  <c r="D417" i="66" s="1"/>
  <c r="K417" i="66"/>
  <c r="E417" i="66" s="1"/>
  <c r="L417" i="66"/>
  <c r="F417" i="66" s="1"/>
  <c r="I418" i="66"/>
  <c r="C418" i="66" s="1"/>
  <c r="J418" i="66"/>
  <c r="D418" i="66" s="1"/>
  <c r="K418" i="66"/>
  <c r="E418" i="66" s="1"/>
  <c r="L418" i="66"/>
  <c r="F418" i="66" s="1"/>
  <c r="I419" i="66"/>
  <c r="C419" i="66" s="1"/>
  <c r="J419" i="66"/>
  <c r="D419" i="66" s="1"/>
  <c r="K419" i="66"/>
  <c r="E419" i="66" s="1"/>
  <c r="L419" i="66"/>
  <c r="F419" i="66" s="1"/>
  <c r="I420" i="66"/>
  <c r="C420" i="66" s="1"/>
  <c r="J420" i="66"/>
  <c r="D420" i="66" s="1"/>
  <c r="K420" i="66"/>
  <c r="E420" i="66" s="1"/>
  <c r="L420" i="66"/>
  <c r="F420" i="66" s="1"/>
  <c r="I421" i="66"/>
  <c r="C421" i="66" s="1"/>
  <c r="J421" i="66"/>
  <c r="D421" i="66" s="1"/>
  <c r="K421" i="66"/>
  <c r="E421" i="66" s="1"/>
  <c r="L421" i="66"/>
  <c r="F421" i="66" s="1"/>
  <c r="I422" i="66"/>
  <c r="C422" i="66" s="1"/>
  <c r="J422" i="66"/>
  <c r="D422" i="66" s="1"/>
  <c r="K422" i="66"/>
  <c r="E422" i="66" s="1"/>
  <c r="L422" i="66"/>
  <c r="F422" i="66" s="1"/>
  <c r="I423" i="66"/>
  <c r="C423" i="66" s="1"/>
  <c r="J423" i="66"/>
  <c r="D423" i="66" s="1"/>
  <c r="K423" i="66"/>
  <c r="E423" i="66" s="1"/>
  <c r="L423" i="66"/>
  <c r="F423" i="66" s="1"/>
  <c r="C424" i="66"/>
  <c r="D424" i="66"/>
  <c r="E424" i="66"/>
  <c r="F424" i="66"/>
  <c r="I425" i="66"/>
  <c r="C425" i="66" s="1"/>
  <c r="J425" i="66"/>
  <c r="D425" i="66" s="1"/>
  <c r="K425" i="66"/>
  <c r="E425" i="66" s="1"/>
  <c r="L425" i="66"/>
  <c r="F425" i="66" s="1"/>
  <c r="I426" i="66"/>
  <c r="C426" i="66" s="1"/>
  <c r="J426" i="66"/>
  <c r="D426" i="66" s="1"/>
  <c r="K426" i="66"/>
  <c r="E426" i="66" s="1"/>
  <c r="L426" i="66"/>
  <c r="F426" i="66" s="1"/>
  <c r="I427" i="66"/>
  <c r="C427" i="66" s="1"/>
  <c r="J427" i="66"/>
  <c r="D427" i="66" s="1"/>
  <c r="K427" i="66"/>
  <c r="E427" i="66" s="1"/>
  <c r="L427" i="66"/>
  <c r="F427" i="66" s="1"/>
  <c r="I428" i="66"/>
  <c r="C428" i="66" s="1"/>
  <c r="J428" i="66"/>
  <c r="D428" i="66" s="1"/>
  <c r="K428" i="66"/>
  <c r="E428" i="66" s="1"/>
  <c r="L428" i="66"/>
  <c r="F428" i="66" s="1"/>
  <c r="I429" i="66"/>
  <c r="C429" i="66" s="1"/>
  <c r="J429" i="66"/>
  <c r="D429" i="66" s="1"/>
  <c r="K429" i="66"/>
  <c r="E429" i="66" s="1"/>
  <c r="L429" i="66"/>
  <c r="F429" i="66" s="1"/>
  <c r="I430" i="66"/>
  <c r="C430" i="66" s="1"/>
  <c r="J430" i="66"/>
  <c r="D430" i="66" s="1"/>
  <c r="K430" i="66"/>
  <c r="E430" i="66" s="1"/>
  <c r="L430" i="66"/>
  <c r="F430" i="66" s="1"/>
  <c r="I431" i="66"/>
  <c r="C431" i="66" s="1"/>
  <c r="J431" i="66"/>
  <c r="D431" i="66" s="1"/>
  <c r="K431" i="66"/>
  <c r="E431" i="66" s="1"/>
  <c r="L431" i="66"/>
  <c r="F431" i="66" s="1"/>
  <c r="I432" i="66"/>
  <c r="C432" i="66" s="1"/>
  <c r="J432" i="66"/>
  <c r="D432" i="66" s="1"/>
  <c r="K432" i="66"/>
  <c r="E432" i="66" s="1"/>
  <c r="L432" i="66"/>
  <c r="F432" i="66" s="1"/>
  <c r="I433" i="66"/>
  <c r="C433" i="66" s="1"/>
  <c r="J433" i="66"/>
  <c r="D433" i="66" s="1"/>
  <c r="K433" i="66"/>
  <c r="E433" i="66" s="1"/>
  <c r="L433" i="66"/>
  <c r="F433" i="66" s="1"/>
  <c r="I434" i="66"/>
  <c r="C434" i="66" s="1"/>
  <c r="J434" i="66"/>
  <c r="D434" i="66" s="1"/>
  <c r="K434" i="66"/>
  <c r="E434" i="66" s="1"/>
  <c r="L434" i="66"/>
  <c r="F434" i="66" s="1"/>
  <c r="I435" i="66"/>
  <c r="C435" i="66" s="1"/>
  <c r="J435" i="66"/>
  <c r="D435" i="66" s="1"/>
  <c r="K435" i="66"/>
  <c r="E435" i="66" s="1"/>
  <c r="L435" i="66"/>
  <c r="F435" i="66" s="1"/>
  <c r="I436" i="66"/>
  <c r="C436" i="66" s="1"/>
  <c r="J436" i="66"/>
  <c r="D436" i="66" s="1"/>
  <c r="K436" i="66"/>
  <c r="E436" i="66" s="1"/>
  <c r="L436" i="66"/>
  <c r="F436" i="66" s="1"/>
  <c r="I437" i="66"/>
  <c r="C437" i="66" s="1"/>
  <c r="J437" i="66"/>
  <c r="D437" i="66" s="1"/>
  <c r="K437" i="66"/>
  <c r="E437" i="66" s="1"/>
  <c r="L437" i="66"/>
  <c r="F437" i="66" s="1"/>
  <c r="I438" i="66"/>
  <c r="C438" i="66" s="1"/>
  <c r="J438" i="66"/>
  <c r="D438" i="66" s="1"/>
  <c r="K438" i="66"/>
  <c r="E438" i="66" s="1"/>
  <c r="L438" i="66"/>
  <c r="F438" i="66" s="1"/>
  <c r="I439" i="66"/>
  <c r="C439" i="66" s="1"/>
  <c r="J439" i="66"/>
  <c r="D439" i="66" s="1"/>
  <c r="K439" i="66"/>
  <c r="E439" i="66" s="1"/>
  <c r="L439" i="66"/>
  <c r="F439" i="66" s="1"/>
  <c r="I440" i="66"/>
  <c r="C440" i="66" s="1"/>
  <c r="J440" i="66"/>
  <c r="D440" i="66" s="1"/>
  <c r="K440" i="66"/>
  <c r="E440" i="66" s="1"/>
  <c r="L440" i="66"/>
  <c r="F440" i="66" s="1"/>
  <c r="I441" i="66"/>
  <c r="C441" i="66" s="1"/>
  <c r="J441" i="66"/>
  <c r="D441" i="66" s="1"/>
  <c r="K441" i="66"/>
  <c r="E441" i="66" s="1"/>
  <c r="L441" i="66"/>
  <c r="F441" i="66" s="1"/>
  <c r="I442" i="66"/>
  <c r="C442" i="66" s="1"/>
  <c r="J442" i="66"/>
  <c r="D442" i="66" s="1"/>
  <c r="K442" i="66"/>
  <c r="E442" i="66" s="1"/>
  <c r="L442" i="66"/>
  <c r="F442" i="66" s="1"/>
  <c r="I443" i="66"/>
  <c r="C443" i="66" s="1"/>
  <c r="J443" i="66"/>
  <c r="D443" i="66" s="1"/>
  <c r="K443" i="66"/>
  <c r="E443" i="66" s="1"/>
  <c r="L443" i="66"/>
  <c r="F443" i="66" s="1"/>
  <c r="I444" i="66"/>
  <c r="C444" i="66" s="1"/>
  <c r="J444" i="66"/>
  <c r="D444" i="66" s="1"/>
  <c r="K444" i="66"/>
  <c r="E444" i="66" s="1"/>
  <c r="L444" i="66"/>
  <c r="F444" i="66" s="1"/>
  <c r="I445" i="66"/>
  <c r="C445" i="66" s="1"/>
  <c r="J445" i="66"/>
  <c r="D445" i="66" s="1"/>
  <c r="K445" i="66"/>
  <c r="E445" i="66" s="1"/>
  <c r="L445" i="66"/>
  <c r="F445" i="66" s="1"/>
  <c r="I446" i="66"/>
  <c r="C446" i="66" s="1"/>
  <c r="J446" i="66"/>
  <c r="D446" i="66" s="1"/>
  <c r="K446" i="66"/>
  <c r="E446" i="66" s="1"/>
  <c r="L446" i="66"/>
  <c r="F446" i="66" s="1"/>
  <c r="I447" i="66"/>
  <c r="C447" i="66" s="1"/>
  <c r="J447" i="66"/>
  <c r="D447" i="66" s="1"/>
  <c r="K447" i="66"/>
  <c r="E447" i="66" s="1"/>
  <c r="L447" i="66"/>
  <c r="F447" i="66" s="1"/>
  <c r="I448" i="66"/>
  <c r="C448" i="66" s="1"/>
  <c r="J448" i="66"/>
  <c r="D448" i="66" s="1"/>
  <c r="K448" i="66"/>
  <c r="E448" i="66" s="1"/>
  <c r="L448" i="66"/>
  <c r="F448" i="66" s="1"/>
  <c r="I449" i="66"/>
  <c r="C449" i="66" s="1"/>
  <c r="J449" i="66"/>
  <c r="D449" i="66" s="1"/>
  <c r="K449" i="66"/>
  <c r="E449" i="66" s="1"/>
  <c r="L449" i="66"/>
  <c r="F449" i="66" s="1"/>
  <c r="I450" i="66"/>
  <c r="C450" i="66" s="1"/>
  <c r="J450" i="66"/>
  <c r="D450" i="66" s="1"/>
  <c r="K450" i="66"/>
  <c r="E450" i="66" s="1"/>
  <c r="L450" i="66"/>
  <c r="F450" i="66" s="1"/>
  <c r="I451" i="66"/>
  <c r="C451" i="66" s="1"/>
  <c r="J451" i="66"/>
  <c r="D451" i="66" s="1"/>
  <c r="K451" i="66"/>
  <c r="E451" i="66" s="1"/>
  <c r="L451" i="66"/>
  <c r="F451" i="66" s="1"/>
  <c r="C452" i="66"/>
  <c r="D452" i="66"/>
  <c r="E452" i="66"/>
  <c r="F452" i="66"/>
  <c r="I453" i="66"/>
  <c r="C453" i="66" s="1"/>
  <c r="J453" i="66"/>
  <c r="D453" i="66" s="1"/>
  <c r="K453" i="66"/>
  <c r="E453" i="66" s="1"/>
  <c r="L453" i="66"/>
  <c r="F453" i="66" s="1"/>
  <c r="I454" i="66"/>
  <c r="C454" i="66" s="1"/>
  <c r="J454" i="66"/>
  <c r="D454" i="66" s="1"/>
  <c r="K454" i="66"/>
  <c r="E454" i="66" s="1"/>
  <c r="L454" i="66"/>
  <c r="F454" i="66" s="1"/>
  <c r="I455" i="66"/>
  <c r="C455" i="66" s="1"/>
  <c r="J455" i="66"/>
  <c r="D455" i="66" s="1"/>
  <c r="K455" i="66"/>
  <c r="E455" i="66" s="1"/>
  <c r="L455" i="66"/>
  <c r="F455" i="66"/>
  <c r="I456" i="66"/>
  <c r="C456" i="66" s="1"/>
  <c r="J456" i="66"/>
  <c r="D456" i="66" s="1"/>
  <c r="K456" i="66"/>
  <c r="E456" i="66" s="1"/>
  <c r="L456" i="66"/>
  <c r="F456" i="66" s="1"/>
  <c r="I457" i="66"/>
  <c r="C457" i="66" s="1"/>
  <c r="J457" i="66"/>
  <c r="D457" i="66" s="1"/>
  <c r="K457" i="66"/>
  <c r="E457" i="66" s="1"/>
  <c r="L457" i="66"/>
  <c r="F457" i="66" s="1"/>
  <c r="I458" i="66"/>
  <c r="C458" i="66" s="1"/>
  <c r="J458" i="66"/>
  <c r="D458" i="66" s="1"/>
  <c r="K458" i="66"/>
  <c r="E458" i="66" s="1"/>
  <c r="L458" i="66"/>
  <c r="F458" i="66" s="1"/>
  <c r="I459" i="66"/>
  <c r="C459" i="66" s="1"/>
  <c r="J459" i="66"/>
  <c r="D459" i="66" s="1"/>
  <c r="K459" i="66"/>
  <c r="E459" i="66" s="1"/>
  <c r="L459" i="66"/>
  <c r="F459" i="66" s="1"/>
  <c r="I460" i="66"/>
  <c r="C460" i="66" s="1"/>
  <c r="J460" i="66"/>
  <c r="D460" i="66" s="1"/>
  <c r="K460" i="66"/>
  <c r="E460" i="66" s="1"/>
  <c r="L460" i="66"/>
  <c r="F460" i="66" s="1"/>
  <c r="I461" i="66"/>
  <c r="C461" i="66" s="1"/>
  <c r="J461" i="66"/>
  <c r="D461" i="66" s="1"/>
  <c r="K461" i="66"/>
  <c r="E461" i="66" s="1"/>
  <c r="L461" i="66"/>
  <c r="F461" i="66" s="1"/>
  <c r="I462" i="66"/>
  <c r="C462" i="66" s="1"/>
  <c r="J462" i="66"/>
  <c r="D462" i="66" s="1"/>
  <c r="K462" i="66"/>
  <c r="E462" i="66" s="1"/>
  <c r="L462" i="66"/>
  <c r="F462" i="66" s="1"/>
  <c r="I463" i="66"/>
  <c r="C463" i="66" s="1"/>
  <c r="J463" i="66"/>
  <c r="D463" i="66" s="1"/>
  <c r="K463" i="66"/>
  <c r="E463" i="66" s="1"/>
  <c r="L463" i="66"/>
  <c r="F463" i="66" s="1"/>
  <c r="I464" i="66"/>
  <c r="C464" i="66" s="1"/>
  <c r="J464" i="66"/>
  <c r="D464" i="66" s="1"/>
  <c r="K464" i="66"/>
  <c r="E464" i="66" s="1"/>
  <c r="L464" i="66"/>
  <c r="F464" i="66" s="1"/>
  <c r="C465" i="66"/>
  <c r="D465" i="66"/>
  <c r="E465" i="66"/>
  <c r="F465" i="66"/>
  <c r="I466" i="66"/>
  <c r="C466" i="66" s="1"/>
  <c r="J466" i="66"/>
  <c r="D466" i="66" s="1"/>
  <c r="K466" i="66"/>
  <c r="E466" i="66" s="1"/>
  <c r="L466" i="66"/>
  <c r="F466" i="66" s="1"/>
  <c r="I467" i="66"/>
  <c r="C467" i="66" s="1"/>
  <c r="J467" i="66"/>
  <c r="D467" i="66" s="1"/>
  <c r="K467" i="66"/>
  <c r="E467" i="66" s="1"/>
  <c r="L467" i="66"/>
  <c r="F467" i="66" s="1"/>
  <c r="I469" i="66"/>
  <c r="C469" i="66" s="1"/>
  <c r="J469" i="66"/>
  <c r="D469" i="66" s="1"/>
  <c r="K469" i="66"/>
  <c r="E469" i="66" s="1"/>
  <c r="L469" i="66"/>
  <c r="F469" i="66" s="1"/>
  <c r="I470" i="66"/>
  <c r="C470" i="66" s="1"/>
  <c r="J470" i="66"/>
  <c r="D470" i="66" s="1"/>
  <c r="K470" i="66"/>
  <c r="E470" i="66" s="1"/>
  <c r="L470" i="66"/>
  <c r="F470" i="66" s="1"/>
  <c r="I471" i="66"/>
  <c r="C471" i="66" s="1"/>
  <c r="J471" i="66"/>
  <c r="D471" i="66" s="1"/>
  <c r="K471" i="66"/>
  <c r="E471" i="66" s="1"/>
  <c r="L471" i="66"/>
  <c r="F471" i="66" s="1"/>
  <c r="I472" i="66"/>
  <c r="C472" i="66" s="1"/>
  <c r="J472" i="66"/>
  <c r="D472" i="66" s="1"/>
  <c r="K472" i="66"/>
  <c r="E472" i="66" s="1"/>
  <c r="L472" i="66"/>
  <c r="F472" i="66" s="1"/>
  <c r="I473" i="66"/>
  <c r="C473" i="66" s="1"/>
  <c r="J473" i="66"/>
  <c r="D473" i="66" s="1"/>
  <c r="K473" i="66"/>
  <c r="E473" i="66" s="1"/>
  <c r="L473" i="66"/>
  <c r="F473" i="66" s="1"/>
  <c r="I474" i="66"/>
  <c r="C474" i="66" s="1"/>
  <c r="J474" i="66"/>
  <c r="D474" i="66" s="1"/>
  <c r="K474" i="66"/>
  <c r="E474" i="66" s="1"/>
  <c r="L474" i="66"/>
  <c r="F474" i="66" s="1"/>
  <c r="I476" i="66"/>
  <c r="C476" i="66" s="1"/>
  <c r="J476" i="66"/>
  <c r="D476" i="66" s="1"/>
  <c r="K476" i="66"/>
  <c r="E476" i="66" s="1"/>
  <c r="L476" i="66"/>
  <c r="F476" i="66" s="1"/>
  <c r="I477" i="66"/>
  <c r="C477" i="66" s="1"/>
  <c r="J477" i="66"/>
  <c r="D477" i="66" s="1"/>
  <c r="K477" i="66"/>
  <c r="E477" i="66" s="1"/>
  <c r="L477" i="66"/>
  <c r="F477" i="66" s="1"/>
  <c r="I478" i="66"/>
  <c r="C478" i="66" s="1"/>
  <c r="J478" i="66"/>
  <c r="D478" i="66" s="1"/>
  <c r="K478" i="66"/>
  <c r="E478" i="66" s="1"/>
  <c r="L478" i="66"/>
  <c r="F478" i="66" s="1"/>
  <c r="I479" i="66"/>
  <c r="C479" i="66" s="1"/>
  <c r="J479" i="66"/>
  <c r="D479" i="66" s="1"/>
  <c r="K479" i="66"/>
  <c r="E479" i="66" s="1"/>
  <c r="L479" i="66"/>
  <c r="F479" i="66" s="1"/>
  <c r="I480" i="66"/>
  <c r="C480" i="66" s="1"/>
  <c r="J480" i="66"/>
  <c r="D480" i="66" s="1"/>
  <c r="K480" i="66"/>
  <c r="E480" i="66" s="1"/>
  <c r="L480" i="66"/>
  <c r="F480" i="66" s="1"/>
  <c r="I481" i="66"/>
  <c r="C481" i="66" s="1"/>
  <c r="J481" i="66"/>
  <c r="D481" i="66" s="1"/>
  <c r="K481" i="66"/>
  <c r="E481" i="66" s="1"/>
  <c r="L481" i="66"/>
  <c r="F481" i="66" s="1"/>
  <c r="I482" i="66"/>
  <c r="C482" i="66" s="1"/>
  <c r="J482" i="66"/>
  <c r="D482" i="66" s="1"/>
  <c r="K482" i="66"/>
  <c r="E482" i="66" s="1"/>
  <c r="L482" i="66"/>
  <c r="F482" i="66" s="1"/>
  <c r="I483" i="66"/>
  <c r="C483" i="66" s="1"/>
  <c r="J483" i="66"/>
  <c r="D483" i="66" s="1"/>
  <c r="K483" i="66"/>
  <c r="E483" i="66" s="1"/>
  <c r="L483" i="66"/>
  <c r="F483" i="66" s="1"/>
  <c r="I484" i="66"/>
  <c r="C484" i="66" s="1"/>
  <c r="J484" i="66"/>
  <c r="D484" i="66" s="1"/>
  <c r="K484" i="66"/>
  <c r="E484" i="66" s="1"/>
  <c r="L484" i="66"/>
  <c r="F484" i="66" s="1"/>
  <c r="I485" i="66"/>
  <c r="C485" i="66" s="1"/>
  <c r="J485" i="66"/>
  <c r="D485" i="66" s="1"/>
  <c r="K485" i="66"/>
  <c r="E485" i="66" s="1"/>
  <c r="L485" i="66"/>
  <c r="F485" i="66" s="1"/>
  <c r="I486" i="66"/>
  <c r="C486" i="66" s="1"/>
  <c r="J486" i="66"/>
  <c r="D486" i="66" s="1"/>
  <c r="K486" i="66"/>
  <c r="E486" i="66" s="1"/>
  <c r="L486" i="66"/>
  <c r="F486" i="66" s="1"/>
  <c r="C487" i="66"/>
  <c r="D487" i="66"/>
  <c r="E487" i="66"/>
  <c r="F487" i="66"/>
  <c r="I488" i="66"/>
  <c r="C488" i="66" s="1"/>
  <c r="J488" i="66"/>
  <c r="D488" i="66" s="1"/>
  <c r="K488" i="66"/>
  <c r="E488" i="66" s="1"/>
  <c r="L488" i="66"/>
  <c r="F488" i="66" s="1"/>
  <c r="I489" i="66"/>
  <c r="C489" i="66" s="1"/>
  <c r="J489" i="66"/>
  <c r="D489" i="66" s="1"/>
  <c r="K489" i="66"/>
  <c r="E489" i="66" s="1"/>
  <c r="L489" i="66"/>
  <c r="F489" i="66" s="1"/>
  <c r="C490" i="66"/>
  <c r="D490" i="66"/>
  <c r="E490" i="66"/>
  <c r="F490" i="66"/>
  <c r="I491" i="66"/>
  <c r="C491" i="66" s="1"/>
  <c r="J491" i="66"/>
  <c r="D491" i="66" s="1"/>
  <c r="K491" i="66"/>
  <c r="E491" i="66" s="1"/>
  <c r="L491" i="66"/>
  <c r="F491" i="66" s="1"/>
  <c r="I492" i="66"/>
  <c r="C492" i="66" s="1"/>
  <c r="J492" i="66"/>
  <c r="D492" i="66" s="1"/>
  <c r="K492" i="66"/>
  <c r="E492" i="66" s="1"/>
  <c r="L492" i="66"/>
  <c r="F492" i="66" s="1"/>
  <c r="I493" i="66"/>
  <c r="C493" i="66" s="1"/>
  <c r="J493" i="66"/>
  <c r="D493" i="66" s="1"/>
  <c r="K493" i="66"/>
  <c r="E493" i="66" s="1"/>
  <c r="L493" i="66"/>
  <c r="F493" i="66" s="1"/>
  <c r="I494" i="66"/>
  <c r="C494" i="66" s="1"/>
  <c r="J494" i="66"/>
  <c r="D494" i="66" s="1"/>
  <c r="K494" i="66"/>
  <c r="E494" i="66" s="1"/>
  <c r="L494" i="66"/>
  <c r="F494" i="66" s="1"/>
  <c r="I495" i="66"/>
  <c r="C495" i="66" s="1"/>
  <c r="J495" i="66"/>
  <c r="D495" i="66" s="1"/>
  <c r="K495" i="66"/>
  <c r="E495" i="66" s="1"/>
  <c r="L495" i="66"/>
  <c r="F495" i="66" s="1"/>
  <c r="I496" i="66"/>
  <c r="C496" i="66" s="1"/>
  <c r="J496" i="66"/>
  <c r="D496" i="66" s="1"/>
  <c r="K496" i="66"/>
  <c r="E496" i="66" s="1"/>
  <c r="L496" i="66"/>
  <c r="F496" i="66" s="1"/>
  <c r="I497" i="66"/>
  <c r="C497" i="66" s="1"/>
  <c r="J497" i="66"/>
  <c r="D497" i="66" s="1"/>
  <c r="K497" i="66"/>
  <c r="E497" i="66" s="1"/>
  <c r="L497" i="66"/>
  <c r="F497" i="66" s="1"/>
  <c r="I498" i="66"/>
  <c r="C498" i="66" s="1"/>
  <c r="J498" i="66"/>
  <c r="D498" i="66" s="1"/>
  <c r="K498" i="66"/>
  <c r="E498" i="66" s="1"/>
  <c r="L498" i="66"/>
  <c r="F498" i="66" s="1"/>
  <c r="I499" i="66"/>
  <c r="C499" i="66" s="1"/>
  <c r="J499" i="66"/>
  <c r="D499" i="66" s="1"/>
  <c r="K499" i="66"/>
  <c r="E499" i="66" s="1"/>
  <c r="L499" i="66"/>
  <c r="F499" i="66" s="1"/>
  <c r="I500" i="66"/>
  <c r="C500" i="66" s="1"/>
  <c r="J500" i="66"/>
  <c r="D500" i="66" s="1"/>
  <c r="K500" i="66"/>
  <c r="E500" i="66" s="1"/>
  <c r="L500" i="66"/>
  <c r="F500" i="66" s="1"/>
  <c r="I501" i="66"/>
  <c r="C501" i="66" s="1"/>
  <c r="J501" i="66"/>
  <c r="D501" i="66" s="1"/>
  <c r="K501" i="66"/>
  <c r="E501" i="66" s="1"/>
  <c r="L501" i="66"/>
  <c r="F501" i="66" s="1"/>
  <c r="I502" i="66"/>
  <c r="C502" i="66" s="1"/>
  <c r="J502" i="66"/>
  <c r="D502" i="66" s="1"/>
  <c r="K502" i="66"/>
  <c r="E502" i="66" s="1"/>
  <c r="L502" i="66"/>
  <c r="F502" i="66" s="1"/>
  <c r="I503" i="66"/>
  <c r="C503" i="66" s="1"/>
  <c r="J503" i="66"/>
  <c r="D503" i="66" s="1"/>
  <c r="K503" i="66"/>
  <c r="E503" i="66" s="1"/>
  <c r="L503" i="66"/>
  <c r="F503" i="66" s="1"/>
  <c r="I504" i="66"/>
  <c r="C504" i="66" s="1"/>
  <c r="J504" i="66"/>
  <c r="D504" i="66" s="1"/>
  <c r="K504" i="66"/>
  <c r="E504" i="66" s="1"/>
  <c r="L504" i="66"/>
  <c r="F504" i="66" s="1"/>
  <c r="I505" i="66"/>
  <c r="C505" i="66" s="1"/>
  <c r="J505" i="66"/>
  <c r="D505" i="66" s="1"/>
  <c r="K505" i="66"/>
  <c r="E505" i="66" s="1"/>
  <c r="L505" i="66"/>
  <c r="F505" i="66" s="1"/>
  <c r="I506" i="66"/>
  <c r="C506" i="66" s="1"/>
  <c r="J506" i="66"/>
  <c r="D506" i="66" s="1"/>
  <c r="K506" i="66"/>
  <c r="E506" i="66" s="1"/>
  <c r="L506" i="66"/>
  <c r="F506" i="66" s="1"/>
  <c r="I508" i="66"/>
  <c r="C508" i="66" s="1"/>
  <c r="J508" i="66"/>
  <c r="D508" i="66" s="1"/>
  <c r="K508" i="66"/>
  <c r="E508" i="66" s="1"/>
  <c r="L508" i="66"/>
  <c r="F508" i="66" s="1"/>
  <c r="I509" i="66"/>
  <c r="C509" i="66" s="1"/>
  <c r="J509" i="66"/>
  <c r="D509" i="66" s="1"/>
  <c r="K509" i="66"/>
  <c r="E509" i="66" s="1"/>
  <c r="L509" i="66"/>
  <c r="F509" i="66" s="1"/>
  <c r="I510" i="66"/>
  <c r="C510" i="66" s="1"/>
  <c r="J510" i="66"/>
  <c r="D510" i="66" s="1"/>
  <c r="K510" i="66"/>
  <c r="E510" i="66" s="1"/>
  <c r="L510" i="66"/>
  <c r="F510" i="66" s="1"/>
  <c r="I511" i="66"/>
  <c r="C511" i="66" s="1"/>
  <c r="J511" i="66"/>
  <c r="D511" i="66" s="1"/>
  <c r="K511" i="66"/>
  <c r="E511" i="66" s="1"/>
  <c r="L511" i="66"/>
  <c r="F511" i="66" s="1"/>
  <c r="C512" i="66"/>
  <c r="D512" i="66"/>
  <c r="E512" i="66"/>
  <c r="F512" i="66"/>
  <c r="C513" i="66"/>
  <c r="D513" i="66"/>
  <c r="E513" i="66"/>
  <c r="F513" i="66"/>
  <c r="I514" i="66"/>
  <c r="C514" i="66" s="1"/>
  <c r="J514" i="66"/>
  <c r="D514" i="66" s="1"/>
  <c r="K514" i="66"/>
  <c r="E514" i="66" s="1"/>
  <c r="L514" i="66"/>
  <c r="F514" i="66" s="1"/>
  <c r="I515" i="66"/>
  <c r="C515" i="66" s="1"/>
  <c r="J515" i="66"/>
  <c r="D515" i="66" s="1"/>
  <c r="K515" i="66"/>
  <c r="E515" i="66" s="1"/>
  <c r="L515" i="66"/>
  <c r="F515" i="66" s="1"/>
  <c r="I516" i="66"/>
  <c r="C516" i="66" s="1"/>
  <c r="J516" i="66"/>
  <c r="D516" i="66" s="1"/>
  <c r="K516" i="66"/>
  <c r="E516" i="66" s="1"/>
  <c r="L516" i="66"/>
  <c r="F516" i="66" s="1"/>
  <c r="I517" i="66"/>
  <c r="C517" i="66" s="1"/>
  <c r="J517" i="66"/>
  <c r="D517" i="66" s="1"/>
  <c r="K517" i="66"/>
  <c r="E517" i="66" s="1"/>
  <c r="L517" i="66"/>
  <c r="F517" i="66" s="1"/>
  <c r="I518" i="66"/>
  <c r="C518" i="66" s="1"/>
  <c r="J518" i="66"/>
  <c r="D518" i="66" s="1"/>
  <c r="K518" i="66"/>
  <c r="E518" i="66" s="1"/>
  <c r="L518" i="66"/>
  <c r="F518" i="66" s="1"/>
  <c r="I519" i="66"/>
  <c r="C519" i="66" s="1"/>
  <c r="J519" i="66"/>
  <c r="D519" i="66" s="1"/>
  <c r="K519" i="66"/>
  <c r="E519" i="66" s="1"/>
  <c r="L519" i="66"/>
  <c r="F519" i="66" s="1"/>
  <c r="I520" i="66"/>
  <c r="C520" i="66" s="1"/>
  <c r="J520" i="66"/>
  <c r="D520" i="66" s="1"/>
  <c r="K520" i="66"/>
  <c r="E520" i="66" s="1"/>
  <c r="L520" i="66"/>
  <c r="F520" i="66" s="1"/>
  <c r="C521" i="66"/>
  <c r="D521" i="66"/>
  <c r="E521" i="66"/>
  <c r="F521" i="66"/>
  <c r="I522" i="66"/>
  <c r="C522" i="66" s="1"/>
  <c r="J522" i="66"/>
  <c r="D522" i="66" s="1"/>
  <c r="K522" i="66"/>
  <c r="E522" i="66" s="1"/>
  <c r="L522" i="66"/>
  <c r="F522" i="66" s="1"/>
  <c r="I523" i="66"/>
  <c r="C523" i="66" s="1"/>
  <c r="J523" i="66"/>
  <c r="D523" i="66" s="1"/>
  <c r="K523" i="66"/>
  <c r="E523" i="66" s="1"/>
  <c r="L523" i="66"/>
  <c r="F523" i="66" s="1"/>
  <c r="C524" i="66"/>
  <c r="D524" i="66"/>
  <c r="E524" i="66"/>
  <c r="F524" i="66"/>
  <c r="C525" i="66"/>
  <c r="D525" i="66"/>
  <c r="E525" i="66"/>
  <c r="F525" i="66"/>
  <c r="C526" i="66"/>
  <c r="D526" i="66"/>
  <c r="E526" i="66"/>
  <c r="F526" i="66"/>
  <c r="I527" i="66"/>
  <c r="C527" i="66" s="1"/>
  <c r="J527" i="66"/>
  <c r="D527" i="66" s="1"/>
  <c r="K527" i="66"/>
  <c r="E527" i="66" s="1"/>
  <c r="L527" i="66"/>
  <c r="F527" i="66" s="1"/>
  <c r="I528" i="66"/>
  <c r="C528" i="66" s="1"/>
  <c r="J528" i="66"/>
  <c r="D528" i="66" s="1"/>
  <c r="K528" i="66"/>
  <c r="E528" i="66" s="1"/>
  <c r="L528" i="66"/>
  <c r="F528" i="66" s="1"/>
  <c r="I529" i="66"/>
  <c r="C529" i="66" s="1"/>
  <c r="J529" i="66"/>
  <c r="D529" i="66" s="1"/>
  <c r="K529" i="66"/>
  <c r="E529" i="66" s="1"/>
  <c r="L529" i="66"/>
  <c r="F529" i="66" s="1"/>
  <c r="I530" i="66"/>
  <c r="C530" i="66" s="1"/>
  <c r="J530" i="66"/>
  <c r="D530" i="66" s="1"/>
  <c r="K530" i="66"/>
  <c r="E530" i="66" s="1"/>
  <c r="L530" i="66"/>
  <c r="F530" i="66" s="1"/>
  <c r="I531" i="66"/>
  <c r="C531" i="66" s="1"/>
  <c r="J531" i="66"/>
  <c r="D531" i="66" s="1"/>
  <c r="K531" i="66"/>
  <c r="E531" i="66" s="1"/>
  <c r="L531" i="66"/>
  <c r="F531" i="66" s="1"/>
  <c r="I532" i="66"/>
  <c r="C532" i="66" s="1"/>
  <c r="J532" i="66"/>
  <c r="D532" i="66" s="1"/>
  <c r="K532" i="66"/>
  <c r="E532" i="66" s="1"/>
  <c r="L532" i="66"/>
  <c r="F532" i="66" s="1"/>
  <c r="I533" i="66"/>
  <c r="C533" i="66" s="1"/>
  <c r="J533" i="66"/>
  <c r="D533" i="66" s="1"/>
  <c r="K533" i="66"/>
  <c r="E533" i="66" s="1"/>
  <c r="L533" i="66"/>
  <c r="F533" i="66" s="1"/>
  <c r="I534" i="66"/>
  <c r="C534" i="66" s="1"/>
  <c r="J534" i="66"/>
  <c r="D534" i="66" s="1"/>
  <c r="K534" i="66"/>
  <c r="E534" i="66" s="1"/>
  <c r="L534" i="66"/>
  <c r="F534" i="66" s="1"/>
  <c r="I535" i="66"/>
  <c r="C535" i="66" s="1"/>
  <c r="J535" i="66"/>
  <c r="D535" i="66" s="1"/>
  <c r="K535" i="66"/>
  <c r="E535" i="66" s="1"/>
  <c r="L535" i="66"/>
  <c r="F535" i="66" s="1"/>
  <c r="C536" i="66"/>
  <c r="D536" i="66"/>
  <c r="E536" i="66"/>
  <c r="F536" i="66"/>
  <c r="I537" i="66"/>
  <c r="C537" i="66" s="1"/>
  <c r="J537" i="66"/>
  <c r="D537" i="66" s="1"/>
  <c r="K537" i="66"/>
  <c r="E537" i="66" s="1"/>
  <c r="L537" i="66"/>
  <c r="F537" i="66" s="1"/>
  <c r="C538" i="66"/>
  <c r="D538" i="66"/>
  <c r="E538" i="66"/>
  <c r="F538" i="66"/>
  <c r="I539" i="66"/>
  <c r="C539" i="66" s="1"/>
  <c r="J539" i="66"/>
  <c r="D539" i="66" s="1"/>
  <c r="K539" i="66"/>
  <c r="E539" i="66" s="1"/>
  <c r="L539" i="66"/>
  <c r="F539" i="66" s="1"/>
  <c r="I540" i="66"/>
  <c r="C540" i="66" s="1"/>
  <c r="J540" i="66"/>
  <c r="D540" i="66" s="1"/>
  <c r="K540" i="66"/>
  <c r="E540" i="66" s="1"/>
  <c r="L540" i="66"/>
  <c r="F540" i="66" s="1"/>
  <c r="C541" i="66"/>
  <c r="D541" i="66"/>
  <c r="E541" i="66"/>
  <c r="F541" i="66"/>
  <c r="I542" i="66"/>
  <c r="C542" i="66" s="1"/>
  <c r="J542" i="66"/>
  <c r="D542" i="66" s="1"/>
  <c r="K542" i="66"/>
  <c r="E542" i="66" s="1"/>
  <c r="L542" i="66"/>
  <c r="F542" i="66" s="1"/>
  <c r="I543" i="66"/>
  <c r="C543" i="66" s="1"/>
  <c r="J543" i="66"/>
  <c r="D543" i="66" s="1"/>
  <c r="K543" i="66"/>
  <c r="E543" i="66" s="1"/>
  <c r="L543" i="66"/>
  <c r="F543" i="66" s="1"/>
  <c r="C544" i="66"/>
  <c r="D544" i="66"/>
  <c r="E544" i="66"/>
  <c r="F544" i="66"/>
  <c r="I545" i="66"/>
  <c r="C545" i="66" s="1"/>
  <c r="J545" i="66"/>
  <c r="D545" i="66" s="1"/>
  <c r="K545" i="66"/>
  <c r="E545" i="66" s="1"/>
  <c r="L545" i="66"/>
  <c r="F545" i="66" s="1"/>
  <c r="I546" i="66"/>
  <c r="C546" i="66" s="1"/>
  <c r="J546" i="66"/>
  <c r="D546" i="66" s="1"/>
  <c r="K546" i="66"/>
  <c r="E546" i="66" s="1"/>
  <c r="L546" i="66"/>
  <c r="F546" i="66" s="1"/>
  <c r="I547" i="66"/>
  <c r="C547" i="66" s="1"/>
  <c r="J547" i="66"/>
  <c r="D547" i="66" s="1"/>
  <c r="K547" i="66"/>
  <c r="E547" i="66" s="1"/>
  <c r="L547" i="66"/>
  <c r="F547" i="66" s="1"/>
  <c r="I548" i="66"/>
  <c r="C548" i="66" s="1"/>
  <c r="J548" i="66"/>
  <c r="D548" i="66" s="1"/>
  <c r="K548" i="66"/>
  <c r="E548" i="66" s="1"/>
  <c r="L548" i="66"/>
  <c r="F548" i="66" s="1"/>
  <c r="I549" i="66"/>
  <c r="C549" i="66" s="1"/>
  <c r="J549" i="66"/>
  <c r="D549" i="66" s="1"/>
  <c r="K549" i="66"/>
  <c r="E549" i="66" s="1"/>
  <c r="L549" i="66"/>
  <c r="F549" i="66"/>
  <c r="I550" i="66"/>
  <c r="C550" i="66" s="1"/>
  <c r="J550" i="66"/>
  <c r="D550" i="66" s="1"/>
  <c r="K550" i="66"/>
  <c r="E550" i="66" s="1"/>
  <c r="L550" i="66"/>
  <c r="F550" i="66" s="1"/>
  <c r="I551" i="66"/>
  <c r="C551" i="66" s="1"/>
  <c r="J551" i="66"/>
  <c r="D551" i="66" s="1"/>
  <c r="K551" i="66"/>
  <c r="E551" i="66" s="1"/>
  <c r="L551" i="66"/>
  <c r="F551" i="66" s="1"/>
  <c r="I552" i="66"/>
  <c r="C552" i="66" s="1"/>
  <c r="J552" i="66"/>
  <c r="D552" i="66" s="1"/>
  <c r="K552" i="66"/>
  <c r="E552" i="66" s="1"/>
  <c r="L552" i="66"/>
  <c r="F552" i="66" s="1"/>
  <c r="I553" i="66"/>
  <c r="C553" i="66" s="1"/>
  <c r="J553" i="66"/>
  <c r="D553" i="66" s="1"/>
  <c r="K553" i="66"/>
  <c r="E553" i="66" s="1"/>
  <c r="L553" i="66"/>
  <c r="F553" i="66" s="1"/>
  <c r="I554" i="66"/>
  <c r="C554" i="66" s="1"/>
  <c r="J554" i="66"/>
  <c r="D554" i="66" s="1"/>
  <c r="K554" i="66"/>
  <c r="E554" i="66" s="1"/>
  <c r="L554" i="66"/>
  <c r="F554" i="66" s="1"/>
  <c r="I555" i="66"/>
  <c r="C555" i="66" s="1"/>
  <c r="J555" i="66"/>
  <c r="D555" i="66" s="1"/>
  <c r="K555" i="66"/>
  <c r="E555" i="66" s="1"/>
  <c r="L555" i="66"/>
  <c r="F555" i="66" s="1"/>
  <c r="I556" i="66"/>
  <c r="C556" i="66" s="1"/>
  <c r="J556" i="66"/>
  <c r="D556" i="66" s="1"/>
  <c r="K556" i="66"/>
  <c r="E556" i="66" s="1"/>
  <c r="L556" i="66"/>
  <c r="F556" i="66" s="1"/>
  <c r="I557" i="66"/>
  <c r="C557" i="66" s="1"/>
  <c r="J557" i="66"/>
  <c r="D557" i="66" s="1"/>
  <c r="K557" i="66"/>
  <c r="E557" i="66" s="1"/>
  <c r="L557" i="66"/>
  <c r="F557" i="66" s="1"/>
  <c r="I558" i="66"/>
  <c r="C558" i="66" s="1"/>
  <c r="J558" i="66"/>
  <c r="D558" i="66" s="1"/>
  <c r="K558" i="66"/>
  <c r="E558" i="66" s="1"/>
  <c r="L558" i="66"/>
  <c r="F558" i="66" s="1"/>
  <c r="I559" i="66"/>
  <c r="C559" i="66" s="1"/>
  <c r="J559" i="66"/>
  <c r="D559" i="66" s="1"/>
  <c r="K559" i="66"/>
  <c r="E559" i="66" s="1"/>
  <c r="L559" i="66"/>
  <c r="F559" i="66" s="1"/>
  <c r="C560" i="66"/>
  <c r="D560" i="66"/>
  <c r="E560" i="66"/>
  <c r="F560" i="66"/>
  <c r="I561" i="66"/>
  <c r="C561" i="66" s="1"/>
  <c r="J561" i="66"/>
  <c r="D561" i="66" s="1"/>
  <c r="K561" i="66"/>
  <c r="E561" i="66" s="1"/>
  <c r="L561" i="66"/>
  <c r="F561" i="66" s="1"/>
  <c r="I562" i="66"/>
  <c r="C562" i="66" s="1"/>
  <c r="J562" i="66"/>
  <c r="D562" i="66" s="1"/>
  <c r="K562" i="66"/>
  <c r="E562" i="66" s="1"/>
  <c r="L562" i="66"/>
  <c r="F562" i="66" s="1"/>
  <c r="C563" i="66"/>
  <c r="D563" i="66"/>
  <c r="E563" i="66"/>
  <c r="F563" i="66"/>
  <c r="I564" i="66"/>
  <c r="C564" i="66" s="1"/>
  <c r="J564" i="66"/>
  <c r="D564" i="66" s="1"/>
  <c r="K564" i="66"/>
  <c r="E564" i="66" s="1"/>
  <c r="L564" i="66"/>
  <c r="F564" i="66" s="1"/>
  <c r="I565" i="66"/>
  <c r="C565" i="66" s="1"/>
  <c r="J565" i="66"/>
  <c r="D565" i="66" s="1"/>
  <c r="K565" i="66"/>
  <c r="E565" i="66" s="1"/>
  <c r="L565" i="66"/>
  <c r="F565" i="66" s="1"/>
  <c r="I566" i="66"/>
  <c r="C566" i="66" s="1"/>
  <c r="J566" i="66"/>
  <c r="D566" i="66" s="1"/>
  <c r="K566" i="66"/>
  <c r="E566" i="66" s="1"/>
  <c r="L566" i="66"/>
  <c r="F566" i="66" s="1"/>
  <c r="I567" i="66"/>
  <c r="C567" i="66" s="1"/>
  <c r="J567" i="66"/>
  <c r="D567" i="66" s="1"/>
  <c r="K567" i="66"/>
  <c r="E567" i="66" s="1"/>
  <c r="L567" i="66"/>
  <c r="F567" i="66" s="1"/>
  <c r="I568" i="66"/>
  <c r="C568" i="66" s="1"/>
  <c r="J568" i="66"/>
  <c r="D568" i="66" s="1"/>
  <c r="K568" i="66"/>
  <c r="E568" i="66" s="1"/>
  <c r="L568" i="66"/>
  <c r="F568" i="66" s="1"/>
  <c r="I569" i="66"/>
  <c r="C569" i="66" s="1"/>
  <c r="J569" i="66"/>
  <c r="D569" i="66" s="1"/>
  <c r="K569" i="66"/>
  <c r="E569" i="66" s="1"/>
  <c r="L569" i="66"/>
  <c r="F569" i="66" s="1"/>
  <c r="C570" i="66"/>
  <c r="D570" i="66"/>
  <c r="E570" i="66"/>
  <c r="F570" i="66"/>
  <c r="I571" i="66"/>
  <c r="C571" i="66" s="1"/>
  <c r="J571" i="66"/>
  <c r="D571" i="66" s="1"/>
  <c r="K571" i="66"/>
  <c r="E571" i="66" s="1"/>
  <c r="L571" i="66"/>
  <c r="F571" i="66" s="1"/>
  <c r="I572" i="66"/>
  <c r="C572" i="66" s="1"/>
  <c r="J572" i="66"/>
  <c r="D572" i="66" s="1"/>
  <c r="K572" i="66"/>
  <c r="E572" i="66" s="1"/>
  <c r="L572" i="66"/>
  <c r="F572" i="66" s="1"/>
  <c r="I573" i="66"/>
  <c r="C573" i="66" s="1"/>
  <c r="J573" i="66"/>
  <c r="D573" i="66" s="1"/>
  <c r="K573" i="66"/>
  <c r="E573" i="66" s="1"/>
  <c r="L573" i="66"/>
  <c r="F573" i="66" s="1"/>
  <c r="I574" i="66"/>
  <c r="C574" i="66" s="1"/>
  <c r="J574" i="66"/>
  <c r="D574" i="66" s="1"/>
  <c r="K574" i="66"/>
  <c r="E574" i="66" s="1"/>
  <c r="L574" i="66"/>
  <c r="F574" i="66" s="1"/>
  <c r="I575" i="66"/>
  <c r="C575" i="66" s="1"/>
  <c r="J575" i="66"/>
  <c r="D575" i="66" s="1"/>
  <c r="K575" i="66"/>
  <c r="E575" i="66" s="1"/>
  <c r="L575" i="66"/>
  <c r="F575" i="66" s="1"/>
  <c r="I576" i="66"/>
  <c r="C576" i="66" s="1"/>
  <c r="J576" i="66"/>
  <c r="D576" i="66" s="1"/>
  <c r="K576" i="66"/>
  <c r="E576" i="66" s="1"/>
  <c r="L576" i="66"/>
  <c r="F576" i="66" s="1"/>
  <c r="C577" i="66"/>
  <c r="D577" i="66"/>
  <c r="E577" i="66"/>
  <c r="F577" i="66"/>
  <c r="I578" i="66"/>
  <c r="C578" i="66" s="1"/>
  <c r="J578" i="66"/>
  <c r="D578" i="66" s="1"/>
  <c r="K578" i="66"/>
  <c r="E578" i="66" s="1"/>
  <c r="L578" i="66"/>
  <c r="F578" i="66" s="1"/>
  <c r="C579" i="66"/>
  <c r="D579" i="66"/>
  <c r="E579" i="66"/>
  <c r="F579" i="66"/>
  <c r="I580" i="66"/>
  <c r="C580" i="66" s="1"/>
  <c r="J580" i="66"/>
  <c r="D580" i="66" s="1"/>
  <c r="K580" i="66"/>
  <c r="E580" i="66" s="1"/>
  <c r="L580" i="66"/>
  <c r="F580" i="66" s="1"/>
  <c r="I581" i="66"/>
  <c r="C581" i="66" s="1"/>
  <c r="J581" i="66"/>
  <c r="D581" i="66" s="1"/>
  <c r="K581" i="66"/>
  <c r="E581" i="66" s="1"/>
  <c r="L581" i="66"/>
  <c r="F581" i="66" s="1"/>
  <c r="I582" i="66"/>
  <c r="C582" i="66" s="1"/>
  <c r="J582" i="66"/>
  <c r="D582" i="66" s="1"/>
  <c r="K582" i="66"/>
  <c r="E582" i="66" s="1"/>
  <c r="L582" i="66"/>
  <c r="F582" i="66" s="1"/>
  <c r="C583" i="66"/>
  <c r="D583" i="66"/>
  <c r="E583" i="66"/>
  <c r="F583" i="66"/>
  <c r="I584" i="66"/>
  <c r="C584" i="66" s="1"/>
  <c r="J584" i="66"/>
  <c r="D584" i="66" s="1"/>
  <c r="K584" i="66"/>
  <c r="E584" i="66" s="1"/>
  <c r="L584" i="66"/>
  <c r="F584" i="66" s="1"/>
  <c r="I585" i="66"/>
  <c r="C585" i="66" s="1"/>
  <c r="J585" i="66"/>
  <c r="D585" i="66" s="1"/>
  <c r="K585" i="66"/>
  <c r="E585" i="66" s="1"/>
  <c r="L585" i="66"/>
  <c r="F585" i="66" s="1"/>
  <c r="I586" i="66"/>
  <c r="C586" i="66" s="1"/>
  <c r="J586" i="66"/>
  <c r="D586" i="66" s="1"/>
  <c r="K586" i="66"/>
  <c r="E586" i="66" s="1"/>
  <c r="L586" i="66"/>
  <c r="F586" i="66" s="1"/>
  <c r="I587" i="66"/>
  <c r="C587" i="66" s="1"/>
  <c r="J587" i="66"/>
  <c r="D587" i="66" s="1"/>
  <c r="K587" i="66"/>
  <c r="E587" i="66" s="1"/>
  <c r="L587" i="66"/>
  <c r="F587" i="66" s="1"/>
  <c r="I588" i="66"/>
  <c r="C588" i="66" s="1"/>
  <c r="J588" i="66"/>
  <c r="D588" i="66" s="1"/>
  <c r="K588" i="66"/>
  <c r="E588" i="66" s="1"/>
  <c r="L588" i="66"/>
  <c r="F588" i="66" s="1"/>
  <c r="C589" i="66"/>
  <c r="D589" i="66"/>
  <c r="E589" i="66"/>
  <c r="F589" i="66"/>
  <c r="I590" i="66"/>
  <c r="C590" i="66" s="1"/>
  <c r="J590" i="66"/>
  <c r="D590" i="66" s="1"/>
  <c r="K590" i="66"/>
  <c r="E590" i="66" s="1"/>
  <c r="L590" i="66"/>
  <c r="F590" i="66" s="1"/>
  <c r="I591" i="66"/>
  <c r="C591" i="66" s="1"/>
  <c r="J591" i="66"/>
  <c r="D591" i="66" s="1"/>
  <c r="K591" i="66"/>
  <c r="E591" i="66" s="1"/>
  <c r="L591" i="66"/>
  <c r="F591" i="66" s="1"/>
  <c r="I592" i="66"/>
  <c r="C592" i="66" s="1"/>
  <c r="J592" i="66"/>
  <c r="D592" i="66" s="1"/>
  <c r="K592" i="66"/>
  <c r="E592" i="66" s="1"/>
  <c r="L592" i="66"/>
  <c r="F592" i="66" s="1"/>
  <c r="I593" i="66"/>
  <c r="C593" i="66" s="1"/>
  <c r="J593" i="66"/>
  <c r="D593" i="66" s="1"/>
  <c r="K593" i="66"/>
  <c r="E593" i="66" s="1"/>
  <c r="L593" i="66"/>
  <c r="F593" i="66" s="1"/>
  <c r="C594" i="66"/>
  <c r="D594" i="66"/>
  <c r="E594" i="66"/>
  <c r="F594" i="66"/>
  <c r="I595" i="66"/>
  <c r="C595" i="66" s="1"/>
  <c r="J595" i="66"/>
  <c r="D595" i="66" s="1"/>
  <c r="K595" i="66"/>
  <c r="E595" i="66" s="1"/>
  <c r="L595" i="66"/>
  <c r="F595" i="66" s="1"/>
  <c r="I596" i="66"/>
  <c r="C596" i="66" s="1"/>
  <c r="J596" i="66"/>
  <c r="D596" i="66" s="1"/>
  <c r="K596" i="66"/>
  <c r="E596" i="66" s="1"/>
  <c r="L596" i="66"/>
  <c r="F596" i="66" s="1"/>
  <c r="I597" i="66"/>
  <c r="C597" i="66" s="1"/>
  <c r="J597" i="66"/>
  <c r="D597" i="66" s="1"/>
  <c r="K597" i="66"/>
  <c r="E597" i="66" s="1"/>
  <c r="L597" i="66"/>
  <c r="F597" i="66" s="1"/>
  <c r="I598" i="66"/>
  <c r="C598" i="66" s="1"/>
  <c r="J598" i="66"/>
  <c r="D598" i="66" s="1"/>
  <c r="K598" i="66"/>
  <c r="E598" i="66" s="1"/>
  <c r="L598" i="66"/>
  <c r="F598" i="66" s="1"/>
  <c r="C599" i="66"/>
  <c r="D599" i="66"/>
  <c r="E599" i="66"/>
  <c r="F599" i="66"/>
  <c r="C600" i="66"/>
  <c r="D600" i="66"/>
  <c r="E600" i="66"/>
  <c r="F600" i="66"/>
  <c r="I601" i="66"/>
  <c r="C601" i="66" s="1"/>
  <c r="J601" i="66"/>
  <c r="D601" i="66"/>
  <c r="K601" i="66"/>
  <c r="E601" i="66" s="1"/>
  <c r="L601" i="66"/>
  <c r="F601" i="66" s="1"/>
  <c r="I603" i="66"/>
  <c r="C603" i="66" s="1"/>
  <c r="C611" i="66" s="1"/>
  <c r="J603" i="66"/>
  <c r="D603" i="66" s="1"/>
  <c r="D611" i="66" s="1"/>
  <c r="K603" i="66"/>
  <c r="E603" i="66" s="1"/>
  <c r="E611" i="66" s="1"/>
  <c r="L603" i="66"/>
  <c r="F603" i="66" s="1"/>
  <c r="F611" i="66" s="1"/>
  <c r="I604" i="66"/>
  <c r="C604" i="66" s="1"/>
  <c r="J604" i="66"/>
  <c r="D604" i="66" s="1"/>
  <c r="K604" i="66"/>
  <c r="E604" i="66" s="1"/>
  <c r="L604" i="66"/>
  <c r="F604" i="66" s="1"/>
  <c r="I605" i="66"/>
  <c r="C605" i="66" s="1"/>
  <c r="J605" i="66"/>
  <c r="D605" i="66" s="1"/>
  <c r="K605" i="66"/>
  <c r="E605" i="66" s="1"/>
  <c r="L605" i="66"/>
  <c r="F605" i="66" s="1"/>
  <c r="C606" i="66"/>
  <c r="D606" i="66"/>
  <c r="E606" i="66"/>
  <c r="F606" i="66"/>
  <c r="I607" i="66"/>
  <c r="C607" i="66" s="1"/>
  <c r="J607" i="66"/>
  <c r="D607" i="66" s="1"/>
  <c r="K607" i="66"/>
  <c r="E607" i="66" s="1"/>
  <c r="L607" i="66"/>
  <c r="F607" i="66" s="1"/>
  <c r="I608" i="66"/>
  <c r="C608" i="66" s="1"/>
  <c r="J608" i="66"/>
  <c r="D608" i="66" s="1"/>
  <c r="K608" i="66"/>
  <c r="E608" i="66" s="1"/>
  <c r="L608" i="66"/>
  <c r="F608" i="66" s="1"/>
  <c r="I609" i="66"/>
  <c r="C609" i="66" s="1"/>
  <c r="J609" i="66"/>
  <c r="D609" i="66" s="1"/>
  <c r="K609" i="66"/>
  <c r="E609" i="66" s="1"/>
  <c r="L609" i="66"/>
  <c r="F609" i="66" s="1"/>
  <c r="I610" i="66"/>
  <c r="C610" i="66" s="1"/>
  <c r="J610" i="66"/>
  <c r="D610" i="66" s="1"/>
  <c r="K610" i="66"/>
  <c r="E610" i="66" s="1"/>
  <c r="L610" i="66"/>
  <c r="F610" i="66" s="1"/>
  <c r="I613" i="66"/>
  <c r="C613" i="66" s="1"/>
  <c r="J613" i="66"/>
  <c r="D613" i="66" s="1"/>
  <c r="K613" i="66"/>
  <c r="E613" i="66" s="1"/>
  <c r="L613" i="66"/>
  <c r="F613" i="66" s="1"/>
  <c r="I614" i="66"/>
  <c r="C614" i="66" s="1"/>
  <c r="C619" i="66" s="1"/>
  <c r="J614" i="66"/>
  <c r="D614" i="66" s="1"/>
  <c r="K614" i="66"/>
  <c r="E614" i="66" s="1"/>
  <c r="L614" i="66"/>
  <c r="F614" i="66" s="1"/>
  <c r="I615" i="66"/>
  <c r="C615" i="66" s="1"/>
  <c r="J615" i="66"/>
  <c r="D615" i="66" s="1"/>
  <c r="K615" i="66"/>
  <c r="E615" i="66" s="1"/>
  <c r="L615" i="66"/>
  <c r="F615" i="66" s="1"/>
  <c r="I616" i="66"/>
  <c r="C616" i="66" s="1"/>
  <c r="J616" i="66"/>
  <c r="D616" i="66" s="1"/>
  <c r="K616" i="66"/>
  <c r="E616" i="66" s="1"/>
  <c r="L616" i="66"/>
  <c r="F616" i="66" s="1"/>
  <c r="C617" i="66"/>
  <c r="D617" i="66"/>
  <c r="E617" i="66"/>
  <c r="F617" i="66"/>
  <c r="C618" i="66"/>
  <c r="D618" i="66"/>
  <c r="E618" i="66"/>
  <c r="F618" i="66"/>
  <c r="I623" i="66"/>
  <c r="C623" i="66" s="1"/>
  <c r="C629" i="66" s="1"/>
  <c r="J623" i="66"/>
  <c r="D623" i="66" s="1"/>
  <c r="D629" i="66" s="1"/>
  <c r="K623" i="66"/>
  <c r="E623" i="66" s="1"/>
  <c r="E629" i="66" s="1"/>
  <c r="L623" i="66"/>
  <c r="F623" i="66" s="1"/>
  <c r="F629" i="66" s="1"/>
  <c r="I624" i="66"/>
  <c r="C624" i="66" s="1"/>
  <c r="J624" i="66"/>
  <c r="D624" i="66" s="1"/>
  <c r="K624" i="66"/>
  <c r="E624" i="66" s="1"/>
  <c r="L624" i="66"/>
  <c r="F624" i="66" s="1"/>
  <c r="C625" i="66"/>
  <c r="D625" i="66"/>
  <c r="E625" i="66"/>
  <c r="F625" i="66"/>
  <c r="I626" i="66"/>
  <c r="C626" i="66" s="1"/>
  <c r="J626" i="66"/>
  <c r="D626" i="66" s="1"/>
  <c r="K626" i="66"/>
  <c r="E626" i="66" s="1"/>
  <c r="L626" i="66"/>
  <c r="F626" i="66" s="1"/>
  <c r="I627" i="66"/>
  <c r="C627" i="66" s="1"/>
  <c r="J627" i="66"/>
  <c r="D627" i="66" s="1"/>
  <c r="K627" i="66"/>
  <c r="E627" i="66" s="1"/>
  <c r="L627" i="66"/>
  <c r="F627" i="66" s="1"/>
  <c r="I628" i="66"/>
  <c r="C628" i="66" s="1"/>
  <c r="J628" i="66"/>
  <c r="D628" i="66" s="1"/>
  <c r="K628" i="66"/>
  <c r="E628" i="66" s="1"/>
  <c r="L628" i="66"/>
  <c r="F628" i="66" s="1"/>
  <c r="I632" i="66"/>
  <c r="C632" i="66" s="1"/>
  <c r="C638" i="66" s="1"/>
  <c r="J632" i="66"/>
  <c r="D632" i="66" s="1"/>
  <c r="D638" i="66" s="1"/>
  <c r="K632" i="66"/>
  <c r="E632" i="66" s="1"/>
  <c r="E638" i="66" s="1"/>
  <c r="L632" i="66"/>
  <c r="F632" i="66" s="1"/>
  <c r="F638" i="66" s="1"/>
  <c r="I633" i="66"/>
  <c r="C633" i="66" s="1"/>
  <c r="J633" i="66"/>
  <c r="D633" i="66" s="1"/>
  <c r="K633" i="66"/>
  <c r="E633" i="66" s="1"/>
  <c r="L633" i="66"/>
  <c r="F633" i="66" s="1"/>
  <c r="C634" i="66"/>
  <c r="D634" i="66"/>
  <c r="E634" i="66"/>
  <c r="F634" i="66"/>
  <c r="I635" i="66"/>
  <c r="C635" i="66" s="1"/>
  <c r="J635" i="66"/>
  <c r="D635" i="66" s="1"/>
  <c r="K635" i="66"/>
  <c r="E635" i="66" s="1"/>
  <c r="L635" i="66"/>
  <c r="F635" i="66" s="1"/>
  <c r="I636" i="66"/>
  <c r="C636" i="66" s="1"/>
  <c r="J636" i="66"/>
  <c r="D636" i="66" s="1"/>
  <c r="K636" i="66"/>
  <c r="E636" i="66" s="1"/>
  <c r="L636" i="66"/>
  <c r="F636" i="66" s="1"/>
  <c r="I637" i="66"/>
  <c r="C637" i="66" s="1"/>
  <c r="J637" i="66"/>
  <c r="D637" i="66" s="1"/>
  <c r="K637" i="66"/>
  <c r="E637" i="66" s="1"/>
  <c r="L637" i="66"/>
  <c r="F637" i="66" s="1"/>
  <c r="I641" i="66"/>
  <c r="C641" i="66" s="1"/>
  <c r="C647" i="66" s="1"/>
  <c r="J641" i="66"/>
  <c r="D641" i="66" s="1"/>
  <c r="D647" i="66" s="1"/>
  <c r="K641" i="66"/>
  <c r="E641" i="66" s="1"/>
  <c r="E647" i="66" s="1"/>
  <c r="L641" i="66"/>
  <c r="F641" i="66" s="1"/>
  <c r="F647" i="66" s="1"/>
  <c r="I642" i="66"/>
  <c r="C642" i="66" s="1"/>
  <c r="J642" i="66"/>
  <c r="D642" i="66" s="1"/>
  <c r="K642" i="66"/>
  <c r="E642" i="66" s="1"/>
  <c r="L642" i="66"/>
  <c r="F642" i="66" s="1"/>
  <c r="C643" i="66"/>
  <c r="D643" i="66"/>
  <c r="E643" i="66"/>
  <c r="F643" i="66"/>
  <c r="I644" i="66"/>
  <c r="C644" i="66" s="1"/>
  <c r="J644" i="66"/>
  <c r="D644" i="66" s="1"/>
  <c r="K644" i="66"/>
  <c r="E644" i="66" s="1"/>
  <c r="L644" i="66"/>
  <c r="F644" i="66" s="1"/>
  <c r="I645" i="66"/>
  <c r="C645" i="66" s="1"/>
  <c r="J645" i="66"/>
  <c r="D645" i="66" s="1"/>
  <c r="K645" i="66"/>
  <c r="E645" i="66" s="1"/>
  <c r="L645" i="66"/>
  <c r="F645" i="66"/>
  <c r="I646" i="66"/>
  <c r="C646" i="66" s="1"/>
  <c r="J646" i="66"/>
  <c r="D646" i="66" s="1"/>
  <c r="K646" i="66"/>
  <c r="E646" i="66" s="1"/>
  <c r="L646" i="66"/>
  <c r="F646" i="66" s="1"/>
  <c r="I650" i="66"/>
  <c r="C650" i="66" s="1"/>
  <c r="C656" i="66" s="1"/>
  <c r="J650" i="66"/>
  <c r="D650" i="66" s="1"/>
  <c r="D656" i="66" s="1"/>
  <c r="K650" i="66"/>
  <c r="E650" i="66" s="1"/>
  <c r="E656" i="66" s="1"/>
  <c r="L650" i="66"/>
  <c r="F650" i="66" s="1"/>
  <c r="F656" i="66" s="1"/>
  <c r="I651" i="66"/>
  <c r="C651" i="66" s="1"/>
  <c r="J651" i="66"/>
  <c r="D651" i="66" s="1"/>
  <c r="K651" i="66"/>
  <c r="E651" i="66" s="1"/>
  <c r="L651" i="66"/>
  <c r="F651" i="66" s="1"/>
  <c r="C652" i="66"/>
  <c r="D652" i="66"/>
  <c r="E652" i="66"/>
  <c r="F652" i="66"/>
  <c r="I653" i="66"/>
  <c r="C653" i="66" s="1"/>
  <c r="J653" i="66"/>
  <c r="D653" i="66" s="1"/>
  <c r="K653" i="66"/>
  <c r="E653" i="66" s="1"/>
  <c r="L653" i="66"/>
  <c r="F653" i="66" s="1"/>
  <c r="I654" i="66"/>
  <c r="C654" i="66" s="1"/>
  <c r="J654" i="66"/>
  <c r="D654" i="66" s="1"/>
  <c r="K654" i="66"/>
  <c r="E654" i="66" s="1"/>
  <c r="L654" i="66"/>
  <c r="F654" i="66" s="1"/>
  <c r="I655" i="66"/>
  <c r="C655" i="66" s="1"/>
  <c r="J655" i="66"/>
  <c r="D655" i="66" s="1"/>
  <c r="K655" i="66"/>
  <c r="E655" i="66" s="1"/>
  <c r="L655" i="66"/>
  <c r="F655" i="66" s="1"/>
  <c r="I659" i="66"/>
  <c r="C659" i="66" s="1"/>
  <c r="C666" i="66" s="1"/>
  <c r="J659" i="66"/>
  <c r="D659" i="66" s="1"/>
  <c r="D666" i="66" s="1"/>
  <c r="K659" i="66"/>
  <c r="E659" i="66" s="1"/>
  <c r="E666" i="66" s="1"/>
  <c r="L659" i="66"/>
  <c r="F659" i="66" s="1"/>
  <c r="F666" i="66" s="1"/>
  <c r="I660" i="66"/>
  <c r="C660" i="66" s="1"/>
  <c r="J660" i="66"/>
  <c r="D660" i="66" s="1"/>
  <c r="K660" i="66"/>
  <c r="E660" i="66" s="1"/>
  <c r="L660" i="66"/>
  <c r="F660" i="66" s="1"/>
  <c r="C661" i="66"/>
  <c r="D661" i="66"/>
  <c r="E661" i="66"/>
  <c r="F661" i="66"/>
  <c r="I662" i="66"/>
  <c r="C662" i="66" s="1"/>
  <c r="J662" i="66"/>
  <c r="D662" i="66" s="1"/>
  <c r="K662" i="66"/>
  <c r="E662" i="66" s="1"/>
  <c r="L662" i="66"/>
  <c r="F662" i="66" s="1"/>
  <c r="I663" i="66"/>
  <c r="C663" i="66" s="1"/>
  <c r="J663" i="66"/>
  <c r="D663" i="66" s="1"/>
  <c r="K663" i="66"/>
  <c r="E663" i="66" s="1"/>
  <c r="L663" i="66"/>
  <c r="F663" i="66" s="1"/>
  <c r="I664" i="66"/>
  <c r="C664" i="66" s="1"/>
  <c r="J664" i="66"/>
  <c r="D664" i="66" s="1"/>
  <c r="K664" i="66"/>
  <c r="E664" i="66" s="1"/>
  <c r="L664" i="66"/>
  <c r="F664" i="66" s="1"/>
  <c r="I665" i="66"/>
  <c r="C665" i="66" s="1"/>
  <c r="J665" i="66"/>
  <c r="D665" i="66" s="1"/>
  <c r="K665" i="66"/>
  <c r="E665" i="66" s="1"/>
  <c r="L665" i="66"/>
  <c r="F665" i="66" s="1"/>
  <c r="I669" i="66"/>
  <c r="C669" i="66" s="1"/>
  <c r="J669" i="66"/>
  <c r="D669" i="66" s="1"/>
  <c r="K669" i="66"/>
  <c r="E669" i="66" s="1"/>
  <c r="L669" i="66"/>
  <c r="F669" i="66" s="1"/>
  <c r="I670" i="66"/>
  <c r="C670" i="66" s="1"/>
  <c r="J670" i="66"/>
  <c r="D670" i="66" s="1"/>
  <c r="K670" i="66"/>
  <c r="E670" i="66" s="1"/>
  <c r="L670" i="66"/>
  <c r="F670" i="66" s="1"/>
  <c r="I672" i="66"/>
  <c r="C672" i="66" s="1"/>
  <c r="J672" i="66"/>
  <c r="D672" i="66" s="1"/>
  <c r="K672" i="66"/>
  <c r="E672" i="66" s="1"/>
  <c r="L672" i="66"/>
  <c r="F672" i="66" s="1"/>
  <c r="I673" i="66"/>
  <c r="C673" i="66" s="1"/>
  <c r="J673" i="66"/>
  <c r="D673" i="66" s="1"/>
  <c r="K673" i="66"/>
  <c r="E673" i="66" s="1"/>
  <c r="L673" i="66"/>
  <c r="F673" i="66" s="1"/>
  <c r="I674" i="66"/>
  <c r="C674" i="66" s="1"/>
  <c r="J674" i="66"/>
  <c r="D674" i="66" s="1"/>
  <c r="K674" i="66"/>
  <c r="E674" i="66" s="1"/>
  <c r="L674" i="66"/>
  <c r="F674" i="66" s="1"/>
  <c r="I678" i="66"/>
  <c r="C678" i="66" s="1"/>
  <c r="J678" i="66"/>
  <c r="D678" i="66" s="1"/>
  <c r="K678" i="66"/>
  <c r="E678" i="66" s="1"/>
  <c r="L678" i="66"/>
  <c r="F678" i="66" s="1"/>
  <c r="I679" i="66"/>
  <c r="C679" i="66" s="1"/>
  <c r="J679" i="66"/>
  <c r="D679" i="66" s="1"/>
  <c r="K679" i="66"/>
  <c r="E679" i="66" s="1"/>
  <c r="L679" i="66"/>
  <c r="F679" i="66" s="1"/>
  <c r="I680" i="66"/>
  <c r="C680" i="66" s="1"/>
  <c r="J680" i="66"/>
  <c r="D680" i="66" s="1"/>
  <c r="K680" i="66"/>
  <c r="E680" i="66" s="1"/>
  <c r="L680" i="66"/>
  <c r="F680" i="66" s="1"/>
  <c r="I681" i="66"/>
  <c r="C681" i="66" s="1"/>
  <c r="J681" i="66"/>
  <c r="D681" i="66" s="1"/>
  <c r="K681" i="66"/>
  <c r="E681" i="66" s="1"/>
  <c r="L681" i="66"/>
  <c r="F681" i="66" s="1"/>
  <c r="I682" i="66"/>
  <c r="C682" i="66" s="1"/>
  <c r="J682" i="66"/>
  <c r="D682" i="66" s="1"/>
  <c r="K682" i="66"/>
  <c r="E682" i="66" s="1"/>
  <c r="L682" i="66"/>
  <c r="F682" i="66" s="1"/>
  <c r="I686" i="66"/>
  <c r="C686" i="66" s="1"/>
  <c r="J686" i="66"/>
  <c r="D686" i="66" s="1"/>
  <c r="K686" i="66"/>
  <c r="E686" i="66" s="1"/>
  <c r="L686" i="66"/>
  <c r="F686" i="66" s="1"/>
  <c r="C687" i="66"/>
  <c r="D687" i="66"/>
  <c r="E687" i="66"/>
  <c r="F687" i="66"/>
  <c r="I688" i="66"/>
  <c r="C688" i="66" s="1"/>
  <c r="J688" i="66"/>
  <c r="D688" i="66" s="1"/>
  <c r="K688" i="66"/>
  <c r="E688" i="66" s="1"/>
  <c r="L688" i="66"/>
  <c r="F688" i="66" s="1"/>
  <c r="I689" i="66"/>
  <c r="C689" i="66" s="1"/>
  <c r="J689" i="66"/>
  <c r="D689" i="66" s="1"/>
  <c r="K689" i="66"/>
  <c r="E689" i="66" s="1"/>
  <c r="L689" i="66"/>
  <c r="F689" i="66" s="1"/>
  <c r="I690" i="66"/>
  <c r="C690" i="66" s="1"/>
  <c r="J690" i="66"/>
  <c r="D690" i="66" s="1"/>
  <c r="K690" i="66"/>
  <c r="E690" i="66" s="1"/>
  <c r="L690" i="66"/>
  <c r="F690" i="66" s="1"/>
  <c r="I691" i="66"/>
  <c r="C691" i="66" s="1"/>
  <c r="J691" i="66"/>
  <c r="D691" i="66" s="1"/>
  <c r="K691" i="66"/>
  <c r="E691" i="66" s="1"/>
  <c r="L691" i="66"/>
  <c r="F691" i="66" s="1"/>
  <c r="I692" i="66"/>
  <c r="C692" i="66" s="1"/>
  <c r="J692" i="66"/>
  <c r="D692" i="66" s="1"/>
  <c r="K692" i="66"/>
  <c r="E692" i="66" s="1"/>
  <c r="L692" i="66"/>
  <c r="F692" i="66" s="1"/>
  <c r="I693" i="66"/>
  <c r="C693" i="66" s="1"/>
  <c r="J693" i="66"/>
  <c r="D693" i="66" s="1"/>
  <c r="K693" i="66"/>
  <c r="E693" i="66" s="1"/>
  <c r="L693" i="66"/>
  <c r="F693" i="66" s="1"/>
  <c r="I694" i="66"/>
  <c r="C694" i="66" s="1"/>
  <c r="J694" i="66"/>
  <c r="D694" i="66" s="1"/>
  <c r="K694" i="66"/>
  <c r="E694" i="66" s="1"/>
  <c r="L694" i="66"/>
  <c r="F694" i="66" s="1"/>
  <c r="I695" i="66"/>
  <c r="C695" i="66" s="1"/>
  <c r="J695" i="66"/>
  <c r="D695" i="66" s="1"/>
  <c r="K695" i="66"/>
  <c r="E695" i="66" s="1"/>
  <c r="L695" i="66"/>
  <c r="F695" i="66" s="1"/>
  <c r="I700" i="66"/>
  <c r="C700" i="66" s="1"/>
  <c r="C706" i="66" s="1"/>
  <c r="J700" i="66"/>
  <c r="D700" i="66" s="1"/>
  <c r="D706" i="66" s="1"/>
  <c r="K700" i="66"/>
  <c r="E700" i="66" s="1"/>
  <c r="E706" i="66" s="1"/>
  <c r="L700" i="66"/>
  <c r="F700" i="66" s="1"/>
  <c r="F706" i="66" s="1"/>
  <c r="I701" i="66"/>
  <c r="C701" i="66" s="1"/>
  <c r="J701" i="66"/>
  <c r="D701" i="66" s="1"/>
  <c r="K701" i="66"/>
  <c r="E701" i="66" s="1"/>
  <c r="L701" i="66"/>
  <c r="F701" i="66" s="1"/>
  <c r="I702" i="66"/>
  <c r="C702" i="66" s="1"/>
  <c r="J702" i="66"/>
  <c r="D702" i="66" s="1"/>
  <c r="K702" i="66"/>
  <c r="E702" i="66" s="1"/>
  <c r="L702" i="66"/>
  <c r="F702" i="66" s="1"/>
  <c r="I703" i="66"/>
  <c r="C703" i="66" s="1"/>
  <c r="J703" i="66"/>
  <c r="D703" i="66" s="1"/>
  <c r="K703" i="66"/>
  <c r="E703" i="66" s="1"/>
  <c r="L703" i="66"/>
  <c r="F703" i="66" s="1"/>
  <c r="I704" i="66"/>
  <c r="C704" i="66" s="1"/>
  <c r="J704" i="66"/>
  <c r="D704" i="66" s="1"/>
  <c r="K704" i="66"/>
  <c r="E704" i="66" s="1"/>
  <c r="L704" i="66"/>
  <c r="F704" i="66" s="1"/>
  <c r="I705" i="66"/>
  <c r="C705" i="66" s="1"/>
  <c r="J705" i="66"/>
  <c r="D705" i="66" s="1"/>
  <c r="K705" i="66"/>
  <c r="E705" i="66" s="1"/>
  <c r="L705" i="66"/>
  <c r="F705" i="66" s="1"/>
  <c r="I709" i="66"/>
  <c r="C709" i="66" s="1"/>
  <c r="J709" i="66"/>
  <c r="D709" i="66" s="1"/>
  <c r="K709" i="66"/>
  <c r="E709" i="66" s="1"/>
  <c r="L709" i="66"/>
  <c r="F709" i="66" s="1"/>
  <c r="I710" i="66"/>
  <c r="C710" i="66" s="1"/>
  <c r="J710" i="66"/>
  <c r="D710" i="66" s="1"/>
  <c r="K710" i="66"/>
  <c r="E710" i="66" s="1"/>
  <c r="L710" i="66"/>
  <c r="F710" i="66" s="1"/>
  <c r="I711" i="66"/>
  <c r="C711" i="66" s="1"/>
  <c r="J711" i="66"/>
  <c r="D711" i="66" s="1"/>
  <c r="K711" i="66"/>
  <c r="E711" i="66" s="1"/>
  <c r="L711" i="66"/>
  <c r="F711" i="66" s="1"/>
  <c r="I712" i="66"/>
  <c r="C712" i="66" s="1"/>
  <c r="J712" i="66"/>
  <c r="D712" i="66" s="1"/>
  <c r="K712" i="66"/>
  <c r="E712" i="66" s="1"/>
  <c r="L712" i="66"/>
  <c r="F712" i="66" s="1"/>
  <c r="I713" i="66"/>
  <c r="C713" i="66" s="1"/>
  <c r="J713" i="66"/>
  <c r="D713" i="66" s="1"/>
  <c r="K713" i="66"/>
  <c r="E713" i="66" s="1"/>
  <c r="L713" i="66"/>
  <c r="F713" i="66" s="1"/>
  <c r="I717" i="66"/>
  <c r="C717" i="66" s="1"/>
  <c r="J717" i="66"/>
  <c r="D717" i="66" s="1"/>
  <c r="K717" i="66"/>
  <c r="E717" i="66" s="1"/>
  <c r="L717" i="66"/>
  <c r="F717" i="66" s="1"/>
  <c r="I718" i="66"/>
  <c r="C718" i="66" s="1"/>
  <c r="J718" i="66"/>
  <c r="D718" i="66" s="1"/>
  <c r="K718" i="66"/>
  <c r="E718" i="66" s="1"/>
  <c r="L718" i="66"/>
  <c r="F718" i="66" s="1"/>
  <c r="I719" i="66"/>
  <c r="C719" i="66" s="1"/>
  <c r="J719" i="66"/>
  <c r="D719" i="66" s="1"/>
  <c r="K719" i="66"/>
  <c r="E719" i="66" s="1"/>
  <c r="L719" i="66"/>
  <c r="F719" i="66" s="1"/>
  <c r="I720" i="66"/>
  <c r="C720" i="66" s="1"/>
  <c r="J720" i="66"/>
  <c r="D720" i="66" s="1"/>
  <c r="K720" i="66"/>
  <c r="E720" i="66" s="1"/>
  <c r="L720" i="66"/>
  <c r="F720" i="66" s="1"/>
  <c r="I721" i="66"/>
  <c r="C721" i="66" s="1"/>
  <c r="J721" i="66"/>
  <c r="D721" i="66" s="1"/>
  <c r="K721" i="66"/>
  <c r="E721" i="66" s="1"/>
  <c r="L721" i="66"/>
  <c r="F721" i="66" s="1"/>
  <c r="I722" i="66"/>
  <c r="C722" i="66" s="1"/>
  <c r="J722" i="66"/>
  <c r="D722" i="66" s="1"/>
  <c r="K722" i="66"/>
  <c r="E722" i="66" s="1"/>
  <c r="L722" i="66"/>
  <c r="F722" i="66" s="1"/>
  <c r="I723" i="66"/>
  <c r="C723" i="66" s="1"/>
  <c r="J723" i="66"/>
  <c r="D723" i="66" s="1"/>
  <c r="K723" i="66"/>
  <c r="E723" i="66" s="1"/>
  <c r="L723" i="66"/>
  <c r="F723" i="66" s="1"/>
  <c r="I724" i="66"/>
  <c r="C724" i="66" s="1"/>
  <c r="J724" i="66"/>
  <c r="D724" i="66" s="1"/>
  <c r="K724" i="66"/>
  <c r="E724" i="66" s="1"/>
  <c r="L724" i="66"/>
  <c r="F724" i="66" s="1"/>
  <c r="I725" i="66"/>
  <c r="C725" i="66" s="1"/>
  <c r="J725" i="66"/>
  <c r="D725" i="66" s="1"/>
  <c r="K725" i="66"/>
  <c r="E725" i="66" s="1"/>
  <c r="L725" i="66"/>
  <c r="F725" i="66" s="1"/>
  <c r="I729" i="66"/>
  <c r="C729" i="66" s="1"/>
  <c r="J729" i="66"/>
  <c r="D729" i="66" s="1"/>
  <c r="K729" i="66"/>
  <c r="E729" i="66" s="1"/>
  <c r="L729" i="66"/>
  <c r="F729" i="66" s="1"/>
  <c r="I730" i="66"/>
  <c r="C730" i="66" s="1"/>
  <c r="J730" i="66"/>
  <c r="D730" i="66" s="1"/>
  <c r="K730" i="66"/>
  <c r="E730" i="66" s="1"/>
  <c r="L730" i="66"/>
  <c r="F730" i="66" s="1"/>
  <c r="I731" i="66"/>
  <c r="C731" i="66" s="1"/>
  <c r="J731" i="66"/>
  <c r="D731" i="66" s="1"/>
  <c r="K731" i="66"/>
  <c r="E731" i="66" s="1"/>
  <c r="L731" i="66"/>
  <c r="F731" i="66" s="1"/>
  <c r="I732" i="66"/>
  <c r="C732" i="66" s="1"/>
  <c r="J732" i="66"/>
  <c r="D732" i="66" s="1"/>
  <c r="K732" i="66"/>
  <c r="E732" i="66" s="1"/>
  <c r="L732" i="66"/>
  <c r="F732" i="66" s="1"/>
  <c r="I733" i="66"/>
  <c r="C733" i="66" s="1"/>
  <c r="J733" i="66"/>
  <c r="D733" i="66" s="1"/>
  <c r="K733" i="66"/>
  <c r="E733" i="66" s="1"/>
  <c r="L733" i="66"/>
  <c r="F733" i="66" s="1"/>
  <c r="I734" i="66"/>
  <c r="C734" i="66" s="1"/>
  <c r="J734" i="66"/>
  <c r="D734" i="66" s="1"/>
  <c r="K734" i="66"/>
  <c r="E734" i="66" s="1"/>
  <c r="L734" i="66"/>
  <c r="F734" i="66" s="1"/>
  <c r="C735" i="66"/>
  <c r="D735" i="66"/>
  <c r="E735" i="66"/>
  <c r="F735" i="66"/>
  <c r="I736" i="66"/>
  <c r="C736" i="66" s="1"/>
  <c r="J736" i="66"/>
  <c r="D736" i="66" s="1"/>
  <c r="K736" i="66"/>
  <c r="E736" i="66" s="1"/>
  <c r="L736" i="66"/>
  <c r="F736" i="66" s="1"/>
  <c r="I737" i="66"/>
  <c r="C737" i="66" s="1"/>
  <c r="J737" i="66"/>
  <c r="D737" i="66" s="1"/>
  <c r="K737" i="66"/>
  <c r="E737" i="66" s="1"/>
  <c r="L737" i="66"/>
  <c r="F737" i="66" s="1"/>
  <c r="I738" i="66"/>
  <c r="C738" i="66" s="1"/>
  <c r="J738" i="66"/>
  <c r="D738" i="66" s="1"/>
  <c r="K738" i="66"/>
  <c r="E738" i="66" s="1"/>
  <c r="L738" i="66"/>
  <c r="F738" i="66" s="1"/>
  <c r="I742" i="66"/>
  <c r="C742" i="66" s="1"/>
  <c r="J742" i="66"/>
  <c r="D742" i="66" s="1"/>
  <c r="K742" i="66"/>
  <c r="E742" i="66" s="1"/>
  <c r="L742" i="66"/>
  <c r="F742" i="66" s="1"/>
  <c r="C743" i="66"/>
  <c r="D743" i="66"/>
  <c r="E743" i="66"/>
  <c r="F743" i="66"/>
  <c r="I744" i="66"/>
  <c r="C744" i="66" s="1"/>
  <c r="J744" i="66"/>
  <c r="D744" i="66" s="1"/>
  <c r="K744" i="66"/>
  <c r="E744" i="66" s="1"/>
  <c r="L744" i="66"/>
  <c r="F744" i="66" s="1"/>
  <c r="I745" i="66"/>
  <c r="C745" i="66" s="1"/>
  <c r="J745" i="66"/>
  <c r="D745" i="66" s="1"/>
  <c r="K745" i="66"/>
  <c r="E745" i="66" s="1"/>
  <c r="L745" i="66"/>
  <c r="F745" i="66" s="1"/>
  <c r="I746" i="66"/>
  <c r="C746" i="66" s="1"/>
  <c r="J746" i="66"/>
  <c r="D746" i="66" s="1"/>
  <c r="K746" i="66"/>
  <c r="E746" i="66" s="1"/>
  <c r="L746" i="66"/>
  <c r="F746" i="66" s="1"/>
  <c r="I747" i="66"/>
  <c r="C747" i="66" s="1"/>
  <c r="J747" i="66"/>
  <c r="D747" i="66" s="1"/>
  <c r="K747" i="66"/>
  <c r="E747" i="66" s="1"/>
  <c r="L747" i="66"/>
  <c r="F747" i="66" s="1"/>
  <c r="I748" i="66"/>
  <c r="C748" i="66" s="1"/>
  <c r="J748" i="66"/>
  <c r="D748" i="66" s="1"/>
  <c r="K748" i="66"/>
  <c r="E748" i="66" s="1"/>
  <c r="L748" i="66"/>
  <c r="F748" i="66" s="1"/>
  <c r="I752" i="66"/>
  <c r="C752" i="66" s="1"/>
  <c r="J752" i="66"/>
  <c r="D752" i="66" s="1"/>
  <c r="K752" i="66"/>
  <c r="E752" i="66" s="1"/>
  <c r="L752" i="66"/>
  <c r="F752" i="66" s="1"/>
  <c r="I753" i="66"/>
  <c r="C753" i="66" s="1"/>
  <c r="J753" i="66"/>
  <c r="D753" i="66" s="1"/>
  <c r="K753" i="66"/>
  <c r="E753" i="66" s="1"/>
  <c r="L753" i="66"/>
  <c r="F753" i="66" s="1"/>
  <c r="I754" i="66"/>
  <c r="C754" i="66" s="1"/>
  <c r="J754" i="66"/>
  <c r="D754" i="66" s="1"/>
  <c r="K754" i="66"/>
  <c r="E754" i="66" s="1"/>
  <c r="L754" i="66"/>
  <c r="F754" i="66" s="1"/>
  <c r="I755" i="66"/>
  <c r="C755" i="66" s="1"/>
  <c r="J755" i="66"/>
  <c r="D755" i="66" s="1"/>
  <c r="K755" i="66"/>
  <c r="E755" i="66" s="1"/>
  <c r="L755" i="66"/>
  <c r="F755" i="66" s="1"/>
  <c r="I756" i="66"/>
  <c r="C756" i="66" s="1"/>
  <c r="J756" i="66"/>
  <c r="D756" i="66" s="1"/>
  <c r="K756" i="66"/>
  <c r="E756" i="66" s="1"/>
  <c r="L756" i="66"/>
  <c r="F756" i="66" s="1"/>
  <c r="I757" i="66"/>
  <c r="C757" i="66" s="1"/>
  <c r="J757" i="66"/>
  <c r="D757" i="66" s="1"/>
  <c r="K757" i="66"/>
  <c r="E757" i="66" s="1"/>
  <c r="L757" i="66"/>
  <c r="F757" i="66" s="1"/>
  <c r="I758" i="66"/>
  <c r="C758" i="66" s="1"/>
  <c r="J758" i="66"/>
  <c r="D758" i="66" s="1"/>
  <c r="K758" i="66"/>
  <c r="E758" i="66" s="1"/>
  <c r="L758" i="66"/>
  <c r="F758" i="66" s="1"/>
  <c r="I762" i="66"/>
  <c r="C762" i="66" s="1"/>
  <c r="J762" i="66"/>
  <c r="D762" i="66" s="1"/>
  <c r="K762" i="66"/>
  <c r="E762" i="66" s="1"/>
  <c r="L762" i="66"/>
  <c r="F762" i="66" s="1"/>
  <c r="I763" i="66"/>
  <c r="C763" i="66" s="1"/>
  <c r="J763" i="66"/>
  <c r="D763" i="66" s="1"/>
  <c r="K763" i="66"/>
  <c r="E763" i="66" s="1"/>
  <c r="L763" i="66"/>
  <c r="F763" i="66" s="1"/>
  <c r="I764" i="66"/>
  <c r="C764" i="66" s="1"/>
  <c r="J764" i="66"/>
  <c r="D764" i="66" s="1"/>
  <c r="K764" i="66"/>
  <c r="E764" i="66" s="1"/>
  <c r="L764" i="66"/>
  <c r="F764" i="66" s="1"/>
  <c r="I765" i="66"/>
  <c r="C765" i="66" s="1"/>
  <c r="J765" i="66"/>
  <c r="D765" i="66" s="1"/>
  <c r="K765" i="66"/>
  <c r="E765" i="66" s="1"/>
  <c r="L765" i="66"/>
  <c r="F765" i="66" s="1"/>
  <c r="I766" i="66"/>
  <c r="C766" i="66" s="1"/>
  <c r="J766" i="66"/>
  <c r="D766" i="66" s="1"/>
  <c r="K766" i="66"/>
  <c r="E766" i="66" s="1"/>
  <c r="L766" i="66"/>
  <c r="F766" i="66" s="1"/>
  <c r="C767" i="66"/>
  <c r="D767" i="66"/>
  <c r="E767" i="66"/>
  <c r="F767" i="66"/>
  <c r="I768" i="66"/>
  <c r="C768" i="66" s="1"/>
  <c r="J768" i="66"/>
  <c r="D768" i="66" s="1"/>
  <c r="K768" i="66"/>
  <c r="E768" i="66" s="1"/>
  <c r="L768" i="66"/>
  <c r="F768" i="66" s="1"/>
  <c r="I772" i="66"/>
  <c r="C772" i="66" s="1"/>
  <c r="J772" i="66"/>
  <c r="D772" i="66" s="1"/>
  <c r="K772" i="66"/>
  <c r="E772" i="66" s="1"/>
  <c r="L772" i="66"/>
  <c r="F772" i="66" s="1"/>
  <c r="I773" i="66"/>
  <c r="C773" i="66" s="1"/>
  <c r="J773" i="66"/>
  <c r="D773" i="66" s="1"/>
  <c r="K773" i="66"/>
  <c r="E773" i="66" s="1"/>
  <c r="L773" i="66"/>
  <c r="F773" i="66" s="1"/>
  <c r="I774" i="66"/>
  <c r="C774" i="66" s="1"/>
  <c r="J774" i="66"/>
  <c r="D774" i="66" s="1"/>
  <c r="K774" i="66"/>
  <c r="E774" i="66" s="1"/>
  <c r="L774" i="66"/>
  <c r="F774" i="66" s="1"/>
  <c r="I775" i="66"/>
  <c r="C775" i="66" s="1"/>
  <c r="J775" i="66"/>
  <c r="D775" i="66" s="1"/>
  <c r="K775" i="66"/>
  <c r="E775" i="66" s="1"/>
  <c r="L775" i="66"/>
  <c r="F775" i="66" s="1"/>
  <c r="I776" i="66"/>
  <c r="C776" i="66" s="1"/>
  <c r="J776" i="66"/>
  <c r="D776" i="66" s="1"/>
  <c r="K776" i="66"/>
  <c r="E776" i="66" s="1"/>
  <c r="L776" i="66"/>
  <c r="F776" i="66" s="1"/>
  <c r="I777" i="66"/>
  <c r="C777" i="66" s="1"/>
  <c r="J777" i="66"/>
  <c r="D777" i="66" s="1"/>
  <c r="K777" i="66"/>
  <c r="E777" i="66" s="1"/>
  <c r="L777" i="66"/>
  <c r="F777" i="66" s="1"/>
  <c r="I778" i="66"/>
  <c r="C778" i="66" s="1"/>
  <c r="J778" i="66"/>
  <c r="D778" i="66" s="1"/>
  <c r="K778" i="66"/>
  <c r="E778" i="66" s="1"/>
  <c r="L778" i="66"/>
  <c r="F778" i="66" s="1"/>
  <c r="I782" i="66"/>
  <c r="C782" i="66" s="1"/>
  <c r="J782" i="66"/>
  <c r="D782" i="66" s="1"/>
  <c r="K782" i="66"/>
  <c r="E782" i="66" s="1"/>
  <c r="L782" i="66"/>
  <c r="F782" i="66" s="1"/>
  <c r="I783" i="66"/>
  <c r="C783" i="66" s="1"/>
  <c r="J783" i="66"/>
  <c r="D783" i="66" s="1"/>
  <c r="K783" i="66"/>
  <c r="E783" i="66" s="1"/>
  <c r="L783" i="66"/>
  <c r="F783" i="66" s="1"/>
  <c r="I784" i="66"/>
  <c r="C784" i="66" s="1"/>
  <c r="J784" i="66"/>
  <c r="D784" i="66" s="1"/>
  <c r="K784" i="66"/>
  <c r="E784" i="66" s="1"/>
  <c r="L784" i="66"/>
  <c r="F784" i="66" s="1"/>
  <c r="I785" i="66"/>
  <c r="C785" i="66" s="1"/>
  <c r="J785" i="66"/>
  <c r="D785" i="66" s="1"/>
  <c r="K785" i="66"/>
  <c r="E785" i="66" s="1"/>
  <c r="L785" i="66"/>
  <c r="F785" i="66" s="1"/>
  <c r="I786" i="66"/>
  <c r="C786" i="66" s="1"/>
  <c r="J786" i="66"/>
  <c r="D786" i="66" s="1"/>
  <c r="K786" i="66"/>
  <c r="E786" i="66"/>
  <c r="L786" i="66"/>
  <c r="F786" i="66" s="1"/>
  <c r="I787" i="66"/>
  <c r="C787" i="66" s="1"/>
  <c r="J787" i="66"/>
  <c r="D787" i="66" s="1"/>
  <c r="K787" i="66"/>
  <c r="E787" i="66" s="1"/>
  <c r="L787" i="66"/>
  <c r="F787" i="66" s="1"/>
  <c r="I788" i="66"/>
  <c r="C788" i="66" s="1"/>
  <c r="J788" i="66"/>
  <c r="D788" i="66" s="1"/>
  <c r="K788" i="66"/>
  <c r="E788" i="66" s="1"/>
  <c r="L788" i="66"/>
  <c r="F788" i="66" s="1"/>
  <c r="I789" i="66"/>
  <c r="C789" i="66" s="1"/>
  <c r="J789" i="66"/>
  <c r="D789" i="66" s="1"/>
  <c r="K789" i="66"/>
  <c r="E789" i="66" s="1"/>
  <c r="L789" i="66"/>
  <c r="F789" i="66" s="1"/>
  <c r="I793" i="66"/>
  <c r="C793" i="66" s="1"/>
  <c r="J793" i="66"/>
  <c r="D793" i="66" s="1"/>
  <c r="K793" i="66"/>
  <c r="E793" i="66" s="1"/>
  <c r="L793" i="66"/>
  <c r="F793" i="66" s="1"/>
  <c r="I794" i="66"/>
  <c r="C794" i="66" s="1"/>
  <c r="J794" i="66"/>
  <c r="D794" i="66" s="1"/>
  <c r="K794" i="66"/>
  <c r="E794" i="66" s="1"/>
  <c r="L794" i="66"/>
  <c r="F794" i="66" s="1"/>
  <c r="I795" i="66"/>
  <c r="C795" i="66" s="1"/>
  <c r="J795" i="66"/>
  <c r="D795" i="66" s="1"/>
  <c r="K795" i="66"/>
  <c r="E795" i="66" s="1"/>
  <c r="L795" i="66"/>
  <c r="F795" i="66" s="1"/>
  <c r="I796" i="66"/>
  <c r="C796" i="66" s="1"/>
  <c r="J796" i="66"/>
  <c r="D796" i="66" s="1"/>
  <c r="K796" i="66"/>
  <c r="E796" i="66" s="1"/>
  <c r="L796" i="66"/>
  <c r="F796" i="66" s="1"/>
  <c r="I797" i="66"/>
  <c r="C797" i="66" s="1"/>
  <c r="J797" i="66"/>
  <c r="D797" i="66" s="1"/>
  <c r="K797" i="66"/>
  <c r="E797" i="66" s="1"/>
  <c r="L797" i="66"/>
  <c r="F797" i="66" s="1"/>
  <c r="I798" i="66"/>
  <c r="C798" i="66" s="1"/>
  <c r="J798" i="66"/>
  <c r="D798" i="66" s="1"/>
  <c r="K798" i="66"/>
  <c r="E798" i="66" s="1"/>
  <c r="L798" i="66"/>
  <c r="F798" i="66" s="1"/>
  <c r="I799" i="66"/>
  <c r="C799" i="66" s="1"/>
  <c r="J799" i="66"/>
  <c r="D799" i="66" s="1"/>
  <c r="K799" i="66"/>
  <c r="E799" i="66" s="1"/>
  <c r="L799" i="66"/>
  <c r="F799" i="66" s="1"/>
  <c r="I800" i="66"/>
  <c r="C800" i="66" s="1"/>
  <c r="J800" i="66"/>
  <c r="D800" i="66" s="1"/>
  <c r="K800" i="66"/>
  <c r="E800" i="66" s="1"/>
  <c r="L800" i="66"/>
  <c r="F800" i="66" s="1"/>
  <c r="I801" i="66"/>
  <c r="C801" i="66" s="1"/>
  <c r="J801" i="66"/>
  <c r="D801" i="66" s="1"/>
  <c r="K801" i="66"/>
  <c r="E801" i="66" s="1"/>
  <c r="L801" i="66"/>
  <c r="F801" i="66" s="1"/>
  <c r="I805" i="66"/>
  <c r="C805" i="66" s="1"/>
  <c r="J805" i="66"/>
  <c r="D805" i="66" s="1"/>
  <c r="K805" i="66"/>
  <c r="E805" i="66" s="1"/>
  <c r="L805" i="66"/>
  <c r="F805" i="66" s="1"/>
  <c r="I806" i="66"/>
  <c r="C806" i="66" s="1"/>
  <c r="J806" i="66"/>
  <c r="D806" i="66" s="1"/>
  <c r="K806" i="66"/>
  <c r="E806" i="66" s="1"/>
  <c r="L806" i="66"/>
  <c r="F806" i="66" s="1"/>
  <c r="I807" i="66"/>
  <c r="C807" i="66" s="1"/>
  <c r="J807" i="66"/>
  <c r="D807" i="66" s="1"/>
  <c r="K807" i="66"/>
  <c r="E807" i="66" s="1"/>
  <c r="L807" i="66"/>
  <c r="F807" i="66" s="1"/>
  <c r="I808" i="66"/>
  <c r="C808" i="66" s="1"/>
  <c r="J808" i="66"/>
  <c r="D808" i="66" s="1"/>
  <c r="K808" i="66"/>
  <c r="E808" i="66" s="1"/>
  <c r="L808" i="66"/>
  <c r="F808" i="66" s="1"/>
  <c r="I809" i="66"/>
  <c r="C809" i="66" s="1"/>
  <c r="J809" i="66"/>
  <c r="D809" i="66" s="1"/>
  <c r="K809" i="66"/>
  <c r="E809" i="66" s="1"/>
  <c r="L809" i="66"/>
  <c r="F809" i="66" s="1"/>
  <c r="C810" i="66"/>
  <c r="D810" i="66"/>
  <c r="E810" i="66"/>
  <c r="F810" i="66"/>
  <c r="I814" i="66"/>
  <c r="C814" i="66" s="1"/>
  <c r="J814" i="66"/>
  <c r="D814" i="66" s="1"/>
  <c r="K814" i="66"/>
  <c r="E814" i="66" s="1"/>
  <c r="L814" i="66"/>
  <c r="F814" i="66" s="1"/>
  <c r="I815" i="66"/>
  <c r="C815" i="66" s="1"/>
  <c r="J815" i="66"/>
  <c r="D815" i="66" s="1"/>
  <c r="K815" i="66"/>
  <c r="E815" i="66" s="1"/>
  <c r="L815" i="66"/>
  <c r="F815" i="66" s="1"/>
  <c r="I816" i="66"/>
  <c r="C816" i="66" s="1"/>
  <c r="J816" i="66"/>
  <c r="D816" i="66" s="1"/>
  <c r="K816" i="66"/>
  <c r="E816" i="66" s="1"/>
  <c r="L816" i="66"/>
  <c r="F816" i="66" s="1"/>
  <c r="I817" i="66"/>
  <c r="C817" i="66" s="1"/>
  <c r="J817" i="66"/>
  <c r="D817" i="66" s="1"/>
  <c r="K817" i="66"/>
  <c r="E817" i="66" s="1"/>
  <c r="L817" i="66"/>
  <c r="F817" i="66" s="1"/>
  <c r="I821" i="66"/>
  <c r="C821" i="66" s="1"/>
  <c r="J821" i="66"/>
  <c r="D821" i="66" s="1"/>
  <c r="K821" i="66"/>
  <c r="E821" i="66" s="1"/>
  <c r="L821" i="66"/>
  <c r="F821" i="66" s="1"/>
  <c r="I822" i="66"/>
  <c r="C822" i="66" s="1"/>
  <c r="J822" i="66"/>
  <c r="D822" i="66" s="1"/>
  <c r="K822" i="66"/>
  <c r="E822" i="66" s="1"/>
  <c r="L822" i="66"/>
  <c r="F822" i="66" s="1"/>
  <c r="I823" i="66"/>
  <c r="C823" i="66" s="1"/>
  <c r="J823" i="66"/>
  <c r="D823" i="66" s="1"/>
  <c r="K823" i="66"/>
  <c r="E823" i="66" s="1"/>
  <c r="L823" i="66"/>
  <c r="F823" i="66" s="1"/>
  <c r="C824" i="66"/>
  <c r="D824" i="66"/>
  <c r="E824" i="66"/>
  <c r="F824" i="66"/>
  <c r="C825" i="66"/>
  <c r="D825" i="66"/>
  <c r="E825" i="66"/>
  <c r="F825" i="66"/>
  <c r="I829" i="66"/>
  <c r="C829" i="66" s="1"/>
  <c r="J829" i="66"/>
  <c r="D829" i="66" s="1"/>
  <c r="K829" i="66"/>
  <c r="E829" i="66" s="1"/>
  <c r="L829" i="66"/>
  <c r="F829" i="66" s="1"/>
  <c r="I830" i="66"/>
  <c r="C830" i="66" s="1"/>
  <c r="J830" i="66"/>
  <c r="D830" i="66" s="1"/>
  <c r="K830" i="66"/>
  <c r="E830" i="66" s="1"/>
  <c r="L830" i="66"/>
  <c r="F830" i="66" s="1"/>
  <c r="I831" i="66"/>
  <c r="C831" i="66" s="1"/>
  <c r="J831" i="66"/>
  <c r="D831" i="66" s="1"/>
  <c r="K831" i="66"/>
  <c r="E831" i="66" s="1"/>
  <c r="L831" i="66"/>
  <c r="F831" i="66" s="1"/>
  <c r="I832" i="66"/>
  <c r="C832" i="66" s="1"/>
  <c r="J832" i="66"/>
  <c r="D832" i="66" s="1"/>
  <c r="K832" i="66"/>
  <c r="E832" i="66" s="1"/>
  <c r="L832" i="66"/>
  <c r="F832" i="66" s="1"/>
  <c r="I835" i="66"/>
  <c r="C835" i="66" s="1"/>
  <c r="J835" i="66"/>
  <c r="D835" i="66" s="1"/>
  <c r="K835" i="66"/>
  <c r="E835" i="66" s="1"/>
  <c r="L835" i="66"/>
  <c r="F835" i="66" s="1"/>
  <c r="I836" i="66"/>
  <c r="C836" i="66" s="1"/>
  <c r="J836" i="66"/>
  <c r="D836" i="66" s="1"/>
  <c r="K836" i="66"/>
  <c r="E836" i="66" s="1"/>
  <c r="L836" i="66"/>
  <c r="F836" i="66" s="1"/>
  <c r="I837" i="66"/>
  <c r="C837" i="66" s="1"/>
  <c r="J837" i="66"/>
  <c r="D837" i="66" s="1"/>
  <c r="K837" i="66"/>
  <c r="E837" i="66" s="1"/>
  <c r="L837" i="66"/>
  <c r="F837" i="66" s="1"/>
  <c r="I838" i="66"/>
  <c r="C838" i="66" s="1"/>
  <c r="J838" i="66"/>
  <c r="D838" i="66" s="1"/>
  <c r="K838" i="66"/>
  <c r="E838" i="66" s="1"/>
  <c r="L838" i="66"/>
  <c r="F838" i="66" s="1"/>
  <c r="I843" i="66"/>
  <c r="C843" i="66" s="1"/>
  <c r="J843" i="66"/>
  <c r="D843" i="66" s="1"/>
  <c r="K843" i="66"/>
  <c r="E843" i="66" s="1"/>
  <c r="L843" i="66"/>
  <c r="F843" i="66" s="1"/>
  <c r="I844" i="66"/>
  <c r="C844" i="66" s="1"/>
  <c r="J844" i="66"/>
  <c r="D844" i="66" s="1"/>
  <c r="K844" i="66"/>
  <c r="E844" i="66" s="1"/>
  <c r="L844" i="66"/>
  <c r="F844" i="66" s="1"/>
  <c r="I845" i="66"/>
  <c r="C845" i="66" s="1"/>
  <c r="J845" i="66"/>
  <c r="D845" i="66" s="1"/>
  <c r="K845" i="66"/>
  <c r="E845" i="66" s="1"/>
  <c r="L845" i="66"/>
  <c r="F845" i="66" s="1"/>
  <c r="I846" i="66"/>
  <c r="C846" i="66" s="1"/>
  <c r="J846" i="66"/>
  <c r="D846" i="66" s="1"/>
  <c r="K846" i="66"/>
  <c r="E846" i="66" s="1"/>
  <c r="L846" i="66"/>
  <c r="F846" i="66" s="1"/>
  <c r="I850" i="66"/>
  <c r="C850" i="66" s="1"/>
  <c r="J850" i="66"/>
  <c r="D850" i="66" s="1"/>
  <c r="K850" i="66"/>
  <c r="E850" i="66" s="1"/>
  <c r="L850" i="66"/>
  <c r="F850" i="66" s="1"/>
  <c r="I851" i="66"/>
  <c r="C851" i="66" s="1"/>
  <c r="J851" i="66"/>
  <c r="D851" i="66" s="1"/>
  <c r="K851" i="66"/>
  <c r="E851" i="66" s="1"/>
  <c r="L851" i="66"/>
  <c r="F851" i="66" s="1"/>
  <c r="I852" i="66"/>
  <c r="C852" i="66" s="1"/>
  <c r="J852" i="66"/>
  <c r="D852" i="66" s="1"/>
  <c r="K852" i="66"/>
  <c r="E852" i="66" s="1"/>
  <c r="L852" i="66"/>
  <c r="F852" i="66" s="1"/>
  <c r="I856" i="66"/>
  <c r="C856" i="66" s="1"/>
  <c r="J856" i="66"/>
  <c r="D856" i="66" s="1"/>
  <c r="K856" i="66"/>
  <c r="E856" i="66" s="1"/>
  <c r="L856" i="66"/>
  <c r="F856" i="66"/>
  <c r="I857" i="66"/>
  <c r="C857" i="66" s="1"/>
  <c r="J857" i="66"/>
  <c r="D857" i="66" s="1"/>
  <c r="K857" i="66"/>
  <c r="E857" i="66" s="1"/>
  <c r="L857" i="66"/>
  <c r="F857" i="66" s="1"/>
  <c r="I858" i="66"/>
  <c r="C858" i="66" s="1"/>
  <c r="J858" i="66"/>
  <c r="D858" i="66" s="1"/>
  <c r="K858" i="66"/>
  <c r="E858" i="66" s="1"/>
  <c r="L858" i="66"/>
  <c r="F858" i="66" s="1"/>
  <c r="I859" i="66"/>
  <c r="C859" i="66" s="1"/>
  <c r="J859" i="66"/>
  <c r="D859" i="66" s="1"/>
  <c r="K859" i="66"/>
  <c r="E859" i="66" s="1"/>
  <c r="L859" i="66"/>
  <c r="F859" i="66" s="1"/>
  <c r="I860" i="66"/>
  <c r="C860" i="66" s="1"/>
  <c r="J860" i="66"/>
  <c r="D860" i="66" s="1"/>
  <c r="K860" i="66"/>
  <c r="E860" i="66" s="1"/>
  <c r="L860" i="66"/>
  <c r="F860" i="66" s="1"/>
  <c r="I861" i="66"/>
  <c r="C861" i="66" s="1"/>
  <c r="J861" i="66"/>
  <c r="D861" i="66" s="1"/>
  <c r="K861" i="66"/>
  <c r="E861" i="66" s="1"/>
  <c r="L861" i="66"/>
  <c r="F861" i="66" s="1"/>
  <c r="I862" i="66"/>
  <c r="J862" i="66"/>
  <c r="K862" i="66"/>
  <c r="L862" i="66"/>
  <c r="I866" i="66"/>
  <c r="C866" i="66" s="1"/>
  <c r="J866" i="66"/>
  <c r="D866" i="66" s="1"/>
  <c r="K866" i="66"/>
  <c r="E866" i="66" s="1"/>
  <c r="L866" i="66"/>
  <c r="F866" i="66" s="1"/>
  <c r="I867" i="66"/>
  <c r="C867" i="66" s="1"/>
  <c r="J867" i="66"/>
  <c r="D867" i="66" s="1"/>
  <c r="K867" i="66"/>
  <c r="E867" i="66" s="1"/>
  <c r="L867" i="66"/>
  <c r="F867" i="66" s="1"/>
  <c r="I868" i="66"/>
  <c r="C868" i="66" s="1"/>
  <c r="J868" i="66"/>
  <c r="D868" i="66" s="1"/>
  <c r="K868" i="66"/>
  <c r="E868" i="66" s="1"/>
  <c r="L868" i="66"/>
  <c r="F868" i="66" s="1"/>
  <c r="I869" i="66"/>
  <c r="C869" i="66" s="1"/>
  <c r="J869" i="66"/>
  <c r="D869" i="66" s="1"/>
  <c r="K869" i="66"/>
  <c r="E869" i="66" s="1"/>
  <c r="L869" i="66"/>
  <c r="F869" i="66" s="1"/>
  <c r="I870" i="66"/>
  <c r="C870" i="66" s="1"/>
  <c r="J870" i="66"/>
  <c r="D870" i="66" s="1"/>
  <c r="K870" i="66"/>
  <c r="E870" i="66" s="1"/>
  <c r="L870" i="66"/>
  <c r="F870" i="66" s="1"/>
  <c r="I871" i="66"/>
  <c r="C871" i="66" s="1"/>
  <c r="J871" i="66"/>
  <c r="D871" i="66" s="1"/>
  <c r="K871" i="66"/>
  <c r="E871" i="66" s="1"/>
  <c r="L871" i="66"/>
  <c r="F871" i="66" s="1"/>
  <c r="I872" i="66"/>
  <c r="C872" i="66" s="1"/>
  <c r="J872" i="66"/>
  <c r="D872" i="66" s="1"/>
  <c r="K872" i="66"/>
  <c r="E872" i="66" s="1"/>
  <c r="L872" i="66"/>
  <c r="F872" i="66" s="1"/>
  <c r="I874" i="66"/>
  <c r="J874" i="66"/>
  <c r="K874" i="66"/>
  <c r="L874" i="66"/>
  <c r="I877" i="66"/>
  <c r="C877" i="66" s="1"/>
  <c r="J877" i="66"/>
  <c r="D877" i="66" s="1"/>
  <c r="K877" i="66"/>
  <c r="E877" i="66" s="1"/>
  <c r="L877" i="66"/>
  <c r="F877" i="66" s="1"/>
  <c r="I878" i="66"/>
  <c r="C878" i="66" s="1"/>
  <c r="J878" i="66"/>
  <c r="D878" i="66" s="1"/>
  <c r="K878" i="66"/>
  <c r="E878" i="66" s="1"/>
  <c r="L878" i="66"/>
  <c r="F878" i="66" s="1"/>
  <c r="I879" i="66"/>
  <c r="C879" i="66" s="1"/>
  <c r="J879" i="66"/>
  <c r="D879" i="66" s="1"/>
  <c r="K879" i="66"/>
  <c r="E879" i="66" s="1"/>
  <c r="L879" i="66"/>
  <c r="F879" i="66" s="1"/>
  <c r="I880" i="66"/>
  <c r="C880" i="66" s="1"/>
  <c r="J880" i="66"/>
  <c r="D880" i="66" s="1"/>
  <c r="K880" i="66"/>
  <c r="E880" i="66" s="1"/>
  <c r="L880" i="66"/>
  <c r="F880" i="66" s="1"/>
  <c r="I881" i="66"/>
  <c r="C881" i="66" s="1"/>
  <c r="J881" i="66"/>
  <c r="D881" i="66" s="1"/>
  <c r="K881" i="66"/>
  <c r="E881" i="66" s="1"/>
  <c r="L881" i="66"/>
  <c r="F881" i="66" s="1"/>
  <c r="I885" i="66"/>
  <c r="C885" i="66" s="1"/>
  <c r="J885" i="66"/>
  <c r="D885" i="66" s="1"/>
  <c r="K885" i="66"/>
  <c r="E885" i="66" s="1"/>
  <c r="L885" i="66"/>
  <c r="F885" i="66" s="1"/>
  <c r="I886" i="66"/>
  <c r="C886" i="66" s="1"/>
  <c r="J886" i="66"/>
  <c r="D886" i="66" s="1"/>
  <c r="K886" i="66"/>
  <c r="E886" i="66" s="1"/>
  <c r="L886" i="66"/>
  <c r="F886" i="66" s="1"/>
  <c r="I887" i="66"/>
  <c r="C887" i="66" s="1"/>
  <c r="J887" i="66"/>
  <c r="D887" i="66" s="1"/>
  <c r="K887" i="66"/>
  <c r="E887" i="66" s="1"/>
  <c r="L887" i="66"/>
  <c r="F887" i="66" s="1"/>
  <c r="I888" i="66"/>
  <c r="C888" i="66" s="1"/>
  <c r="J888" i="66"/>
  <c r="D888" i="66" s="1"/>
  <c r="K888" i="66"/>
  <c r="E888" i="66" s="1"/>
  <c r="L888" i="66"/>
  <c r="F888" i="66" s="1"/>
  <c r="I889" i="66"/>
  <c r="C889" i="66" s="1"/>
  <c r="J889" i="66"/>
  <c r="D889" i="66" s="1"/>
  <c r="K889" i="66"/>
  <c r="E889" i="66" s="1"/>
  <c r="L889" i="66"/>
  <c r="F889" i="66" s="1"/>
  <c r="I891" i="66"/>
  <c r="C891" i="66" s="1"/>
  <c r="J891" i="66"/>
  <c r="D891" i="66" s="1"/>
  <c r="K891" i="66"/>
  <c r="E891" i="66" s="1"/>
  <c r="L891" i="66"/>
  <c r="F891" i="66" s="1"/>
  <c r="I893" i="66"/>
  <c r="C893" i="66" s="1"/>
  <c r="J893" i="66"/>
  <c r="D893" i="66" s="1"/>
  <c r="K893" i="66"/>
  <c r="E893" i="66" s="1"/>
  <c r="L893" i="66"/>
  <c r="F893" i="66" s="1"/>
  <c r="I896" i="66"/>
  <c r="C896" i="66" s="1"/>
  <c r="J896" i="66"/>
  <c r="D896" i="66" s="1"/>
  <c r="K896" i="66"/>
  <c r="E896" i="66" s="1"/>
  <c r="L896" i="66"/>
  <c r="F896" i="66" s="1"/>
  <c r="I897" i="66"/>
  <c r="C897" i="66" s="1"/>
  <c r="J897" i="66"/>
  <c r="D897" i="66" s="1"/>
  <c r="K897" i="66"/>
  <c r="E897" i="66" s="1"/>
  <c r="L897" i="66"/>
  <c r="F897" i="66" s="1"/>
  <c r="I898" i="66"/>
  <c r="C898" i="66" s="1"/>
  <c r="J898" i="66"/>
  <c r="D898" i="66" s="1"/>
  <c r="K898" i="66"/>
  <c r="E898" i="66" s="1"/>
  <c r="L898" i="66"/>
  <c r="F898" i="66" s="1"/>
  <c r="I899" i="66"/>
  <c r="C899" i="66" s="1"/>
  <c r="J899" i="66"/>
  <c r="D899" i="66" s="1"/>
  <c r="K899" i="66"/>
  <c r="E899" i="66" s="1"/>
  <c r="L899" i="66"/>
  <c r="F899" i="66" s="1"/>
  <c r="I900" i="66"/>
  <c r="C900" i="66" s="1"/>
  <c r="J900" i="66"/>
  <c r="D900" i="66" s="1"/>
  <c r="K900" i="66"/>
  <c r="E900" i="66" s="1"/>
  <c r="L900" i="66"/>
  <c r="F900" i="66" s="1"/>
  <c r="I901" i="66"/>
  <c r="C901" i="66" s="1"/>
  <c r="J901" i="66"/>
  <c r="D901" i="66" s="1"/>
  <c r="K901" i="66"/>
  <c r="E901" i="66" s="1"/>
  <c r="L901" i="66"/>
  <c r="F901" i="66" s="1"/>
  <c r="F12" i="66"/>
  <c r="G6" i="103" l="1"/>
  <c r="J6" i="103"/>
  <c r="H6" i="103"/>
  <c r="I6" i="103"/>
  <c r="F853" i="66"/>
  <c r="E36" i="66"/>
  <c r="F22" i="66"/>
  <c r="F17" i="66"/>
  <c r="D790" i="66"/>
  <c r="E30" i="66"/>
  <c r="F42" i="66"/>
  <c r="E17" i="66"/>
  <c r="C30" i="66"/>
  <c r="E683" i="66"/>
  <c r="F833" i="66"/>
  <c r="E779" i="66"/>
  <c r="E22" i="66"/>
  <c r="E12" i="66"/>
  <c r="F863" i="66"/>
  <c r="E675" i="66"/>
  <c r="F726" i="66"/>
  <c r="D811" i="66"/>
  <c r="F902" i="66"/>
  <c r="F839" i="66"/>
  <c r="F759" i="66"/>
  <c r="D874" i="66"/>
  <c r="D802" i="66"/>
  <c r="F714" i="66"/>
  <c r="F826" i="66"/>
  <c r="F894" i="66"/>
  <c r="C683" i="66"/>
  <c r="F36" i="66"/>
  <c r="F769" i="66"/>
  <c r="E42" i="66"/>
  <c r="D22" i="66"/>
  <c r="D17" i="66"/>
  <c r="C902" i="66"/>
  <c r="C894" i="66"/>
  <c r="F882" i="66"/>
  <c r="C882" i="66"/>
  <c r="E874" i="66"/>
  <c r="C863" i="66"/>
  <c r="E853" i="66"/>
  <c r="D853" i="66"/>
  <c r="C853" i="66"/>
  <c r="F847" i="66"/>
  <c r="E847" i="66"/>
  <c r="C847" i="66"/>
  <c r="E839" i="66"/>
  <c r="C839" i="66"/>
  <c r="E833" i="66"/>
  <c r="C833" i="66"/>
  <c r="C826" i="66"/>
  <c r="F818" i="66"/>
  <c r="C818" i="66"/>
  <c r="E811" i="66"/>
  <c r="E802" i="66"/>
  <c r="C802" i="66"/>
  <c r="F790" i="66"/>
  <c r="E790" i="66"/>
  <c r="C790" i="66"/>
  <c r="D779" i="66"/>
  <c r="D769" i="66"/>
  <c r="C759" i="66"/>
  <c r="D749" i="66"/>
  <c r="F749" i="66"/>
  <c r="E749" i="66"/>
  <c r="C749" i="66"/>
  <c r="C726" i="66"/>
  <c r="D714" i="66"/>
  <c r="C714" i="66"/>
  <c r="D697" i="66"/>
  <c r="C697" i="66"/>
  <c r="F683" i="66"/>
  <c r="D683" i="66"/>
  <c r="F675" i="66"/>
  <c r="E619" i="66"/>
  <c r="D619" i="66"/>
  <c r="C42" i="66"/>
  <c r="D42" i="66"/>
  <c r="D36" i="66"/>
  <c r="C36" i="66"/>
  <c r="D30" i="66"/>
  <c r="F30" i="66"/>
  <c r="C22" i="66"/>
  <c r="C17" i="66"/>
  <c r="C12" i="66"/>
  <c r="D12" i="66"/>
  <c r="E863" i="66"/>
  <c r="C769" i="66"/>
  <c r="E759" i="66"/>
  <c r="F739" i="66"/>
  <c r="E726" i="66"/>
  <c r="D863" i="66"/>
  <c r="C811" i="66"/>
  <c r="C779" i="66"/>
  <c r="D759" i="66"/>
  <c r="D726" i="66"/>
  <c r="E902" i="66"/>
  <c r="E882" i="66"/>
  <c r="F802" i="66"/>
  <c r="E739" i="66"/>
  <c r="F697" i="66"/>
  <c r="D902" i="66"/>
  <c r="D882" i="66"/>
  <c r="C874" i="66"/>
  <c r="D847" i="66"/>
  <c r="D839" i="66"/>
  <c r="D833" i="66"/>
  <c r="D739" i="66"/>
  <c r="E697" i="66"/>
  <c r="C675" i="66"/>
  <c r="E894" i="66"/>
  <c r="E826" i="66"/>
  <c r="E818" i="66"/>
  <c r="F811" i="66"/>
  <c r="F779" i="66"/>
  <c r="C739" i="66"/>
  <c r="D894" i="66"/>
  <c r="D826" i="66"/>
  <c r="D818" i="66"/>
  <c r="F874" i="66"/>
  <c r="E769" i="66"/>
  <c r="E714" i="66"/>
  <c r="D675" i="66"/>
  <c r="F619" i="66"/>
</calcChain>
</file>

<file path=xl/sharedStrings.xml><?xml version="1.0" encoding="utf-8"?>
<sst xmlns="http://schemas.openxmlformats.org/spreadsheetml/2006/main" count="2483" uniqueCount="662">
  <si>
    <t>Nom</t>
  </si>
  <si>
    <t>Préparation</t>
  </si>
  <si>
    <t>Cal</t>
  </si>
  <si>
    <t>P</t>
  </si>
  <si>
    <t>L</t>
  </si>
  <si>
    <t>G</t>
  </si>
  <si>
    <t xml:space="preserve">Ingrédients (pour 1 portion) </t>
  </si>
  <si>
    <t>Quantités</t>
  </si>
  <si>
    <t xml:space="preserve">calories </t>
  </si>
  <si>
    <t>Protéines</t>
  </si>
  <si>
    <t>Lipides</t>
  </si>
  <si>
    <t>Glucides</t>
  </si>
  <si>
    <t xml:space="preserve">Granola maison croquant </t>
  </si>
  <si>
    <t>• Mélange les flocons d’avoine et d’épeautre avec le jus d’orange, les noisettes (concassées), les amandes (concassées) et les pistaches (concassées).
• Fais griller le tout dans un wok ou dans une poêle pendant environ 5 minutes en mélangeant constamment pour ne pas que ça brûle.
• Incorpore la noix de coco et continue à faire griller le mélange pendant 3 minutes.
• Éteins la plaque et ajoute le chocolat noir.
• Laisse refroidir le tout +/- 10 min et c’est prêt
Accompagnez de séré maigre ou de yogourt nature. (en mélangeant)</t>
  </si>
  <si>
    <t xml:space="preserve">Flocons d’avoine </t>
  </si>
  <si>
    <t>Alnatura Flakes d'épeautre</t>
  </si>
  <si>
    <t>quinoa soufflé</t>
  </si>
  <si>
    <t>Jus d'orange</t>
  </si>
  <si>
    <t xml:space="preserve">Noix de coco </t>
  </si>
  <si>
    <t>pépite de chocolat</t>
  </si>
  <si>
    <t>Noisette</t>
  </si>
  <si>
    <t>Amande</t>
  </si>
  <si>
    <t>Pistache</t>
  </si>
  <si>
    <t>cranberries</t>
  </si>
  <si>
    <t>Porridge noix de coco et myrtilles</t>
  </si>
  <si>
    <t>• Recouvre tes flocons d’avoine d’eau bouillante et laisse-les reposer 3 à 4 minutes.
* Il te suffit ensuite d’ajouter les autres ingrédients, de mélanger et c’est prêt !</t>
  </si>
  <si>
    <t xml:space="preserve">Chocolat noir 70% </t>
  </si>
  <si>
    <t>Noix de coco</t>
  </si>
  <si>
    <t>Myrtille</t>
  </si>
  <si>
    <t xml:space="preserve">Mousse à la fraise </t>
  </si>
  <si>
    <t>• Écrase les fraises pour en obtenir une purée.
• Mélange la purée de fraises, le séré maigre et le lait écrémé dans un saladier.
• Ajoute y l’agar-agar.
• Dépose ton mélange au frigo jusqu’à ce que la préparation obtienne une texture de mousse.
• C’est prêt</t>
  </si>
  <si>
    <t>Séré maigre</t>
  </si>
  <si>
    <t>Fraise</t>
  </si>
  <si>
    <t>Lait écrémé</t>
  </si>
  <si>
    <t>Agar Agar</t>
  </si>
  <si>
    <t xml:space="preserve">Cookies protéinés </t>
  </si>
  <si>
    <t>• Mélange tous les ingrédients dans une assiette creuse.
• Forme des petites galettes sur une plaque allant au four.
• Enfourne à 200 degrés 15 à 20 minutes environ.
• C’est prêt</t>
  </si>
  <si>
    <t>Farine de sarrasin</t>
  </si>
  <si>
    <t>Compote de pomme</t>
  </si>
  <si>
    <t>Blanc d'œuf</t>
  </si>
  <si>
    <t>Beurre de cacahuète</t>
  </si>
  <si>
    <t>Cube de chocolat</t>
  </si>
  <si>
    <t xml:space="preserve">Smoothie </t>
  </si>
  <si>
    <t>• Mélange tous les ingrédients dans un mixer.
• secouer</t>
  </si>
  <si>
    <t>Lait noix de coco 50% moins de gras  (qualité &amp; prix)</t>
  </si>
  <si>
    <t>Noix de cajou poudre</t>
  </si>
  <si>
    <t xml:space="preserve">Crêpes à la farine de châtaigne </t>
  </si>
  <si>
    <t>• Dans un récipient, ajoute les farines et une pincée de sel.
• Forme un puit et casse les œufs au centre, avant de mélanger le tout.
• Incorpore le lait petit à petit, puis le miel.
• Laisse reposer la pâte une petite heure à couvert.
• C’est prêt ! Il ne reste plus qu’à cuire la pâte !</t>
  </si>
  <si>
    <t>Farine de riz</t>
  </si>
  <si>
    <t>Morga Farine de châtaigne </t>
  </si>
  <si>
    <t>Œuf</t>
  </si>
  <si>
    <t>lait Oh protéiné</t>
  </si>
  <si>
    <t>Miel</t>
  </si>
  <si>
    <t xml:space="preserve">Crêpes protéine 1 </t>
  </si>
  <si>
    <t>• Dans un récipient, ajoute les flocons d'avoine es et une pincée de sel.
• Forme un puit et casse les œufs au centre, avant de mélanger le tout.
• Incorpore le lait petit à petit, puis le miel.
• Laisse reposer la pâte une petite heure à couvert.
• C’est prêt ! Il ne reste plus qu’à cuire la pâte !</t>
  </si>
  <si>
    <t>Levure</t>
  </si>
  <si>
    <t xml:space="preserve">Milkshake protéiné fraise et banane </t>
  </si>
  <si>
    <t>• Mélange tous les ingrédients dans un mixer.
• Secouez !</t>
  </si>
  <si>
    <t>Yogourt grec oh! Nature</t>
  </si>
  <si>
    <t>Lait d'amande</t>
  </si>
  <si>
    <t>Banane</t>
  </si>
  <si>
    <t>Bio Yogourt Nature</t>
  </si>
  <si>
    <t xml:space="preserve">Muffins framboise et banane </t>
  </si>
  <si>
    <t>• Mélange tous les aliments ensemble
• Verse le mélange de ton saladier dans des moules à muffins
• Enfourne le tout une quinzaine de minutes à 180°, jusqu’à ce que les muffins soient bien fermes.
• Laisse les refroidir et c’est prêt</t>
  </si>
  <si>
    <t>Framboise</t>
  </si>
  <si>
    <t xml:space="preserve">Rochers coco </t>
  </si>
  <si>
    <t>• Préchauffe ton four à 180°.
• Dans un saladier, mélange le blanc d’œuf, puis ajoute la noix de coco, la poudre d’amandes et le miel.
• Mélange tous les ingrédients jusqu’à l’obtention d’une pâte compacte, puis forme des petites boules.
• Enfourne le tout 10 à 15 minutes.</t>
  </si>
  <si>
    <t xml:space="preserve">Cookies au beurre de cacahuètes </t>
  </si>
  <si>
    <t>• Mélange tous les aliments ensemble dans un saladier.
• Verse le mélange sur un plaque allant au four en tassant la pâte pour former des Cookies.
• Enfourne le tout une quinzaine de minutes à 180°, jusqu’à ce que les cookies soient bien fermes.
• Laisse-les refroidir et c’est prêt</t>
  </si>
  <si>
    <t>Son d'avoine</t>
  </si>
  <si>
    <t xml:space="preserve">Guacamole Healthy </t>
  </si>
  <si>
    <t>• Dans un bol, écrase l’avocat à la fourchette.
• Coupe les tomates et l’oignon en petits dés, puis mélange les à la purée d’avocat.
• Assaisonne avec les épices, puis ajoutes-y le jus d’un demi citron (et quelques gouttes de tabasco, si tu le souhaites).
• Mélange le tout et déguste ton guacamole avec des bâtonnets de légumes.</t>
  </si>
  <si>
    <t>Avocat</t>
  </si>
  <si>
    <t>Tomate</t>
  </si>
  <si>
    <t>Oignon</t>
  </si>
  <si>
    <t>Épices : jus d’un demi citron, coriandre, oignon, ail, poivre, piment, tabasco, poivre à volonté</t>
  </si>
  <si>
    <t xml:space="preserve">Muffins chocolat et beurre de cacahuètes </t>
  </si>
  <si>
    <t>• Ajoute tous les ingrédients dans un bol et mélange le tout.
• Ajoute y le beurre de cacahuètes et le lait l’amandes, puis l’œuf et les cubes de Chocolat noir.
• Enfourne le tout +/- min. à 200 degrés.</t>
  </si>
  <si>
    <t>nu3 Farine d'amandes (coop)</t>
  </si>
  <si>
    <t>sel</t>
  </si>
  <si>
    <t xml:space="preserve">MugCake au beurre de cacahuètes </t>
  </si>
  <si>
    <t>• Fais fondre le beurre dans une tasse aux micro-ondes.
• Ajoute y le beurre de cacahuètes et fouette énergiquement avec une fourchette (la pâte doit être bien lisse et assez liquide).
• Ajoute la poudre d’amandes, la farine de noix de coco et la poudre à lever.
• Mélange le tout pour que ce soit homogène.
• Ajoute l'œuf en dernier et mélange à nouveau.
• Fais cuire le tout aux micro-ondes pendant environ 75 secondes.</t>
  </si>
  <si>
    <t>Alnatura Farine de coco</t>
  </si>
  <si>
    <t>Beurre</t>
  </si>
  <si>
    <t>Gratin de myrtilles (possible avec cerise aussi)</t>
  </si>
  <si>
    <t>• Préchauffe ton four à 180°
• Fouette tous les ingrédients ensemble dans un saladier, sauf les myrtilles.
• Dispose les myrtilles au fond d’un petit ramequin allant au four ; répartis la préparation au-dessus et enfourne pendant 20 minutes.
• Laisse tiédir un peu ton gratin et c’est prêt</t>
  </si>
  <si>
    <t xml:space="preserve">Toast protéiné à l’avocat </t>
  </si>
  <si>
    <t>• Fais griller tes tranches de pain dans un toaster.
• Plante 1/2 gousse d’ail au bout d’une fourchette et frotte-la sur tes tranches de pain.
• Coupe tes toasts en quatre ; déposes-y les tranches d’avocat ; arrose d’un petit filet d’huile d’olive et parsème de graines de moutardes.
• C’est prêt</t>
  </si>
  <si>
    <t>pain protéiné Migros</t>
  </si>
  <si>
    <t>Ail</t>
  </si>
  <si>
    <t>moutarde</t>
  </si>
  <si>
    <t>Huile d'olive</t>
  </si>
  <si>
    <t>Epices : poivre, oignon, ail à volonté</t>
  </si>
  <si>
    <t xml:space="preserve">Crumble de myrtilles à l’avoine </t>
  </si>
  <si>
    <t>• Pour faire le crumble, mélange les flocons d’avoine, les amandes, le sirop d’érable et l’huile ensemble. Ajoute une petite pincée de fleur de sel.
• Dépose les myrtilles dans un plat allant au four et parsème-les de crumble.
• Enfourne le tout une trentaine de minutes à 180°.
• C’est prêt</t>
  </si>
  <si>
    <t>Sirop d'érable</t>
  </si>
  <si>
    <t xml:space="preserve">Smoothie beurre de cacahuètes et chocolat </t>
  </si>
  <si>
    <t>• Place tous les ingrédients dans un Blender et mixe jusqu’à obtenir une belle consistance homogène.
• Si le mélange est trop épais, ajoute un peu de lait.
• C’est prêt</t>
  </si>
  <si>
    <t>Cacao maigre</t>
  </si>
  <si>
    <t xml:space="preserve">Macaron coco </t>
  </si>
  <si>
    <t>• Préchauffe le four à 180°.
• Mélange le blanc d’œuf avec la noix de coco râpée.
• Forme un grand macaron (environ 10cm de diamètre) sur une plaque couverte de papier de cuisson.
• Cuis ton macaron 10 à 12 minutes.
• C’est prêt</t>
  </si>
  <si>
    <t xml:space="preserve">Épices : cannelle, jus de citron, </t>
  </si>
  <si>
    <t xml:space="preserve">Glace à la fraise </t>
  </si>
  <si>
    <t>• Verse tous les ingrédients dans un blender et mixe le tout jusqu’à l’obtention d’une texture crémeuse.
• Régale toi de suite, ou alors conserve ta glace au congélateur.</t>
  </si>
  <si>
    <t>Philadelphia balance</t>
  </si>
  <si>
    <t xml:space="preserve">Verrine de pomme caramélisée à la cannelle et à l’agave </t>
  </si>
  <si>
    <t>• Épluche ta pomme et coupe la en petits morceaux.
• Dans une poêle, fais chauffer l’huile de coco et verses-y les pommes ; couvre et laisse cuire quelques minutes.
• Ajoute la cannelle et le sucre, puis mélange régulièrement afin d’obtenir une belle caramélisation dorée.
• Dans une verrine, verse tes pommes et ajoutes-y le fromage blanc. Verses-y le sirop d’agave et décore avec tes amandes effilées.</t>
  </si>
  <si>
    <t>Pomme</t>
  </si>
  <si>
    <t>Sirop d'agave</t>
  </si>
  <si>
    <t>Sucre roux</t>
  </si>
  <si>
    <t>Cannelle</t>
  </si>
  <si>
    <t xml:space="preserve">Cookie cru au beurre de cacahuètes </t>
  </si>
  <si>
    <t>• Verse tous les ingrédients (sauf les pépites de chocolat) dans un blender et mixe jusqu’à
Obtenir une pâte homogène et crémeuse.
• Ajoute les pépites de chocolat.
• C’est prêt</t>
  </si>
  <si>
    <t>Pois chiche cuit</t>
  </si>
  <si>
    <t>Lait de soja</t>
  </si>
  <si>
    <t>BowlCake à la banane version 1</t>
  </si>
  <si>
    <t>• Coupe ta banane en gros morceaux et écrase-la à la fourchette dans un bol.
• Ajoute tous les ingrédients et mélange bien lors de chaque ajout.
• Cuis le tout pendant 3 minutes à la puissance maximum de ton micro-onde.
• C’est prêt</t>
  </si>
  <si>
    <t>Épices : cannelle à volonté</t>
  </si>
  <si>
    <t>BowlCake à la banane version 2</t>
  </si>
  <si>
    <t>BowlCake à la fraise</t>
  </si>
  <si>
    <t>• Coupe les fraises en gros morceaux 
• Ajoute tous les ingrédients et mélange bien lors de chaque ajout.
• Cuis le tout pendant 3 minutes à la puissance maximum de ton micro-onde.
• C’est prêt</t>
  </si>
  <si>
    <t xml:space="preserve">Tartines beurre de cacahuètes et banane </t>
  </si>
  <si>
    <t>• Tartine tes tranches de pain protéiné de beurre de cacahuètes et déposes-y des rondelles de banane.</t>
  </si>
  <si>
    <t xml:space="preserve">Petits financiers aux amandes </t>
  </si>
  <si>
    <t>• Préchauffe ton four à 190°.• Préchauffe ton four à 190°.
• Dans un saladier, déposer les oeufs, le sirop d’agave, le beurre d’amandes, le lait de soja et mélange le tout.
• Ajoute ensuite la farine, la poudre d’amandes et mélange à nouveau le tout.
• Remplis des petits moules et enfourne le tout une vingtaine de minutes.</t>
  </si>
  <si>
    <t>beurre d'amande</t>
  </si>
  <si>
    <t>Farine complète</t>
  </si>
  <si>
    <t xml:space="preserve">Tartelette avoine et banane </t>
  </si>
  <si>
    <t>• Préchauffe ton four à 180°.
• Dans un Blender, mixe tous les ingrédients (garde quelques rondelles de banane pour la décoration).
• Répartis ta préparation dans un ou plusieurs petits moules.
• Enfourne le tout entre 20 et 30 minutes.</t>
  </si>
  <si>
    <t xml:space="preserve">Gaufres protéinées </t>
  </si>
  <si>
    <t>• Mixe tous les ingrédients ensemble dans un blender.
• Si la pâte est trop épaisse, tu peux ajouter un peu de séré maigre.
• Préchauffe ton gaufrier et cerise ta pâte dessus.
• C’est prêt</t>
  </si>
  <si>
    <t xml:space="preserve">Pudding de chia </t>
  </si>
  <si>
    <t>• Mélange les graines de chia avec le lait d’amande et l’arôme sans calorie vanille.
• Laisse gonfler le tout une quinzaine de minutes, en mélangeant toutes les 5 minutes.
• Déguste le tout accompagné de fruits rouges.</t>
  </si>
  <si>
    <t>Chia</t>
  </si>
  <si>
    <t xml:space="preserve">Rochers coco Vegan </t>
  </si>
  <si>
    <t>• Préchauffe ton four à 180°.
• Mélange tous les ingrédients ensemble.
• Verse la pâte dans des petits moules en silicone rond ou à pralinés et enfourne le tout une dizaine de minutes.</t>
  </si>
  <si>
    <t>Maïzena</t>
  </si>
  <si>
    <t xml:space="preserve">Tarte au citron et aux framboises </t>
  </si>
  <si>
    <t>• Préchauffe ton four à 180°.
• Sépare le blanc du jaune.
• Dans un saladier, verse le fromage blanc, le jaune d’œuf, le citron, le sirop d’agave et la maïzena, mélange le tout jusqu’à l’obtention d’une pâte lisse et homogène.
• Dans un autre récipient, monte le blanc en neige ferme, puis ajoute le au reste en mélangeant délicatement en soulevant la masse.
• Verse la préparation dans un moule en silicone ; éparpille quelques framboises au-dessus et enfourne le tout, jusqu’à ce que ça soit un peu doré.</t>
  </si>
  <si>
    <t>Jus de citron</t>
  </si>
  <si>
    <t>Pain nuage 1</t>
  </si>
  <si>
    <t>• Monte en neige les blancs d’œufs avec le sel.
• Bats les jaunes d’œufs avec le Philadelphia et incorpore délicatement les blancs en neige.
• Fais 6 petits disques sur une plaque tapissée de papier de cuisson.
• Cuis tes pains nuage une trentaine de minutes à 150°, puis laisse-les refroidir avant de les engloutir.</t>
  </si>
  <si>
    <t>Pain nuage 2</t>
  </si>
  <si>
    <t>• Monte en neige les blancs d’œufs avec le sel.
• Bats les jaunes d’œufs avec le séré et incorpore délicatement les blancs en neige.
• Fais 6 petits disques sur une plaque tapissée de papier de cuisson.
• Cuis tes pains nuage une trentaine de minutes à 150°, puis laissel es refroidir avant de les</t>
  </si>
  <si>
    <t>Epices</t>
  </si>
  <si>
    <t xml:space="preserve">Fondant au chocolat </t>
  </si>
  <si>
    <t>• Préchauffe ton four à 180°.
• Fais fonde le chocolat au bain-marie et mélange le avec le reste des ingrédients.
• Verse ta préparation dans un petit ramequin.
• Enfourne ton fondant une quinzaine de minutes.
• C’est prêt</t>
  </si>
  <si>
    <t>Chocolat noir 85%</t>
  </si>
  <si>
    <t xml:space="preserve">Barres noisette et coco </t>
  </si>
  <si>
    <t>• Mélange tous les ingrédients dans un saladier de manière à former une boule qui ne doit pas s’effriter, ni coller. Tu peux ajouter un peu d’eau si besoin.
• Étale ta préparation dans un plat rectangulaire et mets-la au congélateur une trentaine de minutes.
• Coupe ta pâte pour former environ 6 barres.
• Tu peux conserver ces barres au frais pendant quelques jours.</t>
  </si>
  <si>
    <t xml:space="preserve">Bounty healthy </t>
  </si>
  <si>
    <t>• Dans une casserole, fais fondre l’huile de coco (s’il fait chaud, elle sera déjà liquide).
• Dans un saladier, verse la noix de coco râpée et mélange la avec l’huile fondue, le sirop d’agave et l’arôme vanille.
• Répartis le mélange dans des petits moules de ton choix (de préférence des moules à financiers rectangulaires en silicone) et taises bien ; réserve au frais pendant une bonne heure.
• Pour l’enrobage de tes Bounty : démoule tes petites barres de noix de coco et trempe les unes à une dans le chocolat (préalablement fondu au bain-marie), en faisant attention de bien les enrober entièrement ! Tu peux répéter l’opération une deuxième fois pour avoir une couche d’enrobage plus épaisse.
• mets les au frais pour durcir</t>
  </si>
  <si>
    <t>Pancake protéiné version 2</t>
  </si>
  <si>
    <t>• Mélange tous les ingrédients dans un saladier
Fais cuire la préparation sous forme de pancake</t>
  </si>
  <si>
    <t xml:space="preserve">Cookie géant </t>
  </si>
  <si>
    <t>• Préchauffe ton four à 180°.
• Mélange tous les ingrédients ensemble.
• Forme un gros cookie sur une plaque allant au four.
• Enfourne le tout une quinzaine de minutes.
• c’est prêt</t>
  </si>
  <si>
    <t>Omelette sucrée</t>
  </si>
  <si>
    <t>Huilez la poêle
Mélange les œufs et lait. 
Mets-les à la poêle,
Rajoute la banane, la noix de coco, le sirop d’agave et le chocolat
Referme l’omelette
C’est prêt</t>
  </si>
  <si>
    <t>Petit Dej Suisse</t>
  </si>
  <si>
    <t>Tresse</t>
  </si>
  <si>
    <t>Confiture</t>
  </si>
  <si>
    <t>œuf</t>
  </si>
  <si>
    <t>Petit Dej Sandwich</t>
  </si>
  <si>
    <t>beurre</t>
  </si>
  <si>
    <t>blanc de dinde</t>
  </si>
  <si>
    <t>Petit dej confiture protéiné</t>
  </si>
  <si>
    <t>Petit Dej Porridge protéiné</t>
  </si>
  <si>
    <t>Flocons d'avoine avec flocon d'avoine et frutis coop</t>
  </si>
  <si>
    <t>Petit Dej Porridge protéiné version 2</t>
  </si>
  <si>
    <t>Viande séchée</t>
  </si>
  <si>
    <t>Petit Dej Porridge protéiné version 3</t>
  </si>
  <si>
    <t>Yogourt tropical coop</t>
  </si>
  <si>
    <t>graine de courge</t>
  </si>
  <si>
    <t xml:space="preserve">Petit déjeuner SANDWICH PROTÉINÉ </t>
  </si>
  <si>
    <t>Pain protéiné Migros</t>
  </si>
  <si>
    <t>vache qui rit</t>
  </si>
  <si>
    <t>Mandarine</t>
  </si>
  <si>
    <t>OMELLETTE AU FROMAGE + FRUITS + THÉ/CAFÉ :</t>
  </si>
  <si>
    <t>huile d'olive</t>
  </si>
  <si>
    <t>gruyère</t>
  </si>
  <si>
    <t>banane</t>
  </si>
  <si>
    <t>TOAST BEURRE DE CACAHUÈTE + FROMAGE BLANC + THÉ/CAFÉ :</t>
  </si>
  <si>
    <t>Pain d'épeautre</t>
  </si>
  <si>
    <t>beurre de cacahuète</t>
  </si>
  <si>
    <t>séré maigre</t>
  </si>
  <si>
    <t>pomme</t>
  </si>
  <si>
    <t>PORRIDGE FLOCONS D’AVOINE + FRUITS + THÉ/CAFÉ :</t>
  </si>
  <si>
    <t xml:space="preserve">Noix de coco, sèche </t>
  </si>
  <si>
    <t>Encas 1</t>
  </si>
  <si>
    <t>saumon fumé</t>
  </si>
  <si>
    <t>Encas 2</t>
  </si>
  <si>
    <t>cottage cheese</t>
  </si>
  <si>
    <t>Encas 3</t>
  </si>
  <si>
    <t>Encas 4</t>
  </si>
  <si>
    <t>Café, noir, non sucré</t>
  </si>
  <si>
    <t>noix de coco</t>
  </si>
  <si>
    <t>Encas 5</t>
  </si>
  <si>
    <t>Encas 6</t>
  </si>
  <si>
    <t>amande</t>
  </si>
  <si>
    <t>Encas 7</t>
  </si>
  <si>
    <t>Encas 8</t>
  </si>
  <si>
    <t>Gruyère</t>
  </si>
  <si>
    <t>Encas 9</t>
  </si>
  <si>
    <t>viande séchée</t>
  </si>
  <si>
    <t>Encas 10</t>
  </si>
  <si>
    <t>œuf dur</t>
  </si>
  <si>
    <t>Encas 11</t>
  </si>
  <si>
    <t>Emmi pudding</t>
  </si>
  <si>
    <t>Encas 12</t>
  </si>
  <si>
    <t>mandarine</t>
  </si>
  <si>
    <t>Encas 13</t>
  </si>
  <si>
    <t>Pretzel chiefs</t>
  </si>
  <si>
    <t>Encas 14</t>
  </si>
  <si>
    <t>Poitrine de dinde</t>
  </si>
  <si>
    <t>Encas 15</t>
  </si>
  <si>
    <t>Chocolat noir</t>
  </si>
  <si>
    <t>Encas 16</t>
  </si>
  <si>
    <t>Encas 17</t>
  </si>
  <si>
    <t>Blévita pois chiche</t>
  </si>
  <si>
    <t>Encas 18</t>
  </si>
  <si>
    <t xml:space="preserve">Encas 19 </t>
  </si>
  <si>
    <t>cannelle</t>
  </si>
  <si>
    <t>lait oh protéiné</t>
  </si>
  <si>
    <t>Encas 20</t>
  </si>
  <si>
    <t>OH! YOGURT GREEK STYLE FRAISE</t>
  </si>
  <si>
    <t>Omelette   norvegienne</t>
  </si>
  <si>
    <t>épinard</t>
  </si>
  <si>
    <t>tomate</t>
  </si>
  <si>
    <t>Saumon fumé</t>
  </si>
  <si>
    <t>Encas 21</t>
  </si>
  <si>
    <t>Casser le chocolat noir en morceau et mélanger dans le séré maigre</t>
  </si>
  <si>
    <t>chocolat noir (min 70%)</t>
  </si>
  <si>
    <t>Tartelette avoine et banane</t>
  </si>
  <si>
    <t>Préchauffe ton four à 180°.
• Dans un blender, mixe tous les ingrédients (garde quelques rondelles de banane pour la
décoration).
• Répartis ta préparation dans un ou plusieurs petits moules.
• Enfourne le tout entre 20 et 30 minutes.</t>
  </si>
  <si>
    <t>Epices : cannelle à volonté</t>
  </si>
  <si>
    <t>Clémentines chocolat et pistaches</t>
  </si>
  <si>
    <t>Pèle ta clémentine et sépare les quartiers.
• Fais fondre le chocolat dans une casserole ou éventuellement au micro-ondes si tu es
pressé.
• Trempe la moitié de tes quartiers de clémentine dans le chocolat et saupoudre-les de
pistaches concassées.
• Laisse le temps au chocolat de durcir et régale-toi!
Servir avec du séré maigre</t>
  </si>
  <si>
    <t>chocolat noir</t>
  </si>
  <si>
    <t>Cottage cheese tropical</t>
  </si>
  <si>
    <t>simplement tout mélanger</t>
  </si>
  <si>
    <t>Cottage cheese</t>
  </si>
  <si>
    <t>Ananas</t>
  </si>
  <si>
    <t>Kiwi</t>
  </si>
  <si>
    <t>Crème chocolatée aux graines de chia</t>
  </si>
  <si>
    <t>Mouds les graines de chia à l’aide d’un petit robot.
• Dans un bol, mélange les graines moulues avec le lait d’amandes, le sirop et le cacao.
• Répartis ta préparation dans un petit ramequin et laisse reposer une petite heure au
réfrigérateur.
• Décore de framboises avant de te régaler</t>
  </si>
  <si>
    <t>Alnatura drink amande sans sucre</t>
  </si>
  <si>
    <t>Graines de chia</t>
  </si>
  <si>
    <t>sirop d'agave</t>
  </si>
  <si>
    <t>Gâteau moelleux aux amandes -</t>
  </si>
  <si>
    <t>• Mélange tous les ingrédients ensemble.
• Verse le mélange dans un moule à gâteau ou dans des petits moules à muffins.
• Laisse cuire le tout entre 20 et 30 minutes à 180°.
• Pour la déco, tu peux ajouter quelques amandes effilées (attention à ne pas oublier de
les compter dans tes calories/macros).
• Régale-toi !</t>
  </si>
  <si>
    <t>Psyllium</t>
  </si>
  <si>
    <t>Xylitol</t>
  </si>
  <si>
    <t>levure</t>
  </si>
  <si>
    <t>Optionnel : arômes sans calorie à la vanille quelques gouttes</t>
  </si>
  <si>
    <t>Mousse chocolat et framboise</t>
  </si>
  <si>
    <t>Sépare le blanc de ton jaune d’oeuf.
• Fais fondre le chocolat au bain-marie et mélange-le avec le jaune d‘oeuf.
• Monte le blanc en neige et incorpore-le délicatement au chocolat fondu.
• Ajoute les framboises coupées en petits morceaux.
• Laisse durcir ta mousse pendant 2h au réfrigérateur et régale-toi !</t>
  </si>
  <si>
    <t xml:space="preserve">Muffins à la myrtille </t>
  </si>
  <si>
    <t>Préchauffe ton four à 180°.
• Casse et bats tes oeufs dans un saladier.
• Dans un autre saladier, mélange la farine, la noix de coco râpée et la levure.
• Ajoute les ingrédients secs aux oeufs et mélange bien le tout.
• Dépose ta préparation dans 1 ou 2 moules à muffins ; puis ajoute les myrtilles.
• Enfourne le tout une quinzaine de minutes.</t>
  </si>
  <si>
    <t xml:space="preserve"> </t>
  </si>
  <si>
    <t>Muffins protéinés au cacao</t>
  </si>
  <si>
    <t>• Préchauffe le four à 180°.
• Mélange l’oeuf avec la compote, le miel et ajoute la levure.
• Ajoute les flocons d’avoine mixés au mélange liquide et incorpore progressivement le
cacao.
• Mélange bien le tout jusqu’à l’obtention d’une pâte homogène.
• Verse la préparation dans des moules à muffins.
• Enfourne le tout une vingtaine de minutes.
• Régale-toi !</t>
  </si>
  <si>
    <t>Son d’avoine</t>
  </si>
  <si>
    <t>miel</t>
  </si>
  <si>
    <t>Pain perdu aux fraises</t>
  </si>
  <si>
    <t>Dans un bol, mélange l’oeuf avec le lait, la cannelle et le miel.
• Fais chauffer une poêle.
• Trempe les tranches de pain dans le mélange et dépose-les dans la poêle.
• Fais cuire les tranches à feu doux de chaque côté.</t>
  </si>
  <si>
    <t>Petits financiers aux amandes</t>
  </si>
  <si>
    <t>Préchauffe ton four à 190°.
• Dans un saladier, déposer les oeufs, le sirop d’agave, la crème d’amandes, le lait de
soja et mélange le tout.
• Ajoute ensuite la farine, la poudre d’amandes et mélange à nouveau le tout.
• Remplis des petits moules et enfourne le tout une vingtaine de minutes</t>
  </si>
  <si>
    <t>Crème d’amandes</t>
  </si>
  <si>
    <t>• Préchauffe ton four à 180°.
• Dans un blender, mixe tous les ingrédients (garde quelques rondelles de banane pour la
décoration).
• Répartis ta préparation dans un ou plusieurs petits moules.
• Enfourne le tout entre 20 et 30 minutes.</t>
  </si>
  <si>
    <t>Muffins Myrtilles version WW</t>
  </si>
  <si>
    <t>Préchauffer le four à 200°C. Laver et sécher les myrtilles et en garder 6 pour la garniture.
Fouetter la margarine et le sucre. Ajouter l'oeuf, le yaourt et une pincée de sel. Dans un autre bol, mélanger la farine, les flocons d'avoine et la levure. Mélanger ensuite les deux préparation rapidement et grossièrement. Ajouter les myrtilles.
Répartir la pâte dans le moule et glisser au four pour 25 à 30 minutes de cuisson. Sortir le muffins et le laisser refroidir sur une grille.
Dans un petit bol, mélanger le sucre glace et le jus de citron. Verser un peu de glaçage sur chaque muffin et garnir d'une myrtille.</t>
  </si>
  <si>
    <t>margarine</t>
  </si>
  <si>
    <t>Yogourt nature</t>
  </si>
  <si>
    <t>myrtille</t>
  </si>
  <si>
    <t>sucre glace</t>
  </si>
  <si>
    <t>Muesli d'hiver</t>
  </si>
  <si>
    <t>Raisin, sec</t>
  </si>
  <si>
    <t>canelle</t>
  </si>
  <si>
    <t>orange</t>
  </si>
  <si>
    <t>Muesli d'été</t>
  </si>
  <si>
    <t>fraise</t>
  </si>
  <si>
    <t>Chiefs pudding caramel city</t>
  </si>
  <si>
    <t>Encas 22</t>
  </si>
  <si>
    <t>barebells SALTY PEANUT</t>
  </si>
  <si>
    <t>Encas 23</t>
  </si>
  <si>
    <t xml:space="preserve">Natural Protein power barre </t>
  </si>
  <si>
    <t>Encas 24</t>
  </si>
  <si>
    <t>caffe lattesso sport</t>
  </si>
  <si>
    <t>Muffins invisibles aux pommes</t>
  </si>
  <si>
    <t>• Dans un saladier, bats l’oeuf et ajoute-y le lait, puis la farine et la levure.
• Ajoute les lamelles de pommes et mélange le tout au fur et à mesure.
• Tu auras peut-être l’impression d’avoir trop de pommes et pas assez de pâtes, mais c’est
normal.
• Verse le tout dans des moules à muffins en silicone en tassant bien.
• Enfourne le tout une trentaine de minutes à 175°.
• Régale-toi !</t>
  </si>
  <si>
    <t>Arômes sans calorie à la vanille quelques gouttes</t>
  </si>
  <si>
    <t>bircher d'hiver</t>
  </si>
  <si>
    <t>Prendre des fruits surgelés. Penser à les sortir la veille. Tous mélanger</t>
  </si>
  <si>
    <t>graines de chia</t>
  </si>
  <si>
    <t xml:space="preserve">flocons d’avoine </t>
  </si>
  <si>
    <t>PETIT DÉJEUNER MUESLI ET OEUFS BROUILLÉS </t>
  </si>
  <si>
    <t>Faire chauffer un peu d'huile dans une poêle.
Préparer les mueslis en les arrosant de lait 
Brouiller les oeufs dans la poêle en remuant régulièrement 4 à 6min. 
Verser un peu de sirop d'agave au choix sur vos mueslis.</t>
  </si>
  <si>
    <t>Kellogg's Muesli à la noix de coco &amp; noix de cajou</t>
  </si>
  <si>
    <t>PANCAKES HEALTHY </t>
  </si>
  <si>
    <t>Bien faire chauffer un peu d'huile de coco dans une poêle antiadhésive. 
Découper et écraser la demi-banane.
Mélanger tous les ingrédients (flocons d'avoine possible à la place du son) en réduisant bien la banane . 
Faire dorer à feux doux environ 1min par face (astuces : c'est bon quand ça bulle au dessus). C'est prêt !
Servir avec en plus 1 bonne CàS de fromage blanc (environ 30g), 25g de fruits rouges et un filet de sirop d'agave (garder en avance)</t>
  </si>
  <si>
    <t>son d'avoine</t>
  </si>
  <si>
    <t>blanc d'œuf</t>
  </si>
  <si>
    <t>farine complète</t>
  </si>
  <si>
    <t>Slimline Blanc battu nature</t>
  </si>
  <si>
    <t>framboise</t>
  </si>
  <si>
    <t>slimline Blanc battu nature</t>
  </si>
  <si>
    <t>3 gouttes d'arôme vanille (en goutte)</t>
  </si>
  <si>
    <t>OVERNIGHT OATMEAL</t>
  </si>
  <si>
    <t>Découper la portion de pomme en petits carrés. Bien mélanger l'ensemble jusqu'à obtenir une consistance liquide. Mettre au frigo toute la nuit.
Pour servir : déguster l'avoine devenu crémeux le matin, en servant avec quelques graines et amandes sur le dessus.</t>
  </si>
  <si>
    <t>CÉRÉALES MUESLI NOISETTES ET FROMAGE BLANC</t>
  </si>
  <si>
    <t>Verser les mueslis dans un bol, ajouter le lait d'amande
Dans un autre petit bol, ajouter le fromage blanc 0%, puis les amandes effilées.
Agrémenter avec le sirop d'agave au choix ou la moitié dans chaque bol.
Finir le petit déjeuner avec un café ou un thé accompagné d'un carreau de chocolat noir.</t>
  </si>
  <si>
    <t>PORRIDGE EQUILIBRE</t>
  </si>
  <si>
    <t>Dans un bol, verser les flocons d'avoine ajouter l'eau puis passer environ 1min30 au micro onde.
Remuer, ajouter le lait d'amande, le sirop d'agave, puis repasser 1min30 au micro onde.
Remuer, ajouter l'oeuf et enfin le cacao. Passer une dernière fois 30s à 1min au micro onde.
(Si pas de micro onde, il est possible de mélanger les ingrédients dans une casserolle à feu doux)
Pour servir : ajouter en topping et faites parler votre création avec le tiers de banane, la coco râpée, les framboises, les amandes effilées et le muesli bio</t>
  </si>
  <si>
    <t>eau</t>
  </si>
  <si>
    <t>cacao maigre</t>
  </si>
  <si>
    <t>JAMBON OEUFS BROUILLÉS FRUIT ET TARTINE DE MIEL</t>
  </si>
  <si>
    <t>Faire chauffer un soupçon d'huile de coco ou d'olive dans une poêle.
Eplucher la clémentine ou choisir un fruit équivalent : 1 kiwi, 2 abricots, 3/4 grosses fraises de saison, 1/2 banane, 1/2 pomme.
Préparer le jambon (privilégier sans nitrate) et les tartines de miel.
Faire cuire les oeufs à feu moyen en remuant régulièrement pour les obtenir brouillés.</t>
  </si>
  <si>
    <t>jambon</t>
  </si>
  <si>
    <t>Krisprolls Céréales et Fibres (13g)</t>
  </si>
  <si>
    <t>OEUFS MOLLETS ET TARTINES CRAQUANTES</t>
  </si>
  <si>
    <t>Remplir une casserole d'eau, faire frémir l'eau à feux fort puis poser délicatement les oeufs une fois ébullition, baisser à feux moyen/fort pendant la cuisson des oeufs. 
Récupérer les oeufs au bout de 5 à 8min pour les obtenir mollets. 
Passer les oeufs sous l'eau froide, faire rouler pour casser la coquille et retirer sous l'eau.
Étaler miel et peanut butter sur les petits pains grillés.
Servir avec une part de fruits de saison.</t>
  </si>
  <si>
    <t>FROMAGE BLANC FRUITS ROUGES</t>
  </si>
  <si>
    <t>Ajouter le fromage blanc dans un petit bol, verser le sucre stevia et remuer.
Verser les framboises encore congelées sur le fromage blanc (quelques myrtilles peuvent être consommées également). 
Saupoudrez avec les amandes effilées. Attendre quelques minutes et déguster</t>
  </si>
  <si>
    <t>stevia</t>
  </si>
  <si>
    <t>Zwieback Classic (Roland) 6 g</t>
  </si>
  <si>
    <t>Cottage cheese et poires caramélisées</t>
  </si>
  <si>
    <t>1. Retirez les pépins de la poire, et coupez-la en petits morceaux.
2. Placez les poires et le miel dans une poêle antiadhésive et laissez-les caraméliser légèrement.
3. Placez le cottage cheese dans un bol et ajoutez les poires caramélisées.
4. Assaisonnez avec la cannelle.
5. Bon appétit !</t>
  </si>
  <si>
    <t>poire</t>
  </si>
  <si>
    <t>Porridge protéiné aux amandes</t>
  </si>
  <si>
    <t>1. Placez tous les ingrédients dans un bol, et mélangez.
2. Pour que votre porridge soit plus épais, laissez-le refroidir au réfrigérateur pendant au moins 3 heures.
3. Bon appétit !</t>
  </si>
  <si>
    <t>Avoine, flocons</t>
  </si>
  <si>
    <t>Shake myrtilles-noix de coco</t>
  </si>
  <si>
    <t>1. Placez le fromage blanc, le lait, les myrtilles et les flocons de noix de coco dans un mixeur, et mixez à haute vitesse jusqu'à obtention d'une texture lisse.
2. Servez avec quelques flocons de noix de coco.
3. Bon appétit !</t>
  </si>
  <si>
    <t>Céréales croustillantes au chocolat</t>
  </si>
  <si>
    <t>1. Pour le mélange de céréales, séparez 2 œufs, et placez les blancs dans un bol.
2. Incorporez le reste des ingrédients, et mélangez, puis ajoutez la quantité souhaitée d'édulcorant.
3. Répartissez la mixture sur une plaque de cuisson préalablement recouverte de papier sulfurisé, et faites cuire pendant 1 heure à 140°C.
4. Laissez la plaque de céréales refroidir, cassez-les en morceaux et servez les morceaux avec du lait frais.
5. Bon appétit !</t>
  </si>
  <si>
    <t>Graine de tournesol</t>
  </si>
  <si>
    <t>noix</t>
  </si>
  <si>
    <t>Graines de courge</t>
  </si>
  <si>
    <r>
      <t>·</t>
    </r>
    <r>
      <rPr>
        <b/>
        <sz val="16"/>
        <color indexed="8"/>
        <rFont val="Helvetica Neue"/>
        <family val="2"/>
      </rPr>
      <t>Édulcorant (Stévia, Érythritol ou similaire) (à votre convenance)</t>
    </r>
  </si>
  <si>
    <t>Smoothie framboise et fromage blanc</t>
  </si>
  <si>
    <t xml:space="preserve">
prendre des fruits surgelé
1. Placez tous les ingrédients dans un mixeur, et mélangez bien.
2. Ajoutez la quantité désirée d'édulcorant, et servez avec des feuilles de menthe fraîche.
3. Bon appétit !</t>
  </si>
  <si>
    <t>Graine de lin</t>
  </si>
  <si>
    <t>Eau</t>
  </si>
  <si>
    <r>
      <t>·</t>
    </r>
    <r>
      <rPr>
        <b/>
        <sz val="16"/>
        <color indexed="8"/>
        <rFont val="Helvetica Neue"/>
        <family val="2"/>
      </rPr>
      <t>Menthe (à votre convenance)</t>
    </r>
  </si>
  <si>
    <r>
      <t>·</t>
    </r>
    <r>
      <rPr>
        <b/>
        <sz val="16"/>
        <color indexed="8"/>
        <rFont val="Helvetica Neue"/>
        <family val="2"/>
      </rPr>
      <t>Édulcorant (stévia, xylitol, ou produit similaire) (à votre convenance)</t>
    </r>
  </si>
  <si>
    <t>Céréales chia et amandes aux fruits des bois.</t>
  </si>
  <si>
    <t>1. Placez les graines de chia dans un bol, et mélangez-les avec le lait
2. Placez le bol au réfrigérateur pendant au moins 15 minutes afin de permettre aux graines de gonfler.
3. Incorporez le yaourt, et ajoutez le reste des ingrédients sur le yaourt aux graines de chia.
4. Bon appétit !</t>
  </si>
  <si>
    <t>Gâteau au citron</t>
  </si>
  <si>
    <t>1. Préchauffez votre four à 175°C.
2. Dans un bol, mélangez la farine, le sel, la levure chimique et l'édulcorant à l'aide d'un fouet.
3. Ensuite, ajoutez le jus de citron, l'huile de noix de coco et l'eau puis mélangez jusqu'à obtention d'une texture crémeuse.
4. Graissez un petit moule à charnière à l'aide d'un peu d'huile de noix de coco puis versez-y la pâte.
5. Enfournez à mi-hauteur pendant environ 20 minutes.
6. Bon appétit !</t>
  </si>
  <si>
    <r>
      <t>·</t>
    </r>
    <r>
      <rPr>
        <b/>
        <sz val="16"/>
        <color indexed="8"/>
        <rFont val="Helvetica Neue"/>
        <family val="2"/>
      </rPr>
      <t>Sel (à votre convenance)</t>
    </r>
  </si>
  <si>
    <t>Boules d'énergie au beurre de cacahuètes</t>
  </si>
  <si>
    <t>1. Placez tous les ingrédients dans un mixeur et réduisez-les en purée jusqu'à obtention d'une mélange crémeux.
2. À l'aide de vos mains, séparez la pâte en boules de la taille d'une bouchée. Roulez-les ensuite dans les flocons de noix de coco jusqu'à ce que les boules en soient recouvertes.
3. Placez les boules d'énergie dans le réfrigérateur jusqu'à dégustation.
4. Bon appétit !</t>
  </si>
  <si>
    <t>Édulcorant (Stévia, Érythritol ou similaire) (à votre convenance)</t>
  </si>
  <si>
    <t>Petit déjeuner fromage blanc, fruits et huile de lin</t>
  </si>
  <si>
    <t>1. Mélangez l'huile de lin et le lait à l'aide d'un fouet jusqu'à obtention d'un liquide homogène.
2. Incorporez le fromage blanc dans le mélange huile-lait jusqu'à obtention d'une mixture homogène.
3. Ajoutez la quantité souhaitée de miel (ou de sirop d'agave) au mélange, et goûtez.
4. Coupez les fruits en petits morceaux, et répartissez-les sur le dessus.
5. Pour finir, saupoudrez le tout avec les graines de lin.
6. Bon appétit !</t>
  </si>
  <si>
    <t>Huile de lin</t>
  </si>
  <si>
    <t>Mangue</t>
  </si>
  <si>
    <t>Fromage blanc au citron et aux amandes</t>
  </si>
  <si>
    <t>1. Mélangez le fromage blanc et le lait dans un bol.
2. Ajoutez le jus de citron et l'édulcorant au mélange.
3. Coupez grossièrement les amandes en petits morceaux à l'aide d'un couteau. Décorez le fromage blanc au citron avec les amandes et les graines de chia.
4. Bon appétit !$</t>
  </si>
  <si>
    <t>jus de citron</t>
  </si>
  <si>
    <t>Parfait à la pomme et au yaourt à la grecque</t>
  </si>
  <si>
    <t>1. Coupez les pommes en morceaux de la taille d'une bouchée.
2. Remplissez 1/3 d'un grand verre avec le yaourt à la grecque.
3. Ajoutez une couche de morceaux de pommes et de céréales croustillantes.
4. Répétez ces étapes jusqu'à ce que le verre soit rempli.
5. Enfin, saupoudrez d'un peu de cannelle sur le dessus.
6. Bon appétit !</t>
  </si>
  <si>
    <t>Cannelle (à votre convenance)</t>
  </si>
  <si>
    <t xml:space="preserve">Jogurt à la grecque nature </t>
  </si>
  <si>
    <t>Avoine &amp; fruits au four</t>
  </si>
  <si>
    <t>1. Préchauffez votre four à 200°C.
2. Retirez le noyau de la pêche et de la pomme, coupez-les en petits morceaux puis étalez-les sur une plaque de cuisson recouverte de papier sulfurisé.
3. Ensuite, étalez l'huile de noix de coco, les fruits des bois (surgelés) et les amandes éffilées sur la plaque de cuisson.
4. Enfournez pendant 20 minutes.
5. Pendant ce temps, placez les flocons d'avoine, le lait d'avoine et un peu de cannelle dans une casserole. Faites bouillir le tout et mélangez jusqu'à obtention d'un gruau.
6. Enfin, garnissez votre gruau à l'aide de vos fruits rôtis.
7. Bon appétit !</t>
  </si>
  <si>
    <t>pêche</t>
  </si>
  <si>
    <t>Huile de coco</t>
  </si>
  <si>
    <t>Flocons d'avoine à la poire au four</t>
  </si>
  <si>
    <t>1. Préchauffez votre four à 200°C.
2. Retirez les graines de la poire, coupez-la en petits cubes et placez le tout dans un petit plat à gratin.
3. Dans un bol, mélangez le lait d'amande, les graines de lin moulues, le miel, la cannelle et les flocons d'avoine et versez le tout sur les morceaux de poire. Mélangez.
4. Enfournez votre mélange pendant environ 30 minutes.
5. Bon appétit !</t>
  </si>
  <si>
    <t>Compote de pommes aux amandes et à la crème de cannelle</t>
  </si>
  <si>
    <t>1. Pour la crème amandes-cannelle, mélangez le fromage blanc (sans matières grasses) avec un trait d'eau minérale, la cannelle et l'édulcorant.
2. Placez un peu de crème dans un verre. À l'aide d'une cuillère, ajoutez une couche de compote, puis une nouvelle couche de crème.
3. Faites griller les amandes effilées dans une poêle sans matières grasses, puis saupoudrez-les sur la crème.
4. Ajoutez un peu de cannelle, et servez.
5. Bon appétit !</t>
  </si>
  <si>
    <t>compote de Pomme</t>
  </si>
  <si>
    <t>Édulcorant (Stévia, Érythritol ou similaire) (à votre convenance</t>
  </si>
  <si>
    <t>Crêpes au citron et yaourt</t>
  </si>
  <si>
    <t>1. Râpez le zeste du citron à l'aide d'une râpe.
2. À l'aide d'un mixeur, mélangez le blanc des œufs à la poudre protéinée et à la moitié du zeste de citron.
3. Graissez une poêle avec ⅓ de l'huile de noix de coco. Versez ⅓ de la pâte dans la poêle et cuisez à feu moyen.
4. Inclinez la poêle pour que la pâte devienne plus fine et couvre toute la surface.
5. Après environ 3 minutes, retournez la crêpe et cuisez pendant encore une minute. Préparez les 2 crêpes suivantes de la même façon.
6. Pendant ce temps, mélangez le yaourt à l'édulcorant, 1 cuillère à café de jus de citron et au reste du zeste de citron.
7. Garnissez les crêpes du mélange à base de yaourt et roulez.
8. Bon appétit !</t>
  </si>
  <si>
    <t>citron</t>
  </si>
  <si>
    <t>Tarte aux fraises allégée</t>
  </si>
  <si>
    <t>1. Préchauffez votre four à 180°C.
2. Séparez les jaunes et les blancs des œufs, et battez les blancs en neige.
3. À l'aide d'un mixer, mélangez les jaunes des œufs, la farine de petit épeautre, la levure chimique, la compote de pommes et l'édulcorant jusqu'à obtention d'une mixture lisse.
4. Incorporez les blancs des œufs à la pâte et versez la mixture dans un moule à charnière recouvert de papier sulfurisé.
5. Enfournez à mi-hauteur pendant environ 20 minutes.
6. Pendant ce temps, coupez les fraises en deux. Une fois la tarte refroidie, distribuez les fraises sur le dessus.
7. Préparez le glaçage selon les instructions de l'emballage et versez sur le dessus de la tarte.
8. Refroidissez au réfrigérateur pendant au moins 30 minutes avant dégustation.
9. Bon appétit !</t>
  </si>
  <si>
    <t>Farine d'épeautre</t>
  </si>
  <si>
    <t>Glaçage transparent</t>
  </si>
  <si>
    <t>Pommes et meringue</t>
  </si>
  <si>
    <t>1. Préchauffez votre four à 180°C.
2. Lavez les pommes, coupez-les en morceaux de la taille d'une bouchée et placez le tout dans un plat à gratin.
3. Coupez les noix et ajoutez-les aux pommes.
4. Saupoudrez la cannelle et l'édulcorant sur les pommes selon votre goût.
5. À l'aide d'un mixeur manuel, battez les blancs en neige.  Ajoutez-y un peu d'édulcorant en mélangeant.
6. Recouvrez les pommes à l'aide des blancs en neige de façon uniforme et enfournez pendant environ 15 minutes.
7. Bon appétit !</t>
  </si>
  <si>
    <t>Noix</t>
  </si>
  <si>
    <t xml:space="preserve">BOWL CAKE PALEO </t>
  </si>
  <si>
    <t xml:space="preserve">Bien mélanger les flocons d'avoine avec le lait , la vanille et la séré maigre
Laisser gonfler quelques minutes 
Ajouter la banane coupée en rondelles, parsemer les myrtilles et les pépites de chocolat noir et la noix de coco. </t>
  </si>
  <si>
    <t xml:space="preserve">Extrait de vanille liquide </t>
  </si>
  <si>
    <t>chocolat 70%- 1 carré</t>
  </si>
  <si>
    <t>BOWL CAKE aux pommes</t>
  </si>
  <si>
    <t>1- Dans un bol, versez votre compote de pomme, et ajoutez-y tous les ingrédients. Bien mélanger jusqu’à l’obtention d’une préparation homogène.
2- Mettre au micro-ondes durant 3 minutes.
3- Sortez le bol du micro-ondes et retournez-le sur une assiette plate.
4- Laissez tiédir quelques instants et dégustez.</t>
  </si>
  <si>
    <t>compote de pomme</t>
  </si>
  <si>
    <t xml:space="preserve"> 1 pincée de levure</t>
  </si>
  <si>
    <t>Optionnel : Sirop d’agave, stevia, miel…</t>
  </si>
  <si>
    <t>porridge 1</t>
  </si>
  <si>
    <t>Cuisson selon vos préférences. 
Il faudra manger soit avec soit plus tard dans la matinée: soit 120 g de séré/slimline ou 2 œufs</t>
  </si>
  <si>
    <t>eau (selon la texture souhaitée)</t>
  </si>
  <si>
    <t>chia</t>
  </si>
  <si>
    <t>Noisette poudre</t>
  </si>
  <si>
    <t>porridge 2</t>
  </si>
  <si>
    <t>amande poudre</t>
  </si>
  <si>
    <t>cacao en poudre</t>
  </si>
  <si>
    <t>porridge 3</t>
  </si>
  <si>
    <t>porridge 4</t>
  </si>
  <si>
    <t>porridge 5</t>
  </si>
  <si>
    <t>Porridge 6</t>
  </si>
  <si>
    <t>Porridge 7</t>
  </si>
  <si>
    <t>porridge 8</t>
  </si>
  <si>
    <t>Dans un bol, verser les flocons d'avoine ajouter l'eau puis passer environ 1min30 au micro onde.
Remuer, ajouter le lait d'amande, le sirop d'agave, puis repasser 1min30 au micro onde.
Remuer, ajouter l'oeuf et enfin le cacao. Passer une dernière fois 30s à 1min au micro onde.
(Si pas de micro onde, il est possible de mélanger les ingrédients dans une casserolle à feu doux)
Pour servir : ajouter en topping et faites parler votre création avec le tiers de banane, la coco râpée, les framboises, les amandes effilées</t>
  </si>
  <si>
    <t>Porridge 9</t>
  </si>
  <si>
    <t>Porridge 10 (à laisser poser la nuit)</t>
  </si>
  <si>
    <t>Bowl cake 1</t>
  </si>
  <si>
    <t>Mélangez tous les ingrédients SAUF la cannelle, le coco et le kiwi. Ces derniers sont pour le topping</t>
  </si>
  <si>
    <t xml:space="preserve">3 min au micro-ondes. </t>
  </si>
  <si>
    <t>kiwi</t>
  </si>
  <si>
    <t>Bowl cake 2</t>
  </si>
  <si>
    <t>Mélanger tous les ingrédients dans un bol (sauf fruit rouge et amandes). Faire cuire 3 min au micro-ondes, sur puissance maximale 
Retourner pour dérouler et servir avec les fruits rouges, le carré de chocolat et des amandes effilées.</t>
  </si>
  <si>
    <t>farine d'épeautre</t>
  </si>
  <si>
    <t>1 pincée de sel  </t>
  </si>
  <si>
    <t>Bowl cake 3 -  pas de cuisson</t>
  </si>
  <si>
    <t xml:space="preserve">Bien mélanger les flocons d'avoine avec la vanille et le séré. Laisser gonfler quelques minutes . Ajouter la banane coupée en rondelles, parsemer les myrtilles , les pépites de chocolat noir et la noix de coco. </t>
  </si>
  <si>
    <t>extrait de vanille</t>
  </si>
  <si>
    <t>Bowl cake 4</t>
  </si>
  <si>
    <t>Bowl cake 5</t>
  </si>
  <si>
    <t xml:space="preserve"> Recette salée</t>
  </si>
  <si>
    <t>emmental</t>
  </si>
  <si>
    <t>philadelphia balance</t>
  </si>
  <si>
    <t>sel &amp; poivre</t>
  </si>
  <si>
    <t>Bowl cake 6</t>
  </si>
  <si>
    <t>3 min au micro-ondes.</t>
  </si>
  <si>
    <t>semoule</t>
  </si>
  <si>
    <t>sucre roux</t>
  </si>
  <si>
    <t>Bowl cake 7</t>
  </si>
  <si>
    <t>raisin, sec</t>
  </si>
  <si>
    <t>Bowl cake 8</t>
  </si>
  <si>
    <t>Abricot, sec</t>
  </si>
  <si>
    <t>noisette</t>
  </si>
  <si>
    <t>Bowl cake 9</t>
  </si>
  <si>
    <t>Recette salée. Faire cuire le poulet avant.</t>
  </si>
  <si>
    <t>poulet</t>
  </si>
  <si>
    <t>sel et poivre</t>
  </si>
  <si>
    <t>Mousse Fraise</t>
  </si>
  <si>
    <t>• Ecrase les fraises pour en obtenir une purée.
• Mélange la purée de fraises, le séré maigre et le lait écrémé dans un saladier.
• Ajoute-y l’agar-agar et porte le tout à ébullition.
• Dépose ton mélange au frigo jusqu’à ce que la préparation obtienne une texture de
mousse.
• Régale-toi</t>
  </si>
  <si>
    <t>agar agar</t>
  </si>
  <si>
    <t>Mousse au chocolat chantilly</t>
  </si>
  <si>
    <t>• Sépare le blanc du jaune d’oeuf, et fouette le blanc jusqu’à ce qu’il soit solide.
• Fouette la crème pour la monter en chantilly.
• Fais fondre le chocolat au bain marie ; retire-le du feu et ajoute-y le jaune d’oeuf.
• Incorpore ensuite le chocolat et la crème au blanc d’oeuf, très délicatement pour ne
pas le casser.
• Verse finalement la mousse dans un ramequin et place-le au réfrigérateur afin que ta mousse refroidisse.</t>
  </si>
  <si>
    <t>Demi-Creme 35%</t>
  </si>
  <si>
    <t>• Sépare le blanc de ton jaune d’oeuf.
• Fais fondre le chocolat au bain-marie et mélange-le avec le jaune d‘oeuf.
• Monte le blanc en neige et incorpore-le délicatement au chocolat fondu.
• Ajoute les framboises coupées en petits morceaux.
• Laisse durcir ta mousse pendant 2h au réfrigérateur et régale-toi !</t>
  </si>
  <si>
    <t>Mousse de framboise au mascarpone</t>
  </si>
  <si>
    <t>Monte ton blanc en neige et ajoute-le délicatement au mascarpone.
• Mixe tes framboises jusqu’à l’obtention d’une sorte de purée.
• Incorpore délicatement la purée de framboises dans ton mélange mascarpone-blanc
d’oeuf et mélange le tout en évitant de casser le blanc d’oeuf en neige.
• Répartis ta préparation dans une petite coupelle et si possible, laisse reposer ta crème 1
à 2 heures au réfrigérateur.
• Avant de te régaler, décore ta mousse de copeaux de pistaches.</t>
  </si>
  <si>
    <t>mascarpone</t>
  </si>
  <si>
    <t>pistache</t>
  </si>
  <si>
    <t>Mousse mascarpone au chocolat</t>
  </si>
  <si>
    <t>• Mélange tous les ingrédients ensemble.
• Régale-toi !</t>
  </si>
  <si>
    <t>Mousse chocolat légère</t>
  </si>
  <si>
    <t>1.Faire fondre le chocolat cassé en morceaux soit au bain-marie soit au four à micro-ondes (puissance moyenne). Le lisser. Séparer les jaunes des blancs d'oeuf. Fouetter les jaunes dans une jatte en incorporant progressivement le chocolat fondu.
2.Monter les blancs d'oeuf en neige ferme avec une pincée de sel. Mélanger 2 CS de blanc en neige avec la préparation au chocolat, en remuant vivement afin de l'assouplir, puis incorporer délicatement le reste des blancs.
3.Verser la mousse dans des coupelles ou dans des verrines. Réserver 2 heures minimum au réfrigérateur. Servir très frais.</t>
  </si>
  <si>
    <t>Mousse Framboise légère</t>
  </si>
  <si>
    <t>Faire ramollir la feuille de gélatine dans un bol d'eau froide.
Monter les blancs d'œufs en neige ferme avec une pincée de sel, ajouter peu à peu le sucre glace. Verser la neige dans un saladier, incroporer délicatement la préparation précédente en soulevant la masse.
Répartir la préparation dans 2 coupelles et réserver au frais pendant 3 heures. Au moment de servir décorer d'une framboise.</t>
  </si>
  <si>
    <t>Gélatine</t>
  </si>
  <si>
    <t>Sucre glace</t>
  </si>
  <si>
    <t>Sel</t>
  </si>
  <si>
    <t>1 pincée</t>
  </si>
  <si>
    <t>Clafouti aux cerises</t>
  </si>
  <si>
    <t>Nettoyez vos cerises et équeutez-les. Déposez les dans les ramequins sur 2 couches.
Préchauffez votre four à 180°C.
Préparez votre appareil à clafoutis. Battez vos œufs en omelette. Ajoutez-y le sucre, le sucre vanillé, la farine, mélangez bien, puis le beurre fondu et légèrement refroidi. et enfin le lait.
Remplacer les cerises par d'autres fruits: pomme, poire, etc
Répartissez l’appareil dans les 4 ramequins et enfournez à four chaud pour 25 minutes de cuisson. Laissez refroidir et saupoudrez de sucre glace.</t>
  </si>
  <si>
    <t>cerise</t>
  </si>
  <si>
    <t>farine</t>
  </si>
  <si>
    <t>sucre vanillé</t>
  </si>
  <si>
    <t>sucre glace (facultatif)</t>
  </si>
  <si>
    <t>Clafouti aux pommes</t>
  </si>
  <si>
    <t>Dans un saladier, verser la farine, le sucre et l'oeuf. Mélanger puis ajouter le lait petit à petit.
Éplucher et laver la pomme, puis la couper en petits cubes.
Dans un plat à gratin individuel, disposer les bouts de pommes afin qu'il recouvre toute la surface du moule, mais ne pas en superposer (sinon ça fera un peu trop).
Recouvrir du mélange, puis enfourner le tout à 200°C au moins 30 mn (surveiller la cuisson !).</t>
  </si>
  <si>
    <t>Farine</t>
  </si>
  <si>
    <t>Clafouti léger</t>
  </si>
  <si>
    <t>Dans une terrine, travailler l’oeuf, le jaune d’oeuf et le sucre glace avec les fouets du batteur électrique, jusqu’à ce que la masse blanchisse.
Bien mélanger la maïzena, le séré et le kirsch, incorporer à l’appareil précédent.
Monter les blancs en neige avec le sel, incorporer délicatement au mélange en soulevant la masse, incorporer délicatement les cerises dénoyautées, verser dans les tasses graissées, décorer.
Cuisson: env. 20 min dans la moitié inférieure du four préchauffé à 200°C. Retirer les clafoutis, laisser tiédir avant de servir.</t>
  </si>
  <si>
    <t xml:space="preserve">Jaune d'oeuf </t>
  </si>
  <si>
    <t>maïzena</t>
  </si>
  <si>
    <t>kirsch (facultatif)</t>
  </si>
  <si>
    <t>1 cs</t>
  </si>
  <si>
    <t>pincée</t>
  </si>
  <si>
    <t>Clafouti léger 2</t>
  </si>
  <si>
    <t>Laver et dénoyauter les cerises puis les réserver.
Préchauffer votre four à 210°C (thermostat 7).
Dans un saladier, battre les oeufs entiers avec les sucres jusqu'à ce que le mélange blanchisse. Ajouter ensuite la maïzena et battre le fromage blanc avant de l'incorporer à la préparation.
Bien mélanger jusqu'à ce qu'elle soit bien lisse, puis ajouter les cerises dénoyautées.
Verser le tout dans un moule à manqué beurré, puis enfourner pendant 45 min à four chaud.
Déguster tiède ou froid.
Les cerises peuvent être remplacées par d'autres fruits</t>
  </si>
  <si>
    <t>blanc battu</t>
  </si>
  <si>
    <t>A Cocher</t>
  </si>
  <si>
    <t>C:\\Users\\kenou\\OneDrive\\2019_MNFC_Recettes\\Image\\</t>
  </si>
  <si>
    <t>Jour 1</t>
  </si>
  <si>
    <t>Jour 2</t>
  </si>
  <si>
    <t>Jour 3</t>
  </si>
  <si>
    <t>Jour 4</t>
  </si>
  <si>
    <t>Jour 5</t>
  </si>
  <si>
    <t>Jour 6</t>
  </si>
  <si>
    <t>Jour 7</t>
  </si>
  <si>
    <t/>
  </si>
  <si>
    <t>Total Recette</t>
  </si>
  <si>
    <t>selon qnté</t>
  </si>
  <si>
    <t>GLOBAL</t>
  </si>
  <si>
    <t>Pourcentage</t>
  </si>
  <si>
    <t>pdj</t>
  </si>
  <si>
    <t>Enc1</t>
  </si>
  <si>
    <t>Dej</t>
  </si>
  <si>
    <t>Enc2</t>
  </si>
  <si>
    <t>Din</t>
  </si>
  <si>
    <t>Enc3</t>
  </si>
  <si>
    <t>Repas</t>
  </si>
  <si>
    <t>Saison</t>
  </si>
  <si>
    <t>Type de régime</t>
  </si>
  <si>
    <t>Cuisine du monde</t>
  </si>
  <si>
    <t>Commentaire</t>
  </si>
  <si>
    <t>Ingrédient 1</t>
  </si>
  <si>
    <t>Quantités 1</t>
  </si>
  <si>
    <t>Ingrédient 2</t>
  </si>
  <si>
    <t>Quantités 2</t>
  </si>
  <si>
    <t>Ingrédient 3</t>
  </si>
  <si>
    <t>Quantités 3</t>
  </si>
  <si>
    <t>Ingrédient 4</t>
  </si>
  <si>
    <t>Quantités 4</t>
  </si>
  <si>
    <t>Ingrédient 5</t>
  </si>
  <si>
    <t>Quantités 5</t>
  </si>
  <si>
    <t>Ingrédient 6</t>
  </si>
  <si>
    <t>Quantités 6</t>
  </si>
  <si>
    <t>Ingrédient 7</t>
  </si>
  <si>
    <t>Quantités 7</t>
  </si>
  <si>
    <t>Ingrédient 8</t>
  </si>
  <si>
    <t>Quantités 8</t>
  </si>
  <si>
    <t>Ingrédient 9</t>
  </si>
  <si>
    <t>Quantités 9</t>
  </si>
  <si>
    <t>Ingrédient 10</t>
  </si>
  <si>
    <t>Quantités 10</t>
  </si>
  <si>
    <t>Ingrédient 11</t>
  </si>
  <si>
    <t>Quantités 11</t>
  </si>
  <si>
    <t>Ingrédient 12</t>
  </si>
  <si>
    <t>Quantités 12</t>
  </si>
  <si>
    <t>Ingrédient 13</t>
  </si>
  <si>
    <t>Quantités 13</t>
  </si>
  <si>
    <t>Ingrédient 14</t>
  </si>
  <si>
    <t>Quantités 14</t>
  </si>
  <si>
    <t>Ingrédient 15</t>
  </si>
  <si>
    <t>Quantités 15</t>
  </si>
  <si>
    <t>Ingrédient 16</t>
  </si>
  <si>
    <t>Quantités 16</t>
  </si>
  <si>
    <t>Ingrédient 17</t>
  </si>
  <si>
    <t>Quantités 17</t>
  </si>
  <si>
    <t>Ingrédient 18</t>
  </si>
  <si>
    <t>Quantités 18</t>
  </si>
  <si>
    <t>Ingrédient 19</t>
  </si>
  <si>
    <t>Quantités 19</t>
  </si>
  <si>
    <t>Images</t>
  </si>
  <si>
    <t>pour maj</t>
  </si>
  <si>
    <t>Total</t>
  </si>
  <si>
    <t>total 2</t>
  </si>
  <si>
    <t>x</t>
  </si>
  <si>
    <t>Apéro Dinatoire</t>
  </si>
  <si>
    <t>Pas de recettes</t>
  </si>
  <si>
    <t>Concombre</t>
  </si>
  <si>
    <t>Carotte</t>
  </si>
  <si>
    <t>Viande Des Grisons</t>
  </si>
  <si>
    <t>Olives Noires</t>
  </si>
  <si>
    <t>Pain Aux Noix</t>
  </si>
  <si>
    <t>Mayonnaise Light</t>
  </si>
  <si>
    <t>Mozzarella</t>
  </si>
  <si>
    <t>Noix De Cajou</t>
  </si>
  <si>
    <t>Petit-Déjeuner</t>
  </si>
  <si>
    <t>Perte de poids</t>
  </si>
  <si>
    <t>Bowl Cake</t>
  </si>
  <si>
    <t>Dans un bol mélangez tous les ingrédients sauf le chocolat.
Enfoncez le chocolat au centre du bol à l'intérieur de la mixture. Mettez au micro ondes 3 minutes à puissance maximale. Retournez votre bol dans une assiette.</t>
  </si>
  <si>
    <t>Avoine flocons</t>
  </si>
  <si>
    <t>Lait Protéiné</t>
  </si>
  <si>
    <t>levure chimique</t>
  </si>
  <si>
    <t>Bowlcake À La Banane Version 2</t>
  </si>
  <si>
    <t>Coupez la banane en gros morceaux et écrasez-la à la fourchette dans un bol.
Ajoutez tous les ingrédients et mélangez bien lors de chaque ajout.
Cuire le tout pendant 3 minutes à la puissance maximum du micro-onde.</t>
  </si>
  <si>
    <t>Blanc D'Œuf</t>
  </si>
  <si>
    <t xml:space="preserve">Flocons D’Avoine </t>
  </si>
  <si>
    <t>Pépite De Chocolat</t>
  </si>
  <si>
    <t>Épices : Cannelle À Volonté</t>
  </si>
  <si>
    <t>En-cas</t>
  </si>
  <si>
    <t>Chocolat Chaud</t>
  </si>
  <si>
    <t>Cassez le chocolat noir en morceau et le mettre dans le lait. Faire chauffer au micro-onde.</t>
  </si>
  <si>
    <t>Chocolat Noir</t>
  </si>
  <si>
    <t>Crevettes À La Provençale</t>
  </si>
  <si>
    <t>Dans une poêle faîtes cuire vos crevettes avec un ﬁlet d’huile d’olive, les herbes de Provence et les petit pois.
Dans une casserole avec de l’eau faîtes bouillir votre riz complet
Ajoutez le riz dans la poêle avec les crevettes et versez les 3 c.à.s de sauce tomate maison*. Mélangez.</t>
  </si>
  <si>
    <t>* Voir recette spécifique</t>
  </si>
  <si>
    <t>crevette</t>
  </si>
  <si>
    <t>riz</t>
  </si>
  <si>
    <t>Petit-pois</t>
  </si>
  <si>
    <t xml:space="preserve">Herbes de Provence </t>
  </si>
  <si>
    <t>Sauce tomate maison _ MNFC</t>
  </si>
  <si>
    <t>Asia</t>
  </si>
  <si>
    <t>Curry De Patate Douce Et Crevettes</t>
  </si>
  <si>
    <t>Épluchez et coupez la patate douce en gros morceaux.
Mélangez les morceaux de patate douce avec le lait de coco, les épinards et le curry dans une cocotte.
Laissez mijoter le tout une vingtaine de minutes, à feu doux et en remuant.
Faites cuire les crevettes 5 minutes à la poêle, 
Dès qu’elles sont roses, rajoutez-les à la préparation des patates douces curry,</t>
  </si>
  <si>
    <t>Patate Douce</t>
  </si>
  <si>
    <t>Lait Noix De Coco 50% Moins De Gras</t>
  </si>
  <si>
    <t>Épinard</t>
  </si>
  <si>
    <t>Curry</t>
  </si>
  <si>
    <t>Crevette</t>
  </si>
  <si>
    <t>Escalope De Poulet Mariné Au Citron, Brocolis Croquants</t>
  </si>
  <si>
    <t>Préchauffez le four à 200 degrés.
Pour la marinade mélangez tous les ingrédients sauf le poulet.
Trempez votre escalope de poulet dans la marinade. Retirez le poulet et mettez le au four 20 minutes
Dans une casserole avec de l’eau faîtes bouillir votre brocoli, égouttez et assaisonnez.</t>
  </si>
  <si>
    <t>citron pressé</t>
  </si>
  <si>
    <t xml:space="preserve">1 gousse d’ail hachée </t>
  </si>
  <si>
    <t>Romarin et Thym</t>
  </si>
  <si>
    <t>huile d’olive</t>
  </si>
  <si>
    <t>brocoli</t>
  </si>
  <si>
    <t>Mexicain</t>
  </si>
  <si>
    <t xml:space="preserve">Fajitas «Fitness» </t>
  </si>
  <si>
    <t xml:space="preserve">Écraser l'avocat à la fourchette, mélanger avec la crème, jus de citron vert et ciboulette, saler. 
Bien faire chauffer l’huile dans une poêle antiadhésive. Saisir l’émincé env. 3 min, retirer, saler, poivrer. 
Bien faire chauffer l'huile dans la même poêle. Faire sauter env. 5 min en remuant l'oignon et tous les ingrédients, épis de maïs compris, assaisonner. Ajouter la tomate avec l'émincé, le temps de bien faire chauffer. 
Préparer les tortillas au four selon le mode d'emploi sur l'emballage. Garnir de crème d’avocat, légumes, émincé, enrouler, servir avec les quartiers de citron vert. </t>
  </si>
  <si>
    <t>Crème Rama 7%</t>
  </si>
  <si>
    <t xml:space="preserve">Jus De Citron Vert </t>
  </si>
  <si>
    <t>Ciboulette</t>
  </si>
  <si>
    <t xml:space="preserve">Sel </t>
  </si>
  <si>
    <t>Huile D'Olive</t>
  </si>
  <si>
    <t xml:space="preserve">Veau Filet </t>
  </si>
  <si>
    <t xml:space="preserve">Poivre </t>
  </si>
  <si>
    <t>Courgette</t>
  </si>
  <si>
    <t>Poivron Rouge</t>
  </si>
  <si>
    <t>Maïs Doux</t>
  </si>
  <si>
    <t>Paprika</t>
  </si>
  <si>
    <t>Tortillas old el paso</t>
  </si>
  <si>
    <t>1 citron vert</t>
  </si>
  <si>
    <t xml:space="preserve">Fajitas Avocat Et Poulet </t>
  </si>
  <si>
    <t xml:space="preserve">Fais griller la galette un petit instant dans une poêle antiadhésive, de chaque côté.
Mets tous les ingrédients dans la galette et referme là.
</t>
  </si>
  <si>
    <t>1 tortilla</t>
  </si>
  <si>
    <t>Tortillas Old El Paso</t>
  </si>
  <si>
    <t>Poulet</t>
  </si>
  <si>
    <t>Printemps / été</t>
  </si>
  <si>
    <t xml:space="preserve">Glace À La Fraise </t>
  </si>
  <si>
    <t>Versez tous les ingrédients dans un blender et mixez le tout jusqu’à l’obtention d’une texture crémeuse.
Régalez-vous de suite, ou alors conservez la glace au congélateur.</t>
  </si>
  <si>
    <t>Philadelphia Balance</t>
  </si>
  <si>
    <t>Salade Performance</t>
  </si>
  <si>
    <t xml:space="preserve">Faire cuire les aiguillettes de volaille 8 minutes à feu vif dans une poêle avec l'huile.
Découper la carotte. Coupez les tomates 
Faire cuire les œufs mollets 5 minutes. 
Disposer dans l'assiette les aiguillettes de volaille, les lamelles de carotte, les tomates, les pousses d'épinard lavées et les œufs mollets. Parsemer les noix et saupoudrer de quelques graines de grenade. Préparer la sauce en mélangeant tous les ingrédients et verser sur la salade. </t>
  </si>
  <si>
    <t>Aiguillettes De Volaille</t>
  </si>
  <si>
    <t>Huile D’Olive</t>
  </si>
  <si>
    <t>Graines De Chia</t>
  </si>
  <si>
    <t>Grenade</t>
  </si>
  <si>
    <t>Vinaigre Balsamique</t>
  </si>
  <si>
    <t xml:space="preserve">Oignon </t>
  </si>
  <si>
    <t xml:space="preserve">Herbes De Provence </t>
  </si>
  <si>
    <t xml:space="preserve">Moutarde </t>
  </si>
  <si>
    <t xml:space="preserve">Sel &amp; Poivre </t>
  </si>
  <si>
    <t>Low carb</t>
  </si>
  <si>
    <t>Séré Coco Soir</t>
  </si>
  <si>
    <t>Séré Maigre</t>
  </si>
  <si>
    <t>Noix De Coco</t>
  </si>
  <si>
    <t>C:\\Users\\kenou\\OneDrive\\2019_MNFC_Recettes\\Image\\sérémaigre.png</t>
  </si>
  <si>
    <t>Espagnol</t>
  </si>
  <si>
    <t>Tortilla De Poivrons</t>
  </si>
  <si>
    <t>Dans une poêle avec l’huile d’olive faîtes revenir vos poivrons et oignons.
Dans un saladier battez vos œufs, ajoutez la moitié de fromage
Versez le contenu du saladier sur les légumes dans la poêle et laissez cuire 3/4 minutes et retournez la. 
Ajoutez le reste de gruyère.
Accompagnez la d’une salade verte avec un ﬁlet d’huile d’olive, vinaigre balsamique.</t>
  </si>
  <si>
    <t>oignon</t>
  </si>
  <si>
    <t>poivron rouge</t>
  </si>
  <si>
    <t>poivron vert</t>
  </si>
  <si>
    <t>Salade verte</t>
  </si>
  <si>
    <t>Fiche 1</t>
  </si>
  <si>
    <t>Objectif</t>
  </si>
  <si>
    <t>Commentaires</t>
  </si>
  <si>
    <t xml:space="preserve">Ingrédients 
(pour 1 portion) </t>
  </si>
  <si>
    <t xml:space="preserve">Bol Estival Aux Baies </t>
  </si>
  <si>
    <t>Petit +</t>
  </si>
  <si>
    <t>Fiche 2</t>
  </si>
  <si>
    <t>Bowl cake</t>
  </si>
  <si>
    <t>boisson en poudre avec extrait de café</t>
  </si>
  <si>
    <t>Séré coco soir</t>
  </si>
  <si>
    <t>Fiche 3</t>
  </si>
  <si>
    <t>Fiche 4</t>
  </si>
  <si>
    <t>Séré coco</t>
  </si>
  <si>
    <t xml:space="preserve">Fajitas avocat et poulet </t>
  </si>
  <si>
    <t>Salade performance</t>
  </si>
  <si>
    <t xml:space="preserve">Faire cuire les aiguillettes de volaille 8 minutes à feu vif dans une poêle avec l'huile
Découper la Carotte
Coupe les tomates 
Faire cuire les œufs mollets 5 minutes. 
Disposer dans l'assiette les aiguillettes de volaille, les lamelles de carotte, les tomates, les pousses d'épinard lavées et les œufs mollets. Parsemer les noix. Préparer la sauce en mélangeant tous les ingrédients et verser sur la salade.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</si>
</sst>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45">
    <font>
      <sz val="12"/>
      <color theme="1"/>
      <name val="Calibri"/>
      <family val="2"/>
      <scheme val="minor"/>
    </font>
    <font>
      <b/>
      <sz val="16"/>
      <color indexed="8"/>
      <name val="Helvetica Neue"/>
      <family val="2"/>
    </font>
    <font>
      <sz val="11"/>
      <color theme="1"/>
      <name val="Calibri"/>
      <family val="2"/>
      <scheme val="minor"/>
    </font>
    <font>
      <sz val="11"/>
      <color theme="0"/>
      <name val="Calibri"/>
      <family val="2"/>
      <scheme val="minor"/>
    </font>
    <font>
      <sz val="11"/>
      <color rgb="FF9C5700"/>
      <name val="Calibri"/>
      <family val="2"/>
      <scheme val="minor"/>
    </font>
    <font>
      <b/>
      <sz val="16"/>
      <color theme="1"/>
      <name val="Helvetica"/>
      <family val="2"/>
    </font>
    <font>
      <sz val="16"/>
      <color theme="1"/>
      <name val="Helvetica"/>
      <family val="2"/>
    </font>
    <font>
      <sz val="16"/>
      <color theme="0"/>
      <name val="Helvetica"/>
      <family val="2"/>
    </font>
    <font>
      <b/>
      <sz val="16"/>
      <color theme="0"/>
      <name val="Helvetica"/>
      <family val="2"/>
    </font>
    <font>
      <b/>
      <sz val="16"/>
      <color rgb="FF2A2A2A"/>
      <name val="Helvetica"/>
      <family val="2"/>
    </font>
    <font>
      <b/>
      <sz val="16"/>
      <color theme="1"/>
      <name val="Calibri"/>
      <family val="2"/>
      <scheme val="minor"/>
    </font>
    <font>
      <b/>
      <sz val="16"/>
      <color theme="1"/>
      <name val="AppleSystemUIFont"/>
    </font>
    <font>
      <sz val="16"/>
      <color theme="1"/>
      <name val="Calibri"/>
      <family val="2"/>
      <scheme val="minor"/>
    </font>
    <font>
      <b/>
      <sz val="16"/>
      <color rgb="FF000E85"/>
      <name val="Helvetica"/>
      <family val="2"/>
    </font>
    <font>
      <b/>
      <sz val="16"/>
      <color theme="1"/>
      <name val="Helvetica Neue"/>
      <family val="2"/>
    </font>
    <font>
      <b/>
      <sz val="16"/>
      <color theme="1"/>
      <name val=".PingFang SC"/>
    </font>
    <font>
      <b/>
      <sz val="16"/>
      <color rgb="FF222222"/>
      <name val="Arial"/>
      <family val="2"/>
    </font>
    <font>
      <b/>
      <sz val="16"/>
      <color rgb="FF333333"/>
      <name val="Helvetica Neue"/>
      <family val="2"/>
    </font>
    <font>
      <b/>
      <sz val="16"/>
      <color rgb="FFFF004A"/>
      <name val="Helvetica"/>
      <family val="2"/>
    </font>
    <font>
      <b/>
      <sz val="16"/>
      <color rgb="FFFF0000"/>
      <name val="Calibri"/>
      <family val="2"/>
      <scheme val="minor"/>
    </font>
    <font>
      <sz val="16"/>
      <color theme="1"/>
      <name val="AppleSystemUIFont"/>
    </font>
    <font>
      <b/>
      <sz val="16"/>
      <color rgb="FFFF004A"/>
      <name val="Calibri"/>
      <family val="2"/>
      <scheme val="minor"/>
    </font>
    <font>
      <b/>
      <sz val="16"/>
      <color rgb="FFFF0000"/>
      <name val="Helvetica"/>
      <family val="2"/>
    </font>
    <font>
      <b/>
      <sz val="16"/>
      <color rgb="FF010101"/>
      <name val="Arial"/>
      <family val="2"/>
    </font>
    <font>
      <b/>
      <sz val="16"/>
      <color rgb="FF010101"/>
      <name val="Helvetica"/>
      <family val="2"/>
    </font>
    <font>
      <b/>
      <sz val="16"/>
      <color rgb="FF000000"/>
      <name val="Helvetica"/>
      <family val="2"/>
    </font>
    <font>
      <sz val="16"/>
      <color rgb="FFFDC03F"/>
      <name val="Helvetica"/>
      <family val="2"/>
    </font>
    <font>
      <b/>
      <sz val="16"/>
      <color rgb="FFFDC03F"/>
      <name val="Helvetica"/>
      <family val="2"/>
    </font>
    <font>
      <sz val="16"/>
      <color theme="1"/>
      <name val="Helvetica Neue"/>
      <family val="2"/>
    </font>
    <font>
      <sz val="16"/>
      <color rgb="FF2A2A2A"/>
      <name val="Helvetica"/>
      <family val="2"/>
    </font>
    <font>
      <sz val="16"/>
      <color rgb="FF010101"/>
      <name val="Arial"/>
      <family val="2"/>
    </font>
    <font>
      <sz val="16"/>
      <color rgb="FFFFFFFF"/>
      <name val="Helvetica"/>
      <family val="2"/>
    </font>
    <font>
      <sz val="16"/>
      <color theme="0"/>
      <name val="Calibri"/>
      <family val="2"/>
      <scheme val="minor"/>
    </font>
    <font>
      <b/>
      <sz val="16"/>
      <color rgb="FF002060"/>
      <name val="Helvetica"/>
      <family val="2"/>
    </font>
    <font>
      <sz val="24"/>
      <color theme="1"/>
      <name val="Calibri"/>
      <family val="2"/>
      <scheme val="minor"/>
    </font>
    <font>
      <b/>
      <sz val="12"/>
      <color theme="0"/>
      <name val="Calibri"/>
      <family val="2"/>
      <scheme val="minor"/>
    </font>
    <font>
      <sz val="12"/>
      <color theme="0"/>
      <name val="Calibri"/>
      <family val="2"/>
      <scheme val="minor"/>
    </font>
    <font>
      <b/>
      <sz val="12"/>
      <color theme="1"/>
      <name val="Calibri"/>
      <family val="2"/>
      <scheme val="minor"/>
    </font>
    <font>
      <b/>
      <sz val="12"/>
      <color rgb="FF000E85"/>
      <name val="Calibri"/>
      <family val="2"/>
      <scheme val="minor"/>
    </font>
    <font>
      <sz val="12"/>
      <color rgb="FF9C5700"/>
      <name val="Calibri"/>
      <family val="2"/>
      <scheme val="minor"/>
    </font>
    <font>
      <b/>
      <sz val="24"/>
      <color rgb="FF002060"/>
      <name val="Helvetica"/>
      <family val="2"/>
    </font>
    <font>
      <sz val="12"/>
      <color rgb="FF006100"/>
      <name val="Calibri"/>
      <family val="2"/>
      <scheme val="minor"/>
    </font>
    <font>
      <sz val="12"/>
      <color rgb="FFFF0000"/>
      <name val="Calibri"/>
      <family val="2"/>
      <scheme val="minor"/>
    </font>
    <font>
      <sz val="8"/>
      <name val="Calibri"/>
      <family val="2"/>
      <scheme val="minor"/>
    </font>
    <font>
      <b/>
      <sz val="16"/>
      <color theme="0"/>
      <name val="Calibri"/>
      <family val="2"/>
      <scheme val="minor"/>
    </font>
  </fonts>
  <fills count="42">
    <fill>
      <patternFill patternType="none"/>
    </fill>
    <fill>
      <patternFill patternType="gray125"/>
    </fill>
    <fill>
      <patternFill patternType="solid">
        <fgColor theme="4" tint="0.79998168889431442"/>
        <bgColor indexed="65"/>
      </patternFill>
    </fill>
    <fill>
      <patternFill patternType="solid">
        <fgColor theme="5"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7"/>
      </patternFill>
    </fill>
    <fill>
      <patternFill patternType="solid">
        <fgColor theme="8"/>
      </patternFill>
    </fill>
    <fill>
      <patternFill patternType="solid">
        <fgColor theme="9"/>
      </patternFill>
    </fill>
    <fill>
      <patternFill patternType="solid">
        <fgColor rgb="FFFFEB9C"/>
      </patternFill>
    </fill>
    <fill>
      <patternFill patternType="solid">
        <fgColor rgb="FFFFFF00"/>
        <bgColor indexed="64"/>
      </patternFill>
    </fill>
    <fill>
      <patternFill patternType="solid">
        <fgColor theme="0"/>
        <bgColor indexed="64"/>
      </patternFill>
    </fill>
    <fill>
      <patternFill patternType="solid">
        <fgColor rgb="FF000E85"/>
        <bgColor indexed="64"/>
      </patternFill>
    </fill>
    <fill>
      <patternFill patternType="solid">
        <fgColor rgb="FFFF004A"/>
        <bgColor indexed="64"/>
      </patternFill>
    </fill>
    <fill>
      <patternFill patternType="solid">
        <fgColor theme="4"/>
        <bgColor indexed="64"/>
      </patternFill>
    </fill>
    <fill>
      <patternFill patternType="solid">
        <fgColor theme="9" tint="0.79998168889431442"/>
        <bgColor indexed="64"/>
      </patternFill>
    </fill>
    <fill>
      <patternFill patternType="solid">
        <fgColor rgb="FFE2EFDA"/>
        <bgColor indexed="64"/>
      </patternFill>
    </fill>
    <fill>
      <patternFill patternType="solid">
        <fgColor rgb="FFFF004A"/>
        <bgColor rgb="FF000000"/>
      </patternFill>
    </fill>
    <fill>
      <patternFill patternType="solid">
        <fgColor theme="7" tint="0.79998168889431442"/>
        <bgColor indexed="64"/>
      </patternFill>
    </fill>
    <fill>
      <patternFill patternType="solid">
        <fgColor rgb="FF00B050"/>
        <bgColor indexed="64"/>
      </patternFill>
    </fill>
    <fill>
      <patternFill patternType="solid">
        <fgColor rgb="FF80D150"/>
        <bgColor indexed="64"/>
      </patternFill>
    </fill>
    <fill>
      <patternFill patternType="solid">
        <fgColor rgb="FFFF0066"/>
        <bgColor indexed="64"/>
      </patternFill>
    </fill>
    <fill>
      <patternFill patternType="solid">
        <fgColor rgb="FFC6EFCE"/>
      </patternFill>
    </fill>
    <fill>
      <patternFill patternType="solid">
        <fgColor rgb="FFC3FFF5"/>
        <bgColor indexed="64"/>
      </patternFill>
    </fill>
    <fill>
      <patternFill patternType="solid">
        <fgColor rgb="FFD9FFF1"/>
        <bgColor indexed="64"/>
      </patternFill>
    </fill>
    <fill>
      <patternFill patternType="solid">
        <fgColor rgb="FFECFFF4"/>
        <bgColor indexed="64"/>
      </patternFill>
    </fill>
    <fill>
      <patternFill patternType="solid">
        <fgColor rgb="FFC7FFCF"/>
        <bgColor indexed="64"/>
      </patternFill>
    </fill>
    <fill>
      <patternFill patternType="solid">
        <fgColor rgb="FFDDF3FF"/>
        <bgColor indexed="64"/>
      </patternFill>
    </fill>
    <fill>
      <patternFill patternType="solid">
        <fgColor rgb="FFC5D8FF"/>
        <bgColor indexed="64"/>
      </patternFill>
    </fill>
    <fill>
      <patternFill patternType="solid">
        <fgColor rgb="FFEFDDFF"/>
        <bgColor indexed="64"/>
      </patternFill>
    </fill>
  </fills>
  <borders count="15">
    <border>
      <left/>
      <right/>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s>
  <cellStyleXfs count="22">
    <xf numFmtId="0" fontId="0" fillId="0" borderId="0"/>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3" fillId="12"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9" borderId="0" applyNumberFormat="0" applyBorder="0" applyAlignment="0" applyProtection="0"/>
    <xf numFmtId="0" fontId="3" fillId="20" borderId="0" applyNumberFormat="0" applyBorder="0" applyAlignment="0" applyProtection="0"/>
    <xf numFmtId="0" fontId="4" fillId="21" borderId="0" applyNumberFormat="0" applyBorder="0" applyAlignment="0" applyProtection="0"/>
    <xf numFmtId="0" fontId="41" fillId="34" borderId="0" applyNumberFormat="0" applyBorder="0" applyAlignment="0" applyProtection="0"/>
  </cellStyleXfs>
  <cellXfs count="345">
    <xf numFmtId="0" fontId="0" fillId="0" borderId="0" xfId="0"/>
    <xf numFmtId="0" fontId="5" fillId="22" borderId="0" xfId="0" applyFont="1" applyFill="1" applyBorder="1" applyAlignment="1">
      <alignment horizontal="center" vertical="center" wrapText="1"/>
    </xf>
    <xf numFmtId="1" fontId="6" fillId="23" borderId="0" xfId="0" applyNumberFormat="1" applyFont="1" applyFill="1" applyBorder="1" applyAlignment="1">
      <alignment horizontal="center"/>
    </xf>
    <xf numFmtId="1" fontId="7" fillId="24" borderId="0" xfId="0" applyNumberFormat="1" applyFont="1" applyFill="1" applyBorder="1" applyAlignment="1">
      <alignment horizontal="center" vertical="center"/>
    </xf>
    <xf numFmtId="0" fontId="8" fillId="25" borderId="0" xfId="0" applyFont="1" applyFill="1" applyBorder="1" applyAlignment="1">
      <alignment horizontal="right"/>
    </xf>
    <xf numFmtId="0" fontId="8" fillId="26" borderId="1" xfId="0" applyFont="1" applyFill="1" applyBorder="1" applyAlignment="1">
      <alignment vertical="top" wrapText="1"/>
    </xf>
    <xf numFmtId="0" fontId="8" fillId="26" borderId="2" xfId="0" applyFont="1" applyFill="1" applyBorder="1" applyAlignment="1">
      <alignment horizontal="center"/>
    </xf>
    <xf numFmtId="0" fontId="8" fillId="26" borderId="2" xfId="0" applyFont="1" applyFill="1" applyBorder="1" applyAlignment="1">
      <alignment vertical="center" wrapText="1"/>
    </xf>
    <xf numFmtId="0" fontId="8" fillId="26" borderId="2" xfId="0" applyFont="1" applyFill="1" applyBorder="1" applyAlignment="1">
      <alignment horizontal="center" vertical="center"/>
    </xf>
    <xf numFmtId="1" fontId="6" fillId="23" borderId="2" xfId="0" applyNumberFormat="1" applyFont="1" applyFill="1" applyBorder="1" applyAlignment="1">
      <alignment horizontal="center"/>
    </xf>
    <xf numFmtId="0" fontId="5" fillId="0" borderId="2" xfId="0" applyFont="1" applyBorder="1" applyAlignment="1">
      <alignment wrapText="1"/>
    </xf>
    <xf numFmtId="0" fontId="5" fillId="0" borderId="2" xfId="0" applyFont="1" applyBorder="1" applyAlignment="1">
      <alignment horizontal="center"/>
    </xf>
    <xf numFmtId="1" fontId="6" fillId="27" borderId="2" xfId="0" applyNumberFormat="1" applyFont="1" applyFill="1" applyBorder="1" applyAlignment="1">
      <alignment horizontal="center"/>
    </xf>
    <xf numFmtId="0" fontId="5" fillId="0" borderId="0" xfId="0" applyFont="1" applyBorder="1" applyAlignment="1">
      <alignment horizontal="center" vertical="center"/>
    </xf>
    <xf numFmtId="0" fontId="5" fillId="0" borderId="0" xfId="0" applyFont="1" applyBorder="1" applyAlignment="1">
      <alignment wrapText="1"/>
    </xf>
    <xf numFmtId="0" fontId="5" fillId="0" borderId="0" xfId="0" applyFont="1" applyBorder="1" applyAlignment="1">
      <alignment horizontal="center"/>
    </xf>
    <xf numFmtId="1" fontId="6" fillId="0" borderId="2" xfId="0" applyNumberFormat="1" applyFont="1" applyBorder="1" applyAlignment="1">
      <alignment horizontal="center"/>
    </xf>
    <xf numFmtId="0" fontId="9" fillId="0" borderId="2" xfId="0" applyFont="1" applyBorder="1" applyAlignment="1">
      <alignment horizontal="center" vertical="center"/>
    </xf>
    <xf numFmtId="0" fontId="6" fillId="0" borderId="0" xfId="0" applyFont="1" applyBorder="1" applyAlignment="1">
      <alignment vertical="top" wrapText="1"/>
    </xf>
    <xf numFmtId="0" fontId="9" fillId="0" borderId="0" xfId="0" applyFont="1" applyBorder="1" applyAlignment="1">
      <alignment horizontal="center" vertical="center"/>
    </xf>
    <xf numFmtId="0" fontId="9" fillId="0" borderId="2" xfId="0" applyFont="1" applyBorder="1" applyAlignment="1">
      <alignment vertical="center" wrapText="1"/>
    </xf>
    <xf numFmtId="0" fontId="6" fillId="0" borderId="0" xfId="0" applyFont="1" applyAlignment="1">
      <alignment horizontal="center"/>
    </xf>
    <xf numFmtId="0" fontId="5" fillId="0" borderId="0" xfId="0" applyFont="1" applyAlignment="1">
      <alignment wrapText="1"/>
    </xf>
    <xf numFmtId="0" fontId="5" fillId="0" borderId="0" xfId="0" applyFont="1" applyAlignment="1">
      <alignment horizontal="center"/>
    </xf>
    <xf numFmtId="0" fontId="9" fillId="0" borderId="3" xfId="0" applyFont="1" applyBorder="1" applyAlignment="1">
      <alignment vertical="center" wrapText="1"/>
    </xf>
    <xf numFmtId="1" fontId="6" fillId="0" borderId="1" xfId="0" applyNumberFormat="1" applyFont="1" applyBorder="1" applyAlignment="1">
      <alignment horizontal="center"/>
    </xf>
    <xf numFmtId="0" fontId="5" fillId="0" borderId="3" xfId="0" applyFont="1" applyBorder="1" applyAlignment="1">
      <alignment wrapText="1"/>
    </xf>
    <xf numFmtId="1" fontId="6" fillId="0" borderId="2" xfId="0" applyNumberFormat="1" applyFont="1" applyBorder="1" applyAlignment="1">
      <alignment horizontal="center" vertical="top"/>
    </xf>
    <xf numFmtId="0" fontId="9" fillId="0" borderId="2" xfId="0" applyFont="1" applyBorder="1" applyAlignment="1">
      <alignment vertical="top" wrapText="1"/>
    </xf>
    <xf numFmtId="0" fontId="5" fillId="0" borderId="2" xfId="0" applyFont="1" applyBorder="1" applyAlignment="1">
      <alignment horizontal="center" vertical="top"/>
    </xf>
    <xf numFmtId="0" fontId="9" fillId="0" borderId="3" xfId="0" applyFont="1" applyBorder="1" applyAlignment="1">
      <alignment vertical="top" wrapText="1"/>
    </xf>
    <xf numFmtId="0" fontId="5" fillId="0" borderId="2" xfId="0" applyFont="1" applyBorder="1" applyAlignment="1">
      <alignment vertical="top" wrapText="1"/>
    </xf>
    <xf numFmtId="0" fontId="8" fillId="26" borderId="2" xfId="0" applyFont="1" applyFill="1" applyBorder="1" applyAlignment="1">
      <alignment vertical="top" wrapText="1"/>
    </xf>
    <xf numFmtId="0" fontId="5" fillId="23" borderId="2" xfId="0" applyFont="1" applyFill="1" applyBorder="1" applyAlignment="1">
      <alignment vertical="center" wrapText="1"/>
    </xf>
    <xf numFmtId="0" fontId="5" fillId="23" borderId="2" xfId="0" applyFont="1" applyFill="1" applyBorder="1" applyAlignment="1">
      <alignment horizontal="center"/>
    </xf>
    <xf numFmtId="0" fontId="6" fillId="23" borderId="0" xfId="0" applyFont="1" applyFill="1"/>
    <xf numFmtId="1" fontId="6" fillId="27" borderId="2" xfId="0" applyNumberFormat="1" applyFont="1" applyFill="1" applyBorder="1" applyAlignment="1">
      <alignment horizontal="center" vertical="top"/>
    </xf>
    <xf numFmtId="0" fontId="6" fillId="23" borderId="2" xfId="0" applyFont="1" applyFill="1" applyBorder="1"/>
    <xf numFmtId="0" fontId="6" fillId="23" borderId="2" xfId="0" applyFont="1" applyFill="1" applyBorder="1" applyAlignment="1">
      <alignment vertical="top"/>
    </xf>
    <xf numFmtId="0" fontId="10" fillId="0" borderId="2" xfId="0" applyFont="1" applyBorder="1" applyAlignment="1">
      <alignment wrapText="1"/>
    </xf>
    <xf numFmtId="0" fontId="11" fillId="0" borderId="2" xfId="0" applyFont="1" applyBorder="1" applyAlignment="1">
      <alignment vertical="center" wrapText="1"/>
    </xf>
    <xf numFmtId="0" fontId="8" fillId="26" borderId="2" xfId="0" applyFont="1" applyFill="1" applyBorder="1" applyAlignment="1">
      <alignment horizontal="center" vertical="top"/>
    </xf>
    <xf numFmtId="0" fontId="10" fillId="0" borderId="2" xfId="0" applyFont="1" applyBorder="1" applyAlignment="1">
      <alignment horizontal="center"/>
    </xf>
    <xf numFmtId="0" fontId="12" fillId="0" borderId="2" xfId="0" applyFont="1" applyBorder="1" applyAlignment="1">
      <alignment horizontal="center"/>
    </xf>
    <xf numFmtId="0" fontId="12" fillId="0" borderId="0" xfId="0" applyFont="1" applyAlignment="1">
      <alignment horizontal="center"/>
    </xf>
    <xf numFmtId="0" fontId="10" fillId="0" borderId="0" xfId="0" applyFont="1" applyAlignment="1">
      <alignment wrapText="1"/>
    </xf>
    <xf numFmtId="0" fontId="10" fillId="0" borderId="0" xfId="0" applyFont="1" applyAlignment="1">
      <alignment horizontal="center"/>
    </xf>
    <xf numFmtId="0" fontId="6" fillId="0" borderId="2" xfId="0" applyFont="1" applyBorder="1" applyAlignment="1">
      <alignment horizontal="center" vertical="top"/>
    </xf>
    <xf numFmtId="0" fontId="5" fillId="23" borderId="3" xfId="0" applyFont="1" applyFill="1" applyBorder="1" applyAlignment="1">
      <alignment horizontal="center"/>
    </xf>
    <xf numFmtId="0" fontId="6" fillId="23" borderId="3" xfId="0" applyFont="1" applyFill="1" applyBorder="1"/>
    <xf numFmtId="0" fontId="6" fillId="23" borderId="0" xfId="0" applyFont="1" applyFill="1" applyBorder="1"/>
    <xf numFmtId="1" fontId="12" fillId="27" borderId="2" xfId="0" applyNumberFormat="1" applyFont="1" applyFill="1" applyBorder="1" applyAlignment="1">
      <alignment horizontal="center"/>
    </xf>
    <xf numFmtId="0" fontId="5" fillId="0" borderId="2" xfId="0" applyFont="1" applyBorder="1" applyAlignment="1">
      <alignment horizontal="center" vertical="top" wrapText="1"/>
    </xf>
    <xf numFmtId="0" fontId="10" fillId="0" borderId="2" xfId="0" applyFont="1" applyBorder="1" applyAlignment="1">
      <alignment horizontal="center" vertical="top"/>
    </xf>
    <xf numFmtId="0" fontId="10" fillId="0" borderId="0" xfId="0" applyFont="1" applyAlignment="1">
      <alignment horizontal="center" vertical="center"/>
    </xf>
    <xf numFmtId="0" fontId="12" fillId="0" borderId="0" xfId="0" applyFont="1" applyAlignment="1">
      <alignment vertical="top" wrapText="1"/>
    </xf>
    <xf numFmtId="0" fontId="8" fillId="26" borderId="1" xfId="0" applyFont="1" applyFill="1" applyBorder="1" applyAlignment="1">
      <alignment horizontal="center" vertical="top"/>
    </xf>
    <xf numFmtId="1" fontId="7" fillId="0" borderId="2" xfId="0" applyNumberFormat="1" applyFont="1" applyBorder="1" applyAlignment="1">
      <alignment horizontal="center" vertical="top"/>
    </xf>
    <xf numFmtId="0" fontId="5" fillId="0" borderId="3" xfId="0" applyFont="1" applyBorder="1" applyAlignment="1">
      <alignment vertical="top" wrapText="1"/>
    </xf>
    <xf numFmtId="1" fontId="12" fillId="27" borderId="4" xfId="0" applyNumberFormat="1" applyFont="1" applyFill="1" applyBorder="1" applyAlignment="1">
      <alignment horizontal="center"/>
    </xf>
    <xf numFmtId="1" fontId="7" fillId="0" borderId="0" xfId="0" applyNumberFormat="1" applyFont="1" applyBorder="1" applyAlignment="1">
      <alignment horizontal="center" vertical="top"/>
    </xf>
    <xf numFmtId="1" fontId="7" fillId="0" borderId="5" xfId="0" applyNumberFormat="1" applyFont="1" applyBorder="1" applyAlignment="1">
      <alignment horizontal="center" vertical="top"/>
    </xf>
    <xf numFmtId="1" fontId="7" fillId="0" borderId="6" xfId="0" applyNumberFormat="1" applyFont="1" applyBorder="1" applyAlignment="1">
      <alignment horizontal="center" vertical="top"/>
    </xf>
    <xf numFmtId="1" fontId="7" fillId="0" borderId="7" xfId="0" applyNumberFormat="1" applyFont="1" applyBorder="1" applyAlignment="1">
      <alignment horizontal="center" vertical="top"/>
    </xf>
    <xf numFmtId="1" fontId="7" fillId="0" borderId="8" xfId="0" applyNumberFormat="1" applyFont="1" applyBorder="1" applyAlignment="1">
      <alignment horizontal="center" vertical="top"/>
    </xf>
    <xf numFmtId="1" fontId="7" fillId="0" borderId="9" xfId="0" applyNumberFormat="1" applyFont="1" applyBorder="1" applyAlignment="1">
      <alignment horizontal="center" vertical="top"/>
    </xf>
    <xf numFmtId="1" fontId="7" fillId="0" borderId="10" xfId="0" applyNumberFormat="1" applyFont="1" applyBorder="1" applyAlignment="1">
      <alignment horizontal="center" vertical="top"/>
    </xf>
    <xf numFmtId="1" fontId="7" fillId="0" borderId="11" xfId="0" applyNumberFormat="1" applyFont="1" applyBorder="1" applyAlignment="1">
      <alignment horizontal="center" vertical="top"/>
    </xf>
    <xf numFmtId="1" fontId="7" fillId="0" borderId="12" xfId="0" applyNumberFormat="1" applyFont="1" applyBorder="1" applyAlignment="1">
      <alignment horizontal="center" vertical="top"/>
    </xf>
    <xf numFmtId="1" fontId="7" fillId="0" borderId="1" xfId="0" applyNumberFormat="1" applyFont="1" applyBorder="1" applyAlignment="1">
      <alignment horizontal="center" vertical="top"/>
    </xf>
    <xf numFmtId="1" fontId="7" fillId="0" borderId="13" xfId="0" applyNumberFormat="1" applyFont="1" applyBorder="1" applyAlignment="1">
      <alignment horizontal="center" vertical="top"/>
    </xf>
    <xf numFmtId="1" fontId="7" fillId="0" borderId="4" xfId="0" applyNumberFormat="1" applyFont="1" applyBorder="1" applyAlignment="1">
      <alignment horizontal="center" vertical="top"/>
    </xf>
    <xf numFmtId="1" fontId="10" fillId="27" borderId="2" xfId="0" applyNumberFormat="1" applyFont="1" applyFill="1" applyBorder="1" applyAlignment="1">
      <alignment horizontal="center"/>
    </xf>
    <xf numFmtId="0" fontId="13" fillId="0" borderId="1" xfId="0" applyFont="1" applyBorder="1" applyAlignment="1">
      <alignment vertical="top" wrapText="1"/>
    </xf>
    <xf numFmtId="0" fontId="13" fillId="0" borderId="2" xfId="0" applyFont="1" applyBorder="1" applyAlignment="1">
      <alignment horizontal="center"/>
    </xf>
    <xf numFmtId="0" fontId="13" fillId="0" borderId="2" xfId="0" applyFont="1" applyBorder="1" applyAlignment="1">
      <alignment vertical="center" wrapText="1"/>
    </xf>
    <xf numFmtId="0" fontId="13" fillId="0" borderId="2" xfId="0" applyFont="1" applyBorder="1" applyAlignment="1">
      <alignment horizontal="center" vertical="center"/>
    </xf>
    <xf numFmtId="0" fontId="13" fillId="0" borderId="2" xfId="0" applyFont="1" applyBorder="1" applyAlignment="1">
      <alignment vertical="center"/>
    </xf>
    <xf numFmtId="0" fontId="12" fillId="0" borderId="0" xfId="0" applyFont="1"/>
    <xf numFmtId="1" fontId="12" fillId="0" borderId="2" xfId="0" applyNumberFormat="1" applyFont="1" applyBorder="1" applyAlignment="1">
      <alignment horizontal="center"/>
    </xf>
    <xf numFmtId="1" fontId="10" fillId="0" borderId="2" xfId="0" applyNumberFormat="1" applyFont="1" applyBorder="1" applyAlignment="1">
      <alignment horizontal="center"/>
    </xf>
    <xf numFmtId="0" fontId="12" fillId="0" borderId="0" xfId="0" applyFont="1" applyFill="1"/>
    <xf numFmtId="0" fontId="9" fillId="23" borderId="2" xfId="0" applyFont="1" applyFill="1" applyBorder="1" applyAlignment="1">
      <alignment vertical="center" wrapText="1"/>
    </xf>
    <xf numFmtId="1" fontId="12" fillId="0" borderId="1" xfId="0" applyNumberFormat="1" applyFont="1" applyBorder="1" applyAlignment="1">
      <alignment horizontal="center"/>
    </xf>
    <xf numFmtId="0" fontId="9" fillId="0" borderId="1" xfId="0" applyFont="1" applyBorder="1" applyAlignment="1">
      <alignment vertical="center" wrapText="1"/>
    </xf>
    <xf numFmtId="0" fontId="9" fillId="0" borderId="1" xfId="0" applyFont="1" applyBorder="1" applyAlignment="1">
      <alignment horizontal="center" vertical="center"/>
    </xf>
    <xf numFmtId="0" fontId="14" fillId="0" borderId="2" xfId="0" applyFont="1" applyBorder="1" applyAlignment="1">
      <alignment wrapText="1"/>
    </xf>
    <xf numFmtId="0" fontId="15" fillId="0" borderId="2" xfId="0" applyFont="1" applyBorder="1" applyAlignment="1">
      <alignment wrapText="1"/>
    </xf>
    <xf numFmtId="0" fontId="16" fillId="0" borderId="0" xfId="0" applyFont="1" applyAlignment="1">
      <alignment wrapText="1"/>
    </xf>
    <xf numFmtId="1" fontId="6" fillId="23" borderId="1" xfId="0" applyNumberFormat="1" applyFont="1" applyFill="1" applyBorder="1" applyAlignment="1">
      <alignment horizontal="center"/>
    </xf>
    <xf numFmtId="1" fontId="6" fillId="23" borderId="5" xfId="0" applyNumberFormat="1" applyFont="1" applyFill="1" applyBorder="1" applyAlignment="1">
      <alignment horizontal="center"/>
    </xf>
    <xf numFmtId="0" fontId="12" fillId="0" borderId="2" xfId="0" applyFont="1" applyBorder="1"/>
    <xf numFmtId="0" fontId="11" fillId="0" borderId="0" xfId="0" applyFont="1" applyBorder="1" applyAlignment="1">
      <alignment vertical="center" wrapText="1"/>
    </xf>
    <xf numFmtId="0" fontId="10" fillId="0" borderId="0" xfId="0" applyFont="1" applyBorder="1" applyAlignment="1">
      <alignment horizontal="center"/>
    </xf>
    <xf numFmtId="0" fontId="12" fillId="0" borderId="0" xfId="0" applyFont="1" applyBorder="1"/>
    <xf numFmtId="0" fontId="17" fillId="0" borderId="2" xfId="0" applyFont="1" applyBorder="1" applyAlignment="1">
      <alignment horizontal="center" vertical="center"/>
    </xf>
    <xf numFmtId="0" fontId="17" fillId="0" borderId="2" xfId="0" applyFont="1" applyBorder="1" applyAlignment="1">
      <alignment horizontal="center" vertical="top"/>
    </xf>
    <xf numFmtId="0" fontId="17" fillId="0" borderId="4" xfId="0" applyFont="1" applyBorder="1" applyAlignment="1">
      <alignment horizontal="center" vertical="center"/>
    </xf>
    <xf numFmtId="0" fontId="5" fillId="23" borderId="2" xfId="0" applyFont="1" applyFill="1" applyBorder="1" applyAlignment="1">
      <alignment vertical="center"/>
    </xf>
    <xf numFmtId="1" fontId="12" fillId="28" borderId="2" xfId="0" applyNumberFormat="1" applyFont="1" applyFill="1" applyBorder="1" applyAlignment="1">
      <alignment horizontal="center"/>
    </xf>
    <xf numFmtId="0" fontId="13" fillId="0" borderId="1" xfId="0" applyFont="1" applyBorder="1" applyAlignment="1">
      <alignment vertical="center"/>
    </xf>
    <xf numFmtId="0" fontId="18" fillId="0" borderId="2" xfId="0" applyFont="1" applyBorder="1" applyAlignment="1">
      <alignment vertical="center"/>
    </xf>
    <xf numFmtId="0" fontId="18" fillId="23" borderId="2" xfId="0" applyFont="1" applyFill="1" applyBorder="1" applyAlignment="1">
      <alignment vertical="center"/>
    </xf>
    <xf numFmtId="0" fontId="19" fillId="23" borderId="2" xfId="0" applyFont="1" applyFill="1" applyBorder="1" applyAlignment="1">
      <alignment vertical="center"/>
    </xf>
    <xf numFmtId="0" fontId="10" fillId="0" borderId="2" xfId="0" applyFont="1" applyBorder="1" applyAlignment="1">
      <alignment vertical="center"/>
    </xf>
    <xf numFmtId="0" fontId="10" fillId="0" borderId="0" xfId="0" applyFont="1" applyAlignment="1">
      <alignment vertical="center"/>
    </xf>
    <xf numFmtId="0" fontId="20" fillId="22" borderId="4" xfId="0" applyFont="1" applyFill="1" applyBorder="1" applyAlignment="1">
      <alignment vertical="center"/>
    </xf>
    <xf numFmtId="0" fontId="20" fillId="22" borderId="0" xfId="0" applyFont="1" applyFill="1" applyBorder="1" applyAlignment="1">
      <alignment vertical="center"/>
    </xf>
    <xf numFmtId="0" fontId="12" fillId="0" borderId="0" xfId="0" applyFont="1" applyBorder="1" applyAlignment="1">
      <alignment vertical="top" wrapText="1"/>
    </xf>
    <xf numFmtId="0" fontId="8" fillId="26" borderId="1" xfId="0" applyFont="1" applyFill="1" applyBorder="1" applyAlignment="1">
      <alignment vertical="center"/>
    </xf>
    <xf numFmtId="0" fontId="5" fillId="0" borderId="0" xfId="0" applyFont="1" applyBorder="1" applyAlignment="1">
      <alignment vertical="center"/>
    </xf>
    <xf numFmtId="0" fontId="5" fillId="23" borderId="0" xfId="0" applyFont="1" applyFill="1" applyBorder="1" applyAlignment="1">
      <alignment vertical="center"/>
    </xf>
    <xf numFmtId="0" fontId="5" fillId="0" borderId="0" xfId="0" applyFont="1" applyAlignment="1">
      <alignment vertical="center"/>
    </xf>
    <xf numFmtId="0" fontId="8" fillId="26" borderId="2" xfId="0" applyFont="1" applyFill="1" applyBorder="1" applyAlignment="1">
      <alignment vertical="center"/>
    </xf>
    <xf numFmtId="0" fontId="5" fillId="0" borderId="2" xfId="0" applyFont="1" applyBorder="1" applyAlignment="1">
      <alignment vertical="center"/>
    </xf>
    <xf numFmtId="0" fontId="10" fillId="0" borderId="4" xfId="0" applyFont="1" applyBorder="1" applyAlignment="1">
      <alignment vertical="center"/>
    </xf>
    <xf numFmtId="0" fontId="6" fillId="0" borderId="2" xfId="0" applyFont="1" applyBorder="1" applyAlignment="1"/>
    <xf numFmtId="0" fontId="21" fillId="23" borderId="2" xfId="0" applyFont="1" applyFill="1" applyBorder="1" applyAlignment="1">
      <alignment vertical="center" wrapText="1"/>
    </xf>
    <xf numFmtId="0" fontId="21" fillId="23" borderId="2" xfId="0" applyFont="1" applyFill="1" applyBorder="1" applyAlignment="1">
      <alignment vertical="center"/>
    </xf>
    <xf numFmtId="0" fontId="22" fillId="23" borderId="2" xfId="0" applyFont="1" applyFill="1" applyBorder="1" applyAlignment="1">
      <alignment vertical="center"/>
    </xf>
    <xf numFmtId="0" fontId="19" fillId="0" borderId="2" xfId="0" applyFont="1" applyBorder="1" applyAlignment="1">
      <alignment vertical="center"/>
    </xf>
    <xf numFmtId="0" fontId="23" fillId="0" borderId="2" xfId="0" applyFont="1" applyBorder="1" applyAlignment="1">
      <alignment vertical="center"/>
    </xf>
    <xf numFmtId="0" fontId="23" fillId="0" borderId="1" xfId="0" applyFont="1" applyBorder="1" applyAlignment="1">
      <alignment vertical="center"/>
    </xf>
    <xf numFmtId="0" fontId="23" fillId="0" borderId="13" xfId="0" applyFont="1" applyBorder="1" applyAlignment="1">
      <alignment vertical="center"/>
    </xf>
    <xf numFmtId="0" fontId="23" fillId="0" borderId="4" xfId="0" applyFont="1" applyBorder="1" applyAlignment="1">
      <alignment vertical="center"/>
    </xf>
    <xf numFmtId="0" fontId="23" fillId="0" borderId="1" xfId="0" applyFont="1" applyBorder="1" applyAlignment="1">
      <alignment vertical="center" wrapText="1"/>
    </xf>
    <xf numFmtId="0" fontId="23" fillId="0" borderId="13" xfId="0" applyFont="1" applyBorder="1" applyAlignment="1">
      <alignment vertical="center" wrapText="1"/>
    </xf>
    <xf numFmtId="0" fontId="23" fillId="0" borderId="4" xfId="0" applyFont="1" applyBorder="1" applyAlignment="1">
      <alignment vertical="center" wrapText="1"/>
    </xf>
    <xf numFmtId="0" fontId="5" fillId="0" borderId="2" xfId="0" applyFont="1" applyFill="1" applyBorder="1" applyAlignment="1">
      <alignment vertical="center" wrapText="1"/>
    </xf>
    <xf numFmtId="0" fontId="5" fillId="0" borderId="1" xfId="0" applyFont="1" applyFill="1" applyBorder="1" applyAlignment="1">
      <alignment vertical="center" wrapText="1"/>
    </xf>
    <xf numFmtId="0" fontId="14" fillId="0" borderId="1" xfId="0" applyFont="1" applyBorder="1" applyAlignment="1">
      <alignment vertical="center"/>
    </xf>
    <xf numFmtId="0" fontId="14" fillId="0" borderId="13" xfId="0" applyFont="1" applyBorder="1" applyAlignment="1">
      <alignment vertical="center"/>
    </xf>
    <xf numFmtId="0" fontId="14" fillId="0" borderId="4" xfId="0" applyFont="1" applyBorder="1" applyAlignment="1">
      <alignment vertical="center"/>
    </xf>
    <xf numFmtId="0" fontId="5" fillId="0" borderId="1" xfId="0" applyFont="1" applyBorder="1" applyAlignment="1">
      <alignment vertical="center"/>
    </xf>
    <xf numFmtId="0" fontId="5" fillId="0" borderId="13" xfId="0" applyFont="1" applyBorder="1" applyAlignment="1">
      <alignment vertical="center"/>
    </xf>
    <xf numFmtId="0" fontId="5" fillId="0" borderId="4" xfId="0" applyFont="1" applyBorder="1" applyAlignment="1">
      <alignment vertical="center"/>
    </xf>
    <xf numFmtId="0" fontId="6" fillId="0" borderId="4" xfId="0" applyFont="1" applyBorder="1" applyAlignment="1">
      <alignment vertical="top" wrapText="1"/>
    </xf>
    <xf numFmtId="0" fontId="20" fillId="22" borderId="1" xfId="0" applyFont="1" applyFill="1" applyBorder="1" applyAlignment="1">
      <alignment vertical="center"/>
    </xf>
    <xf numFmtId="0" fontId="20" fillId="22" borderId="13" xfId="0" applyFont="1" applyFill="1" applyBorder="1" applyAlignment="1">
      <alignment vertical="center"/>
    </xf>
    <xf numFmtId="0" fontId="6" fillId="0" borderId="1" xfId="0" applyFont="1" applyBorder="1" applyAlignment="1">
      <alignment vertical="center" wrapText="1"/>
    </xf>
    <xf numFmtId="0" fontId="6" fillId="0" borderId="13" xfId="0" applyFont="1" applyBorder="1" applyAlignment="1">
      <alignment vertical="center"/>
    </xf>
    <xf numFmtId="0" fontId="6" fillId="0" borderId="4" xfId="0" applyFont="1" applyBorder="1" applyAlignment="1">
      <alignment vertical="center"/>
    </xf>
    <xf numFmtId="0" fontId="5" fillId="23" borderId="1" xfId="0" applyFont="1" applyFill="1" applyBorder="1" applyAlignment="1">
      <alignment vertical="center" wrapText="1"/>
    </xf>
    <xf numFmtId="0" fontId="6" fillId="0" borderId="1" xfId="0" applyFont="1" applyFill="1" applyBorder="1" applyAlignment="1">
      <alignment vertical="center" wrapText="1"/>
    </xf>
    <xf numFmtId="0" fontId="5" fillId="23" borderId="13" xfId="0" applyFont="1" applyFill="1" applyBorder="1" applyAlignment="1">
      <alignment vertical="center" wrapText="1"/>
    </xf>
    <xf numFmtId="0" fontId="6" fillId="0" borderId="13" xfId="0" applyFont="1" applyFill="1" applyBorder="1" applyAlignment="1">
      <alignment vertical="center" wrapText="1"/>
    </xf>
    <xf numFmtId="0" fontId="5" fillId="23" borderId="4" xfId="0" applyFont="1" applyFill="1" applyBorder="1" applyAlignment="1">
      <alignment vertical="center" wrapText="1"/>
    </xf>
    <xf numFmtId="0" fontId="6" fillId="0" borderId="4" xfId="0" applyFont="1" applyFill="1" applyBorder="1" applyAlignment="1">
      <alignment vertical="center" wrapText="1"/>
    </xf>
    <xf numFmtId="0" fontId="24" fillId="0" borderId="1" xfId="0" applyFont="1" applyBorder="1" applyAlignment="1">
      <alignment vertical="center"/>
    </xf>
    <xf numFmtId="0" fontId="24" fillId="0" borderId="13" xfId="0" applyFont="1" applyBorder="1" applyAlignment="1">
      <alignment vertical="center"/>
    </xf>
    <xf numFmtId="0" fontId="24" fillId="0" borderId="4" xfId="0" applyFont="1" applyBorder="1" applyAlignment="1">
      <alignment vertical="center"/>
    </xf>
    <xf numFmtId="0" fontId="6" fillId="0" borderId="13" xfId="0" applyFont="1" applyBorder="1" applyAlignment="1">
      <alignment vertical="center" wrapText="1"/>
    </xf>
    <xf numFmtId="0" fontId="6" fillId="0" borderId="4" xfId="0" applyFont="1" applyBorder="1" applyAlignment="1">
      <alignment vertical="center" wrapText="1"/>
    </xf>
    <xf numFmtId="0" fontId="25" fillId="0" borderId="1" xfId="0" applyFont="1" applyBorder="1" applyAlignment="1">
      <alignment vertical="center"/>
    </xf>
    <xf numFmtId="0" fontId="25" fillId="0" borderId="13" xfId="0" applyFont="1" applyBorder="1" applyAlignment="1">
      <alignment vertical="center"/>
    </xf>
    <xf numFmtId="0" fontId="25" fillId="0" borderId="4" xfId="0" applyFont="1" applyBorder="1" applyAlignment="1">
      <alignment vertical="center"/>
    </xf>
    <xf numFmtId="0" fontId="26" fillId="0" borderId="1" xfId="0" applyFont="1" applyBorder="1" applyAlignment="1">
      <alignment vertical="center"/>
    </xf>
    <xf numFmtId="0" fontId="26" fillId="0" borderId="13" xfId="0" applyFont="1" applyBorder="1" applyAlignment="1">
      <alignment vertical="center"/>
    </xf>
    <xf numFmtId="0" fontId="26" fillId="0" borderId="4" xfId="0" applyFont="1" applyBorder="1" applyAlignment="1">
      <alignment vertical="center"/>
    </xf>
    <xf numFmtId="0" fontId="27" fillId="0" borderId="1" xfId="0" applyFont="1" applyBorder="1" applyAlignment="1">
      <alignment vertical="center"/>
    </xf>
    <xf numFmtId="0" fontId="27" fillId="0" borderId="13" xfId="0" applyFont="1" applyBorder="1" applyAlignment="1">
      <alignment vertical="center"/>
    </xf>
    <xf numFmtId="0" fontId="27" fillId="0" borderId="4" xfId="0" applyFont="1" applyBorder="1" applyAlignment="1">
      <alignment vertical="center"/>
    </xf>
    <xf numFmtId="0" fontId="6" fillId="0" borderId="2" xfId="0" applyFont="1" applyBorder="1" applyAlignment="1">
      <alignment wrapText="1"/>
    </xf>
    <xf numFmtId="0" fontId="26" fillId="0" borderId="1" xfId="0" applyFont="1" applyBorder="1" applyAlignment="1"/>
    <xf numFmtId="0" fontId="26" fillId="0" borderId="13" xfId="0" applyFont="1" applyBorder="1" applyAlignment="1"/>
    <xf numFmtId="0" fontId="26" fillId="0" borderId="4" xfId="0" applyFont="1" applyBorder="1" applyAlignment="1"/>
    <xf numFmtId="0" fontId="10" fillId="0" borderId="2" xfId="0" applyFont="1" applyBorder="1" applyAlignment="1">
      <alignment vertical="center" wrapText="1"/>
    </xf>
    <xf numFmtId="0" fontId="10" fillId="27" borderId="1" xfId="0" applyFont="1" applyFill="1" applyBorder="1" applyAlignment="1">
      <alignment vertical="center"/>
    </xf>
    <xf numFmtId="0" fontId="10" fillId="27" borderId="13" xfId="0" applyFont="1" applyFill="1" applyBorder="1" applyAlignment="1">
      <alignment vertical="center"/>
    </xf>
    <xf numFmtId="0" fontId="10" fillId="27" borderId="4" xfId="0" applyFont="1" applyFill="1" applyBorder="1" applyAlignment="1">
      <alignment vertical="center"/>
    </xf>
    <xf numFmtId="0" fontId="10" fillId="27" borderId="2" xfId="0" applyFont="1" applyFill="1" applyBorder="1" applyAlignment="1">
      <alignment vertical="center" wrapText="1"/>
    </xf>
    <xf numFmtId="0" fontId="12" fillId="0" borderId="14" xfId="0" applyFont="1" applyBorder="1" applyAlignment="1">
      <alignment vertical="top" wrapText="1"/>
    </xf>
    <xf numFmtId="0" fontId="10" fillId="27" borderId="2" xfId="0" applyFont="1" applyFill="1" applyBorder="1" applyAlignment="1">
      <alignment vertical="center"/>
    </xf>
    <xf numFmtId="0" fontId="10" fillId="0" borderId="0" xfId="0" applyFont="1" applyAlignment="1">
      <alignment horizontal="center" vertical="top" wrapText="1"/>
    </xf>
    <xf numFmtId="0" fontId="12" fillId="0" borderId="1" xfId="0" applyFont="1" applyBorder="1" applyAlignment="1">
      <alignment vertical="top" wrapText="1"/>
    </xf>
    <xf numFmtId="0" fontId="12" fillId="0" borderId="13" xfId="0" applyFont="1" applyBorder="1" applyAlignment="1">
      <alignment vertical="top" wrapText="1"/>
    </xf>
    <xf numFmtId="0" fontId="12" fillId="0" borderId="4" xfId="0" applyFont="1" applyBorder="1" applyAlignment="1">
      <alignment vertical="top" wrapText="1"/>
    </xf>
    <xf numFmtId="0" fontId="28" fillId="0" borderId="1" xfId="0" applyFont="1" applyBorder="1" applyAlignment="1">
      <alignment vertical="top" wrapText="1"/>
    </xf>
    <xf numFmtId="0" fontId="28" fillId="0" borderId="13" xfId="0" applyFont="1" applyBorder="1" applyAlignment="1">
      <alignment vertical="top" wrapText="1"/>
    </xf>
    <xf numFmtId="0" fontId="28" fillId="0" borderId="4" xfId="0" applyFont="1" applyBorder="1" applyAlignment="1">
      <alignment vertical="top" wrapText="1"/>
    </xf>
    <xf numFmtId="0" fontId="12" fillId="0" borderId="2" xfId="0" applyFont="1" applyBorder="1" applyAlignment="1">
      <alignment vertical="top" wrapText="1"/>
    </xf>
    <xf numFmtId="0" fontId="12" fillId="0" borderId="2" xfId="0" applyFont="1" applyFill="1" applyBorder="1" applyAlignment="1">
      <alignment vertical="top" wrapText="1"/>
    </xf>
    <xf numFmtId="0" fontId="29" fillId="0" borderId="2" xfId="0" applyFont="1" applyBorder="1" applyAlignment="1">
      <alignment vertical="top" wrapText="1"/>
    </xf>
    <xf numFmtId="0" fontId="10" fillId="0" borderId="2" xfId="0" applyFont="1" applyBorder="1" applyAlignment="1">
      <alignment horizontal="center" vertical="center"/>
    </xf>
    <xf numFmtId="0" fontId="6" fillId="0" borderId="2" xfId="0" applyFont="1" applyFill="1" applyBorder="1" applyAlignment="1">
      <alignment vertical="top" wrapText="1"/>
    </xf>
    <xf numFmtId="0" fontId="6" fillId="0" borderId="1" xfId="0" applyFont="1" applyFill="1" applyBorder="1" applyAlignment="1">
      <alignment vertical="top" wrapText="1"/>
    </xf>
    <xf numFmtId="0" fontId="30" fillId="0" borderId="1" xfId="0" applyFont="1" applyBorder="1" applyAlignment="1">
      <alignment vertical="top" wrapText="1"/>
    </xf>
    <xf numFmtId="0" fontId="30" fillId="0" borderId="13" xfId="0" applyFont="1" applyBorder="1" applyAlignment="1">
      <alignment vertical="top" wrapText="1"/>
    </xf>
    <xf numFmtId="0" fontId="6" fillId="0" borderId="1" xfId="0" applyFont="1" applyBorder="1" applyAlignment="1">
      <alignment vertical="top" wrapText="1"/>
    </xf>
    <xf numFmtId="0" fontId="6" fillId="0" borderId="13" xfId="0" applyFont="1" applyBorder="1" applyAlignment="1">
      <alignment vertical="top" wrapText="1"/>
    </xf>
    <xf numFmtId="0" fontId="6" fillId="0" borderId="8" xfId="0" applyFont="1" applyBorder="1" applyAlignment="1">
      <alignment vertical="top" wrapText="1"/>
    </xf>
    <xf numFmtId="0" fontId="6" fillId="0" borderId="10" xfId="0" applyFont="1" applyBorder="1" applyAlignment="1">
      <alignment vertical="top" wrapText="1"/>
    </xf>
    <xf numFmtId="0" fontId="6" fillId="0" borderId="2" xfId="0" applyFont="1" applyBorder="1" applyAlignment="1">
      <alignment vertical="top" wrapText="1"/>
    </xf>
    <xf numFmtId="0" fontId="6" fillId="0" borderId="0" xfId="0" applyFont="1" applyAlignment="1">
      <alignment vertical="top" wrapText="1"/>
    </xf>
    <xf numFmtId="0" fontId="8" fillId="24" borderId="0" xfId="0" applyFont="1" applyFill="1" applyBorder="1" applyAlignment="1">
      <alignment horizontal="right" vertical="center"/>
    </xf>
    <xf numFmtId="0" fontId="31" fillId="29" borderId="0" xfId="0" applyFont="1" applyFill="1" applyBorder="1" applyAlignment="1">
      <alignment horizontal="center" vertical="center"/>
    </xf>
    <xf numFmtId="0" fontId="12" fillId="0" borderId="0" xfId="0" applyFont="1" applyAlignment="1">
      <alignment wrapText="1"/>
    </xf>
    <xf numFmtId="0" fontId="12" fillId="0" borderId="0" xfId="0" applyFont="1" applyAlignment="1">
      <alignment horizontal="center" vertical="center"/>
    </xf>
    <xf numFmtId="0" fontId="33" fillId="0" borderId="0" xfId="0" applyFont="1" applyFill="1" applyBorder="1" applyAlignment="1">
      <alignment horizontal="center" vertical="center"/>
    </xf>
    <xf numFmtId="0" fontId="10" fillId="23" borderId="0" xfId="0" applyFont="1" applyFill="1" applyAlignment="1">
      <alignment horizontal="center" vertical="center"/>
    </xf>
    <xf numFmtId="0" fontId="10" fillId="23" borderId="0" xfId="0" applyFont="1" applyFill="1" applyAlignment="1">
      <alignment vertical="top" wrapText="1"/>
    </xf>
    <xf numFmtId="0" fontId="10" fillId="23" borderId="0" xfId="0" applyFont="1" applyFill="1" applyAlignment="1">
      <alignment horizontal="center" vertical="top" wrapText="1"/>
    </xf>
    <xf numFmtId="1" fontId="12" fillId="0" borderId="0" xfId="0" applyNumberFormat="1" applyFont="1" applyAlignment="1">
      <alignment horizontal="center" vertical="center"/>
    </xf>
    <xf numFmtId="0" fontId="10" fillId="23" borderId="0" xfId="0" applyFont="1" applyFill="1" applyAlignment="1">
      <alignment horizontal="center" vertical="center" wrapText="1"/>
    </xf>
    <xf numFmtId="0" fontId="10" fillId="0" borderId="0" xfId="0" applyFont="1" applyAlignment="1">
      <alignment horizontal="center" vertical="center" wrapText="1"/>
    </xf>
    <xf numFmtId="0" fontId="10" fillId="0" borderId="0" xfId="0" applyFont="1" applyFill="1" applyAlignment="1">
      <alignment vertical="top" wrapText="1"/>
    </xf>
    <xf numFmtId="0" fontId="10" fillId="0" borderId="0" xfId="0" applyFont="1" applyFill="1" applyAlignment="1">
      <alignment horizontal="center" vertical="top" wrapText="1"/>
    </xf>
    <xf numFmtId="0" fontId="12" fillId="0" borderId="0" xfId="0" applyFont="1" applyAlignment="1">
      <alignment horizontal="left" vertical="center" wrapText="1"/>
    </xf>
    <xf numFmtId="0" fontId="10" fillId="31" borderId="0" xfId="0" applyFont="1" applyFill="1" applyAlignment="1">
      <alignment horizontal="center" vertical="center"/>
    </xf>
    <xf numFmtId="0" fontId="10" fillId="32" borderId="0" xfId="0" applyFont="1" applyFill="1" applyAlignment="1">
      <alignment horizontal="center" vertical="center" wrapText="1"/>
    </xf>
    <xf numFmtId="0" fontId="12" fillId="32" borderId="0" xfId="0" applyFont="1" applyFill="1" applyAlignment="1">
      <alignment horizontal="left" vertical="center" wrapText="1"/>
    </xf>
    <xf numFmtId="0" fontId="12" fillId="32" borderId="0" xfId="0" applyFont="1" applyFill="1" applyAlignment="1">
      <alignment horizontal="center"/>
    </xf>
    <xf numFmtId="0" fontId="10" fillId="32" borderId="0" xfId="0" applyFont="1" applyFill="1" applyAlignment="1">
      <alignment vertical="top" wrapText="1"/>
    </xf>
    <xf numFmtId="0" fontId="10" fillId="32" borderId="0" xfId="0" applyFont="1" applyFill="1" applyAlignment="1">
      <alignment horizontal="center" vertical="top" wrapText="1"/>
    </xf>
    <xf numFmtId="1" fontId="12" fillId="32" borderId="0" xfId="0" applyNumberFormat="1" applyFont="1" applyFill="1" applyAlignment="1">
      <alignment horizontal="center" vertical="center"/>
    </xf>
    <xf numFmtId="0" fontId="10" fillId="24" borderId="0" xfId="0" applyFont="1" applyFill="1" applyAlignment="1">
      <alignment horizontal="center" vertical="center"/>
    </xf>
    <xf numFmtId="0" fontId="10" fillId="24" borderId="0" xfId="0" applyFont="1" applyFill="1" applyAlignment="1">
      <alignment horizontal="center" vertical="center" wrapText="1"/>
    </xf>
    <xf numFmtId="0" fontId="12" fillId="24" borderId="0" xfId="0" applyFont="1" applyFill="1" applyAlignment="1">
      <alignment horizontal="left" vertical="center" wrapText="1"/>
    </xf>
    <xf numFmtId="0" fontId="12" fillId="24" borderId="0" xfId="0" applyFont="1" applyFill="1" applyAlignment="1">
      <alignment horizontal="center"/>
    </xf>
    <xf numFmtId="0" fontId="10" fillId="24" borderId="0" xfId="0" applyFont="1" applyFill="1" applyAlignment="1">
      <alignment vertical="top" wrapText="1"/>
    </xf>
    <xf numFmtId="0" fontId="10" fillId="24" borderId="0" xfId="0" applyFont="1" applyFill="1" applyAlignment="1">
      <alignment horizontal="center" vertical="top" wrapText="1"/>
    </xf>
    <xf numFmtId="0" fontId="12" fillId="24" borderId="0" xfId="0" applyFont="1" applyFill="1" applyAlignment="1">
      <alignment horizontal="center" vertical="center"/>
    </xf>
    <xf numFmtId="0" fontId="12" fillId="24" borderId="0" xfId="0" applyFont="1" applyFill="1"/>
    <xf numFmtId="0" fontId="10" fillId="0" borderId="0" xfId="0" applyFont="1" applyAlignment="1">
      <alignment vertical="top" wrapText="1"/>
    </xf>
    <xf numFmtId="0" fontId="34" fillId="0" borderId="0" xfId="0" applyFont="1" applyAlignment="1">
      <alignment horizontal="center" vertical="center"/>
    </xf>
    <xf numFmtId="0" fontId="34" fillId="0" borderId="0" xfId="0" applyFont="1"/>
    <xf numFmtId="0" fontId="0" fillId="0" borderId="0" xfId="0" applyFont="1"/>
    <xf numFmtId="0" fontId="0" fillId="0" borderId="2" xfId="0" applyFont="1" applyFill="1" applyBorder="1"/>
    <xf numFmtId="0" fontId="0" fillId="0" borderId="2" xfId="0" applyFont="1" applyBorder="1"/>
    <xf numFmtId="0" fontId="37" fillId="0" borderId="0" xfId="0" applyFont="1" applyAlignment="1">
      <alignment horizontal="center" vertical="center"/>
    </xf>
    <xf numFmtId="0" fontId="0" fillId="0" borderId="0" xfId="0" applyFont="1" applyAlignment="1">
      <alignment vertical="top" wrapText="1"/>
    </xf>
    <xf numFmtId="0" fontId="0" fillId="22" borderId="0" xfId="0" applyFont="1" applyFill="1" applyAlignment="1">
      <alignment vertical="top" wrapText="1"/>
    </xf>
    <xf numFmtId="0" fontId="37" fillId="22" borderId="0" xfId="0" applyFont="1" applyFill="1" applyAlignment="1">
      <alignment horizontal="center" vertical="center"/>
    </xf>
    <xf numFmtId="0" fontId="0" fillId="22" borderId="2" xfId="0" applyFont="1" applyFill="1" applyBorder="1" applyAlignment="1">
      <alignment vertical="top" wrapText="1"/>
    </xf>
    <xf numFmtId="0" fontId="37" fillId="22" borderId="0" xfId="0" applyFont="1" applyFill="1" applyAlignment="1">
      <alignment horizontal="left" vertical="top" wrapText="1"/>
    </xf>
    <xf numFmtId="0" fontId="37" fillId="22" borderId="0" xfId="0" applyFont="1" applyFill="1" applyAlignment="1">
      <alignment horizontal="center" vertical="top"/>
    </xf>
    <xf numFmtId="0" fontId="37" fillId="22" borderId="0" xfId="0" applyFont="1" applyFill="1" applyAlignment="1">
      <alignment horizontal="center" vertical="top" wrapText="1"/>
    </xf>
    <xf numFmtId="0" fontId="37" fillId="0" borderId="0" xfId="0" applyFont="1" applyAlignment="1">
      <alignment horizontal="center" vertical="top" wrapText="1"/>
    </xf>
    <xf numFmtId="0" fontId="37" fillId="0" borderId="0" xfId="0" applyFont="1" applyAlignment="1">
      <alignment horizontal="center" vertical="top"/>
    </xf>
    <xf numFmtId="0" fontId="35" fillId="25" borderId="1" xfId="15" applyFont="1" applyFill="1" applyBorder="1" applyAlignment="1">
      <alignment horizontal="center" vertical="center" wrapText="1"/>
    </xf>
    <xf numFmtId="0" fontId="35" fillId="25" borderId="1" xfId="15" applyFont="1" applyFill="1" applyBorder="1" applyAlignment="1">
      <alignment vertical="center" wrapText="1"/>
    </xf>
    <xf numFmtId="0" fontId="35" fillId="19" borderId="1" xfId="18" applyFont="1" applyBorder="1" applyAlignment="1">
      <alignment horizontal="center" vertical="center" wrapText="1"/>
    </xf>
    <xf numFmtId="0" fontId="35" fillId="16" borderId="1" xfId="15" applyFont="1" applyBorder="1" applyAlignment="1">
      <alignment horizontal="left" vertical="center" wrapText="1"/>
    </xf>
    <xf numFmtId="0" fontId="35" fillId="16" borderId="1" xfId="15" applyFont="1" applyBorder="1" applyAlignment="1">
      <alignment horizontal="center" vertical="center" wrapText="1"/>
    </xf>
    <xf numFmtId="0" fontId="38" fillId="30" borderId="1" xfId="0" applyFont="1" applyFill="1" applyBorder="1" applyAlignment="1">
      <alignment vertical="center" wrapText="1"/>
    </xf>
    <xf numFmtId="0" fontId="38" fillId="22" borderId="1" xfId="0" applyFont="1" applyFill="1" applyBorder="1" applyAlignment="1">
      <alignment vertical="center" wrapText="1"/>
    </xf>
    <xf numFmtId="0" fontId="35" fillId="11" borderId="1" xfId="10" applyFont="1" applyBorder="1" applyAlignment="1">
      <alignment horizontal="center" vertical="center" wrapText="1"/>
    </xf>
    <xf numFmtId="0" fontId="37" fillId="6" borderId="1" xfId="5" applyFont="1" applyBorder="1" applyAlignment="1">
      <alignment horizontal="center" vertical="center" wrapText="1"/>
    </xf>
    <xf numFmtId="0" fontId="37" fillId="2" borderId="1" xfId="1" applyFont="1" applyBorder="1" applyAlignment="1">
      <alignment horizontal="center" vertical="center" wrapText="1"/>
    </xf>
    <xf numFmtId="0" fontId="35" fillId="17" borderId="1" xfId="16" applyFont="1" applyBorder="1" applyAlignment="1">
      <alignment horizontal="center" vertical="center" wrapText="1"/>
    </xf>
    <xf numFmtId="0" fontId="35" fillId="12" borderId="1" xfId="11" applyFont="1" applyBorder="1" applyAlignment="1">
      <alignment horizontal="center" vertical="center" wrapText="1"/>
    </xf>
    <xf numFmtId="0" fontId="37" fillId="7" borderId="1" xfId="6" applyFont="1" applyBorder="1" applyAlignment="1">
      <alignment horizontal="center" vertical="center" wrapText="1"/>
    </xf>
    <xf numFmtId="0" fontId="37" fillId="3" borderId="1" xfId="2" applyFont="1" applyBorder="1" applyAlignment="1">
      <alignment horizontal="center" vertical="center" wrapText="1"/>
    </xf>
    <xf numFmtId="0" fontId="35" fillId="18" borderId="1" xfId="17" applyFont="1" applyBorder="1" applyAlignment="1">
      <alignment horizontal="center" vertical="center" wrapText="1"/>
    </xf>
    <xf numFmtId="0" fontId="35" fillId="13" borderId="1" xfId="12" applyFont="1" applyBorder="1" applyAlignment="1">
      <alignment horizontal="center" vertical="center" wrapText="1"/>
    </xf>
    <xf numFmtId="0" fontId="37" fillId="8" borderId="1" xfId="7" applyFont="1" applyBorder="1" applyAlignment="1">
      <alignment horizontal="center" vertical="center" wrapText="1"/>
    </xf>
    <xf numFmtId="0" fontId="37" fillId="4" borderId="1" xfId="3" applyFont="1" applyBorder="1" applyAlignment="1">
      <alignment horizontal="center" vertical="center" wrapText="1"/>
    </xf>
    <xf numFmtId="0" fontId="35" fillId="14" borderId="1" xfId="13" applyFont="1" applyBorder="1" applyAlignment="1">
      <alignment horizontal="center" vertical="center" wrapText="1"/>
    </xf>
    <xf numFmtId="0" fontId="37" fillId="9" borderId="1" xfId="8" applyFont="1" applyBorder="1" applyAlignment="1">
      <alignment horizontal="center" vertical="center" wrapText="1"/>
    </xf>
    <xf numFmtId="0" fontId="37" fillId="5" borderId="1" xfId="4" applyFont="1" applyBorder="1" applyAlignment="1">
      <alignment horizontal="center" vertical="center" wrapText="1"/>
    </xf>
    <xf numFmtId="0" fontId="35" fillId="20" borderId="1" xfId="19" applyFont="1" applyBorder="1" applyAlignment="1">
      <alignment horizontal="center" vertical="center" wrapText="1"/>
    </xf>
    <xf numFmtId="0" fontId="35" fillId="15" borderId="1" xfId="14" applyFont="1" applyBorder="1" applyAlignment="1">
      <alignment horizontal="center" vertical="center" wrapText="1"/>
    </xf>
    <xf numFmtId="0" fontId="37" fillId="10" borderId="1" xfId="9" applyFont="1" applyBorder="1" applyAlignment="1">
      <alignment horizontal="center" vertical="center" wrapText="1"/>
    </xf>
    <xf numFmtId="0" fontId="37" fillId="0" borderId="0" xfId="0" applyFont="1" applyAlignment="1">
      <alignment vertical="center" wrapText="1"/>
    </xf>
    <xf numFmtId="0" fontId="0" fillId="23" borderId="2" xfId="0" applyFont="1" applyFill="1" applyBorder="1"/>
    <xf numFmtId="0" fontId="39" fillId="21" borderId="2" xfId="20" applyFont="1" applyBorder="1" applyAlignment="1">
      <alignment vertical="top" wrapText="1"/>
    </xf>
    <xf numFmtId="1" fontId="35" fillId="19" borderId="2" xfId="18" applyNumberFormat="1" applyFont="1" applyBorder="1" applyAlignment="1">
      <alignment horizontal="center" vertical="center" wrapText="1"/>
    </xf>
    <xf numFmtId="0" fontId="0" fillId="0" borderId="2" xfId="0" applyFont="1" applyFill="1" applyBorder="1" applyAlignment="1">
      <alignment horizontal="left" vertical="top" wrapText="1"/>
    </xf>
    <xf numFmtId="0" fontId="0" fillId="0" borderId="2" xfId="0" applyFont="1" applyFill="1" applyBorder="1" applyAlignment="1">
      <alignment horizontal="center" vertical="top"/>
    </xf>
    <xf numFmtId="1" fontId="0" fillId="0" borderId="2" xfId="0" applyNumberFormat="1" applyFont="1" applyFill="1" applyBorder="1" applyAlignment="1">
      <alignment horizontal="center"/>
    </xf>
    <xf numFmtId="0" fontId="0" fillId="23" borderId="0" xfId="0" applyFont="1" applyFill="1"/>
    <xf numFmtId="1" fontId="0" fillId="23" borderId="0" xfId="0" applyNumberFormat="1" applyFont="1" applyFill="1"/>
    <xf numFmtId="0" fontId="39" fillId="21" borderId="2" xfId="20" applyFont="1" applyBorder="1" applyAlignment="1">
      <alignment horizontal="left" vertical="top" wrapText="1"/>
    </xf>
    <xf numFmtId="0" fontId="37" fillId="0" borderId="2" xfId="0" applyFont="1" applyBorder="1" applyAlignment="1">
      <alignment horizontal="left" vertical="top" wrapText="1"/>
    </xf>
    <xf numFmtId="0" fontId="37" fillId="0" borderId="2" xfId="0" applyFont="1" applyBorder="1" applyAlignment="1">
      <alignment horizontal="center" vertical="top"/>
    </xf>
    <xf numFmtId="0" fontId="0" fillId="0" borderId="2" xfId="0" applyFont="1" applyBorder="1" applyAlignment="1">
      <alignment horizontal="center" vertical="top"/>
    </xf>
    <xf numFmtId="0" fontId="0" fillId="30" borderId="2" xfId="0" applyFont="1" applyFill="1" applyBorder="1" applyAlignment="1">
      <alignment horizontal="left" vertical="top" wrapText="1"/>
    </xf>
    <xf numFmtId="0" fontId="39" fillId="21" borderId="2" xfId="20" applyFont="1" applyBorder="1" applyAlignment="1">
      <alignment wrapText="1"/>
    </xf>
    <xf numFmtId="0" fontId="0" fillId="0" borderId="2" xfId="0" applyFont="1" applyFill="1" applyBorder="1" applyAlignment="1">
      <alignment horizontal="center" vertical="top" wrapText="1"/>
    </xf>
    <xf numFmtId="0" fontId="0" fillId="0" borderId="0" xfId="0" applyFont="1" applyFill="1" applyBorder="1" applyAlignment="1">
      <alignment horizontal="center" vertical="top"/>
    </xf>
    <xf numFmtId="0" fontId="37" fillId="0" borderId="0" xfId="0" applyFont="1" applyBorder="1" applyAlignment="1">
      <alignment horizontal="left" vertical="top" wrapText="1"/>
    </xf>
    <xf numFmtId="0" fontId="0" fillId="0" borderId="0" xfId="0" applyFont="1" applyFill="1" applyBorder="1" applyAlignment="1">
      <alignment horizontal="left" vertical="top" wrapText="1"/>
    </xf>
    <xf numFmtId="0" fontId="0" fillId="23" borderId="0" xfId="0" applyFont="1" applyFill="1" applyBorder="1"/>
    <xf numFmtId="0" fontId="37" fillId="0" borderId="0" xfId="0" applyFont="1" applyBorder="1" applyAlignment="1">
      <alignment horizontal="center" vertical="top"/>
    </xf>
    <xf numFmtId="0" fontId="0" fillId="0" borderId="0" xfId="0" applyFont="1" applyBorder="1" applyAlignment="1">
      <alignment horizontal="center" vertical="top"/>
    </xf>
    <xf numFmtId="0" fontId="0" fillId="0" borderId="0" xfId="0" applyFont="1" applyBorder="1"/>
    <xf numFmtId="0" fontId="0" fillId="22" borderId="0" xfId="0" applyFont="1" applyFill="1" applyBorder="1" applyAlignment="1">
      <alignment vertical="top" wrapText="1"/>
    </xf>
    <xf numFmtId="0" fontId="0" fillId="30" borderId="0" xfId="0" applyFont="1" applyFill="1" applyBorder="1" applyAlignment="1">
      <alignment horizontal="left" vertical="top" wrapText="1"/>
    </xf>
    <xf numFmtId="0" fontId="39" fillId="21" borderId="0" xfId="20" applyFont="1" applyBorder="1" applyAlignment="1">
      <alignment horizontal="left" vertical="top" wrapText="1"/>
    </xf>
    <xf numFmtId="0" fontId="37" fillId="0" borderId="0" xfId="0" applyFont="1" applyAlignment="1">
      <alignment horizontal="left" vertical="top" wrapText="1"/>
    </xf>
    <xf numFmtId="0" fontId="0" fillId="0" borderId="0" xfId="0" applyFont="1" applyAlignment="1">
      <alignment horizontal="center" vertical="top"/>
    </xf>
    <xf numFmtId="0" fontId="37" fillId="0" borderId="0" xfId="0" applyFont="1" applyAlignment="1">
      <alignment horizontal="center"/>
    </xf>
    <xf numFmtId="0" fontId="34" fillId="0" borderId="0" xfId="0" applyFont="1" applyAlignment="1">
      <alignment horizontal="center" vertical="center" wrapText="1"/>
    </xf>
    <xf numFmtId="0" fontId="33" fillId="0" borderId="0" xfId="0" applyFont="1" applyAlignment="1">
      <alignment horizontal="center" vertical="center" wrapText="1"/>
    </xf>
    <xf numFmtId="0" fontId="12" fillId="0" borderId="0" xfId="0" applyFont="1" applyAlignment="1">
      <alignment horizontal="center" vertical="center" wrapText="1"/>
    </xf>
    <xf numFmtId="0" fontId="8" fillId="25" borderId="0" xfId="0" applyFont="1" applyFill="1" applyAlignment="1">
      <alignment horizontal="right" wrapText="1"/>
    </xf>
    <xf numFmtId="0" fontId="31" fillId="29" borderId="0" xfId="0" applyFont="1" applyFill="1" applyAlignment="1">
      <alignment horizontal="center" vertical="center" wrapText="1"/>
    </xf>
    <xf numFmtId="0" fontId="8" fillId="24" borderId="0" xfId="0" applyFont="1" applyFill="1" applyAlignment="1">
      <alignment horizontal="right" vertical="center" wrapText="1"/>
    </xf>
    <xf numFmtId="1" fontId="7" fillId="24" borderId="0" xfId="0" applyNumberFormat="1" applyFont="1" applyFill="1" applyAlignment="1">
      <alignment horizontal="center" vertical="center" wrapText="1"/>
    </xf>
    <xf numFmtId="0" fontId="5" fillId="22" borderId="0" xfId="0" applyFont="1" applyFill="1" applyAlignment="1">
      <alignment horizontal="center" vertical="center" wrapText="1"/>
    </xf>
    <xf numFmtId="1" fontId="12" fillId="0" borderId="0" xfId="0" applyNumberFormat="1" applyFont="1" applyAlignment="1">
      <alignment horizontal="center" vertical="center" wrapText="1"/>
    </xf>
    <xf numFmtId="0" fontId="10" fillId="31" borderId="0" xfId="0" applyFont="1" applyFill="1" applyAlignment="1">
      <alignment horizontal="center" vertical="center" wrapText="1"/>
    </xf>
    <xf numFmtId="0" fontId="32" fillId="32" borderId="0" xfId="0" applyFont="1" applyFill="1" applyAlignment="1">
      <alignment horizontal="center" wrapText="1"/>
    </xf>
    <xf numFmtId="1" fontId="12" fillId="32" borderId="0" xfId="0" applyNumberFormat="1" applyFont="1" applyFill="1" applyAlignment="1">
      <alignment horizontal="center" vertical="center" wrapText="1"/>
    </xf>
    <xf numFmtId="0" fontId="32" fillId="24" borderId="0" xfId="0" applyFont="1" applyFill="1" applyAlignment="1">
      <alignment horizontal="center" wrapText="1"/>
    </xf>
    <xf numFmtId="0" fontId="12" fillId="24" borderId="0" xfId="0" applyFont="1" applyFill="1" applyAlignment="1">
      <alignment horizontal="center" vertical="center" wrapText="1"/>
    </xf>
    <xf numFmtId="0" fontId="32" fillId="0" borderId="0" xfId="0" applyFont="1" applyAlignment="1">
      <alignment horizontal="center" wrapText="1"/>
    </xf>
    <xf numFmtId="0" fontId="12" fillId="0" borderId="0" xfId="0" applyFont="1" applyAlignment="1">
      <alignment horizontal="center" wrapText="1"/>
    </xf>
    <xf numFmtId="0" fontId="12" fillId="32" borderId="0" xfId="0" applyFont="1" applyFill="1" applyAlignment="1">
      <alignment horizontal="center" wrapText="1"/>
    </xf>
    <xf numFmtId="0" fontId="12" fillId="24" borderId="0" xfId="0" applyFont="1" applyFill="1" applyAlignment="1">
      <alignment horizontal="center" wrapText="1"/>
    </xf>
    <xf numFmtId="0" fontId="44" fillId="23" borderId="0" xfId="0" applyFont="1" applyFill="1" applyAlignment="1">
      <alignment horizontal="center" vertical="top" wrapText="1"/>
    </xf>
    <xf numFmtId="0" fontId="44" fillId="0" borderId="0" xfId="0" applyFont="1" applyAlignment="1">
      <alignment horizontal="center" vertical="top" wrapText="1"/>
    </xf>
    <xf numFmtId="0" fontId="42" fillId="23" borderId="0" xfId="0" applyFont="1" applyFill="1"/>
    <xf numFmtId="0" fontId="37" fillId="35" borderId="0" xfId="0" applyFont="1" applyFill="1" applyAlignment="1">
      <alignment vertical="center" wrapText="1"/>
    </xf>
    <xf numFmtId="0" fontId="37" fillId="36" borderId="0" xfId="0" applyFont="1" applyFill="1" applyAlignment="1">
      <alignment vertical="center" wrapText="1"/>
    </xf>
    <xf numFmtId="0" fontId="37" fillId="37" borderId="0" xfId="0" applyFont="1" applyFill="1" applyAlignment="1">
      <alignment vertical="center" wrapText="1"/>
    </xf>
    <xf numFmtId="0" fontId="37" fillId="38" borderId="0" xfId="0" applyFont="1" applyFill="1" applyAlignment="1">
      <alignment vertical="center" wrapText="1"/>
    </xf>
    <xf numFmtId="0" fontId="37" fillId="39" borderId="0" xfId="0" applyFont="1" applyFill="1" applyAlignment="1">
      <alignment vertical="center" wrapText="1"/>
    </xf>
    <xf numFmtId="0" fontId="37" fillId="40" borderId="0" xfId="0" applyFont="1" applyFill="1" applyAlignment="1">
      <alignment vertical="center" wrapText="1"/>
    </xf>
    <xf numFmtId="0" fontId="37" fillId="41" borderId="0" xfId="0" applyFont="1" applyFill="1" applyAlignment="1">
      <alignment vertical="center" wrapText="1"/>
    </xf>
    <xf numFmtId="0" fontId="41" fillId="34" borderId="0" xfId="21" applyBorder="1" applyAlignment="1">
      <alignment vertical="center"/>
    </xf>
    <xf numFmtId="0" fontId="41" fillId="34" borderId="2" xfId="21" applyBorder="1" applyAlignment="1">
      <alignment vertical="center"/>
    </xf>
    <xf numFmtId="0" fontId="41" fillId="34" borderId="2" xfId="21" applyBorder="1" applyAlignment="1">
      <alignment horizontal="left" vertical="top" wrapText="1"/>
    </xf>
    <xf numFmtId="0" fontId="41" fillId="34" borderId="0" xfId="21" applyBorder="1" applyAlignment="1">
      <alignment horizontal="left" vertical="top" wrapText="1"/>
    </xf>
    <xf numFmtId="0" fontId="37" fillId="35" borderId="0" xfId="0" applyFont="1" applyFill="1" applyAlignment="1">
      <alignment horizontal="center" vertical="center" wrapText="1"/>
    </xf>
    <xf numFmtId="0" fontId="37" fillId="37" borderId="0" xfId="0" applyFont="1" applyFill="1" applyAlignment="1">
      <alignment horizontal="center" vertical="center" wrapText="1"/>
    </xf>
    <xf numFmtId="0" fontId="37" fillId="36" borderId="0" xfId="0" applyFont="1" applyFill="1" applyAlignment="1">
      <alignment horizontal="center" vertical="center" wrapText="1"/>
    </xf>
    <xf numFmtId="0" fontId="37" fillId="41" borderId="0" xfId="0" applyFont="1" applyFill="1" applyAlignment="1">
      <alignment horizontal="center" vertical="center" wrapText="1"/>
    </xf>
    <xf numFmtId="0" fontId="37" fillId="40" borderId="0" xfId="0" applyFont="1" applyFill="1" applyAlignment="1">
      <alignment horizontal="center" vertical="center" wrapText="1"/>
    </xf>
    <xf numFmtId="0" fontId="37" fillId="39" borderId="0" xfId="0" applyFont="1" applyFill="1" applyAlignment="1">
      <alignment horizontal="center" vertical="center" wrapText="1"/>
    </xf>
    <xf numFmtId="0" fontId="37" fillId="38" borderId="0" xfId="0" applyFont="1" applyFill="1" applyAlignment="1">
      <alignment horizontal="center" vertical="center" wrapText="1"/>
    </xf>
    <xf numFmtId="0" fontId="37" fillId="22" borderId="0" xfId="0" applyFont="1" applyFill="1" applyAlignment="1">
      <alignment horizontal="center"/>
    </xf>
    <xf numFmtId="0" fontId="0" fillId="22" borderId="11" xfId="0" applyFont="1" applyFill="1" applyBorder="1" applyAlignment="1">
      <alignment horizontal="center"/>
    </xf>
    <xf numFmtId="0" fontId="37" fillId="30" borderId="11" xfId="0" applyFont="1" applyFill="1" applyBorder="1" applyAlignment="1">
      <alignment horizontal="center"/>
    </xf>
    <xf numFmtId="0" fontId="36" fillId="19" borderId="11" xfId="18" applyFont="1" applyBorder="1" applyAlignment="1">
      <alignment horizontal="center" vertical="top" wrapText="1"/>
    </xf>
    <xf numFmtId="0" fontId="37" fillId="22" borderId="11" xfId="0" applyFont="1" applyFill="1" applyBorder="1" applyAlignment="1">
      <alignment horizontal="center"/>
    </xf>
    <xf numFmtId="0" fontId="0" fillId="0" borderId="11" xfId="0" applyFont="1" applyBorder="1" applyAlignment="1">
      <alignment horizontal="center"/>
    </xf>
    <xf numFmtId="0" fontId="12" fillId="0" borderId="0" xfId="0" applyFont="1" applyAlignment="1">
      <alignment horizontal="left" vertical="top" wrapText="1"/>
    </xf>
    <xf numFmtId="0" fontId="12" fillId="0" borderId="0" xfId="0" applyFont="1" applyAlignment="1">
      <alignment horizontal="left" vertical="top"/>
    </xf>
    <xf numFmtId="0" fontId="12" fillId="23" borderId="0" xfId="0" applyFont="1" applyFill="1" applyAlignment="1">
      <alignment horizontal="left" vertical="top" wrapText="1"/>
    </xf>
    <xf numFmtId="0" fontId="12" fillId="0" borderId="0" xfId="0" applyFont="1" applyAlignment="1">
      <alignment horizontal="center" vertical="top"/>
    </xf>
    <xf numFmtId="0" fontId="40" fillId="33" borderId="0" xfId="0" applyFont="1" applyFill="1" applyBorder="1" applyAlignment="1">
      <alignment horizontal="center" vertical="center"/>
    </xf>
    <xf numFmtId="0" fontId="32" fillId="0" borderId="0" xfId="0" applyFont="1" applyAlignment="1">
      <alignment horizontal="left" vertical="top" wrapText="1"/>
    </xf>
    <xf numFmtId="0" fontId="12" fillId="0" borderId="0" xfId="0" applyFont="1" applyAlignment="1">
      <alignment horizontal="center" vertical="top" wrapText="1"/>
    </xf>
    <xf numFmtId="0" fontId="40" fillId="33" borderId="0" xfId="0" applyFont="1" applyFill="1" applyAlignment="1">
      <alignment horizontal="center" vertical="center" wrapText="1"/>
    </xf>
  </cellXfs>
  <cellStyles count="22">
    <cellStyle name="20 % - Accent1" xfId="1" builtinId="30"/>
    <cellStyle name="20 % - Accent2" xfId="2" builtinId="34"/>
    <cellStyle name="20 % - Accent4" xfId="3" builtinId="42"/>
    <cellStyle name="20 % - Accent5" xfId="4" builtinId="46"/>
    <cellStyle name="40 % - Accent1" xfId="5" builtinId="31"/>
    <cellStyle name="40 % - Accent2" xfId="6" builtinId="35"/>
    <cellStyle name="40 % - Accent4" xfId="7" builtinId="43"/>
    <cellStyle name="40 % - Accent5" xfId="8" builtinId="47"/>
    <cellStyle name="40 % - Accent6" xfId="9" builtinId="51"/>
    <cellStyle name="60 % - Accent1" xfId="10" builtinId="32"/>
    <cellStyle name="60 % - Accent2" xfId="11" builtinId="36"/>
    <cellStyle name="60 % - Accent4" xfId="12" builtinId="44"/>
    <cellStyle name="60 % - Accent5" xfId="13" builtinId="48"/>
    <cellStyle name="60 % - Accent6" xfId="14" builtinId="52"/>
    <cellStyle name="Accent1" xfId="15" builtinId="29"/>
    <cellStyle name="Accent2" xfId="16" builtinId="33"/>
    <cellStyle name="Accent4" xfId="17" builtinId="41"/>
    <cellStyle name="Accent5" xfId="18" builtinId="45"/>
    <cellStyle name="Accent6" xfId="19" builtinId="49"/>
    <cellStyle name="Neutre" xfId="20" builtinId="28"/>
    <cellStyle name="Normal" xfId="0" builtinId="0"/>
    <cellStyle name="Satisfaisant" xfId="21" builtinId="26"/>
  </cellStyles>
  <dxfs count="11">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theme="4"/>
        </patternFill>
      </fill>
    </dxf>
  </dxfs>
  <tableStyles count="1" defaultTableStyle="TableStyleMedium2" defaultPivotStyle="PivotStyleLight16">
    <tableStyle name="Style de tableau 1" pivot="0" count="1" xr9:uid="{00000000-0011-0000-FFFF-FFFF00000000}">
      <tableStyleElement type="firstColumnStripe" dxfId="10"/>
    </tableStyle>
  </tableStyles>
  <colors>
    <mruColors>
      <color rgb="FFEFDDFF"/>
      <color rgb="FFC5D8FF"/>
      <color rgb="FFD2F0FF"/>
      <color rgb="FFDDF3FF"/>
      <color rgb="FFC7FFCF"/>
      <color rgb="FFECFFF4"/>
      <color rgb="FFD9FFF1"/>
      <color rgb="FFC3FFF5"/>
      <color rgb="FF8F4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17</xdr:col>
          <xdr:colOff>390525</xdr:colOff>
          <xdr:row>4</xdr:row>
          <xdr:rowOff>76200</xdr:rowOff>
        </xdr:from>
        <xdr:to>
          <xdr:col>28</xdr:col>
          <xdr:colOff>257175</xdr:colOff>
          <xdr:row>9</xdr:row>
          <xdr:rowOff>0</xdr:rowOff>
        </xdr:to>
        <xdr:sp macro="" textlink="">
          <xdr:nvSpPr>
            <xdr:cNvPr id="2049" name="Button 1" hidden="1">
              <a:extLst>
                <a:ext uri="{63B3BB69-23CF-44E3-9099-C40C66FF867C}">
                  <a14:compatExt spid="_x0000_s2049"/>
                </a:ext>
                <a:ext uri="{FF2B5EF4-FFF2-40B4-BE49-F238E27FC236}">
                  <a16:creationId xmlns:a16="http://schemas.microsoft.com/office/drawing/2014/main" id="{551E2DD7-794D-4A61-B162-084B5999B16C}"/>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cs typeface="Calibri"/>
                </a:rPr>
                <a:t>Bouton 1</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do974apple/OneDrive/2019_MNFC_Recettes/2020.01_MNFC_Ebook_base_claudin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ettes"/>
      <sheetName val="Data 2"/>
    </sheetNames>
    <sheetDataSet>
      <sheetData sheetId="0" refreshError="1"/>
      <sheetData sheetId="1"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N902"/>
  <sheetViews>
    <sheetView showGridLines="0" zoomScale="70" zoomScaleNormal="70" workbookViewId="0">
      <pane ySplit="1" topLeftCell="A2" activePane="bottomLeft" state="frozen"/>
      <selection pane="bottomLeft" activeCell="A2" sqref="A2"/>
    </sheetView>
  </sheetViews>
  <sheetFormatPr baseColWidth="10" defaultColWidth="10.875" defaultRowHeight="21"/>
  <cols>
    <col min="1" max="1" width="64.625" style="105" customWidth="1"/>
    <col min="2" max="2" width="55.125" style="55" customWidth="1"/>
    <col min="3" max="3" width="10.125" style="44" customWidth="1"/>
    <col min="4" max="4" width="9.5" style="44" bestFit="1" customWidth="1"/>
    <col min="5" max="5" width="7.625" style="44" bestFit="1" customWidth="1"/>
    <col min="6" max="6" width="9" style="44" bestFit="1" customWidth="1"/>
    <col min="7" max="7" width="51.875" style="45" customWidth="1"/>
    <col min="8" max="8" width="13" style="46" customWidth="1"/>
    <col min="9" max="10" width="9" style="78" customWidth="1"/>
    <col min="11" max="11" width="7.625" style="78" bestFit="1" customWidth="1"/>
    <col min="12" max="16384" width="10.875" style="78"/>
  </cols>
  <sheetData>
    <row r="1" spans="1:12">
      <c r="A1" s="100" t="s">
        <v>0</v>
      </c>
      <c r="B1" s="73" t="s">
        <v>1</v>
      </c>
      <c r="C1" s="74" t="s">
        <v>2</v>
      </c>
      <c r="D1" s="74" t="s">
        <v>3</v>
      </c>
      <c r="E1" s="74" t="s">
        <v>4</v>
      </c>
      <c r="F1" s="74" t="s">
        <v>5</v>
      </c>
      <c r="G1" s="75" t="s">
        <v>6</v>
      </c>
      <c r="H1" s="76" t="s">
        <v>7</v>
      </c>
      <c r="I1" s="77" t="s">
        <v>8</v>
      </c>
      <c r="J1" s="77" t="s">
        <v>9</v>
      </c>
      <c r="K1" s="77" t="s">
        <v>10</v>
      </c>
      <c r="L1" s="77" t="s">
        <v>11</v>
      </c>
    </row>
    <row r="2" spans="1:12" ht="21" customHeight="1">
      <c r="A2" s="101" t="s">
        <v>12</v>
      </c>
      <c r="B2" s="180" t="s">
        <v>13</v>
      </c>
      <c r="C2" s="79" t="e">
        <f>H2*I2/100</f>
        <v>#REF!</v>
      </c>
      <c r="D2" s="79" t="e">
        <f>H2*J2/100</f>
        <v>#REF!</v>
      </c>
      <c r="E2" s="79" t="e">
        <f>H2*K2/100</f>
        <v>#REF!</v>
      </c>
      <c r="F2" s="79" t="e">
        <f>H2*L2/100</f>
        <v>#REF!</v>
      </c>
      <c r="G2" s="20" t="s">
        <v>14</v>
      </c>
      <c r="H2" s="17">
        <v>30</v>
      </c>
      <c r="I2" s="37" t="e">
        <f>VLOOKUP($G2,#REF!,3,0)</f>
        <v>#REF!</v>
      </c>
      <c r="J2" s="37" t="e">
        <f>VLOOKUP($G2,#REF!,5,0)</f>
        <v>#REF!</v>
      </c>
      <c r="K2" s="37" t="e">
        <f>VLOOKUP($G2,#REF!,12,0)</f>
        <v>#REF!</v>
      </c>
      <c r="L2" s="37" t="e">
        <f>VLOOKUP($G2,#REF!,8,0)</f>
        <v>#REF!</v>
      </c>
    </row>
    <row r="3" spans="1:12">
      <c r="A3" s="101"/>
      <c r="B3" s="180"/>
      <c r="C3" s="79" t="e">
        <f t="shared" ref="C3:C15" si="0">H3*I3/100</f>
        <v>#REF!</v>
      </c>
      <c r="D3" s="79" t="e">
        <f t="shared" ref="D3:D15" si="1">H3*J3/100</f>
        <v>#REF!</v>
      </c>
      <c r="E3" s="79" t="e">
        <f t="shared" ref="E3:E15" si="2">H3*K3/100</f>
        <v>#REF!</v>
      </c>
      <c r="F3" s="79" t="e">
        <f t="shared" ref="F3:F15" si="3">H3*L3/100</f>
        <v>#REF!</v>
      </c>
      <c r="G3" s="39" t="s">
        <v>15</v>
      </c>
      <c r="H3" s="17">
        <v>20</v>
      </c>
      <c r="I3" s="37" t="e">
        <f>VLOOKUP($G3,#REF!,3,0)</f>
        <v>#REF!</v>
      </c>
      <c r="J3" s="37" t="e">
        <f>VLOOKUP($G3,#REF!,5,0)</f>
        <v>#REF!</v>
      </c>
      <c r="K3" s="37" t="e">
        <f>VLOOKUP($G3,#REF!,12,0)</f>
        <v>#REF!</v>
      </c>
      <c r="L3" s="37" t="e">
        <f>VLOOKUP($G3,#REF!,8,0)</f>
        <v>#REF!</v>
      </c>
    </row>
    <row r="4" spans="1:12">
      <c r="A4" s="101"/>
      <c r="B4" s="180"/>
      <c r="C4" s="79" t="e">
        <f t="shared" si="0"/>
        <v>#REF!</v>
      </c>
      <c r="D4" s="79" t="e">
        <f t="shared" si="1"/>
        <v>#REF!</v>
      </c>
      <c r="E4" s="79" t="e">
        <f t="shared" si="2"/>
        <v>#REF!</v>
      </c>
      <c r="F4" s="79" t="e">
        <f t="shared" si="3"/>
        <v>#REF!</v>
      </c>
      <c r="G4" s="39" t="s">
        <v>16</v>
      </c>
      <c r="H4" s="17">
        <v>10</v>
      </c>
      <c r="I4" s="37" t="e">
        <f>VLOOKUP($G4,#REF!,3,0)</f>
        <v>#REF!</v>
      </c>
      <c r="J4" s="37" t="e">
        <f>VLOOKUP($G4,#REF!,5,0)</f>
        <v>#REF!</v>
      </c>
      <c r="K4" s="37" t="e">
        <f>VLOOKUP($G4,#REF!,12,0)</f>
        <v>#REF!</v>
      </c>
      <c r="L4" s="37" t="e">
        <f>VLOOKUP($G4,#REF!,8,0)</f>
        <v>#REF!</v>
      </c>
    </row>
    <row r="5" spans="1:12">
      <c r="A5" s="101"/>
      <c r="B5" s="180"/>
      <c r="C5" s="79" t="e">
        <f t="shared" si="0"/>
        <v>#REF!</v>
      </c>
      <c r="D5" s="79" t="e">
        <f t="shared" si="1"/>
        <v>#REF!</v>
      </c>
      <c r="E5" s="79" t="e">
        <f t="shared" si="2"/>
        <v>#REF!</v>
      </c>
      <c r="F5" s="79" t="e">
        <f t="shared" si="3"/>
        <v>#REF!</v>
      </c>
      <c r="G5" s="39" t="s">
        <v>17</v>
      </c>
      <c r="H5" s="17">
        <v>30</v>
      </c>
      <c r="I5" s="37" t="e">
        <f>VLOOKUP($G5,#REF!,3,0)</f>
        <v>#REF!</v>
      </c>
      <c r="J5" s="37" t="e">
        <f>VLOOKUP($G5,#REF!,5,0)</f>
        <v>#REF!</v>
      </c>
      <c r="K5" s="37" t="e">
        <f>VLOOKUP($G5,#REF!,12,0)</f>
        <v>#REF!</v>
      </c>
      <c r="L5" s="37" t="e">
        <f>VLOOKUP($G5,#REF!,8,0)</f>
        <v>#REF!</v>
      </c>
    </row>
    <row r="6" spans="1:12">
      <c r="A6" s="101"/>
      <c r="B6" s="180"/>
      <c r="C6" s="79" t="e">
        <f t="shared" si="0"/>
        <v>#REF!</v>
      </c>
      <c r="D6" s="79" t="e">
        <f t="shared" si="1"/>
        <v>#REF!</v>
      </c>
      <c r="E6" s="79" t="e">
        <f t="shared" si="2"/>
        <v>#REF!</v>
      </c>
      <c r="F6" s="79" t="e">
        <f t="shared" si="3"/>
        <v>#REF!</v>
      </c>
      <c r="G6" s="39" t="s">
        <v>18</v>
      </c>
      <c r="H6" s="17">
        <v>5</v>
      </c>
      <c r="I6" s="37" t="e">
        <f>VLOOKUP($G6,#REF!,3,0)</f>
        <v>#REF!</v>
      </c>
      <c r="J6" s="37" t="e">
        <f>VLOOKUP($G6,#REF!,5,0)</f>
        <v>#REF!</v>
      </c>
      <c r="K6" s="37" t="e">
        <f>VLOOKUP($G6,#REF!,12,0)</f>
        <v>#REF!</v>
      </c>
      <c r="L6" s="37" t="e">
        <f>VLOOKUP($G6,#REF!,8,0)</f>
        <v>#REF!</v>
      </c>
    </row>
    <row r="7" spans="1:12">
      <c r="A7" s="101"/>
      <c r="B7" s="180"/>
      <c r="C7" s="79" t="e">
        <f t="shared" si="0"/>
        <v>#REF!</v>
      </c>
      <c r="D7" s="79" t="e">
        <f t="shared" si="1"/>
        <v>#REF!</v>
      </c>
      <c r="E7" s="79" t="e">
        <f t="shared" si="2"/>
        <v>#REF!</v>
      </c>
      <c r="F7" s="79" t="e">
        <f t="shared" si="3"/>
        <v>#REF!</v>
      </c>
      <c r="G7" s="39" t="s">
        <v>19</v>
      </c>
      <c r="H7" s="17">
        <v>5</v>
      </c>
      <c r="I7" s="37" t="e">
        <f>VLOOKUP($G7,#REF!,3,0)</f>
        <v>#REF!</v>
      </c>
      <c r="J7" s="37" t="e">
        <f>VLOOKUP($G7,#REF!,5,0)</f>
        <v>#REF!</v>
      </c>
      <c r="K7" s="37" t="e">
        <f>VLOOKUP($G7,#REF!,12,0)</f>
        <v>#REF!</v>
      </c>
      <c r="L7" s="37" t="e">
        <f>VLOOKUP($G7,#REF!,8,0)</f>
        <v>#REF!</v>
      </c>
    </row>
    <row r="8" spans="1:12">
      <c r="A8" s="101"/>
      <c r="B8" s="180"/>
      <c r="C8" s="79" t="e">
        <f t="shared" si="0"/>
        <v>#REF!</v>
      </c>
      <c r="D8" s="79" t="e">
        <f t="shared" si="1"/>
        <v>#REF!</v>
      </c>
      <c r="E8" s="79" t="e">
        <f t="shared" si="2"/>
        <v>#REF!</v>
      </c>
      <c r="F8" s="79" t="e">
        <f t="shared" si="3"/>
        <v>#REF!</v>
      </c>
      <c r="G8" s="39" t="s">
        <v>20</v>
      </c>
      <c r="H8" s="17">
        <v>5</v>
      </c>
      <c r="I8" s="37" t="e">
        <f>VLOOKUP($G8,#REF!,3,0)</f>
        <v>#REF!</v>
      </c>
      <c r="J8" s="37" t="e">
        <f>VLOOKUP($G8,#REF!,5,0)</f>
        <v>#REF!</v>
      </c>
      <c r="K8" s="37" t="e">
        <f>VLOOKUP($G8,#REF!,12,0)</f>
        <v>#REF!</v>
      </c>
      <c r="L8" s="37" t="e">
        <f>VLOOKUP($G8,#REF!,8,0)</f>
        <v>#REF!</v>
      </c>
    </row>
    <row r="9" spans="1:12">
      <c r="A9" s="101"/>
      <c r="B9" s="180"/>
      <c r="C9" s="79" t="e">
        <f t="shared" si="0"/>
        <v>#REF!</v>
      </c>
      <c r="D9" s="79" t="e">
        <f t="shared" si="1"/>
        <v>#REF!</v>
      </c>
      <c r="E9" s="79" t="e">
        <f t="shared" si="2"/>
        <v>#REF!</v>
      </c>
      <c r="F9" s="79" t="e">
        <f t="shared" si="3"/>
        <v>#REF!</v>
      </c>
      <c r="G9" s="39" t="s">
        <v>21</v>
      </c>
      <c r="H9" s="17">
        <v>5</v>
      </c>
      <c r="I9" s="37" t="e">
        <f>VLOOKUP($G9,#REF!,3,0)</f>
        <v>#REF!</v>
      </c>
      <c r="J9" s="37" t="e">
        <f>VLOOKUP($G9,#REF!,5,0)</f>
        <v>#REF!</v>
      </c>
      <c r="K9" s="37" t="e">
        <f>VLOOKUP($G9,#REF!,12,0)</f>
        <v>#REF!</v>
      </c>
      <c r="L9" s="37" t="e">
        <f>VLOOKUP($G9,#REF!,8,0)</f>
        <v>#REF!</v>
      </c>
    </row>
    <row r="10" spans="1:12">
      <c r="A10" s="101"/>
      <c r="B10" s="180"/>
      <c r="C10" s="79" t="e">
        <f t="shared" si="0"/>
        <v>#REF!</v>
      </c>
      <c r="D10" s="79" t="e">
        <f t="shared" si="1"/>
        <v>#REF!</v>
      </c>
      <c r="E10" s="79" t="e">
        <f t="shared" si="2"/>
        <v>#REF!</v>
      </c>
      <c r="F10" s="79" t="e">
        <f t="shared" si="3"/>
        <v>#REF!</v>
      </c>
      <c r="G10" s="39" t="s">
        <v>22</v>
      </c>
      <c r="H10" s="17">
        <v>5</v>
      </c>
      <c r="I10" s="37" t="e">
        <f>VLOOKUP($G10,#REF!,3,0)</f>
        <v>#REF!</v>
      </c>
      <c r="J10" s="37" t="e">
        <f>VLOOKUP($G10,#REF!,5,0)</f>
        <v>#REF!</v>
      </c>
      <c r="K10" s="37" t="e">
        <f>VLOOKUP($G10,#REF!,12,0)</f>
        <v>#REF!</v>
      </c>
      <c r="L10" s="37" t="e">
        <f>VLOOKUP($G10,#REF!,8,0)</f>
        <v>#REF!</v>
      </c>
    </row>
    <row r="11" spans="1:12">
      <c r="A11" s="101"/>
      <c r="B11" s="180"/>
      <c r="C11" s="79" t="e">
        <f t="shared" si="0"/>
        <v>#REF!</v>
      </c>
      <c r="D11" s="79" t="e">
        <f t="shared" si="1"/>
        <v>#REF!</v>
      </c>
      <c r="E11" s="79" t="e">
        <f t="shared" si="2"/>
        <v>#REF!</v>
      </c>
      <c r="F11" s="79" t="e">
        <f t="shared" si="3"/>
        <v>#REF!</v>
      </c>
      <c r="G11" s="39" t="s">
        <v>23</v>
      </c>
      <c r="H11" s="17">
        <v>5</v>
      </c>
      <c r="I11" s="37" t="e">
        <f>VLOOKUP($G11,#REF!,3,0)</f>
        <v>#REF!</v>
      </c>
      <c r="J11" s="37" t="e">
        <f>VLOOKUP($G11,#REF!,5,0)</f>
        <v>#REF!</v>
      </c>
      <c r="K11" s="37" t="e">
        <f>VLOOKUP($G11,#REF!,12,0)</f>
        <v>#REF!</v>
      </c>
      <c r="L11" s="37" t="e">
        <f>VLOOKUP($G11,#REF!,8,0)</f>
        <v>#REF!</v>
      </c>
    </row>
    <row r="12" spans="1:12">
      <c r="A12" s="101"/>
      <c r="B12" s="180"/>
      <c r="C12" s="99" t="e">
        <f>SUM(C2:C11)</f>
        <v>#REF!</v>
      </c>
      <c r="D12" s="99" t="e">
        <f>SUM(D2:D11)</f>
        <v>#REF!</v>
      </c>
      <c r="E12" s="99" t="e">
        <f>SUM(E2:E11)</f>
        <v>#REF!</v>
      </c>
      <c r="F12" s="99" t="e">
        <f>SUM(F2:F11)</f>
        <v>#REF!</v>
      </c>
      <c r="G12" s="39"/>
      <c r="H12" s="17"/>
      <c r="I12" s="37"/>
      <c r="J12" s="37"/>
      <c r="K12" s="37"/>
      <c r="L12" s="37"/>
    </row>
    <row r="13" spans="1:12" ht="21" customHeight="1">
      <c r="A13" s="102" t="s">
        <v>24</v>
      </c>
      <c r="B13" s="180" t="s">
        <v>25</v>
      </c>
      <c r="C13" s="79" t="e">
        <f t="shared" si="0"/>
        <v>#REF!</v>
      </c>
      <c r="D13" s="79" t="e">
        <f t="shared" si="1"/>
        <v>#REF!</v>
      </c>
      <c r="E13" s="79" t="e">
        <f t="shared" si="2"/>
        <v>#REF!</v>
      </c>
      <c r="F13" s="79" t="e">
        <f t="shared" si="3"/>
        <v>#REF!</v>
      </c>
      <c r="G13" s="39" t="s">
        <v>14</v>
      </c>
      <c r="H13" s="17">
        <v>40</v>
      </c>
      <c r="I13" s="37" t="e">
        <f>VLOOKUP($G13,#REF!,3,0)</f>
        <v>#REF!</v>
      </c>
      <c r="J13" s="37" t="e">
        <f>VLOOKUP($G13,#REF!,5,0)</f>
        <v>#REF!</v>
      </c>
      <c r="K13" s="37" t="e">
        <f>VLOOKUP($G13,#REF!,12,0)</f>
        <v>#REF!</v>
      </c>
      <c r="L13" s="37" t="e">
        <f>VLOOKUP($G13,#REF!,8,0)</f>
        <v>#REF!</v>
      </c>
    </row>
    <row r="14" spans="1:12">
      <c r="A14" s="102"/>
      <c r="B14" s="180"/>
      <c r="C14" s="79" t="e">
        <f t="shared" si="0"/>
        <v>#REF!</v>
      </c>
      <c r="D14" s="79" t="e">
        <f t="shared" si="1"/>
        <v>#REF!</v>
      </c>
      <c r="E14" s="79" t="e">
        <f t="shared" si="2"/>
        <v>#REF!</v>
      </c>
      <c r="F14" s="79" t="e">
        <f t="shared" si="3"/>
        <v>#REF!</v>
      </c>
      <c r="G14" s="39" t="s">
        <v>26</v>
      </c>
      <c r="H14" s="17">
        <v>25</v>
      </c>
      <c r="I14" s="37" t="e">
        <f>VLOOKUP($G14,#REF!,3,0)</f>
        <v>#REF!</v>
      </c>
      <c r="J14" s="37" t="e">
        <f>VLOOKUP($G14,#REF!,5,0)</f>
        <v>#REF!</v>
      </c>
      <c r="K14" s="37" t="e">
        <f>VLOOKUP($G14,#REF!,12,0)</f>
        <v>#REF!</v>
      </c>
      <c r="L14" s="37" t="e">
        <f>VLOOKUP($G14,#REF!,8,0)</f>
        <v>#REF!</v>
      </c>
    </row>
    <row r="15" spans="1:12">
      <c r="A15" s="102"/>
      <c r="B15" s="180"/>
      <c r="C15" s="79" t="e">
        <f t="shared" si="0"/>
        <v>#REF!</v>
      </c>
      <c r="D15" s="79" t="e">
        <f t="shared" si="1"/>
        <v>#REF!</v>
      </c>
      <c r="E15" s="79" t="e">
        <f t="shared" si="2"/>
        <v>#REF!</v>
      </c>
      <c r="F15" s="79" t="e">
        <f t="shared" si="3"/>
        <v>#REF!</v>
      </c>
      <c r="G15" s="39" t="s">
        <v>27</v>
      </c>
      <c r="H15" s="17">
        <v>10</v>
      </c>
      <c r="I15" s="37" t="e">
        <f>VLOOKUP($G15,#REF!,3,0)</f>
        <v>#REF!</v>
      </c>
      <c r="J15" s="37" t="e">
        <f>VLOOKUP($G15,#REF!,5,0)</f>
        <v>#REF!</v>
      </c>
      <c r="K15" s="37" t="e">
        <f>VLOOKUP($G15,#REF!,12,0)</f>
        <v>#REF!</v>
      </c>
      <c r="L15" s="37" t="e">
        <f>VLOOKUP($G15,#REF!,8,0)</f>
        <v>#REF!</v>
      </c>
    </row>
    <row r="16" spans="1:12">
      <c r="A16" s="102"/>
      <c r="B16" s="180"/>
      <c r="C16" s="79" t="e">
        <f>H16*I16/100</f>
        <v>#REF!</v>
      </c>
      <c r="D16" s="79" t="e">
        <f>H16*J16/100</f>
        <v>#REF!</v>
      </c>
      <c r="E16" s="79" t="e">
        <f>H16*K16/100</f>
        <v>#REF!</v>
      </c>
      <c r="F16" s="79" t="e">
        <f>H16*L16/100</f>
        <v>#REF!</v>
      </c>
      <c r="G16" s="39" t="s">
        <v>28</v>
      </c>
      <c r="H16" s="17">
        <v>60</v>
      </c>
      <c r="I16" s="37" t="e">
        <f>VLOOKUP($G16,#REF!,3,0)</f>
        <v>#REF!</v>
      </c>
      <c r="J16" s="37" t="e">
        <f>VLOOKUP($G16,#REF!,5,0)</f>
        <v>#REF!</v>
      </c>
      <c r="K16" s="37" t="e">
        <f>VLOOKUP($G16,#REF!,12,0)</f>
        <v>#REF!</v>
      </c>
      <c r="L16" s="37" t="e">
        <f>VLOOKUP($G16,#REF!,8,0)</f>
        <v>#REF!</v>
      </c>
    </row>
    <row r="17" spans="1:12">
      <c r="A17" s="102"/>
      <c r="B17" s="180"/>
      <c r="C17" s="99" t="e">
        <f>SUM(C13:C16)</f>
        <v>#REF!</v>
      </c>
      <c r="D17" s="99" t="e">
        <f>SUM(D13:D16)</f>
        <v>#REF!</v>
      </c>
      <c r="E17" s="99" t="e">
        <f>SUM(E13:E16)</f>
        <v>#REF!</v>
      </c>
      <c r="F17" s="99" t="e">
        <f>SUM(F13:F16)</f>
        <v>#REF!</v>
      </c>
      <c r="G17" s="39"/>
      <c r="H17" s="17"/>
      <c r="I17" s="37"/>
      <c r="J17" s="37"/>
      <c r="K17" s="37"/>
      <c r="L17" s="37"/>
    </row>
    <row r="18" spans="1:12" ht="21" customHeight="1">
      <c r="A18" s="101" t="s">
        <v>29</v>
      </c>
      <c r="B18" s="180" t="s">
        <v>30</v>
      </c>
      <c r="C18" s="79" t="e">
        <f>H18*I18/100</f>
        <v>#REF!</v>
      </c>
      <c r="D18" s="79" t="e">
        <f>H18*J18/100</f>
        <v>#REF!</v>
      </c>
      <c r="E18" s="79" t="e">
        <f>H18*K18/100</f>
        <v>#REF!</v>
      </c>
      <c r="F18" s="79" t="e">
        <f>H18*L18/100</f>
        <v>#REF!</v>
      </c>
      <c r="G18" s="39" t="s">
        <v>31</v>
      </c>
      <c r="H18" s="17">
        <v>100</v>
      </c>
      <c r="I18" s="37" t="e">
        <f>VLOOKUP($G18,#REF!,3,0)</f>
        <v>#REF!</v>
      </c>
      <c r="J18" s="37" t="e">
        <f>VLOOKUP($G18,#REF!,5,0)</f>
        <v>#REF!</v>
      </c>
      <c r="K18" s="37" t="e">
        <f>VLOOKUP($G18,#REF!,12,0)</f>
        <v>#REF!</v>
      </c>
      <c r="L18" s="37" t="e">
        <f>VLOOKUP($G18,#REF!,8,0)</f>
        <v>#REF!</v>
      </c>
    </row>
    <row r="19" spans="1:12">
      <c r="A19" s="101"/>
      <c r="B19" s="180"/>
      <c r="C19" s="79" t="e">
        <f>H19*I19/100</f>
        <v>#REF!</v>
      </c>
      <c r="D19" s="79" t="e">
        <f>H19*J19/100</f>
        <v>#REF!</v>
      </c>
      <c r="E19" s="79" t="e">
        <f>H19*K19/100</f>
        <v>#REF!</v>
      </c>
      <c r="F19" s="79" t="e">
        <f>H19*L19/100</f>
        <v>#REF!</v>
      </c>
      <c r="G19" s="39" t="s">
        <v>32</v>
      </c>
      <c r="H19" s="17">
        <v>70</v>
      </c>
      <c r="I19" s="37" t="e">
        <f>VLOOKUP($G19,#REF!,3,0)</f>
        <v>#REF!</v>
      </c>
      <c r="J19" s="37" t="e">
        <f>VLOOKUP($G19,#REF!,5,0)</f>
        <v>#REF!</v>
      </c>
      <c r="K19" s="37" t="e">
        <f>VLOOKUP($G19,#REF!,12,0)</f>
        <v>#REF!</v>
      </c>
      <c r="L19" s="37" t="e">
        <f>VLOOKUP($G19,#REF!,8,0)</f>
        <v>#REF!</v>
      </c>
    </row>
    <row r="20" spans="1:12">
      <c r="A20" s="101"/>
      <c r="B20" s="180"/>
      <c r="C20" s="79" t="e">
        <f>H20*I20/100</f>
        <v>#REF!</v>
      </c>
      <c r="D20" s="79" t="e">
        <f>H20*J20/100</f>
        <v>#REF!</v>
      </c>
      <c r="E20" s="79" t="e">
        <f>H20*K20/100</f>
        <v>#REF!</v>
      </c>
      <c r="F20" s="79" t="e">
        <f>H20*L20/100</f>
        <v>#REF!</v>
      </c>
      <c r="G20" s="39" t="s">
        <v>33</v>
      </c>
      <c r="H20" s="17">
        <v>30</v>
      </c>
      <c r="I20" s="37" t="e">
        <f>VLOOKUP($G20,#REF!,3,0)</f>
        <v>#REF!</v>
      </c>
      <c r="J20" s="37" t="e">
        <f>VLOOKUP($G20,#REF!,5,0)</f>
        <v>#REF!</v>
      </c>
      <c r="K20" s="37" t="e">
        <f>VLOOKUP($G20,#REF!,12,0)</f>
        <v>#REF!</v>
      </c>
      <c r="L20" s="37" t="e">
        <f>VLOOKUP($G20,#REF!,8,0)</f>
        <v>#REF!</v>
      </c>
    </row>
    <row r="21" spans="1:12">
      <c r="A21" s="101"/>
      <c r="B21" s="180"/>
      <c r="C21" s="79" t="e">
        <f>H21*I21/100</f>
        <v>#REF!</v>
      </c>
      <c r="D21" s="79" t="e">
        <f>H21*J21/100</f>
        <v>#REF!</v>
      </c>
      <c r="E21" s="79" t="e">
        <f>H21*K21/100</f>
        <v>#REF!</v>
      </c>
      <c r="F21" s="79" t="e">
        <f>H21*L21/100</f>
        <v>#REF!</v>
      </c>
      <c r="G21" s="39" t="s">
        <v>34</v>
      </c>
      <c r="H21" s="17">
        <v>5</v>
      </c>
      <c r="I21" s="37" t="e">
        <f>VLOOKUP($G21,#REF!,3,0)</f>
        <v>#REF!</v>
      </c>
      <c r="J21" s="37" t="e">
        <f>VLOOKUP($G21,#REF!,5,0)</f>
        <v>#REF!</v>
      </c>
      <c r="K21" s="37" t="e">
        <f>VLOOKUP($G21,#REF!,12,0)</f>
        <v>#REF!</v>
      </c>
      <c r="L21" s="37" t="e">
        <f>VLOOKUP($G21,#REF!,8,0)</f>
        <v>#REF!</v>
      </c>
    </row>
    <row r="22" spans="1:12">
      <c r="A22" s="101"/>
      <c r="B22" s="180"/>
      <c r="C22" s="99" t="e">
        <f>SUM(C18:C21)</f>
        <v>#REF!</v>
      </c>
      <c r="D22" s="99" t="e">
        <f>SUM(D18:D21)</f>
        <v>#REF!</v>
      </c>
      <c r="E22" s="99" t="e">
        <f>SUM(E18:E21)</f>
        <v>#REF!</v>
      </c>
      <c r="F22" s="99" t="e">
        <f>SUM(F18:F21)</f>
        <v>#REF!</v>
      </c>
      <c r="G22" s="39"/>
      <c r="H22" s="17"/>
      <c r="I22" s="37"/>
      <c r="J22" s="37"/>
      <c r="K22" s="37"/>
      <c r="L22" s="37"/>
    </row>
    <row r="23" spans="1:12" ht="21" customHeight="1">
      <c r="A23" s="101" t="s">
        <v>35</v>
      </c>
      <c r="B23" s="180" t="s">
        <v>36</v>
      </c>
      <c r="C23" s="79" t="e">
        <f t="shared" ref="C23:C89" si="4">H23*I23/100</f>
        <v>#REF!</v>
      </c>
      <c r="D23" s="79" t="e">
        <f t="shared" ref="D23:D89" si="5">H23*J23/100</f>
        <v>#REF!</v>
      </c>
      <c r="E23" s="79" t="e">
        <f t="shared" ref="E23:E89" si="6">H23*K23/100</f>
        <v>#REF!</v>
      </c>
      <c r="F23" s="79" t="e">
        <f t="shared" ref="F23:F89" si="7">H23*L23/100</f>
        <v>#REF!</v>
      </c>
      <c r="G23" s="39" t="s">
        <v>14</v>
      </c>
      <c r="H23" s="17">
        <v>30</v>
      </c>
      <c r="I23" s="37" t="e">
        <f>VLOOKUP($G23,#REF!,3,0)</f>
        <v>#REF!</v>
      </c>
      <c r="J23" s="37" t="e">
        <f>VLOOKUP($G23,#REF!,5,0)</f>
        <v>#REF!</v>
      </c>
      <c r="K23" s="37" t="e">
        <f>VLOOKUP($G23,#REF!,12,0)</f>
        <v>#REF!</v>
      </c>
      <c r="L23" s="37" t="e">
        <f>VLOOKUP($G23,#REF!,8,0)</f>
        <v>#REF!</v>
      </c>
    </row>
    <row r="24" spans="1:12">
      <c r="A24" s="101"/>
      <c r="B24" s="180"/>
      <c r="C24" s="79" t="e">
        <f t="shared" si="4"/>
        <v>#REF!</v>
      </c>
      <c r="D24" s="79" t="e">
        <f t="shared" si="5"/>
        <v>#REF!</v>
      </c>
      <c r="E24" s="79" t="e">
        <f t="shared" si="6"/>
        <v>#REF!</v>
      </c>
      <c r="F24" s="79" t="e">
        <f t="shared" si="7"/>
        <v>#REF!</v>
      </c>
      <c r="G24" s="39" t="s">
        <v>37</v>
      </c>
      <c r="H24" s="17">
        <v>20</v>
      </c>
      <c r="I24" s="37" t="e">
        <f>VLOOKUP($G24,#REF!,3,0)</f>
        <v>#REF!</v>
      </c>
      <c r="J24" s="37" t="e">
        <f>VLOOKUP($G24,#REF!,5,0)</f>
        <v>#REF!</v>
      </c>
      <c r="K24" s="37" t="e">
        <f>VLOOKUP($G24,#REF!,12,0)</f>
        <v>#REF!</v>
      </c>
      <c r="L24" s="37" t="e">
        <f>VLOOKUP($G24,#REF!,8,0)</f>
        <v>#REF!</v>
      </c>
    </row>
    <row r="25" spans="1:12">
      <c r="A25" s="101"/>
      <c r="B25" s="180"/>
      <c r="C25" s="79" t="e">
        <f t="shared" si="4"/>
        <v>#REF!</v>
      </c>
      <c r="D25" s="79" t="e">
        <f t="shared" si="5"/>
        <v>#REF!</v>
      </c>
      <c r="E25" s="79" t="e">
        <f t="shared" si="6"/>
        <v>#REF!</v>
      </c>
      <c r="F25" s="79" t="e">
        <f t="shared" si="7"/>
        <v>#REF!</v>
      </c>
      <c r="G25" s="39" t="s">
        <v>38</v>
      </c>
      <c r="H25" s="17">
        <v>30</v>
      </c>
      <c r="I25" s="37" t="e">
        <f>VLOOKUP($G25,#REF!,3,0)</f>
        <v>#REF!</v>
      </c>
      <c r="J25" s="37" t="e">
        <f>VLOOKUP($G25,#REF!,5,0)</f>
        <v>#REF!</v>
      </c>
      <c r="K25" s="37" t="e">
        <f>VLOOKUP($G25,#REF!,12,0)</f>
        <v>#REF!</v>
      </c>
      <c r="L25" s="37" t="e">
        <f>VLOOKUP($G25,#REF!,8,0)</f>
        <v>#REF!</v>
      </c>
    </row>
    <row r="26" spans="1:12">
      <c r="A26" s="101"/>
      <c r="B26" s="180"/>
      <c r="C26" s="79" t="e">
        <f t="shared" si="4"/>
        <v>#REF!</v>
      </c>
      <c r="D26" s="79" t="e">
        <f t="shared" si="5"/>
        <v>#REF!</v>
      </c>
      <c r="E26" s="79" t="e">
        <f t="shared" si="6"/>
        <v>#REF!</v>
      </c>
      <c r="F26" s="79" t="e">
        <f t="shared" si="7"/>
        <v>#REF!</v>
      </c>
      <c r="G26" s="39" t="s">
        <v>39</v>
      </c>
      <c r="H26" s="17">
        <v>90</v>
      </c>
      <c r="I26" s="37" t="e">
        <f>VLOOKUP($G26,#REF!,3,0)</f>
        <v>#REF!</v>
      </c>
      <c r="J26" s="37" t="e">
        <f>VLOOKUP($G26,#REF!,5,0)</f>
        <v>#REF!</v>
      </c>
      <c r="K26" s="37" t="e">
        <f>VLOOKUP($G26,#REF!,12,0)</f>
        <v>#REF!</v>
      </c>
      <c r="L26" s="37" t="e">
        <f>VLOOKUP($G26,#REF!,8,0)</f>
        <v>#REF!</v>
      </c>
    </row>
    <row r="27" spans="1:12">
      <c r="A27" s="101"/>
      <c r="B27" s="180"/>
      <c r="C27" s="79" t="e">
        <f t="shared" si="4"/>
        <v>#REF!</v>
      </c>
      <c r="D27" s="79" t="e">
        <f t="shared" si="5"/>
        <v>#REF!</v>
      </c>
      <c r="E27" s="79" t="e">
        <f t="shared" si="6"/>
        <v>#REF!</v>
      </c>
      <c r="F27" s="79" t="e">
        <f t="shared" si="7"/>
        <v>#REF!</v>
      </c>
      <c r="G27" s="39" t="s">
        <v>40</v>
      </c>
      <c r="H27" s="17">
        <v>20</v>
      </c>
      <c r="I27" s="37" t="e">
        <f>VLOOKUP($G27,#REF!,3,0)</f>
        <v>#REF!</v>
      </c>
      <c r="J27" s="37" t="e">
        <f>VLOOKUP($G27,#REF!,5,0)</f>
        <v>#REF!</v>
      </c>
      <c r="K27" s="37" t="e">
        <f>VLOOKUP($G27,#REF!,12,0)</f>
        <v>#REF!</v>
      </c>
      <c r="L27" s="37" t="e">
        <f>VLOOKUP($G27,#REF!,8,0)</f>
        <v>#REF!</v>
      </c>
    </row>
    <row r="28" spans="1:12">
      <c r="A28" s="101"/>
      <c r="B28" s="180"/>
      <c r="C28" s="79" t="e">
        <f t="shared" si="4"/>
        <v>#REF!</v>
      </c>
      <c r="D28" s="79" t="e">
        <f t="shared" si="5"/>
        <v>#REF!</v>
      </c>
      <c r="E28" s="79" t="e">
        <f t="shared" si="6"/>
        <v>#REF!</v>
      </c>
      <c r="F28" s="79" t="e">
        <f t="shared" si="7"/>
        <v>#REF!</v>
      </c>
      <c r="G28" s="39" t="s">
        <v>33</v>
      </c>
      <c r="H28" s="17">
        <v>50</v>
      </c>
      <c r="I28" s="37" t="e">
        <f>VLOOKUP($G28,#REF!,3,0)</f>
        <v>#REF!</v>
      </c>
      <c r="J28" s="37" t="e">
        <f>VLOOKUP($G28,#REF!,5,0)</f>
        <v>#REF!</v>
      </c>
      <c r="K28" s="37" t="e">
        <f>VLOOKUP($G28,#REF!,12,0)</f>
        <v>#REF!</v>
      </c>
      <c r="L28" s="37" t="e">
        <f>VLOOKUP($G28,#REF!,8,0)</f>
        <v>#REF!</v>
      </c>
    </row>
    <row r="29" spans="1:12">
      <c r="A29" s="101"/>
      <c r="B29" s="180"/>
      <c r="C29" s="79" t="e">
        <f t="shared" si="4"/>
        <v>#REF!</v>
      </c>
      <c r="D29" s="79" t="e">
        <f t="shared" si="5"/>
        <v>#REF!</v>
      </c>
      <c r="E29" s="79" t="e">
        <f t="shared" si="6"/>
        <v>#REF!</v>
      </c>
      <c r="F29" s="79" t="e">
        <f t="shared" si="7"/>
        <v>#REF!</v>
      </c>
      <c r="G29" s="39" t="s">
        <v>41</v>
      </c>
      <c r="H29" s="17">
        <v>20</v>
      </c>
      <c r="I29" s="37" t="e">
        <f>VLOOKUP($G29,#REF!,3,0)</f>
        <v>#REF!</v>
      </c>
      <c r="J29" s="37" t="e">
        <f>VLOOKUP($G29,#REF!,5,0)</f>
        <v>#REF!</v>
      </c>
      <c r="K29" s="37" t="e">
        <f>VLOOKUP($G29,#REF!,12,0)</f>
        <v>#REF!</v>
      </c>
      <c r="L29" s="37" t="e">
        <f>VLOOKUP($G29,#REF!,8,0)</f>
        <v>#REF!</v>
      </c>
    </row>
    <row r="30" spans="1:12">
      <c r="A30" s="101"/>
      <c r="B30" s="180"/>
      <c r="C30" s="99" t="e">
        <f>SUM(C23:C29)</f>
        <v>#REF!</v>
      </c>
      <c r="D30" s="99" t="e">
        <f>SUM(D23:D29)</f>
        <v>#REF!</v>
      </c>
      <c r="E30" s="99" t="e">
        <f>SUM(E23:E29)</f>
        <v>#REF!</v>
      </c>
      <c r="F30" s="99" t="e">
        <f>SUM(F23:F29)</f>
        <v>#REF!</v>
      </c>
      <c r="G30" s="39"/>
      <c r="H30" s="17"/>
      <c r="I30" s="37"/>
      <c r="J30" s="37"/>
      <c r="K30" s="37"/>
      <c r="L30" s="37"/>
    </row>
    <row r="31" spans="1:12" ht="21" customHeight="1">
      <c r="A31" s="101" t="s">
        <v>42</v>
      </c>
      <c r="B31" s="180" t="s">
        <v>43</v>
      </c>
      <c r="C31" s="79" t="e">
        <f t="shared" si="4"/>
        <v>#REF!</v>
      </c>
      <c r="D31" s="79" t="e">
        <f t="shared" si="5"/>
        <v>#REF!</v>
      </c>
      <c r="E31" s="79" t="e">
        <f t="shared" si="6"/>
        <v>#REF!</v>
      </c>
      <c r="F31" s="79" t="e">
        <f t="shared" si="7"/>
        <v>#REF!</v>
      </c>
      <c r="G31" s="39" t="s">
        <v>31</v>
      </c>
      <c r="H31" s="17">
        <v>100</v>
      </c>
      <c r="I31" s="37" t="e">
        <f>VLOOKUP($G31,#REF!,3,0)</f>
        <v>#REF!</v>
      </c>
      <c r="J31" s="37" t="e">
        <f>VLOOKUP($G31,#REF!,5,0)</f>
        <v>#REF!</v>
      </c>
      <c r="K31" s="37" t="e">
        <f>VLOOKUP($G31,#REF!,12,0)</f>
        <v>#REF!</v>
      </c>
      <c r="L31" s="37" t="e">
        <f>VLOOKUP($G31,#REF!,8,0)</f>
        <v>#REF!</v>
      </c>
    </row>
    <row r="32" spans="1:12">
      <c r="A32" s="101"/>
      <c r="B32" s="180"/>
      <c r="C32" s="79" t="e">
        <f t="shared" si="4"/>
        <v>#REF!</v>
      </c>
      <c r="D32" s="79" t="e">
        <f t="shared" si="5"/>
        <v>#REF!</v>
      </c>
      <c r="E32" s="79" t="e">
        <f t="shared" si="6"/>
        <v>#REF!</v>
      </c>
      <c r="F32" s="79" t="e">
        <f t="shared" si="7"/>
        <v>#REF!</v>
      </c>
      <c r="G32" s="39" t="s">
        <v>32</v>
      </c>
      <c r="H32" s="42">
        <v>40</v>
      </c>
      <c r="I32" s="37" t="e">
        <f>VLOOKUP($G32,#REF!,3,0)</f>
        <v>#REF!</v>
      </c>
      <c r="J32" s="37" t="e">
        <f>VLOOKUP($G32,#REF!,5,0)</f>
        <v>#REF!</v>
      </c>
      <c r="K32" s="37" t="e">
        <f>VLOOKUP($G32,#REF!,12,0)</f>
        <v>#REF!</v>
      </c>
      <c r="L32" s="37" t="e">
        <f>VLOOKUP($G32,#REF!,8,0)</f>
        <v>#REF!</v>
      </c>
    </row>
    <row r="33" spans="1:12">
      <c r="A33" s="101"/>
      <c r="B33" s="180"/>
      <c r="C33" s="79" t="e">
        <f t="shared" si="4"/>
        <v>#REF!</v>
      </c>
      <c r="D33" s="79" t="e">
        <f t="shared" si="5"/>
        <v>#REF!</v>
      </c>
      <c r="E33" s="79" t="e">
        <f t="shared" si="6"/>
        <v>#REF!</v>
      </c>
      <c r="F33" s="79" t="e">
        <f t="shared" si="7"/>
        <v>#REF!</v>
      </c>
      <c r="G33" s="39" t="s">
        <v>33</v>
      </c>
      <c r="H33" s="17">
        <v>150</v>
      </c>
      <c r="I33" s="37" t="e">
        <f>VLOOKUP($G33,#REF!,3,0)</f>
        <v>#REF!</v>
      </c>
      <c r="J33" s="37" t="e">
        <f>VLOOKUP($G33,#REF!,5,0)</f>
        <v>#REF!</v>
      </c>
      <c r="K33" s="37" t="e">
        <f>VLOOKUP($G33,#REF!,12,0)</f>
        <v>#REF!</v>
      </c>
      <c r="L33" s="37" t="e">
        <f>VLOOKUP($G33,#REF!,8,0)</f>
        <v>#REF!</v>
      </c>
    </row>
    <row r="34" spans="1:12" ht="42">
      <c r="A34" s="101"/>
      <c r="B34" s="180"/>
      <c r="C34" s="79" t="e">
        <f t="shared" si="4"/>
        <v>#REF!</v>
      </c>
      <c r="D34" s="79" t="e">
        <f t="shared" si="5"/>
        <v>#REF!</v>
      </c>
      <c r="E34" s="79" t="e">
        <f t="shared" si="6"/>
        <v>#REF!</v>
      </c>
      <c r="F34" s="79" t="e">
        <f t="shared" si="7"/>
        <v>#REF!</v>
      </c>
      <c r="G34" s="39" t="s">
        <v>44</v>
      </c>
      <c r="H34" s="17">
        <v>10</v>
      </c>
      <c r="I34" s="37" t="e">
        <f>VLOOKUP($G34,#REF!,3,0)</f>
        <v>#REF!</v>
      </c>
      <c r="J34" s="37" t="e">
        <f>VLOOKUP($G34,#REF!,5,0)</f>
        <v>#REF!</v>
      </c>
      <c r="K34" s="37" t="e">
        <f>VLOOKUP($G34,#REF!,12,0)</f>
        <v>#REF!</v>
      </c>
      <c r="L34" s="37" t="e">
        <f>VLOOKUP($G34,#REF!,8,0)</f>
        <v>#REF!</v>
      </c>
    </row>
    <row r="35" spans="1:12">
      <c r="A35" s="101"/>
      <c r="B35" s="180"/>
      <c r="C35" s="79" t="e">
        <f t="shared" si="4"/>
        <v>#REF!</v>
      </c>
      <c r="D35" s="79" t="e">
        <f t="shared" si="5"/>
        <v>#REF!</v>
      </c>
      <c r="E35" s="79" t="e">
        <f t="shared" si="6"/>
        <v>#REF!</v>
      </c>
      <c r="F35" s="79" t="e">
        <f t="shared" si="7"/>
        <v>#REF!</v>
      </c>
      <c r="G35" s="39" t="s">
        <v>45</v>
      </c>
      <c r="H35" s="17">
        <v>10</v>
      </c>
      <c r="I35" s="37" t="e">
        <f>VLOOKUP($G35,#REF!,3,0)</f>
        <v>#REF!</v>
      </c>
      <c r="J35" s="37" t="e">
        <f>VLOOKUP($G35,#REF!,5,0)</f>
        <v>#REF!</v>
      </c>
      <c r="K35" s="37" t="e">
        <f>VLOOKUP($G35,#REF!,12,0)</f>
        <v>#REF!</v>
      </c>
      <c r="L35" s="37" t="e">
        <f>VLOOKUP($G35,#REF!,8,0)</f>
        <v>#REF!</v>
      </c>
    </row>
    <row r="36" spans="1:12">
      <c r="A36" s="101"/>
      <c r="B36" s="180"/>
      <c r="C36" s="99" t="e">
        <f>SUM(C31:C35)</f>
        <v>#REF!</v>
      </c>
      <c r="D36" s="99" t="e">
        <f>SUM(D31:D35)</f>
        <v>#REF!</v>
      </c>
      <c r="E36" s="99" t="e">
        <f>SUM(E31:E35)</f>
        <v>#REF!</v>
      </c>
      <c r="F36" s="99" t="e">
        <f>SUM(F31:F35)</f>
        <v>#REF!</v>
      </c>
      <c r="G36" s="39"/>
      <c r="H36" s="17"/>
      <c r="I36" s="37"/>
      <c r="J36" s="37"/>
      <c r="K36" s="37"/>
      <c r="L36" s="37"/>
    </row>
    <row r="37" spans="1:12" ht="21" customHeight="1">
      <c r="A37" s="101" t="s">
        <v>46</v>
      </c>
      <c r="B37" s="180" t="s">
        <v>47</v>
      </c>
      <c r="C37" s="79" t="e">
        <f t="shared" si="4"/>
        <v>#REF!</v>
      </c>
      <c r="D37" s="79" t="e">
        <f t="shared" si="5"/>
        <v>#REF!</v>
      </c>
      <c r="E37" s="79" t="e">
        <f t="shared" si="6"/>
        <v>#REF!</v>
      </c>
      <c r="F37" s="79" t="e">
        <f t="shared" si="7"/>
        <v>#REF!</v>
      </c>
      <c r="G37" s="39" t="s">
        <v>48</v>
      </c>
      <c r="H37" s="17">
        <v>60</v>
      </c>
      <c r="I37" s="37" t="e">
        <f>VLOOKUP($G37,#REF!,3,0)</f>
        <v>#REF!</v>
      </c>
      <c r="J37" s="37" t="e">
        <f>VLOOKUP($G37,#REF!,5,0)</f>
        <v>#REF!</v>
      </c>
      <c r="K37" s="37" t="e">
        <f>VLOOKUP($G37,#REF!,12,0)</f>
        <v>#REF!</v>
      </c>
      <c r="L37" s="37" t="e">
        <f>VLOOKUP($G37,#REF!,8,0)</f>
        <v>#REF!</v>
      </c>
    </row>
    <row r="38" spans="1:12">
      <c r="A38" s="101"/>
      <c r="B38" s="180"/>
      <c r="C38" s="79" t="e">
        <f t="shared" si="4"/>
        <v>#REF!</v>
      </c>
      <c r="D38" s="79" t="e">
        <f t="shared" si="5"/>
        <v>#REF!</v>
      </c>
      <c r="E38" s="79" t="e">
        <f t="shared" si="6"/>
        <v>#REF!</v>
      </c>
      <c r="F38" s="79" t="e">
        <f t="shared" si="7"/>
        <v>#REF!</v>
      </c>
      <c r="G38" s="39" t="s">
        <v>49</v>
      </c>
      <c r="H38" s="42">
        <v>20</v>
      </c>
      <c r="I38" s="37" t="e">
        <f>VLOOKUP($G38,#REF!,3,0)</f>
        <v>#REF!</v>
      </c>
      <c r="J38" s="37" t="e">
        <f>VLOOKUP($G38,#REF!,5,0)</f>
        <v>#REF!</v>
      </c>
      <c r="K38" s="37" t="e">
        <f>VLOOKUP($G38,#REF!,12,0)</f>
        <v>#REF!</v>
      </c>
      <c r="L38" s="37" t="e">
        <f>VLOOKUP($G38,#REF!,8,0)</f>
        <v>#REF!</v>
      </c>
    </row>
    <row r="39" spans="1:12">
      <c r="A39" s="101"/>
      <c r="B39" s="180"/>
      <c r="C39" s="79" t="e">
        <f t="shared" si="4"/>
        <v>#REF!</v>
      </c>
      <c r="D39" s="79" t="e">
        <f t="shared" si="5"/>
        <v>#REF!</v>
      </c>
      <c r="E39" s="79" t="e">
        <f t="shared" si="6"/>
        <v>#REF!</v>
      </c>
      <c r="F39" s="79" t="e">
        <f t="shared" si="7"/>
        <v>#REF!</v>
      </c>
      <c r="G39" s="39" t="s">
        <v>50</v>
      </c>
      <c r="H39" s="17">
        <v>30</v>
      </c>
      <c r="I39" s="37" t="e">
        <f>VLOOKUP($G39,#REF!,3,0)</f>
        <v>#REF!</v>
      </c>
      <c r="J39" s="37" t="e">
        <f>VLOOKUP($G39,#REF!,5,0)</f>
        <v>#REF!</v>
      </c>
      <c r="K39" s="37" t="e">
        <f>VLOOKUP($G39,#REF!,12,0)</f>
        <v>#REF!</v>
      </c>
      <c r="L39" s="37" t="e">
        <f>VLOOKUP($G39,#REF!,8,0)</f>
        <v>#REF!</v>
      </c>
    </row>
    <row r="40" spans="1:12">
      <c r="A40" s="101"/>
      <c r="B40" s="180"/>
      <c r="C40" s="79" t="e">
        <f t="shared" si="4"/>
        <v>#REF!</v>
      </c>
      <c r="D40" s="79" t="e">
        <f t="shared" si="5"/>
        <v>#REF!</v>
      </c>
      <c r="E40" s="79" t="e">
        <f t="shared" si="6"/>
        <v>#REF!</v>
      </c>
      <c r="F40" s="79" t="e">
        <f t="shared" si="7"/>
        <v>#REF!</v>
      </c>
      <c r="G40" s="39" t="s">
        <v>51</v>
      </c>
      <c r="H40" s="17">
        <v>150</v>
      </c>
      <c r="I40" s="37" t="e">
        <f>VLOOKUP($G40,#REF!,3,0)</f>
        <v>#REF!</v>
      </c>
      <c r="J40" s="37" t="e">
        <f>VLOOKUP($G40,#REF!,5,0)</f>
        <v>#REF!</v>
      </c>
      <c r="K40" s="37" t="e">
        <f>VLOOKUP($G40,#REF!,12,0)</f>
        <v>#REF!</v>
      </c>
      <c r="L40" s="37" t="e">
        <f>VLOOKUP($G40,#REF!,8,0)</f>
        <v>#REF!</v>
      </c>
    </row>
    <row r="41" spans="1:12">
      <c r="A41" s="101"/>
      <c r="B41" s="180"/>
      <c r="C41" s="79" t="e">
        <f t="shared" si="4"/>
        <v>#REF!</v>
      </c>
      <c r="D41" s="79" t="e">
        <f t="shared" si="5"/>
        <v>#REF!</v>
      </c>
      <c r="E41" s="79" t="e">
        <f t="shared" si="6"/>
        <v>#REF!</v>
      </c>
      <c r="F41" s="79" t="e">
        <f t="shared" si="7"/>
        <v>#REF!</v>
      </c>
      <c r="G41" s="39" t="s">
        <v>52</v>
      </c>
      <c r="H41" s="42">
        <v>5</v>
      </c>
      <c r="I41" s="37" t="e">
        <f>VLOOKUP($G41,#REF!,3,0)</f>
        <v>#REF!</v>
      </c>
      <c r="J41" s="37" t="e">
        <f>VLOOKUP($G41,#REF!,5,0)</f>
        <v>#REF!</v>
      </c>
      <c r="K41" s="37" t="e">
        <f>VLOOKUP($G41,#REF!,12,0)</f>
        <v>#REF!</v>
      </c>
      <c r="L41" s="37" t="e">
        <f>VLOOKUP($G41,#REF!,8,0)</f>
        <v>#REF!</v>
      </c>
    </row>
    <row r="42" spans="1:12">
      <c r="A42" s="101"/>
      <c r="B42" s="180"/>
      <c r="C42" s="99" t="e">
        <f>SUM(C37:C41)</f>
        <v>#REF!</v>
      </c>
      <c r="D42" s="99" t="e">
        <f>SUM(D37:D41)</f>
        <v>#REF!</v>
      </c>
      <c r="E42" s="99" t="e">
        <f>SUM(E37:E41)</f>
        <v>#REF!</v>
      </c>
      <c r="F42" s="99" t="e">
        <f>SUM(F37:F41)</f>
        <v>#REF!</v>
      </c>
      <c r="G42" s="39"/>
      <c r="H42" s="42"/>
      <c r="I42" s="37"/>
      <c r="J42" s="37"/>
      <c r="K42" s="37"/>
      <c r="L42" s="37"/>
    </row>
    <row r="43" spans="1:12" ht="15" customHeight="1">
      <c r="A43" s="101" t="s">
        <v>53</v>
      </c>
      <c r="B43" s="180" t="s">
        <v>54</v>
      </c>
      <c r="C43" s="79" t="e">
        <f t="shared" si="4"/>
        <v>#REF!</v>
      </c>
      <c r="D43" s="79" t="e">
        <f t="shared" si="5"/>
        <v>#REF!</v>
      </c>
      <c r="E43" s="79" t="e">
        <f t="shared" si="6"/>
        <v>#REF!</v>
      </c>
      <c r="F43" s="79" t="e">
        <f t="shared" si="7"/>
        <v>#REF!</v>
      </c>
      <c r="G43" s="39" t="s">
        <v>50</v>
      </c>
      <c r="H43" s="42">
        <v>50</v>
      </c>
      <c r="I43" s="37" t="e">
        <f>VLOOKUP($G43,#REF!,3,0)</f>
        <v>#REF!</v>
      </c>
      <c r="J43" s="37" t="e">
        <f>VLOOKUP($G43,#REF!,5,0)</f>
        <v>#REF!</v>
      </c>
      <c r="K43" s="37" t="e">
        <f>VLOOKUP($G43,#REF!,12,0)</f>
        <v>#REF!</v>
      </c>
      <c r="L43" s="37" t="e">
        <f>VLOOKUP($G43,#REF!,8,0)</f>
        <v>#REF!</v>
      </c>
    </row>
    <row r="44" spans="1:12">
      <c r="A44" s="101"/>
      <c r="B44" s="180"/>
      <c r="C44" s="79" t="e">
        <f t="shared" si="4"/>
        <v>#REF!</v>
      </c>
      <c r="D44" s="79" t="e">
        <f t="shared" si="5"/>
        <v>#REF!</v>
      </c>
      <c r="E44" s="79" t="e">
        <f t="shared" si="6"/>
        <v>#REF!</v>
      </c>
      <c r="F44" s="79" t="e">
        <f t="shared" si="7"/>
        <v>#REF!</v>
      </c>
      <c r="G44" s="39" t="s">
        <v>39</v>
      </c>
      <c r="H44" s="42">
        <v>30</v>
      </c>
      <c r="I44" s="37" t="e">
        <f>VLOOKUP($G44,#REF!,3,0)</f>
        <v>#REF!</v>
      </c>
      <c r="J44" s="37" t="e">
        <f>VLOOKUP($G44,#REF!,5,0)</f>
        <v>#REF!</v>
      </c>
      <c r="K44" s="37" t="e">
        <f>VLOOKUP($G44,#REF!,12,0)</f>
        <v>#REF!</v>
      </c>
      <c r="L44" s="37" t="e">
        <f>VLOOKUP($G44,#REF!,8,0)</f>
        <v>#REF!</v>
      </c>
    </row>
    <row r="45" spans="1:12">
      <c r="A45" s="101"/>
      <c r="B45" s="180"/>
      <c r="C45" s="79" t="e">
        <f t="shared" si="4"/>
        <v>#REF!</v>
      </c>
      <c r="D45" s="79" t="e">
        <f t="shared" si="5"/>
        <v>#REF!</v>
      </c>
      <c r="E45" s="79" t="e">
        <f t="shared" si="6"/>
        <v>#REF!</v>
      </c>
      <c r="F45" s="79" t="e">
        <f t="shared" si="7"/>
        <v>#REF!</v>
      </c>
      <c r="G45" s="39" t="s">
        <v>14</v>
      </c>
      <c r="H45" s="17">
        <v>30</v>
      </c>
      <c r="I45" s="37" t="e">
        <f>VLOOKUP($G45,#REF!,3,0)</f>
        <v>#REF!</v>
      </c>
      <c r="J45" s="37" t="e">
        <f>VLOOKUP($G45,#REF!,5,0)</f>
        <v>#REF!</v>
      </c>
      <c r="K45" s="37" t="e">
        <f>VLOOKUP($G45,#REF!,12,0)</f>
        <v>#REF!</v>
      </c>
      <c r="L45" s="37" t="e">
        <f>VLOOKUP($G45,#REF!,8,0)</f>
        <v>#REF!</v>
      </c>
    </row>
    <row r="46" spans="1:12">
      <c r="A46" s="101"/>
      <c r="B46" s="180"/>
      <c r="C46" s="79" t="e">
        <f t="shared" si="4"/>
        <v>#REF!</v>
      </c>
      <c r="D46" s="79" t="e">
        <f t="shared" si="5"/>
        <v>#REF!</v>
      </c>
      <c r="E46" s="79" t="e">
        <f t="shared" si="6"/>
        <v>#REF!</v>
      </c>
      <c r="F46" s="79" t="e">
        <f t="shared" si="7"/>
        <v>#REF!</v>
      </c>
      <c r="G46" s="39" t="s">
        <v>55</v>
      </c>
      <c r="H46" s="42">
        <v>5</v>
      </c>
      <c r="I46" s="37" t="e">
        <f>VLOOKUP($G46,#REF!,3,0)</f>
        <v>#REF!</v>
      </c>
      <c r="J46" s="37" t="e">
        <f>VLOOKUP($G46,#REF!,5,0)</f>
        <v>#REF!</v>
      </c>
      <c r="K46" s="37" t="e">
        <f>VLOOKUP($G46,#REF!,12,0)</f>
        <v>#REF!</v>
      </c>
      <c r="L46" s="37" t="e">
        <f>VLOOKUP($G46,#REF!,8,0)</f>
        <v>#REF!</v>
      </c>
    </row>
    <row r="47" spans="1:12" ht="21" customHeight="1">
      <c r="A47" s="101" t="s">
        <v>56</v>
      </c>
      <c r="B47" s="180" t="s">
        <v>57</v>
      </c>
      <c r="C47" s="79" t="e">
        <f t="shared" si="4"/>
        <v>#REF!</v>
      </c>
      <c r="D47" s="79" t="e">
        <f t="shared" si="5"/>
        <v>#REF!</v>
      </c>
      <c r="E47" s="79" t="e">
        <f t="shared" si="6"/>
        <v>#REF!</v>
      </c>
      <c r="F47" s="79" t="e">
        <f t="shared" si="7"/>
        <v>#REF!</v>
      </c>
      <c r="G47" s="39" t="s">
        <v>58</v>
      </c>
      <c r="H47" s="42">
        <v>180</v>
      </c>
      <c r="I47" s="37" t="e">
        <f>VLOOKUP($G47,#REF!,3,0)</f>
        <v>#REF!</v>
      </c>
      <c r="J47" s="37" t="e">
        <f>VLOOKUP($G47,#REF!,5,0)</f>
        <v>#REF!</v>
      </c>
      <c r="K47" s="37" t="e">
        <f>VLOOKUP($G47,#REF!,12,0)</f>
        <v>#REF!</v>
      </c>
      <c r="L47" s="37" t="e">
        <f>VLOOKUP($G47,#REF!,8,0)</f>
        <v>#REF!</v>
      </c>
    </row>
    <row r="48" spans="1:12">
      <c r="A48" s="101"/>
      <c r="B48" s="180"/>
      <c r="C48" s="79" t="e">
        <f t="shared" si="4"/>
        <v>#REF!</v>
      </c>
      <c r="D48" s="79" t="e">
        <f t="shared" si="5"/>
        <v>#REF!</v>
      </c>
      <c r="E48" s="79" t="e">
        <f t="shared" si="6"/>
        <v>#REF!</v>
      </c>
      <c r="F48" s="79" t="e">
        <f t="shared" si="7"/>
        <v>#REF!</v>
      </c>
      <c r="G48" s="39" t="s">
        <v>32</v>
      </c>
      <c r="H48" s="42">
        <v>25</v>
      </c>
      <c r="I48" s="37" t="e">
        <f>VLOOKUP($G48,#REF!,3,0)</f>
        <v>#REF!</v>
      </c>
      <c r="J48" s="37" t="e">
        <f>VLOOKUP($G48,#REF!,5,0)</f>
        <v>#REF!</v>
      </c>
      <c r="K48" s="37" t="e">
        <f>VLOOKUP($G48,#REF!,12,0)</f>
        <v>#REF!</v>
      </c>
      <c r="L48" s="37" t="e">
        <f>VLOOKUP($G48,#REF!,8,0)</f>
        <v>#REF!</v>
      </c>
    </row>
    <row r="49" spans="1:12">
      <c r="A49" s="101"/>
      <c r="B49" s="180"/>
      <c r="C49" s="79" t="e">
        <f t="shared" si="4"/>
        <v>#REF!</v>
      </c>
      <c r="D49" s="79" t="e">
        <f t="shared" si="5"/>
        <v>#REF!</v>
      </c>
      <c r="E49" s="79" t="e">
        <f t="shared" si="6"/>
        <v>#REF!</v>
      </c>
      <c r="F49" s="79" t="e">
        <f t="shared" si="7"/>
        <v>#REF!</v>
      </c>
      <c r="G49" s="39" t="s">
        <v>59</v>
      </c>
      <c r="H49" s="42">
        <v>225</v>
      </c>
      <c r="I49" s="37" t="e">
        <f>VLOOKUP($G49,#REF!,3,0)</f>
        <v>#REF!</v>
      </c>
      <c r="J49" s="37" t="e">
        <f>VLOOKUP($G49,#REF!,5,0)</f>
        <v>#REF!</v>
      </c>
      <c r="K49" s="37" t="e">
        <f>VLOOKUP($G49,#REF!,12,0)</f>
        <v>#REF!</v>
      </c>
      <c r="L49" s="37" t="e">
        <f>VLOOKUP($G49,#REF!,8,0)</f>
        <v>#REF!</v>
      </c>
    </row>
    <row r="50" spans="1:12">
      <c r="A50" s="101"/>
      <c r="B50" s="180"/>
      <c r="C50" s="79" t="e">
        <f t="shared" si="4"/>
        <v>#REF!</v>
      </c>
      <c r="D50" s="79" t="e">
        <f t="shared" si="5"/>
        <v>#REF!</v>
      </c>
      <c r="E50" s="79" t="e">
        <f t="shared" si="6"/>
        <v>#REF!</v>
      </c>
      <c r="F50" s="79" t="e">
        <f t="shared" si="7"/>
        <v>#REF!</v>
      </c>
      <c r="G50" s="39" t="s">
        <v>60</v>
      </c>
      <c r="H50" s="42">
        <v>100</v>
      </c>
      <c r="I50" s="37" t="e">
        <f>VLOOKUP($G50,#REF!,3,0)</f>
        <v>#REF!</v>
      </c>
      <c r="J50" s="37" t="e">
        <f>VLOOKUP($G50,#REF!,5,0)</f>
        <v>#REF!</v>
      </c>
      <c r="K50" s="37" t="e">
        <f>VLOOKUP($G50,#REF!,12,0)</f>
        <v>#REF!</v>
      </c>
      <c r="L50" s="37" t="e">
        <f>VLOOKUP($G50,#REF!,8,0)</f>
        <v>#REF!</v>
      </c>
    </row>
    <row r="51" spans="1:12">
      <c r="A51" s="101"/>
      <c r="B51" s="180"/>
      <c r="C51" s="79" t="e">
        <f t="shared" si="4"/>
        <v>#REF!</v>
      </c>
      <c r="D51" s="79" t="e">
        <f t="shared" si="5"/>
        <v>#REF!</v>
      </c>
      <c r="E51" s="79" t="e">
        <f t="shared" si="6"/>
        <v>#REF!</v>
      </c>
      <c r="F51" s="79" t="e">
        <f t="shared" si="7"/>
        <v>#REF!</v>
      </c>
      <c r="G51" s="39" t="s">
        <v>61</v>
      </c>
      <c r="H51" s="42">
        <v>85</v>
      </c>
      <c r="I51" s="37" t="e">
        <f>VLOOKUP($G51,#REF!,3,0)</f>
        <v>#REF!</v>
      </c>
      <c r="J51" s="37" t="e">
        <f>VLOOKUP($G51,#REF!,5,0)</f>
        <v>#REF!</v>
      </c>
      <c r="K51" s="37" t="e">
        <f>VLOOKUP($G51,#REF!,12,0)</f>
        <v>#REF!</v>
      </c>
      <c r="L51" s="37" t="e">
        <f>VLOOKUP($G51,#REF!,8,0)</f>
        <v>#REF!</v>
      </c>
    </row>
    <row r="52" spans="1:12">
      <c r="A52" s="101"/>
      <c r="B52" s="180"/>
      <c r="C52" s="79" t="e">
        <f t="shared" si="4"/>
        <v>#REF!</v>
      </c>
      <c r="D52" s="79" t="e">
        <f t="shared" si="5"/>
        <v>#REF!</v>
      </c>
      <c r="E52" s="79" t="e">
        <f t="shared" si="6"/>
        <v>#REF!</v>
      </c>
      <c r="F52" s="79" t="e">
        <f t="shared" si="7"/>
        <v>#REF!</v>
      </c>
      <c r="G52" s="20" t="s">
        <v>52</v>
      </c>
      <c r="H52" s="42">
        <v>10</v>
      </c>
      <c r="I52" s="37" t="e">
        <f>VLOOKUP($G52,#REF!,3,0)</f>
        <v>#REF!</v>
      </c>
      <c r="J52" s="37" t="e">
        <f>VLOOKUP($G52,#REF!,5,0)</f>
        <v>#REF!</v>
      </c>
      <c r="K52" s="37" t="e">
        <f>VLOOKUP($G52,#REF!,12,0)</f>
        <v>#REF!</v>
      </c>
      <c r="L52" s="37" t="e">
        <f>VLOOKUP($G52,#REF!,8,0)</f>
        <v>#REF!</v>
      </c>
    </row>
    <row r="53" spans="1:12" ht="21" customHeight="1">
      <c r="A53" s="101" t="s">
        <v>62</v>
      </c>
      <c r="B53" s="180" t="s">
        <v>63</v>
      </c>
      <c r="C53" s="79" t="e">
        <f t="shared" si="4"/>
        <v>#REF!</v>
      </c>
      <c r="D53" s="79" t="e">
        <f t="shared" si="5"/>
        <v>#REF!</v>
      </c>
      <c r="E53" s="79" t="e">
        <f t="shared" si="6"/>
        <v>#REF!</v>
      </c>
      <c r="F53" s="79" t="e">
        <f t="shared" si="7"/>
        <v>#REF!</v>
      </c>
      <c r="G53" s="20" t="s">
        <v>14</v>
      </c>
      <c r="H53" s="42">
        <v>20</v>
      </c>
      <c r="I53" s="37" t="e">
        <f>VLOOKUP($G53,#REF!,3,0)</f>
        <v>#REF!</v>
      </c>
      <c r="J53" s="37" t="e">
        <f>VLOOKUP($G53,#REF!,5,0)</f>
        <v>#REF!</v>
      </c>
      <c r="K53" s="37" t="e">
        <f>VLOOKUP($G53,#REF!,12,0)</f>
        <v>#REF!</v>
      </c>
      <c r="L53" s="37" t="e">
        <f>VLOOKUP($G53,#REF!,8,0)</f>
        <v>#REF!</v>
      </c>
    </row>
    <row r="54" spans="1:12">
      <c r="A54" s="101"/>
      <c r="B54" s="180"/>
      <c r="C54" s="79" t="e">
        <f t="shared" si="4"/>
        <v>#REF!</v>
      </c>
      <c r="D54" s="79" t="e">
        <f t="shared" si="5"/>
        <v>#REF!</v>
      </c>
      <c r="E54" s="79" t="e">
        <f t="shared" si="6"/>
        <v>#REF!</v>
      </c>
      <c r="F54" s="79" t="e">
        <f t="shared" si="7"/>
        <v>#REF!</v>
      </c>
      <c r="G54" s="20" t="s">
        <v>50</v>
      </c>
      <c r="H54" s="42">
        <v>100</v>
      </c>
      <c r="I54" s="37" t="e">
        <f>VLOOKUP($G54,#REF!,3,0)</f>
        <v>#REF!</v>
      </c>
      <c r="J54" s="37" t="e">
        <f>VLOOKUP($G54,#REF!,5,0)</f>
        <v>#REF!</v>
      </c>
      <c r="K54" s="37" t="e">
        <f>VLOOKUP($G54,#REF!,12,0)</f>
        <v>#REF!</v>
      </c>
      <c r="L54" s="37" t="e">
        <f>VLOOKUP($G54,#REF!,8,0)</f>
        <v>#REF!</v>
      </c>
    </row>
    <row r="55" spans="1:12">
      <c r="A55" s="101"/>
      <c r="B55" s="180"/>
      <c r="C55" s="79" t="e">
        <f t="shared" si="4"/>
        <v>#REF!</v>
      </c>
      <c r="D55" s="79" t="e">
        <f t="shared" si="5"/>
        <v>#REF!</v>
      </c>
      <c r="E55" s="79" t="e">
        <f t="shared" si="6"/>
        <v>#REF!</v>
      </c>
      <c r="F55" s="79" t="e">
        <f t="shared" si="7"/>
        <v>#REF!</v>
      </c>
      <c r="G55" s="20" t="s">
        <v>39</v>
      </c>
      <c r="H55" s="42">
        <v>120</v>
      </c>
      <c r="I55" s="37" t="e">
        <f>VLOOKUP($G55,#REF!,3,0)</f>
        <v>#REF!</v>
      </c>
      <c r="J55" s="37" t="e">
        <f>VLOOKUP($G55,#REF!,5,0)</f>
        <v>#REF!</v>
      </c>
      <c r="K55" s="37" t="e">
        <f>VLOOKUP($G55,#REF!,12,0)</f>
        <v>#REF!</v>
      </c>
      <c r="L55" s="37" t="e">
        <f>VLOOKUP($G55,#REF!,8,0)</f>
        <v>#REF!</v>
      </c>
    </row>
    <row r="56" spans="1:12">
      <c r="A56" s="101"/>
      <c r="B56" s="180"/>
      <c r="C56" s="79" t="e">
        <f t="shared" si="4"/>
        <v>#REF!</v>
      </c>
      <c r="D56" s="79" t="e">
        <f t="shared" si="5"/>
        <v>#REF!</v>
      </c>
      <c r="E56" s="79" t="e">
        <f t="shared" si="6"/>
        <v>#REF!</v>
      </c>
      <c r="F56" s="79" t="e">
        <f t="shared" si="7"/>
        <v>#REF!</v>
      </c>
      <c r="G56" s="20" t="s">
        <v>31</v>
      </c>
      <c r="H56" s="17">
        <v>40</v>
      </c>
      <c r="I56" s="37" t="e">
        <f>VLOOKUP($G56,#REF!,3,0)</f>
        <v>#REF!</v>
      </c>
      <c r="J56" s="37" t="e">
        <f>VLOOKUP($G56,#REF!,5,0)</f>
        <v>#REF!</v>
      </c>
      <c r="K56" s="37" t="e">
        <f>VLOOKUP($G56,#REF!,12,0)</f>
        <v>#REF!</v>
      </c>
      <c r="L56" s="37" t="e">
        <f>VLOOKUP($G56,#REF!,8,0)</f>
        <v>#REF!</v>
      </c>
    </row>
    <row r="57" spans="1:12">
      <c r="A57" s="101"/>
      <c r="B57" s="180"/>
      <c r="C57" s="79" t="e">
        <f t="shared" si="4"/>
        <v>#REF!</v>
      </c>
      <c r="D57" s="79" t="e">
        <f t="shared" si="5"/>
        <v>#REF!</v>
      </c>
      <c r="E57" s="79" t="e">
        <f t="shared" si="6"/>
        <v>#REF!</v>
      </c>
      <c r="F57" s="79" t="e">
        <f t="shared" si="7"/>
        <v>#REF!</v>
      </c>
      <c r="G57" s="20" t="s">
        <v>60</v>
      </c>
      <c r="H57" s="42">
        <v>50</v>
      </c>
      <c r="I57" s="37" t="e">
        <f>VLOOKUP($G57,#REF!,3,0)</f>
        <v>#REF!</v>
      </c>
      <c r="J57" s="37" t="e">
        <f>VLOOKUP($G57,#REF!,5,0)</f>
        <v>#REF!</v>
      </c>
      <c r="K57" s="37" t="e">
        <f>VLOOKUP($G57,#REF!,12,0)</f>
        <v>#REF!</v>
      </c>
      <c r="L57" s="37" t="e">
        <f>VLOOKUP($G57,#REF!,8,0)</f>
        <v>#REF!</v>
      </c>
    </row>
    <row r="58" spans="1:12">
      <c r="A58" s="101"/>
      <c r="B58" s="180"/>
      <c r="C58" s="79" t="e">
        <f t="shared" si="4"/>
        <v>#REF!</v>
      </c>
      <c r="D58" s="79" t="e">
        <f t="shared" si="5"/>
        <v>#REF!</v>
      </c>
      <c r="E58" s="79" t="e">
        <f t="shared" si="6"/>
        <v>#REF!</v>
      </c>
      <c r="F58" s="79" t="e">
        <f t="shared" si="7"/>
        <v>#REF!</v>
      </c>
      <c r="G58" s="20" t="s">
        <v>64</v>
      </c>
      <c r="H58" s="42">
        <v>50</v>
      </c>
      <c r="I58" s="37" t="e">
        <f>VLOOKUP($G58,#REF!,3,0)</f>
        <v>#REF!</v>
      </c>
      <c r="J58" s="37" t="e">
        <f>VLOOKUP($G58,#REF!,5,0)</f>
        <v>#REF!</v>
      </c>
      <c r="K58" s="37" t="e">
        <f>VLOOKUP($G58,#REF!,12,0)</f>
        <v>#REF!</v>
      </c>
      <c r="L58" s="37" t="e">
        <f>VLOOKUP($G58,#REF!,8,0)</f>
        <v>#REF!</v>
      </c>
    </row>
    <row r="59" spans="1:12" ht="21" customHeight="1">
      <c r="A59" s="101" t="s">
        <v>65</v>
      </c>
      <c r="B59" s="180" t="s">
        <v>66</v>
      </c>
      <c r="C59" s="79" t="e">
        <f t="shared" si="4"/>
        <v>#REF!</v>
      </c>
      <c r="D59" s="79" t="e">
        <f t="shared" si="5"/>
        <v>#REF!</v>
      </c>
      <c r="E59" s="79" t="e">
        <f t="shared" si="6"/>
        <v>#REF!</v>
      </c>
      <c r="F59" s="79" t="e">
        <f t="shared" si="7"/>
        <v>#REF!</v>
      </c>
      <c r="G59" s="20" t="s">
        <v>27</v>
      </c>
      <c r="H59" s="42">
        <v>40</v>
      </c>
      <c r="I59" s="37" t="e">
        <f>VLOOKUP($G59,#REF!,3,0)</f>
        <v>#REF!</v>
      </c>
      <c r="J59" s="37" t="e">
        <f>VLOOKUP($G59,#REF!,5,0)</f>
        <v>#REF!</v>
      </c>
      <c r="K59" s="37" t="e">
        <f>VLOOKUP($G59,#REF!,12,0)</f>
        <v>#REF!</v>
      </c>
      <c r="L59" s="37" t="e">
        <f>VLOOKUP($G59,#REF!,8,0)</f>
        <v>#REF!</v>
      </c>
    </row>
    <row r="60" spans="1:12">
      <c r="A60" s="101"/>
      <c r="B60" s="180"/>
      <c r="C60" s="79" t="e">
        <f t="shared" si="4"/>
        <v>#REF!</v>
      </c>
      <c r="D60" s="79" t="e">
        <f t="shared" si="5"/>
        <v>#REF!</v>
      </c>
      <c r="E60" s="79" t="e">
        <f t="shared" si="6"/>
        <v>#REF!</v>
      </c>
      <c r="F60" s="79" t="e">
        <f t="shared" si="7"/>
        <v>#REF!</v>
      </c>
      <c r="G60" s="20" t="s">
        <v>21</v>
      </c>
      <c r="H60" s="42">
        <v>20</v>
      </c>
      <c r="I60" s="37" t="e">
        <f>VLOOKUP($G60,#REF!,3,0)</f>
        <v>#REF!</v>
      </c>
      <c r="J60" s="37" t="e">
        <f>VLOOKUP($G60,#REF!,5,0)</f>
        <v>#REF!</v>
      </c>
      <c r="K60" s="37" t="e">
        <f>VLOOKUP($G60,#REF!,12,0)</f>
        <v>#REF!</v>
      </c>
      <c r="L60" s="37" t="e">
        <f>VLOOKUP($G60,#REF!,8,0)</f>
        <v>#REF!</v>
      </c>
    </row>
    <row r="61" spans="1:12">
      <c r="A61" s="101"/>
      <c r="B61" s="180"/>
      <c r="C61" s="79" t="e">
        <f t="shared" si="4"/>
        <v>#REF!</v>
      </c>
      <c r="D61" s="79" t="e">
        <f t="shared" si="5"/>
        <v>#REF!</v>
      </c>
      <c r="E61" s="79" t="e">
        <f t="shared" si="6"/>
        <v>#REF!</v>
      </c>
      <c r="F61" s="79" t="e">
        <f t="shared" si="7"/>
        <v>#REF!</v>
      </c>
      <c r="G61" s="20" t="s">
        <v>39</v>
      </c>
      <c r="H61" s="42">
        <v>60</v>
      </c>
      <c r="I61" s="37" t="e">
        <f>VLOOKUP($G61,#REF!,3,0)</f>
        <v>#REF!</v>
      </c>
      <c r="J61" s="37" t="e">
        <f>VLOOKUP($G61,#REF!,5,0)</f>
        <v>#REF!</v>
      </c>
      <c r="K61" s="37" t="e">
        <f>VLOOKUP($G61,#REF!,12,0)</f>
        <v>#REF!</v>
      </c>
      <c r="L61" s="37" t="e">
        <f>VLOOKUP($G61,#REF!,8,0)</f>
        <v>#REF!</v>
      </c>
    </row>
    <row r="62" spans="1:12">
      <c r="A62" s="101"/>
      <c r="B62" s="180"/>
      <c r="C62" s="79" t="e">
        <f t="shared" si="4"/>
        <v>#REF!</v>
      </c>
      <c r="D62" s="79" t="e">
        <f t="shared" si="5"/>
        <v>#REF!</v>
      </c>
      <c r="E62" s="79" t="e">
        <f t="shared" si="6"/>
        <v>#REF!</v>
      </c>
      <c r="F62" s="79" t="e">
        <f t="shared" si="7"/>
        <v>#REF!</v>
      </c>
      <c r="G62" s="20" t="s">
        <v>52</v>
      </c>
      <c r="H62" s="42">
        <v>15</v>
      </c>
      <c r="I62" s="37" t="e">
        <f>VLOOKUP($G62,#REF!,3,0)</f>
        <v>#REF!</v>
      </c>
      <c r="J62" s="37" t="e">
        <f>VLOOKUP($G62,#REF!,5,0)</f>
        <v>#REF!</v>
      </c>
      <c r="K62" s="37" t="e">
        <f>VLOOKUP($G62,#REF!,12,0)</f>
        <v>#REF!</v>
      </c>
      <c r="L62" s="37" t="e">
        <f>VLOOKUP($G62,#REF!,8,0)</f>
        <v>#REF!</v>
      </c>
    </row>
    <row r="63" spans="1:12" ht="21" customHeight="1">
      <c r="A63" s="101" t="s">
        <v>67</v>
      </c>
      <c r="B63" s="180" t="s">
        <v>68</v>
      </c>
      <c r="C63" s="79" t="e">
        <f t="shared" si="4"/>
        <v>#REF!</v>
      </c>
      <c r="D63" s="79" t="e">
        <f t="shared" si="5"/>
        <v>#REF!</v>
      </c>
      <c r="E63" s="79" t="e">
        <f t="shared" si="6"/>
        <v>#REF!</v>
      </c>
      <c r="F63" s="79" t="e">
        <f t="shared" si="7"/>
        <v>#REF!</v>
      </c>
      <c r="G63" s="39" t="s">
        <v>69</v>
      </c>
      <c r="H63" s="42">
        <v>15</v>
      </c>
      <c r="I63" s="37" t="e">
        <f>VLOOKUP($G63,#REF!,3,0)</f>
        <v>#REF!</v>
      </c>
      <c r="J63" s="37" t="e">
        <f>VLOOKUP($G63,#REF!,5,0)</f>
        <v>#REF!</v>
      </c>
      <c r="K63" s="37" t="e">
        <f>VLOOKUP($G63,#REF!,12,0)</f>
        <v>#REF!</v>
      </c>
      <c r="L63" s="37" t="e">
        <f>VLOOKUP($G63,#REF!,8,0)</f>
        <v>#REF!</v>
      </c>
    </row>
    <row r="64" spans="1:12">
      <c r="A64" s="101"/>
      <c r="B64" s="180"/>
      <c r="C64" s="79" t="e">
        <f t="shared" si="4"/>
        <v>#REF!</v>
      </c>
      <c r="D64" s="79" t="e">
        <f t="shared" si="5"/>
        <v>#REF!</v>
      </c>
      <c r="E64" s="79" t="e">
        <f t="shared" si="6"/>
        <v>#REF!</v>
      </c>
      <c r="F64" s="79" t="e">
        <f t="shared" si="7"/>
        <v>#REF!</v>
      </c>
      <c r="G64" s="20" t="s">
        <v>39</v>
      </c>
      <c r="H64" s="42">
        <v>60</v>
      </c>
      <c r="I64" s="37" t="e">
        <f>VLOOKUP($G64,#REF!,3,0)</f>
        <v>#REF!</v>
      </c>
      <c r="J64" s="37" t="e">
        <f>VLOOKUP($G64,#REF!,5,0)</f>
        <v>#REF!</v>
      </c>
      <c r="K64" s="37" t="e">
        <f>VLOOKUP($G64,#REF!,12,0)</f>
        <v>#REF!</v>
      </c>
      <c r="L64" s="37" t="e">
        <f>VLOOKUP($G64,#REF!,8,0)</f>
        <v>#REF!</v>
      </c>
    </row>
    <row r="65" spans="1:12">
      <c r="A65" s="101"/>
      <c r="B65" s="180"/>
      <c r="C65" s="79" t="e">
        <f t="shared" si="4"/>
        <v>#REF!</v>
      </c>
      <c r="D65" s="79" t="e">
        <f t="shared" si="5"/>
        <v>#REF!</v>
      </c>
      <c r="E65" s="79" t="e">
        <f t="shared" si="6"/>
        <v>#REF!</v>
      </c>
      <c r="F65" s="79" t="e">
        <f t="shared" si="7"/>
        <v>#REF!</v>
      </c>
      <c r="G65" s="20" t="s">
        <v>40</v>
      </c>
      <c r="H65" s="42">
        <v>15</v>
      </c>
      <c r="I65" s="37" t="e">
        <f>VLOOKUP($G65,#REF!,3,0)</f>
        <v>#REF!</v>
      </c>
      <c r="J65" s="37" t="e">
        <f>VLOOKUP($G65,#REF!,5,0)</f>
        <v>#REF!</v>
      </c>
      <c r="K65" s="37" t="e">
        <f>VLOOKUP($G65,#REF!,12,0)</f>
        <v>#REF!</v>
      </c>
      <c r="L65" s="37" t="e">
        <f>VLOOKUP($G65,#REF!,8,0)</f>
        <v>#REF!</v>
      </c>
    </row>
    <row r="66" spans="1:12">
      <c r="A66" s="101"/>
      <c r="B66" s="180"/>
      <c r="C66" s="79" t="e">
        <f t="shared" si="4"/>
        <v>#REF!</v>
      </c>
      <c r="D66" s="79" t="e">
        <f t="shared" si="5"/>
        <v>#REF!</v>
      </c>
      <c r="E66" s="79" t="e">
        <f t="shared" si="6"/>
        <v>#REF!</v>
      </c>
      <c r="F66" s="79" t="e">
        <f t="shared" si="7"/>
        <v>#REF!</v>
      </c>
      <c r="G66" s="20" t="s">
        <v>27</v>
      </c>
      <c r="H66" s="42">
        <v>10</v>
      </c>
      <c r="I66" s="37" t="e">
        <f>VLOOKUP($G66,#REF!,3,0)</f>
        <v>#REF!</v>
      </c>
      <c r="J66" s="37" t="e">
        <f>VLOOKUP($G66,#REF!,5,0)</f>
        <v>#REF!</v>
      </c>
      <c r="K66" s="37" t="e">
        <f>VLOOKUP($G66,#REF!,12,0)</f>
        <v>#REF!</v>
      </c>
      <c r="L66" s="37" t="e">
        <f>VLOOKUP($G66,#REF!,8,0)</f>
        <v>#REF!</v>
      </c>
    </row>
    <row r="67" spans="1:12">
      <c r="A67" s="101"/>
      <c r="B67" s="180"/>
      <c r="C67" s="79" t="e">
        <f t="shared" si="4"/>
        <v>#REF!</v>
      </c>
      <c r="D67" s="79" t="e">
        <f t="shared" si="5"/>
        <v>#REF!</v>
      </c>
      <c r="E67" s="79" t="e">
        <f t="shared" si="6"/>
        <v>#REF!</v>
      </c>
      <c r="F67" s="79" t="e">
        <f t="shared" si="7"/>
        <v>#REF!</v>
      </c>
      <c r="G67" s="20" t="s">
        <v>41</v>
      </c>
      <c r="H67" s="42">
        <v>10</v>
      </c>
      <c r="I67" s="37" t="e">
        <f>VLOOKUP($G67,#REF!,3,0)</f>
        <v>#REF!</v>
      </c>
      <c r="J67" s="37" t="e">
        <f>VLOOKUP($G67,#REF!,5,0)</f>
        <v>#REF!</v>
      </c>
      <c r="K67" s="37" t="e">
        <f>VLOOKUP($G67,#REF!,12,0)</f>
        <v>#REF!</v>
      </c>
      <c r="L67" s="37" t="e">
        <f>VLOOKUP($G67,#REF!,8,0)</f>
        <v>#REF!</v>
      </c>
    </row>
    <row r="68" spans="1:12" ht="21" customHeight="1">
      <c r="A68" s="101" t="s">
        <v>70</v>
      </c>
      <c r="B68" s="180" t="s">
        <v>71</v>
      </c>
      <c r="C68" s="79" t="e">
        <f t="shared" si="4"/>
        <v>#REF!</v>
      </c>
      <c r="D68" s="79" t="e">
        <f t="shared" si="5"/>
        <v>#REF!</v>
      </c>
      <c r="E68" s="79" t="e">
        <f t="shared" si="6"/>
        <v>#REF!</v>
      </c>
      <c r="F68" s="79" t="e">
        <f t="shared" si="7"/>
        <v>#REF!</v>
      </c>
      <c r="G68" s="20" t="s">
        <v>72</v>
      </c>
      <c r="H68" s="42">
        <v>70</v>
      </c>
      <c r="I68" s="37" t="e">
        <f>VLOOKUP($G68,#REF!,3,0)</f>
        <v>#REF!</v>
      </c>
      <c r="J68" s="37" t="e">
        <f>VLOOKUP($G68,#REF!,5,0)</f>
        <v>#REF!</v>
      </c>
      <c r="K68" s="37" t="e">
        <f>VLOOKUP($G68,#REF!,12,0)</f>
        <v>#REF!</v>
      </c>
      <c r="L68" s="37" t="e">
        <f>VLOOKUP($G68,#REF!,8,0)</f>
        <v>#REF!</v>
      </c>
    </row>
    <row r="69" spans="1:12">
      <c r="A69" s="101"/>
      <c r="B69" s="180"/>
      <c r="C69" s="79" t="e">
        <f t="shared" si="4"/>
        <v>#REF!</v>
      </c>
      <c r="D69" s="79" t="e">
        <f t="shared" si="5"/>
        <v>#REF!</v>
      </c>
      <c r="E69" s="79" t="e">
        <f t="shared" si="6"/>
        <v>#REF!</v>
      </c>
      <c r="F69" s="79" t="e">
        <f t="shared" si="7"/>
        <v>#REF!</v>
      </c>
      <c r="G69" s="20" t="s">
        <v>73</v>
      </c>
      <c r="H69" s="42">
        <v>50</v>
      </c>
      <c r="I69" s="37" t="e">
        <f>VLOOKUP($G69,#REF!,3,0)</f>
        <v>#REF!</v>
      </c>
      <c r="J69" s="37" t="e">
        <f>VLOOKUP($G69,#REF!,5,0)</f>
        <v>#REF!</v>
      </c>
      <c r="K69" s="37" t="e">
        <f>VLOOKUP($G69,#REF!,12,0)</f>
        <v>#REF!</v>
      </c>
      <c r="L69" s="37" t="e">
        <f>VLOOKUP($G69,#REF!,8,0)</f>
        <v>#REF!</v>
      </c>
    </row>
    <row r="70" spans="1:12">
      <c r="A70" s="101"/>
      <c r="B70" s="180"/>
      <c r="C70" s="79" t="e">
        <f t="shared" si="4"/>
        <v>#REF!</v>
      </c>
      <c r="D70" s="79" t="e">
        <f t="shared" si="5"/>
        <v>#REF!</v>
      </c>
      <c r="E70" s="79" t="e">
        <f t="shared" si="6"/>
        <v>#REF!</v>
      </c>
      <c r="F70" s="79" t="e">
        <f t="shared" si="7"/>
        <v>#REF!</v>
      </c>
      <c r="G70" s="20" t="s">
        <v>74</v>
      </c>
      <c r="H70" s="42">
        <v>20</v>
      </c>
      <c r="I70" s="37" t="e">
        <f>VLOOKUP($G70,#REF!,3,0)</f>
        <v>#REF!</v>
      </c>
      <c r="J70" s="37" t="e">
        <f>VLOOKUP($G70,#REF!,5,0)</f>
        <v>#REF!</v>
      </c>
      <c r="K70" s="37" t="e">
        <f>VLOOKUP($G70,#REF!,12,0)</f>
        <v>#REF!</v>
      </c>
      <c r="L70" s="37" t="e">
        <f>VLOOKUP($G70,#REF!,8,0)</f>
        <v>#REF!</v>
      </c>
    </row>
    <row r="71" spans="1:12" ht="60.75">
      <c r="A71" s="101"/>
      <c r="B71" s="180"/>
      <c r="C71" s="79">
        <f t="shared" si="4"/>
        <v>0</v>
      </c>
      <c r="D71" s="79">
        <f t="shared" si="5"/>
        <v>0</v>
      </c>
      <c r="E71" s="79">
        <f t="shared" si="6"/>
        <v>0</v>
      </c>
      <c r="F71" s="79">
        <f t="shared" si="7"/>
        <v>0</v>
      </c>
      <c r="G71" s="20" t="s">
        <v>75</v>
      </c>
      <c r="H71" s="42"/>
      <c r="I71" s="37"/>
      <c r="J71" s="37"/>
      <c r="K71" s="37"/>
      <c r="L71" s="37"/>
    </row>
    <row r="72" spans="1:12" ht="21" customHeight="1">
      <c r="A72" s="101" t="s">
        <v>76</v>
      </c>
      <c r="B72" s="180" t="s">
        <v>77</v>
      </c>
      <c r="C72" s="79" t="e">
        <f t="shared" si="4"/>
        <v>#REF!</v>
      </c>
      <c r="D72" s="79" t="e">
        <f t="shared" si="5"/>
        <v>#REF!</v>
      </c>
      <c r="E72" s="79" t="e">
        <f t="shared" si="6"/>
        <v>#REF!</v>
      </c>
      <c r="F72" s="79" t="e">
        <f t="shared" si="7"/>
        <v>#REF!</v>
      </c>
      <c r="G72" s="39" t="s">
        <v>78</v>
      </c>
      <c r="H72" s="17">
        <v>45</v>
      </c>
      <c r="I72" s="37" t="e">
        <f>VLOOKUP($G72,#REF!,3,0)</f>
        <v>#REF!</v>
      </c>
      <c r="J72" s="37" t="e">
        <f>VLOOKUP($G72,#REF!,5,0)</f>
        <v>#REF!</v>
      </c>
      <c r="K72" s="37" t="e">
        <f>VLOOKUP($G72,#REF!,12,0)</f>
        <v>#REF!</v>
      </c>
      <c r="L72" s="37" t="e">
        <f>VLOOKUP($G72,#REF!,8,0)</f>
        <v>#REF!</v>
      </c>
    </row>
    <row r="73" spans="1:12">
      <c r="A73" s="101"/>
      <c r="B73" s="180"/>
      <c r="C73" s="79" t="e">
        <f t="shared" si="4"/>
        <v>#REF!</v>
      </c>
      <c r="D73" s="79" t="e">
        <f t="shared" si="5"/>
        <v>#REF!</v>
      </c>
      <c r="E73" s="79" t="e">
        <f t="shared" si="6"/>
        <v>#REF!</v>
      </c>
      <c r="F73" s="79" t="e">
        <f t="shared" si="7"/>
        <v>#REF!</v>
      </c>
      <c r="G73" s="39" t="s">
        <v>40</v>
      </c>
      <c r="H73" s="17">
        <v>25</v>
      </c>
      <c r="I73" s="37" t="e">
        <f>VLOOKUP($G73,#REF!,3,0)</f>
        <v>#REF!</v>
      </c>
      <c r="J73" s="37" t="e">
        <f>VLOOKUP($G73,#REF!,5,0)</f>
        <v>#REF!</v>
      </c>
      <c r="K73" s="37" t="e">
        <f>VLOOKUP($G73,#REF!,12,0)</f>
        <v>#REF!</v>
      </c>
      <c r="L73" s="37" t="e">
        <f>VLOOKUP($G73,#REF!,8,0)</f>
        <v>#REF!</v>
      </c>
    </row>
    <row r="74" spans="1:12">
      <c r="A74" s="101"/>
      <c r="B74" s="180"/>
      <c r="C74" s="79" t="e">
        <f t="shared" si="4"/>
        <v>#REF!</v>
      </c>
      <c r="D74" s="79" t="e">
        <f t="shared" si="5"/>
        <v>#REF!</v>
      </c>
      <c r="E74" s="79" t="e">
        <f t="shared" si="6"/>
        <v>#REF!</v>
      </c>
      <c r="F74" s="79" t="e">
        <f t="shared" si="7"/>
        <v>#REF!</v>
      </c>
      <c r="G74" s="39" t="s">
        <v>59</v>
      </c>
      <c r="H74" s="17">
        <v>80</v>
      </c>
      <c r="I74" s="37" t="e">
        <f>VLOOKUP($G74,#REF!,3,0)</f>
        <v>#REF!</v>
      </c>
      <c r="J74" s="37" t="e">
        <f>VLOOKUP($G74,#REF!,5,0)</f>
        <v>#REF!</v>
      </c>
      <c r="K74" s="37" t="e">
        <f>VLOOKUP($G74,#REF!,12,0)</f>
        <v>#REF!</v>
      </c>
      <c r="L74" s="37" t="e">
        <f>VLOOKUP($G74,#REF!,8,0)</f>
        <v>#REF!</v>
      </c>
    </row>
    <row r="75" spans="1:12">
      <c r="A75" s="101"/>
      <c r="B75" s="180"/>
      <c r="C75" s="79" t="e">
        <f t="shared" si="4"/>
        <v>#REF!</v>
      </c>
      <c r="D75" s="79" t="e">
        <f t="shared" si="5"/>
        <v>#REF!</v>
      </c>
      <c r="E75" s="79" t="e">
        <f t="shared" si="6"/>
        <v>#REF!</v>
      </c>
      <c r="F75" s="79" t="e">
        <f t="shared" si="7"/>
        <v>#REF!</v>
      </c>
      <c r="G75" s="39" t="s">
        <v>50</v>
      </c>
      <c r="H75" s="17">
        <v>50</v>
      </c>
      <c r="I75" s="37" t="e">
        <f>VLOOKUP($G75,#REF!,3,0)</f>
        <v>#REF!</v>
      </c>
      <c r="J75" s="37" t="e">
        <f>VLOOKUP($G75,#REF!,5,0)</f>
        <v>#REF!</v>
      </c>
      <c r="K75" s="37" t="e">
        <f>VLOOKUP($G75,#REF!,12,0)</f>
        <v>#REF!</v>
      </c>
      <c r="L75" s="37" t="e">
        <f>VLOOKUP($G75,#REF!,8,0)</f>
        <v>#REF!</v>
      </c>
    </row>
    <row r="76" spans="1:12">
      <c r="A76" s="101"/>
      <c r="B76" s="180"/>
      <c r="C76" s="79" t="e">
        <f t="shared" si="4"/>
        <v>#REF!</v>
      </c>
      <c r="D76" s="79" t="e">
        <f t="shared" si="5"/>
        <v>#REF!</v>
      </c>
      <c r="E76" s="79" t="e">
        <f t="shared" si="6"/>
        <v>#REF!</v>
      </c>
      <c r="F76" s="79" t="e">
        <f t="shared" si="7"/>
        <v>#REF!</v>
      </c>
      <c r="G76" s="39" t="s">
        <v>55</v>
      </c>
      <c r="H76" s="17">
        <v>5</v>
      </c>
      <c r="I76" s="37" t="e">
        <f>VLOOKUP($G76,#REF!,3,0)</f>
        <v>#REF!</v>
      </c>
      <c r="J76" s="37" t="e">
        <f>VLOOKUP($G76,#REF!,5,0)</f>
        <v>#REF!</v>
      </c>
      <c r="K76" s="37" t="e">
        <f>VLOOKUP($G76,#REF!,12,0)</f>
        <v>#REF!</v>
      </c>
      <c r="L76" s="37" t="e">
        <f>VLOOKUP($G76,#REF!,8,0)</f>
        <v>#REF!</v>
      </c>
    </row>
    <row r="77" spans="1:12">
      <c r="A77" s="101"/>
      <c r="B77" s="180"/>
      <c r="C77" s="79" t="e">
        <f t="shared" si="4"/>
        <v>#REF!</v>
      </c>
      <c r="D77" s="79" t="e">
        <f t="shared" si="5"/>
        <v>#REF!</v>
      </c>
      <c r="E77" s="79" t="e">
        <f t="shared" si="6"/>
        <v>#REF!</v>
      </c>
      <c r="F77" s="79" t="e">
        <f t="shared" si="7"/>
        <v>#REF!</v>
      </c>
      <c r="G77" s="39" t="s">
        <v>79</v>
      </c>
      <c r="H77" s="17">
        <v>1</v>
      </c>
      <c r="I77" s="37" t="e">
        <f>VLOOKUP($G77,#REF!,3,0)</f>
        <v>#REF!</v>
      </c>
      <c r="J77" s="37" t="e">
        <f>VLOOKUP($G77,#REF!,5,0)</f>
        <v>#REF!</v>
      </c>
      <c r="K77" s="37" t="e">
        <f>VLOOKUP($G77,#REF!,12,0)</f>
        <v>#REF!</v>
      </c>
      <c r="L77" s="37" t="e">
        <f>VLOOKUP($G77,#REF!,8,0)</f>
        <v>#REF!</v>
      </c>
    </row>
    <row r="78" spans="1:12">
      <c r="A78" s="101"/>
      <c r="B78" s="180"/>
      <c r="C78" s="79" t="e">
        <f t="shared" si="4"/>
        <v>#REF!</v>
      </c>
      <c r="D78" s="79" t="e">
        <f t="shared" si="5"/>
        <v>#REF!</v>
      </c>
      <c r="E78" s="79" t="e">
        <f t="shared" si="6"/>
        <v>#REF!</v>
      </c>
      <c r="F78" s="79" t="e">
        <f t="shared" si="7"/>
        <v>#REF!</v>
      </c>
      <c r="G78" s="39" t="s">
        <v>41</v>
      </c>
      <c r="H78" s="17">
        <v>10</v>
      </c>
      <c r="I78" s="37" t="e">
        <f>VLOOKUP($G78,#REF!,3,0)</f>
        <v>#REF!</v>
      </c>
      <c r="J78" s="37" t="e">
        <f>VLOOKUP($G78,#REF!,5,0)</f>
        <v>#REF!</v>
      </c>
      <c r="K78" s="37" t="e">
        <f>VLOOKUP($G78,#REF!,12,0)</f>
        <v>#REF!</v>
      </c>
      <c r="L78" s="37" t="e">
        <f>VLOOKUP($G78,#REF!,8,0)</f>
        <v>#REF!</v>
      </c>
    </row>
    <row r="79" spans="1:12" ht="21" customHeight="1">
      <c r="A79" s="101" t="s">
        <v>80</v>
      </c>
      <c r="B79" s="180" t="s">
        <v>81</v>
      </c>
      <c r="C79" s="79" t="e">
        <f t="shared" si="4"/>
        <v>#REF!</v>
      </c>
      <c r="D79" s="79" t="e">
        <f t="shared" si="5"/>
        <v>#REF!</v>
      </c>
      <c r="E79" s="79" t="e">
        <f t="shared" si="6"/>
        <v>#REF!</v>
      </c>
      <c r="F79" s="79" t="e">
        <f t="shared" si="7"/>
        <v>#REF!</v>
      </c>
      <c r="G79" s="39" t="s">
        <v>40</v>
      </c>
      <c r="H79" s="17">
        <v>25</v>
      </c>
      <c r="I79" s="37" t="e">
        <f>VLOOKUP($G79,#REF!,3,0)</f>
        <v>#REF!</v>
      </c>
      <c r="J79" s="37" t="e">
        <f>VLOOKUP($G79,#REF!,5,0)</f>
        <v>#REF!</v>
      </c>
      <c r="K79" s="37" t="e">
        <f>VLOOKUP($G79,#REF!,12,0)</f>
        <v>#REF!</v>
      </c>
      <c r="L79" s="37" t="e">
        <f>VLOOKUP($G79,#REF!,8,0)</f>
        <v>#REF!</v>
      </c>
    </row>
    <row r="80" spans="1:12">
      <c r="A80" s="101"/>
      <c r="B80" s="180"/>
      <c r="C80" s="79" t="e">
        <f t="shared" si="4"/>
        <v>#REF!</v>
      </c>
      <c r="D80" s="79" t="e">
        <f t="shared" si="5"/>
        <v>#REF!</v>
      </c>
      <c r="E80" s="79" t="e">
        <f t="shared" si="6"/>
        <v>#REF!</v>
      </c>
      <c r="F80" s="79" t="e">
        <f t="shared" si="7"/>
        <v>#REF!</v>
      </c>
      <c r="G80" s="39" t="s">
        <v>21</v>
      </c>
      <c r="H80" s="17">
        <v>15</v>
      </c>
      <c r="I80" s="37" t="e">
        <f>VLOOKUP($G80,#REF!,3,0)</f>
        <v>#REF!</v>
      </c>
      <c r="J80" s="37" t="e">
        <f>VLOOKUP($G80,#REF!,5,0)</f>
        <v>#REF!</v>
      </c>
      <c r="K80" s="37" t="e">
        <f>VLOOKUP($G80,#REF!,12,0)</f>
        <v>#REF!</v>
      </c>
      <c r="L80" s="37" t="e">
        <f>VLOOKUP($G80,#REF!,8,0)</f>
        <v>#REF!</v>
      </c>
    </row>
    <row r="81" spans="1:12">
      <c r="A81" s="101"/>
      <c r="B81" s="180"/>
      <c r="C81" s="79" t="e">
        <f t="shared" si="4"/>
        <v>#REF!</v>
      </c>
      <c r="D81" s="79" t="e">
        <f t="shared" si="5"/>
        <v>#REF!</v>
      </c>
      <c r="E81" s="79" t="e">
        <f t="shared" si="6"/>
        <v>#REF!</v>
      </c>
      <c r="F81" s="79" t="e">
        <f t="shared" si="7"/>
        <v>#REF!</v>
      </c>
      <c r="G81" s="39" t="s">
        <v>82</v>
      </c>
      <c r="H81" s="17">
        <v>10</v>
      </c>
      <c r="I81" s="37" t="e">
        <f>VLOOKUP($G81,#REF!,3,0)</f>
        <v>#REF!</v>
      </c>
      <c r="J81" s="37" t="e">
        <f>VLOOKUP($G81,#REF!,5,0)</f>
        <v>#REF!</v>
      </c>
      <c r="K81" s="37" t="e">
        <f>VLOOKUP($G81,#REF!,12,0)</f>
        <v>#REF!</v>
      </c>
      <c r="L81" s="37" t="e">
        <f>VLOOKUP($G81,#REF!,8,0)</f>
        <v>#REF!</v>
      </c>
    </row>
    <row r="82" spans="1:12">
      <c r="A82" s="101"/>
      <c r="B82" s="180"/>
      <c r="C82" s="79" t="e">
        <f t="shared" si="4"/>
        <v>#REF!</v>
      </c>
      <c r="D82" s="79" t="e">
        <f t="shared" si="5"/>
        <v>#REF!</v>
      </c>
      <c r="E82" s="79" t="e">
        <f t="shared" si="6"/>
        <v>#REF!</v>
      </c>
      <c r="F82" s="79" t="e">
        <f t="shared" si="7"/>
        <v>#REF!</v>
      </c>
      <c r="G82" s="20" t="s">
        <v>83</v>
      </c>
      <c r="H82" s="17">
        <v>20</v>
      </c>
      <c r="I82" s="37" t="e">
        <f>VLOOKUP($G82,#REF!,3,0)</f>
        <v>#REF!</v>
      </c>
      <c r="J82" s="37" t="e">
        <f>VLOOKUP($G82,#REF!,5,0)</f>
        <v>#REF!</v>
      </c>
      <c r="K82" s="37" t="e">
        <f>VLOOKUP($G82,#REF!,12,0)</f>
        <v>#REF!</v>
      </c>
      <c r="L82" s="37" t="e">
        <f>VLOOKUP($G82,#REF!,8,0)</f>
        <v>#REF!</v>
      </c>
    </row>
    <row r="83" spans="1:12">
      <c r="A83" s="101"/>
      <c r="B83" s="180"/>
      <c r="C83" s="79" t="e">
        <f t="shared" si="4"/>
        <v>#REF!</v>
      </c>
      <c r="D83" s="79" t="e">
        <f t="shared" si="5"/>
        <v>#REF!</v>
      </c>
      <c r="E83" s="79" t="e">
        <f t="shared" si="6"/>
        <v>#REF!</v>
      </c>
      <c r="F83" s="79" t="e">
        <f t="shared" si="7"/>
        <v>#REF!</v>
      </c>
      <c r="G83" s="20" t="s">
        <v>50</v>
      </c>
      <c r="H83" s="17">
        <v>50</v>
      </c>
      <c r="I83" s="37" t="e">
        <f>VLOOKUP($G83,#REF!,3,0)</f>
        <v>#REF!</v>
      </c>
      <c r="J83" s="37" t="e">
        <f>VLOOKUP($G83,#REF!,5,0)</f>
        <v>#REF!</v>
      </c>
      <c r="K83" s="37" t="e">
        <f>VLOOKUP($G83,#REF!,12,0)</f>
        <v>#REF!</v>
      </c>
      <c r="L83" s="37" t="e">
        <f>VLOOKUP($G83,#REF!,8,0)</f>
        <v>#REF!</v>
      </c>
    </row>
    <row r="84" spans="1:12">
      <c r="A84" s="101"/>
      <c r="B84" s="180"/>
      <c r="C84" s="79" t="e">
        <f t="shared" si="4"/>
        <v>#REF!</v>
      </c>
      <c r="D84" s="79" t="e">
        <f t="shared" si="5"/>
        <v>#REF!</v>
      </c>
      <c r="E84" s="79" t="e">
        <f t="shared" si="6"/>
        <v>#REF!</v>
      </c>
      <c r="F84" s="79" t="e">
        <f t="shared" si="7"/>
        <v>#REF!</v>
      </c>
      <c r="G84" s="20" t="s">
        <v>55</v>
      </c>
      <c r="H84" s="17">
        <v>5</v>
      </c>
      <c r="I84" s="37" t="e">
        <f>VLOOKUP($G84,#REF!,3,0)</f>
        <v>#REF!</v>
      </c>
      <c r="J84" s="37" t="e">
        <f>VLOOKUP($G84,#REF!,5,0)</f>
        <v>#REF!</v>
      </c>
      <c r="K84" s="37" t="e">
        <f>VLOOKUP($G84,#REF!,12,0)</f>
        <v>#REF!</v>
      </c>
      <c r="L84" s="37" t="e">
        <f>VLOOKUP($G84,#REF!,8,0)</f>
        <v>#REF!</v>
      </c>
    </row>
    <row r="85" spans="1:12" ht="21" customHeight="1">
      <c r="A85" s="101" t="s">
        <v>84</v>
      </c>
      <c r="B85" s="180" t="s">
        <v>85</v>
      </c>
      <c r="C85" s="79" t="e">
        <f t="shared" si="4"/>
        <v>#REF!</v>
      </c>
      <c r="D85" s="79" t="e">
        <f t="shared" si="5"/>
        <v>#REF!</v>
      </c>
      <c r="E85" s="79" t="e">
        <f t="shared" si="6"/>
        <v>#REF!</v>
      </c>
      <c r="F85" s="79" t="e">
        <f t="shared" si="7"/>
        <v>#REF!</v>
      </c>
      <c r="G85" s="20" t="s">
        <v>28</v>
      </c>
      <c r="H85" s="42">
        <v>80</v>
      </c>
      <c r="I85" s="37" t="e">
        <f>VLOOKUP($G85,#REF!,3,0)</f>
        <v>#REF!</v>
      </c>
      <c r="J85" s="37" t="e">
        <f>VLOOKUP($G85,#REF!,5,0)</f>
        <v>#REF!</v>
      </c>
      <c r="K85" s="37" t="e">
        <f>VLOOKUP($G85,#REF!,12,0)</f>
        <v>#REF!</v>
      </c>
      <c r="L85" s="37" t="e">
        <f>VLOOKUP($G85,#REF!,8,0)</f>
        <v>#REF!</v>
      </c>
    </row>
    <row r="86" spans="1:12">
      <c r="A86" s="101"/>
      <c r="B86" s="180"/>
      <c r="C86" s="79" t="e">
        <f t="shared" si="4"/>
        <v>#REF!</v>
      </c>
      <c r="D86" s="79" t="e">
        <f t="shared" si="5"/>
        <v>#REF!</v>
      </c>
      <c r="E86" s="79" t="e">
        <f t="shared" si="6"/>
        <v>#REF!</v>
      </c>
      <c r="F86" s="79" t="e">
        <f t="shared" si="7"/>
        <v>#REF!</v>
      </c>
      <c r="G86" s="20" t="s">
        <v>50</v>
      </c>
      <c r="H86" s="42">
        <v>50</v>
      </c>
      <c r="I86" s="37" t="e">
        <f>VLOOKUP($G86,#REF!,3,0)</f>
        <v>#REF!</v>
      </c>
      <c r="J86" s="37" t="e">
        <f>VLOOKUP($G86,#REF!,5,0)</f>
        <v>#REF!</v>
      </c>
      <c r="K86" s="37" t="e">
        <f>VLOOKUP($G86,#REF!,12,0)</f>
        <v>#REF!</v>
      </c>
      <c r="L86" s="37" t="e">
        <f>VLOOKUP($G86,#REF!,8,0)</f>
        <v>#REF!</v>
      </c>
    </row>
    <row r="87" spans="1:12">
      <c r="A87" s="101"/>
      <c r="B87" s="180"/>
      <c r="C87" s="79" t="e">
        <f t="shared" si="4"/>
        <v>#REF!</v>
      </c>
      <c r="D87" s="79" t="e">
        <f t="shared" si="5"/>
        <v>#REF!</v>
      </c>
      <c r="E87" s="79" t="e">
        <f t="shared" si="6"/>
        <v>#REF!</v>
      </c>
      <c r="F87" s="79" t="e">
        <f t="shared" si="7"/>
        <v>#REF!</v>
      </c>
      <c r="G87" s="20" t="s">
        <v>33</v>
      </c>
      <c r="H87" s="42">
        <v>25</v>
      </c>
      <c r="I87" s="37" t="e">
        <f>VLOOKUP($G87,#REF!,3,0)</f>
        <v>#REF!</v>
      </c>
      <c r="J87" s="37" t="e">
        <f>VLOOKUP($G87,#REF!,5,0)</f>
        <v>#REF!</v>
      </c>
      <c r="K87" s="37" t="e">
        <f>VLOOKUP($G87,#REF!,12,0)</f>
        <v>#REF!</v>
      </c>
      <c r="L87" s="37" t="e">
        <f>VLOOKUP($G87,#REF!,8,0)</f>
        <v>#REF!</v>
      </c>
    </row>
    <row r="88" spans="1:12">
      <c r="A88" s="101"/>
      <c r="B88" s="180"/>
      <c r="C88" s="79" t="e">
        <f t="shared" si="4"/>
        <v>#REF!</v>
      </c>
      <c r="D88" s="79" t="e">
        <f t="shared" si="5"/>
        <v>#REF!</v>
      </c>
      <c r="E88" s="79" t="e">
        <f t="shared" si="6"/>
        <v>#REF!</v>
      </c>
      <c r="F88" s="79" t="e">
        <f t="shared" si="7"/>
        <v>#REF!</v>
      </c>
      <c r="G88" s="20" t="s">
        <v>52</v>
      </c>
      <c r="H88" s="42">
        <v>10</v>
      </c>
      <c r="I88" s="37" t="e">
        <f>VLOOKUP($G88,#REF!,3,0)</f>
        <v>#REF!</v>
      </c>
      <c r="J88" s="37" t="e">
        <f>VLOOKUP($G88,#REF!,5,0)</f>
        <v>#REF!</v>
      </c>
      <c r="K88" s="37" t="e">
        <f>VLOOKUP($G88,#REF!,12,0)</f>
        <v>#REF!</v>
      </c>
      <c r="L88" s="37" t="e">
        <f>VLOOKUP($G88,#REF!,8,0)</f>
        <v>#REF!</v>
      </c>
    </row>
    <row r="89" spans="1:12">
      <c r="A89" s="101"/>
      <c r="B89" s="180"/>
      <c r="C89" s="79" t="e">
        <f t="shared" si="4"/>
        <v>#REF!</v>
      </c>
      <c r="D89" s="79" t="e">
        <f t="shared" si="5"/>
        <v>#REF!</v>
      </c>
      <c r="E89" s="79" t="e">
        <f t="shared" si="6"/>
        <v>#REF!</v>
      </c>
      <c r="F89" s="79" t="e">
        <f t="shared" si="7"/>
        <v>#REF!</v>
      </c>
      <c r="G89" s="20" t="s">
        <v>21</v>
      </c>
      <c r="H89" s="17">
        <v>13</v>
      </c>
      <c r="I89" s="37" t="e">
        <f>VLOOKUP($G89,#REF!,3,0)</f>
        <v>#REF!</v>
      </c>
      <c r="J89" s="37" t="e">
        <f>VLOOKUP($G89,#REF!,5,0)</f>
        <v>#REF!</v>
      </c>
      <c r="K89" s="37" t="e">
        <f>VLOOKUP($G89,#REF!,12,0)</f>
        <v>#REF!</v>
      </c>
      <c r="L89" s="37" t="e">
        <f>VLOOKUP($G89,#REF!,8,0)</f>
        <v>#REF!</v>
      </c>
    </row>
    <row r="90" spans="1:12" ht="21" customHeight="1">
      <c r="A90" s="101" t="s">
        <v>86</v>
      </c>
      <c r="B90" s="180" t="s">
        <v>87</v>
      </c>
      <c r="C90" s="79" t="e">
        <f t="shared" ref="C90:C153" si="8">H90*I90/100</f>
        <v>#REF!</v>
      </c>
      <c r="D90" s="79" t="e">
        <f t="shared" ref="D90:D153" si="9">H90*J90/100</f>
        <v>#REF!</v>
      </c>
      <c r="E90" s="79" t="e">
        <f t="shared" ref="E90:E153" si="10">H90*K90/100</f>
        <v>#REF!</v>
      </c>
      <c r="F90" s="79" t="e">
        <f t="shared" ref="F90:F153" si="11">H90*L90/100</f>
        <v>#REF!</v>
      </c>
      <c r="G90" s="39" t="s">
        <v>88</v>
      </c>
      <c r="H90" s="42">
        <v>50</v>
      </c>
      <c r="I90" s="37" t="e">
        <f>VLOOKUP($G90,#REF!,3,0)</f>
        <v>#REF!</v>
      </c>
      <c r="J90" s="37" t="e">
        <f>VLOOKUP($G90,#REF!,5,0)</f>
        <v>#REF!</v>
      </c>
      <c r="K90" s="37" t="e">
        <f>VLOOKUP($G90,#REF!,12,0)</f>
        <v>#REF!</v>
      </c>
      <c r="L90" s="37" t="e">
        <f>VLOOKUP($G90,#REF!,8,0)</f>
        <v>#REF!</v>
      </c>
    </row>
    <row r="91" spans="1:12">
      <c r="A91" s="101"/>
      <c r="B91" s="180"/>
      <c r="C91" s="79" t="e">
        <f t="shared" si="8"/>
        <v>#REF!</v>
      </c>
      <c r="D91" s="79" t="e">
        <f t="shared" si="9"/>
        <v>#REF!</v>
      </c>
      <c r="E91" s="79" t="e">
        <f t="shared" si="10"/>
        <v>#REF!</v>
      </c>
      <c r="F91" s="79" t="e">
        <f t="shared" si="11"/>
        <v>#REF!</v>
      </c>
      <c r="G91" s="20" t="s">
        <v>72</v>
      </c>
      <c r="H91" s="42">
        <v>50</v>
      </c>
      <c r="I91" s="37" t="e">
        <f>VLOOKUP($G91,#REF!,3,0)</f>
        <v>#REF!</v>
      </c>
      <c r="J91" s="37" t="e">
        <f>VLOOKUP($G91,#REF!,5,0)</f>
        <v>#REF!</v>
      </c>
      <c r="K91" s="37" t="e">
        <f>VLOOKUP($G91,#REF!,12,0)</f>
        <v>#REF!</v>
      </c>
      <c r="L91" s="37" t="e">
        <f>VLOOKUP($G91,#REF!,8,0)</f>
        <v>#REF!</v>
      </c>
    </row>
    <row r="92" spans="1:12">
      <c r="A92" s="101"/>
      <c r="B92" s="180"/>
      <c r="C92" s="79" t="e">
        <f t="shared" si="8"/>
        <v>#REF!</v>
      </c>
      <c r="D92" s="79" t="e">
        <f t="shared" si="9"/>
        <v>#REF!</v>
      </c>
      <c r="E92" s="79" t="e">
        <f t="shared" si="10"/>
        <v>#REF!</v>
      </c>
      <c r="F92" s="79" t="e">
        <f t="shared" si="11"/>
        <v>#REF!</v>
      </c>
      <c r="G92" s="20" t="s">
        <v>89</v>
      </c>
      <c r="H92" s="42"/>
      <c r="I92" s="37" t="e">
        <f>VLOOKUP($G92,#REF!,3,0)</f>
        <v>#REF!</v>
      </c>
      <c r="J92" s="37" t="e">
        <f>VLOOKUP($G92,#REF!,5,0)</f>
        <v>#REF!</v>
      </c>
      <c r="K92" s="37" t="e">
        <f>VLOOKUP($G92,#REF!,12,0)</f>
        <v>#REF!</v>
      </c>
      <c r="L92" s="37" t="e">
        <f>VLOOKUP($G92,#REF!,8,0)</f>
        <v>#REF!</v>
      </c>
    </row>
    <row r="93" spans="1:12">
      <c r="A93" s="101"/>
      <c r="B93" s="180"/>
      <c r="C93" s="79" t="e">
        <f t="shared" si="8"/>
        <v>#REF!</v>
      </c>
      <c r="D93" s="79" t="e">
        <f t="shared" si="9"/>
        <v>#REF!</v>
      </c>
      <c r="E93" s="79" t="e">
        <f t="shared" si="10"/>
        <v>#REF!</v>
      </c>
      <c r="F93" s="79" t="e">
        <f t="shared" si="11"/>
        <v>#REF!</v>
      </c>
      <c r="G93" s="20" t="s">
        <v>90</v>
      </c>
      <c r="H93" s="17">
        <v>5</v>
      </c>
      <c r="I93" s="37" t="e">
        <f>VLOOKUP($G93,#REF!,3,0)</f>
        <v>#REF!</v>
      </c>
      <c r="J93" s="37" t="e">
        <f>VLOOKUP($G93,#REF!,5,0)</f>
        <v>#REF!</v>
      </c>
      <c r="K93" s="37" t="e">
        <f>VLOOKUP($G93,#REF!,12,0)</f>
        <v>#REF!</v>
      </c>
      <c r="L93" s="37" t="e">
        <f>VLOOKUP($G93,#REF!,8,0)</f>
        <v>#REF!</v>
      </c>
    </row>
    <row r="94" spans="1:12">
      <c r="A94" s="101"/>
      <c r="B94" s="180"/>
      <c r="C94" s="79" t="e">
        <f t="shared" si="8"/>
        <v>#REF!</v>
      </c>
      <c r="D94" s="79" t="e">
        <f t="shared" si="9"/>
        <v>#REF!</v>
      </c>
      <c r="E94" s="79" t="e">
        <f t="shared" si="10"/>
        <v>#REF!</v>
      </c>
      <c r="F94" s="79" t="e">
        <f t="shared" si="11"/>
        <v>#REF!</v>
      </c>
      <c r="G94" s="39" t="s">
        <v>91</v>
      </c>
      <c r="H94" s="42">
        <v>5</v>
      </c>
      <c r="I94" s="37" t="e">
        <f>VLOOKUP($G94,#REF!,3,0)</f>
        <v>#REF!</v>
      </c>
      <c r="J94" s="37" t="e">
        <f>VLOOKUP($G94,#REF!,5,0)</f>
        <v>#REF!</v>
      </c>
      <c r="K94" s="37" t="e">
        <f>VLOOKUP($G94,#REF!,12,0)</f>
        <v>#REF!</v>
      </c>
      <c r="L94" s="37" t="e">
        <f>VLOOKUP($G94,#REF!,8,0)</f>
        <v>#REF!</v>
      </c>
    </row>
    <row r="95" spans="1:12">
      <c r="A95" s="101"/>
      <c r="B95" s="180"/>
      <c r="C95" s="79">
        <f t="shared" si="8"/>
        <v>0</v>
      </c>
      <c r="D95" s="79">
        <f t="shared" si="9"/>
        <v>0</v>
      </c>
      <c r="E95" s="79">
        <f t="shared" si="10"/>
        <v>0</v>
      </c>
      <c r="F95" s="79">
        <f t="shared" si="11"/>
        <v>0</v>
      </c>
      <c r="G95" s="20" t="s">
        <v>92</v>
      </c>
      <c r="H95" s="42"/>
      <c r="I95" s="37"/>
      <c r="J95" s="37"/>
      <c r="K95" s="37"/>
      <c r="L95" s="37"/>
    </row>
    <row r="96" spans="1:12" ht="21" customHeight="1">
      <c r="A96" s="101" t="s">
        <v>93</v>
      </c>
      <c r="B96" s="180" t="s">
        <v>94</v>
      </c>
      <c r="C96" s="79" t="e">
        <f t="shared" si="8"/>
        <v>#REF!</v>
      </c>
      <c r="D96" s="79" t="e">
        <f t="shared" si="9"/>
        <v>#REF!</v>
      </c>
      <c r="E96" s="79" t="e">
        <f t="shared" si="10"/>
        <v>#REF!</v>
      </c>
      <c r="F96" s="79" t="e">
        <f t="shared" si="11"/>
        <v>#REF!</v>
      </c>
      <c r="G96" s="20" t="s">
        <v>28</v>
      </c>
      <c r="H96" s="42">
        <v>60</v>
      </c>
      <c r="I96" s="37" t="e">
        <f>VLOOKUP($G96,#REF!,3,0)</f>
        <v>#REF!</v>
      </c>
      <c r="J96" s="37" t="e">
        <f>VLOOKUP($G96,#REF!,5,0)</f>
        <v>#REF!</v>
      </c>
      <c r="K96" s="37" t="e">
        <f>VLOOKUP($G96,#REF!,12,0)</f>
        <v>#REF!</v>
      </c>
      <c r="L96" s="37" t="e">
        <f>VLOOKUP($G96,#REF!,8,0)</f>
        <v>#REF!</v>
      </c>
    </row>
    <row r="97" spans="1:12">
      <c r="A97" s="101"/>
      <c r="B97" s="180"/>
      <c r="C97" s="79" t="e">
        <f t="shared" si="8"/>
        <v>#REF!</v>
      </c>
      <c r="D97" s="79" t="e">
        <f t="shared" si="9"/>
        <v>#REF!</v>
      </c>
      <c r="E97" s="79" t="e">
        <f t="shared" si="10"/>
        <v>#REF!</v>
      </c>
      <c r="F97" s="79" t="e">
        <f t="shared" si="11"/>
        <v>#REF!</v>
      </c>
      <c r="G97" s="20" t="s">
        <v>14</v>
      </c>
      <c r="H97" s="42">
        <v>20</v>
      </c>
      <c r="I97" s="37" t="e">
        <f>VLOOKUP($G97,#REF!,3,0)</f>
        <v>#REF!</v>
      </c>
      <c r="J97" s="37" t="e">
        <f>VLOOKUP($G97,#REF!,5,0)</f>
        <v>#REF!</v>
      </c>
      <c r="K97" s="37" t="e">
        <f>VLOOKUP($G97,#REF!,12,0)</f>
        <v>#REF!</v>
      </c>
      <c r="L97" s="37" t="e">
        <f>VLOOKUP($G97,#REF!,8,0)</f>
        <v>#REF!</v>
      </c>
    </row>
    <row r="98" spans="1:12">
      <c r="A98" s="101"/>
      <c r="B98" s="180"/>
      <c r="C98" s="79" t="e">
        <f t="shared" si="8"/>
        <v>#REF!</v>
      </c>
      <c r="D98" s="79" t="e">
        <f t="shared" si="9"/>
        <v>#REF!</v>
      </c>
      <c r="E98" s="79" t="e">
        <f t="shared" si="10"/>
        <v>#REF!</v>
      </c>
      <c r="F98" s="79" t="e">
        <f t="shared" si="11"/>
        <v>#REF!</v>
      </c>
      <c r="G98" s="20" t="s">
        <v>21</v>
      </c>
      <c r="H98" s="17">
        <v>10</v>
      </c>
      <c r="I98" s="37" t="e">
        <f>VLOOKUP($G98,#REF!,3,0)</f>
        <v>#REF!</v>
      </c>
      <c r="J98" s="37" t="e">
        <f>VLOOKUP($G98,#REF!,5,0)</f>
        <v>#REF!</v>
      </c>
      <c r="K98" s="37" t="e">
        <f>VLOOKUP($G98,#REF!,12,0)</f>
        <v>#REF!</v>
      </c>
      <c r="L98" s="37" t="e">
        <f>VLOOKUP($G98,#REF!,8,0)</f>
        <v>#REF!</v>
      </c>
    </row>
    <row r="99" spans="1:12">
      <c r="A99" s="101"/>
      <c r="B99" s="180"/>
      <c r="C99" s="79" t="e">
        <f t="shared" si="8"/>
        <v>#REF!</v>
      </c>
      <c r="D99" s="79" t="e">
        <f t="shared" si="9"/>
        <v>#REF!</v>
      </c>
      <c r="E99" s="79" t="e">
        <f t="shared" si="10"/>
        <v>#REF!</v>
      </c>
      <c r="F99" s="79" t="e">
        <f t="shared" si="11"/>
        <v>#REF!</v>
      </c>
      <c r="G99" s="39" t="s">
        <v>95</v>
      </c>
      <c r="H99" s="42">
        <v>10</v>
      </c>
      <c r="I99" s="37" t="e">
        <f>VLOOKUP($G99,#REF!,3,0)</f>
        <v>#REF!</v>
      </c>
      <c r="J99" s="37" t="e">
        <f>VLOOKUP($G99,#REF!,5,0)</f>
        <v>#REF!</v>
      </c>
      <c r="K99" s="37" t="e">
        <f>VLOOKUP($G99,#REF!,12,0)</f>
        <v>#REF!</v>
      </c>
      <c r="L99" s="37" t="e">
        <f>VLOOKUP($G99,#REF!,8,0)</f>
        <v>#REF!</v>
      </c>
    </row>
    <row r="100" spans="1:12" ht="21" customHeight="1">
      <c r="A100" s="101" t="s">
        <v>96</v>
      </c>
      <c r="B100" s="180" t="s">
        <v>97</v>
      </c>
      <c r="C100" s="79" t="e">
        <f t="shared" si="8"/>
        <v>#REF!</v>
      </c>
      <c r="D100" s="79" t="e">
        <f t="shared" si="9"/>
        <v>#REF!</v>
      </c>
      <c r="E100" s="79" t="e">
        <f t="shared" si="10"/>
        <v>#REF!</v>
      </c>
      <c r="F100" s="79" t="e">
        <f t="shared" si="11"/>
        <v>#REF!</v>
      </c>
      <c r="G100" s="20" t="s">
        <v>60</v>
      </c>
      <c r="H100" s="42">
        <v>100</v>
      </c>
      <c r="I100" s="37" t="e">
        <f>VLOOKUP($G100,#REF!,3,0)</f>
        <v>#REF!</v>
      </c>
      <c r="J100" s="37" t="e">
        <f>VLOOKUP($G100,#REF!,5,0)</f>
        <v>#REF!</v>
      </c>
      <c r="K100" s="37" t="e">
        <f>VLOOKUP($G100,#REF!,12,0)</f>
        <v>#REF!</v>
      </c>
      <c r="L100" s="37" t="e">
        <f>VLOOKUP($G100,#REF!,8,0)</f>
        <v>#REF!</v>
      </c>
    </row>
    <row r="101" spans="1:12">
      <c r="A101" s="101"/>
      <c r="B101" s="180"/>
      <c r="C101" s="79" t="e">
        <f t="shared" si="8"/>
        <v>#REF!</v>
      </c>
      <c r="D101" s="79" t="e">
        <f t="shared" si="9"/>
        <v>#REF!</v>
      </c>
      <c r="E101" s="79" t="e">
        <f t="shared" si="10"/>
        <v>#REF!</v>
      </c>
      <c r="F101" s="79" t="e">
        <f t="shared" si="11"/>
        <v>#REF!</v>
      </c>
      <c r="G101" s="20" t="s">
        <v>40</v>
      </c>
      <c r="H101" s="17">
        <v>20</v>
      </c>
      <c r="I101" s="37" t="e">
        <f>VLOOKUP($G101,#REF!,3,0)</f>
        <v>#REF!</v>
      </c>
      <c r="J101" s="37" t="e">
        <f>VLOOKUP($G101,#REF!,5,0)</f>
        <v>#REF!</v>
      </c>
      <c r="K101" s="37" t="e">
        <f>VLOOKUP($G101,#REF!,12,0)</f>
        <v>#REF!</v>
      </c>
      <c r="L101" s="37" t="e">
        <f>VLOOKUP($G101,#REF!,8,0)</f>
        <v>#REF!</v>
      </c>
    </row>
    <row r="102" spans="1:12">
      <c r="A102" s="101"/>
      <c r="B102" s="180"/>
      <c r="C102" s="79" t="e">
        <f t="shared" si="8"/>
        <v>#REF!</v>
      </c>
      <c r="D102" s="79" t="e">
        <f t="shared" si="9"/>
        <v>#REF!</v>
      </c>
      <c r="E102" s="79" t="e">
        <f t="shared" si="10"/>
        <v>#REF!</v>
      </c>
      <c r="F102" s="79" t="e">
        <f t="shared" si="11"/>
        <v>#REF!</v>
      </c>
      <c r="G102" s="20" t="s">
        <v>98</v>
      </c>
      <c r="H102" s="42">
        <v>5</v>
      </c>
      <c r="I102" s="37" t="e">
        <f>VLOOKUP($G102,#REF!,3,0)</f>
        <v>#REF!</v>
      </c>
      <c r="J102" s="37" t="e">
        <f>VLOOKUP($G102,#REF!,5,0)</f>
        <v>#REF!</v>
      </c>
      <c r="K102" s="37" t="e">
        <f>VLOOKUP($G102,#REF!,12,0)</f>
        <v>#REF!</v>
      </c>
      <c r="L102" s="37" t="e">
        <f>VLOOKUP($G102,#REF!,8,0)</f>
        <v>#REF!</v>
      </c>
    </row>
    <row r="103" spans="1:12">
      <c r="A103" s="101"/>
      <c r="B103" s="180"/>
      <c r="C103" s="79" t="e">
        <f t="shared" si="8"/>
        <v>#REF!</v>
      </c>
      <c r="D103" s="79" t="e">
        <f t="shared" si="9"/>
        <v>#REF!</v>
      </c>
      <c r="E103" s="79" t="e">
        <f t="shared" si="10"/>
        <v>#REF!</v>
      </c>
      <c r="F103" s="79" t="e">
        <f t="shared" si="11"/>
        <v>#REF!</v>
      </c>
      <c r="G103" s="20" t="s">
        <v>33</v>
      </c>
      <c r="H103" s="42">
        <v>100</v>
      </c>
      <c r="I103" s="37" t="e">
        <f>VLOOKUP($G103,#REF!,3,0)</f>
        <v>#REF!</v>
      </c>
      <c r="J103" s="37" t="e">
        <f>VLOOKUP($G103,#REF!,5,0)</f>
        <v>#REF!</v>
      </c>
      <c r="K103" s="37" t="e">
        <f>VLOOKUP($G103,#REF!,12,0)</f>
        <v>#REF!</v>
      </c>
      <c r="L103" s="37" t="e">
        <f>VLOOKUP($G103,#REF!,8,0)</f>
        <v>#REF!</v>
      </c>
    </row>
    <row r="104" spans="1:12" ht="21" customHeight="1">
      <c r="A104" s="101" t="s">
        <v>99</v>
      </c>
      <c r="B104" s="180" t="s">
        <v>100</v>
      </c>
      <c r="C104" s="79" t="e">
        <f t="shared" si="8"/>
        <v>#REF!</v>
      </c>
      <c r="D104" s="79" t="e">
        <f t="shared" si="9"/>
        <v>#REF!</v>
      </c>
      <c r="E104" s="79" t="e">
        <f t="shared" si="10"/>
        <v>#REF!</v>
      </c>
      <c r="F104" s="79" t="e">
        <f t="shared" si="11"/>
        <v>#REF!</v>
      </c>
      <c r="G104" s="20" t="s">
        <v>39</v>
      </c>
      <c r="H104" s="17">
        <v>35</v>
      </c>
      <c r="I104" s="37" t="e">
        <f>VLOOKUP($G104,#REF!,3,0)</f>
        <v>#REF!</v>
      </c>
      <c r="J104" s="37" t="e">
        <f>VLOOKUP($G104,#REF!,5,0)</f>
        <v>#REF!</v>
      </c>
      <c r="K104" s="37" t="e">
        <f>VLOOKUP($G104,#REF!,12,0)</f>
        <v>#REF!</v>
      </c>
      <c r="L104" s="37" t="e">
        <f>VLOOKUP($G104,#REF!,8,0)</f>
        <v>#REF!</v>
      </c>
    </row>
    <row r="105" spans="1:12">
      <c r="A105" s="101"/>
      <c r="B105" s="180"/>
      <c r="C105" s="79" t="e">
        <f t="shared" si="8"/>
        <v>#REF!</v>
      </c>
      <c r="D105" s="79" t="e">
        <f t="shared" si="9"/>
        <v>#REF!</v>
      </c>
      <c r="E105" s="79" t="e">
        <f t="shared" si="10"/>
        <v>#REF!</v>
      </c>
      <c r="F105" s="79" t="e">
        <f t="shared" si="11"/>
        <v>#REF!</v>
      </c>
      <c r="G105" s="20" t="s">
        <v>27</v>
      </c>
      <c r="H105" s="42">
        <v>35</v>
      </c>
      <c r="I105" s="37" t="e">
        <f>VLOOKUP($G105,#REF!,3,0)</f>
        <v>#REF!</v>
      </c>
      <c r="J105" s="37" t="e">
        <f>VLOOKUP($G105,#REF!,5,0)</f>
        <v>#REF!</v>
      </c>
      <c r="K105" s="37" t="e">
        <f>VLOOKUP($G105,#REF!,12,0)</f>
        <v>#REF!</v>
      </c>
      <c r="L105" s="37" t="e">
        <f>VLOOKUP($G105,#REF!,8,0)</f>
        <v>#REF!</v>
      </c>
    </row>
    <row r="106" spans="1:12">
      <c r="A106" s="101"/>
      <c r="B106" s="180"/>
      <c r="C106" s="79">
        <f t="shared" si="8"/>
        <v>0</v>
      </c>
      <c r="D106" s="79">
        <f t="shared" si="9"/>
        <v>0</v>
      </c>
      <c r="E106" s="79">
        <f t="shared" si="10"/>
        <v>0</v>
      </c>
      <c r="F106" s="79">
        <f t="shared" si="11"/>
        <v>0</v>
      </c>
      <c r="G106" s="20" t="s">
        <v>101</v>
      </c>
      <c r="H106" s="42"/>
      <c r="I106" s="37"/>
      <c r="J106" s="37"/>
      <c r="K106" s="37"/>
      <c r="L106" s="37"/>
    </row>
    <row r="107" spans="1:12" ht="21" customHeight="1">
      <c r="A107" s="101" t="s">
        <v>102</v>
      </c>
      <c r="B107" s="180" t="s">
        <v>103</v>
      </c>
      <c r="C107" s="79" t="e">
        <f t="shared" si="8"/>
        <v>#REF!</v>
      </c>
      <c r="D107" s="79" t="e">
        <f t="shared" si="9"/>
        <v>#REF!</v>
      </c>
      <c r="E107" s="79" t="e">
        <f t="shared" si="10"/>
        <v>#REF!</v>
      </c>
      <c r="F107" s="79" t="e">
        <f t="shared" si="11"/>
        <v>#REF!</v>
      </c>
      <c r="G107" s="20" t="s">
        <v>32</v>
      </c>
      <c r="H107" s="42">
        <v>70</v>
      </c>
      <c r="I107" s="37" t="e">
        <f>VLOOKUP($G107,#REF!,3,0)</f>
        <v>#REF!</v>
      </c>
      <c r="J107" s="37" t="e">
        <f>VLOOKUP($G107,#REF!,5,0)</f>
        <v>#REF!</v>
      </c>
      <c r="K107" s="37" t="e">
        <f>VLOOKUP($G107,#REF!,12,0)</f>
        <v>#REF!</v>
      </c>
      <c r="L107" s="37" t="e">
        <f>VLOOKUP($G107,#REF!,8,0)</f>
        <v>#REF!</v>
      </c>
    </row>
    <row r="108" spans="1:12">
      <c r="A108" s="101"/>
      <c r="B108" s="180"/>
      <c r="C108" s="79" t="e">
        <f t="shared" si="8"/>
        <v>#REF!</v>
      </c>
      <c r="D108" s="79" t="e">
        <f t="shared" si="9"/>
        <v>#REF!</v>
      </c>
      <c r="E108" s="79" t="e">
        <f t="shared" si="10"/>
        <v>#REF!</v>
      </c>
      <c r="F108" s="79" t="e">
        <f t="shared" si="11"/>
        <v>#REF!</v>
      </c>
      <c r="G108" s="20" t="s">
        <v>104</v>
      </c>
      <c r="H108" s="17">
        <v>50</v>
      </c>
      <c r="I108" s="37" t="e">
        <f>VLOOKUP($G108,#REF!,3,0)</f>
        <v>#REF!</v>
      </c>
      <c r="J108" s="37" t="e">
        <f>VLOOKUP($G108,#REF!,5,0)</f>
        <v>#REF!</v>
      </c>
      <c r="K108" s="37" t="e">
        <f>VLOOKUP($G108,#REF!,12,0)</f>
        <v>#REF!</v>
      </c>
      <c r="L108" s="37" t="e">
        <f>VLOOKUP($G108,#REF!,8,0)</f>
        <v>#REF!</v>
      </c>
    </row>
    <row r="109" spans="1:12" ht="21" customHeight="1">
      <c r="A109" s="101" t="s">
        <v>105</v>
      </c>
      <c r="B109" s="180" t="s">
        <v>106</v>
      </c>
      <c r="C109" s="79" t="e">
        <f t="shared" si="8"/>
        <v>#REF!</v>
      </c>
      <c r="D109" s="79" t="e">
        <f t="shared" si="9"/>
        <v>#REF!</v>
      </c>
      <c r="E109" s="79" t="e">
        <f t="shared" si="10"/>
        <v>#REF!</v>
      </c>
      <c r="F109" s="79" t="e">
        <f t="shared" si="11"/>
        <v>#REF!</v>
      </c>
      <c r="G109" s="20" t="s">
        <v>107</v>
      </c>
      <c r="H109" s="42">
        <v>100</v>
      </c>
      <c r="I109" s="37" t="e">
        <f>VLOOKUP($G109,#REF!,3,0)</f>
        <v>#REF!</v>
      </c>
      <c r="J109" s="37" t="e">
        <f>VLOOKUP($G109,#REF!,5,0)</f>
        <v>#REF!</v>
      </c>
      <c r="K109" s="37" t="e">
        <f>VLOOKUP($G109,#REF!,12,0)</f>
        <v>#REF!</v>
      </c>
      <c r="L109" s="37" t="e">
        <f>VLOOKUP($G109,#REF!,8,0)</f>
        <v>#REF!</v>
      </c>
    </row>
    <row r="110" spans="1:12">
      <c r="A110" s="101"/>
      <c r="B110" s="180"/>
      <c r="C110" s="79" t="e">
        <f t="shared" si="8"/>
        <v>#REF!</v>
      </c>
      <c r="D110" s="79" t="e">
        <f t="shared" si="9"/>
        <v>#REF!</v>
      </c>
      <c r="E110" s="79" t="e">
        <f t="shared" si="10"/>
        <v>#REF!</v>
      </c>
      <c r="F110" s="79" t="e">
        <f t="shared" si="11"/>
        <v>#REF!</v>
      </c>
      <c r="G110" s="20" t="s">
        <v>31</v>
      </c>
      <c r="H110" s="17">
        <v>150</v>
      </c>
      <c r="I110" s="37" t="e">
        <f>VLOOKUP($G110,#REF!,3,0)</f>
        <v>#REF!</v>
      </c>
      <c r="J110" s="37" t="e">
        <f>VLOOKUP($G110,#REF!,5,0)</f>
        <v>#REF!</v>
      </c>
      <c r="K110" s="37" t="e">
        <f>VLOOKUP($G110,#REF!,12,0)</f>
        <v>#REF!</v>
      </c>
      <c r="L110" s="37" t="e">
        <f>VLOOKUP($G110,#REF!,8,0)</f>
        <v>#REF!</v>
      </c>
    </row>
    <row r="111" spans="1:12">
      <c r="A111" s="101"/>
      <c r="B111" s="180"/>
      <c r="C111" s="79" t="e">
        <f t="shared" si="8"/>
        <v>#REF!</v>
      </c>
      <c r="D111" s="79" t="e">
        <f t="shared" si="9"/>
        <v>#REF!</v>
      </c>
      <c r="E111" s="79" t="e">
        <f t="shared" si="10"/>
        <v>#REF!</v>
      </c>
      <c r="F111" s="79" t="e">
        <f t="shared" si="11"/>
        <v>#REF!</v>
      </c>
      <c r="G111" s="20" t="s">
        <v>91</v>
      </c>
      <c r="H111" s="42">
        <v>5</v>
      </c>
      <c r="I111" s="37" t="e">
        <f>VLOOKUP($G111,#REF!,3,0)</f>
        <v>#REF!</v>
      </c>
      <c r="J111" s="37" t="e">
        <f>VLOOKUP($G111,#REF!,5,0)</f>
        <v>#REF!</v>
      </c>
      <c r="K111" s="37" t="e">
        <f>VLOOKUP($G111,#REF!,12,0)</f>
        <v>#REF!</v>
      </c>
      <c r="L111" s="37" t="e">
        <f>VLOOKUP($G111,#REF!,8,0)</f>
        <v>#REF!</v>
      </c>
    </row>
    <row r="112" spans="1:12">
      <c r="A112" s="101"/>
      <c r="B112" s="180"/>
      <c r="C112" s="79" t="e">
        <f t="shared" si="8"/>
        <v>#REF!</v>
      </c>
      <c r="D112" s="79" t="e">
        <f t="shared" si="9"/>
        <v>#REF!</v>
      </c>
      <c r="E112" s="79" t="e">
        <f t="shared" si="10"/>
        <v>#REF!</v>
      </c>
      <c r="F112" s="79" t="e">
        <f t="shared" si="11"/>
        <v>#REF!</v>
      </c>
      <c r="G112" s="39" t="s">
        <v>108</v>
      </c>
      <c r="H112" s="42">
        <v>5</v>
      </c>
      <c r="I112" s="37" t="e">
        <f>VLOOKUP($G112,#REF!,3,0)</f>
        <v>#REF!</v>
      </c>
      <c r="J112" s="37" t="e">
        <f>VLOOKUP($G112,#REF!,5,0)</f>
        <v>#REF!</v>
      </c>
      <c r="K112" s="37" t="e">
        <f>VLOOKUP($G112,#REF!,12,0)</f>
        <v>#REF!</v>
      </c>
      <c r="L112" s="37" t="e">
        <f>VLOOKUP($G112,#REF!,8,0)</f>
        <v>#REF!</v>
      </c>
    </row>
    <row r="113" spans="1:12">
      <c r="A113" s="101"/>
      <c r="B113" s="180"/>
      <c r="C113" s="79" t="e">
        <f t="shared" si="8"/>
        <v>#REF!</v>
      </c>
      <c r="D113" s="79" t="e">
        <f t="shared" si="9"/>
        <v>#REF!</v>
      </c>
      <c r="E113" s="79" t="e">
        <f t="shared" si="10"/>
        <v>#REF!</v>
      </c>
      <c r="F113" s="79" t="e">
        <f t="shared" si="11"/>
        <v>#REF!</v>
      </c>
      <c r="G113" s="39" t="s">
        <v>109</v>
      </c>
      <c r="H113" s="42">
        <v>5</v>
      </c>
      <c r="I113" s="37" t="e">
        <f>VLOOKUP($G113,#REF!,3,0)</f>
        <v>#REF!</v>
      </c>
      <c r="J113" s="37" t="e">
        <f>VLOOKUP($G113,#REF!,5,0)</f>
        <v>#REF!</v>
      </c>
      <c r="K113" s="37" t="e">
        <f>VLOOKUP($G113,#REF!,12,0)</f>
        <v>#REF!</v>
      </c>
      <c r="L113" s="37" t="e">
        <f>VLOOKUP($G113,#REF!,8,0)</f>
        <v>#REF!</v>
      </c>
    </row>
    <row r="114" spans="1:12">
      <c r="A114" s="101"/>
      <c r="B114" s="180"/>
      <c r="C114" s="79" t="e">
        <f t="shared" si="8"/>
        <v>#REF!</v>
      </c>
      <c r="D114" s="79" t="e">
        <f t="shared" si="9"/>
        <v>#REF!</v>
      </c>
      <c r="E114" s="79" t="e">
        <f t="shared" si="10"/>
        <v>#REF!</v>
      </c>
      <c r="F114" s="79" t="e">
        <f t="shared" si="11"/>
        <v>#REF!</v>
      </c>
      <c r="G114" s="39" t="s">
        <v>21</v>
      </c>
      <c r="H114" s="42">
        <v>5</v>
      </c>
      <c r="I114" s="37" t="e">
        <f>VLOOKUP($G114,#REF!,3,0)</f>
        <v>#REF!</v>
      </c>
      <c r="J114" s="37" t="e">
        <f>VLOOKUP($G114,#REF!,5,0)</f>
        <v>#REF!</v>
      </c>
      <c r="K114" s="37" t="e">
        <f>VLOOKUP($G114,#REF!,12,0)</f>
        <v>#REF!</v>
      </c>
      <c r="L114" s="37" t="e">
        <f>VLOOKUP($G114,#REF!,8,0)</f>
        <v>#REF!</v>
      </c>
    </row>
    <row r="115" spans="1:12">
      <c r="A115" s="101"/>
      <c r="B115" s="180"/>
      <c r="C115" s="79" t="e">
        <f t="shared" si="8"/>
        <v>#REF!</v>
      </c>
      <c r="D115" s="79" t="e">
        <f t="shared" si="9"/>
        <v>#REF!</v>
      </c>
      <c r="E115" s="79" t="e">
        <f t="shared" si="10"/>
        <v>#REF!</v>
      </c>
      <c r="F115" s="79" t="e">
        <f t="shared" si="11"/>
        <v>#REF!</v>
      </c>
      <c r="G115" s="39" t="s">
        <v>110</v>
      </c>
      <c r="H115" s="42">
        <v>5</v>
      </c>
      <c r="I115" s="37" t="e">
        <f>VLOOKUP($G115,#REF!,3,0)</f>
        <v>#REF!</v>
      </c>
      <c r="J115" s="37" t="e">
        <f>VLOOKUP($G115,#REF!,5,0)</f>
        <v>#REF!</v>
      </c>
      <c r="K115" s="37" t="e">
        <f>VLOOKUP($G115,#REF!,12,0)</f>
        <v>#REF!</v>
      </c>
      <c r="L115" s="37" t="e">
        <f>VLOOKUP($G115,#REF!,8,0)</f>
        <v>#REF!</v>
      </c>
    </row>
    <row r="116" spans="1:12" ht="21" customHeight="1">
      <c r="A116" s="101" t="s">
        <v>111</v>
      </c>
      <c r="B116" s="180" t="s">
        <v>112</v>
      </c>
      <c r="C116" s="79" t="e">
        <f t="shared" si="8"/>
        <v>#REF!</v>
      </c>
      <c r="D116" s="79" t="e">
        <f t="shared" si="9"/>
        <v>#REF!</v>
      </c>
      <c r="E116" s="79" t="e">
        <f t="shared" si="10"/>
        <v>#REF!</v>
      </c>
      <c r="F116" s="79" t="e">
        <f t="shared" si="11"/>
        <v>#REF!</v>
      </c>
      <c r="G116" s="39" t="s">
        <v>113</v>
      </c>
      <c r="H116" s="42">
        <v>75</v>
      </c>
      <c r="I116" s="37" t="e">
        <f>VLOOKUP($G116,#REF!,3,0)</f>
        <v>#REF!</v>
      </c>
      <c r="J116" s="37" t="e">
        <f>VLOOKUP($G116,#REF!,5,0)</f>
        <v>#REF!</v>
      </c>
      <c r="K116" s="37" t="e">
        <f>VLOOKUP($G116,#REF!,12,0)</f>
        <v>#REF!</v>
      </c>
      <c r="L116" s="37" t="e">
        <f>VLOOKUP($G116,#REF!,8,0)</f>
        <v>#REF!</v>
      </c>
    </row>
    <row r="117" spans="1:12">
      <c r="A117" s="101"/>
      <c r="B117" s="180"/>
      <c r="C117" s="79" t="e">
        <f t="shared" si="8"/>
        <v>#REF!</v>
      </c>
      <c r="D117" s="79" t="e">
        <f t="shared" si="9"/>
        <v>#REF!</v>
      </c>
      <c r="E117" s="79" t="e">
        <f t="shared" si="10"/>
        <v>#REF!</v>
      </c>
      <c r="F117" s="79" t="e">
        <f t="shared" si="11"/>
        <v>#REF!</v>
      </c>
      <c r="G117" s="39" t="s">
        <v>40</v>
      </c>
      <c r="H117" s="42">
        <v>15</v>
      </c>
      <c r="I117" s="37" t="e">
        <f>VLOOKUP($G117,#REF!,3,0)</f>
        <v>#REF!</v>
      </c>
      <c r="J117" s="37" t="e">
        <f>VLOOKUP($G117,#REF!,5,0)</f>
        <v>#REF!</v>
      </c>
      <c r="K117" s="37" t="e">
        <f>VLOOKUP($G117,#REF!,12,0)</f>
        <v>#REF!</v>
      </c>
      <c r="L117" s="37" t="e">
        <f>VLOOKUP($G117,#REF!,8,0)</f>
        <v>#REF!</v>
      </c>
    </row>
    <row r="118" spans="1:12">
      <c r="A118" s="101"/>
      <c r="B118" s="180"/>
      <c r="C118" s="79" t="e">
        <f t="shared" si="8"/>
        <v>#REF!</v>
      </c>
      <c r="D118" s="79" t="e">
        <f t="shared" si="9"/>
        <v>#REF!</v>
      </c>
      <c r="E118" s="79" t="e">
        <f t="shared" si="10"/>
        <v>#REF!</v>
      </c>
      <c r="F118" s="79" t="e">
        <f t="shared" si="11"/>
        <v>#REF!</v>
      </c>
      <c r="G118" s="39" t="s">
        <v>108</v>
      </c>
      <c r="H118" s="42">
        <v>5</v>
      </c>
      <c r="I118" s="37" t="e">
        <f>VLOOKUP($G118,#REF!,3,0)</f>
        <v>#REF!</v>
      </c>
      <c r="J118" s="37" t="e">
        <f>VLOOKUP($G118,#REF!,5,0)</f>
        <v>#REF!</v>
      </c>
      <c r="K118" s="37" t="e">
        <f>VLOOKUP($G118,#REF!,12,0)</f>
        <v>#REF!</v>
      </c>
      <c r="L118" s="37" t="e">
        <f>VLOOKUP($G118,#REF!,8,0)</f>
        <v>#REF!</v>
      </c>
    </row>
    <row r="119" spans="1:12">
      <c r="A119" s="101"/>
      <c r="B119" s="180"/>
      <c r="C119" s="79" t="e">
        <f t="shared" si="8"/>
        <v>#REF!</v>
      </c>
      <c r="D119" s="79" t="e">
        <f t="shared" si="9"/>
        <v>#REF!</v>
      </c>
      <c r="E119" s="79" t="e">
        <f t="shared" si="10"/>
        <v>#REF!</v>
      </c>
      <c r="F119" s="79" t="e">
        <f t="shared" si="11"/>
        <v>#REF!</v>
      </c>
      <c r="G119" s="39" t="s">
        <v>114</v>
      </c>
      <c r="H119" s="42">
        <v>25</v>
      </c>
      <c r="I119" s="37" t="e">
        <f>VLOOKUP($G119,#REF!,3,0)</f>
        <v>#REF!</v>
      </c>
      <c r="J119" s="37" t="e">
        <f>VLOOKUP($G119,#REF!,5,0)</f>
        <v>#REF!</v>
      </c>
      <c r="K119" s="37" t="e">
        <f>VLOOKUP($G119,#REF!,12,0)</f>
        <v>#REF!</v>
      </c>
      <c r="L119" s="37" t="e">
        <f>VLOOKUP($G119,#REF!,8,0)</f>
        <v>#REF!</v>
      </c>
    </row>
    <row r="120" spans="1:12">
      <c r="A120" s="101"/>
      <c r="B120" s="180"/>
      <c r="C120" s="79" t="e">
        <f t="shared" si="8"/>
        <v>#REF!</v>
      </c>
      <c r="D120" s="79" t="e">
        <f t="shared" si="9"/>
        <v>#REF!</v>
      </c>
      <c r="E120" s="79" t="e">
        <f t="shared" si="10"/>
        <v>#REF!</v>
      </c>
      <c r="F120" s="79" t="e">
        <f t="shared" si="11"/>
        <v>#REF!</v>
      </c>
      <c r="G120" s="39" t="s">
        <v>19</v>
      </c>
      <c r="H120" s="17">
        <v>10</v>
      </c>
      <c r="I120" s="37" t="e">
        <f>VLOOKUP($G120,#REF!,3,0)</f>
        <v>#REF!</v>
      </c>
      <c r="J120" s="37" t="e">
        <f>VLOOKUP($G120,#REF!,5,0)</f>
        <v>#REF!</v>
      </c>
      <c r="K120" s="37" t="e">
        <f>VLOOKUP($G120,#REF!,12,0)</f>
        <v>#REF!</v>
      </c>
      <c r="L120" s="37" t="e">
        <f>VLOOKUP($G120,#REF!,8,0)</f>
        <v>#REF!</v>
      </c>
    </row>
    <row r="121" spans="1:12" ht="21" customHeight="1">
      <c r="A121" s="101" t="s">
        <v>115</v>
      </c>
      <c r="B121" s="180" t="s">
        <v>116</v>
      </c>
      <c r="C121" s="79" t="e">
        <f t="shared" si="8"/>
        <v>#REF!</v>
      </c>
      <c r="D121" s="79" t="e">
        <f t="shared" si="9"/>
        <v>#REF!</v>
      </c>
      <c r="E121" s="79" t="e">
        <f t="shared" si="10"/>
        <v>#REF!</v>
      </c>
      <c r="F121" s="79" t="e">
        <f t="shared" si="11"/>
        <v>#REF!</v>
      </c>
      <c r="G121" s="39" t="s">
        <v>60</v>
      </c>
      <c r="H121" s="42">
        <v>100</v>
      </c>
      <c r="I121" s="37" t="e">
        <f>VLOOKUP($G121,#REF!,3,0)</f>
        <v>#REF!</v>
      </c>
      <c r="J121" s="37" t="e">
        <f>VLOOKUP($G121,#REF!,5,0)</f>
        <v>#REF!</v>
      </c>
      <c r="K121" s="37" t="e">
        <f>VLOOKUP($G121,#REF!,12,0)</f>
        <v>#REF!</v>
      </c>
      <c r="L121" s="37" t="e">
        <f>VLOOKUP($G121,#REF!,8,0)</f>
        <v>#REF!</v>
      </c>
    </row>
    <row r="122" spans="1:12">
      <c r="A122" s="101"/>
      <c r="B122" s="180"/>
      <c r="C122" s="79" t="e">
        <f t="shared" si="8"/>
        <v>#REF!</v>
      </c>
      <c r="D122" s="79" t="e">
        <f t="shared" si="9"/>
        <v>#REF!</v>
      </c>
      <c r="E122" s="79" t="e">
        <f t="shared" si="10"/>
        <v>#REF!</v>
      </c>
      <c r="F122" s="79" t="e">
        <f t="shared" si="11"/>
        <v>#REF!</v>
      </c>
      <c r="G122" s="39" t="s">
        <v>21</v>
      </c>
      <c r="H122" s="42">
        <v>30</v>
      </c>
      <c r="I122" s="37" t="e">
        <f>VLOOKUP($G122,#REF!,3,0)</f>
        <v>#REF!</v>
      </c>
      <c r="J122" s="37" t="e">
        <f>VLOOKUP($G122,#REF!,5,0)</f>
        <v>#REF!</v>
      </c>
      <c r="K122" s="37" t="e">
        <f>VLOOKUP($G122,#REF!,12,0)</f>
        <v>#REF!</v>
      </c>
      <c r="L122" s="37" t="e">
        <f>VLOOKUP($G122,#REF!,8,0)</f>
        <v>#REF!</v>
      </c>
    </row>
    <row r="123" spans="1:12">
      <c r="A123" s="101"/>
      <c r="B123" s="180"/>
      <c r="C123" s="79" t="e">
        <f t="shared" si="8"/>
        <v>#REF!</v>
      </c>
      <c r="D123" s="79" t="e">
        <f t="shared" si="9"/>
        <v>#REF!</v>
      </c>
      <c r="E123" s="79" t="e">
        <f t="shared" si="10"/>
        <v>#REF!</v>
      </c>
      <c r="F123" s="79" t="e">
        <f t="shared" si="11"/>
        <v>#REF!</v>
      </c>
      <c r="G123" s="39" t="s">
        <v>40</v>
      </c>
      <c r="H123" s="42">
        <v>10</v>
      </c>
      <c r="I123" s="37" t="e">
        <f>VLOOKUP($G123,#REF!,3,0)</f>
        <v>#REF!</v>
      </c>
      <c r="J123" s="37" t="e">
        <f>VLOOKUP($G123,#REF!,5,0)</f>
        <v>#REF!</v>
      </c>
      <c r="K123" s="37" t="e">
        <f>VLOOKUP($G123,#REF!,12,0)</f>
        <v>#REF!</v>
      </c>
      <c r="L123" s="37" t="e">
        <f>VLOOKUP($G123,#REF!,8,0)</f>
        <v>#REF!</v>
      </c>
    </row>
    <row r="124" spans="1:12">
      <c r="A124" s="101"/>
      <c r="B124" s="180"/>
      <c r="C124" s="79" t="e">
        <f t="shared" si="8"/>
        <v>#REF!</v>
      </c>
      <c r="D124" s="79" t="e">
        <f t="shared" si="9"/>
        <v>#REF!</v>
      </c>
      <c r="E124" s="79" t="e">
        <f t="shared" si="10"/>
        <v>#REF!</v>
      </c>
      <c r="F124" s="79" t="e">
        <f t="shared" si="11"/>
        <v>#REF!</v>
      </c>
      <c r="G124" s="39" t="s">
        <v>55</v>
      </c>
      <c r="H124" s="42">
        <v>5</v>
      </c>
      <c r="I124" s="37" t="e">
        <f>VLOOKUP($G124,#REF!,3,0)</f>
        <v>#REF!</v>
      </c>
      <c r="J124" s="37" t="e">
        <f>VLOOKUP($G124,#REF!,5,0)</f>
        <v>#REF!</v>
      </c>
      <c r="K124" s="37" t="e">
        <f>VLOOKUP($G124,#REF!,12,0)</f>
        <v>#REF!</v>
      </c>
      <c r="L124" s="37" t="e">
        <f>VLOOKUP($G124,#REF!,8,0)</f>
        <v>#REF!</v>
      </c>
    </row>
    <row r="125" spans="1:12">
      <c r="A125" s="101"/>
      <c r="B125" s="180"/>
      <c r="C125" s="79">
        <f t="shared" si="8"/>
        <v>0</v>
      </c>
      <c r="D125" s="79">
        <f t="shared" si="9"/>
        <v>0</v>
      </c>
      <c r="E125" s="79">
        <f t="shared" si="10"/>
        <v>0</v>
      </c>
      <c r="F125" s="79">
        <f t="shared" si="11"/>
        <v>0</v>
      </c>
      <c r="G125" s="39" t="s">
        <v>117</v>
      </c>
      <c r="H125" s="42"/>
      <c r="I125" s="37"/>
      <c r="J125" s="37"/>
      <c r="K125" s="37"/>
      <c r="L125" s="37"/>
    </row>
    <row r="126" spans="1:12" ht="21" customHeight="1">
      <c r="A126" s="102" t="s">
        <v>118</v>
      </c>
      <c r="B126" s="180" t="s">
        <v>116</v>
      </c>
      <c r="C126" s="79" t="e">
        <f t="shared" si="8"/>
        <v>#REF!</v>
      </c>
      <c r="D126" s="79" t="e">
        <f t="shared" si="9"/>
        <v>#REF!</v>
      </c>
      <c r="E126" s="79" t="e">
        <f t="shared" si="10"/>
        <v>#REF!</v>
      </c>
      <c r="F126" s="79" t="e">
        <f t="shared" si="11"/>
        <v>#REF!</v>
      </c>
      <c r="G126" s="39" t="s">
        <v>60</v>
      </c>
      <c r="H126" s="42">
        <v>100</v>
      </c>
      <c r="I126" s="37" t="e">
        <f>VLOOKUP($G126,#REF!,3,0)</f>
        <v>#REF!</v>
      </c>
      <c r="J126" s="37" t="e">
        <f>VLOOKUP($G126,#REF!,5,0)</f>
        <v>#REF!</v>
      </c>
      <c r="K126" s="37" t="e">
        <f>VLOOKUP($G126,#REF!,12,0)</f>
        <v>#REF!</v>
      </c>
      <c r="L126" s="37" t="e">
        <f>VLOOKUP($G126,#REF!,8,0)</f>
        <v>#REF!</v>
      </c>
    </row>
    <row r="127" spans="1:12">
      <c r="A127" s="102"/>
      <c r="B127" s="180"/>
      <c r="C127" s="79" t="e">
        <f t="shared" si="8"/>
        <v>#REF!</v>
      </c>
      <c r="D127" s="79" t="e">
        <f t="shared" si="9"/>
        <v>#REF!</v>
      </c>
      <c r="E127" s="79" t="e">
        <f t="shared" si="10"/>
        <v>#REF!</v>
      </c>
      <c r="F127" s="79" t="e">
        <f t="shared" si="11"/>
        <v>#REF!</v>
      </c>
      <c r="G127" s="39" t="s">
        <v>39</v>
      </c>
      <c r="H127" s="42">
        <v>60</v>
      </c>
      <c r="I127" s="37" t="e">
        <f>VLOOKUP($G127,#REF!,3,0)</f>
        <v>#REF!</v>
      </c>
      <c r="J127" s="37" t="e">
        <f>VLOOKUP($G127,#REF!,5,0)</f>
        <v>#REF!</v>
      </c>
      <c r="K127" s="37" t="e">
        <f>VLOOKUP($G127,#REF!,12,0)</f>
        <v>#REF!</v>
      </c>
      <c r="L127" s="37" t="e">
        <f>VLOOKUP($G127,#REF!,8,0)</f>
        <v>#REF!</v>
      </c>
    </row>
    <row r="128" spans="1:12">
      <c r="A128" s="102"/>
      <c r="B128" s="180"/>
      <c r="C128" s="79" t="e">
        <f t="shared" si="8"/>
        <v>#REF!</v>
      </c>
      <c r="D128" s="79" t="e">
        <f t="shared" si="9"/>
        <v>#REF!</v>
      </c>
      <c r="E128" s="79" t="e">
        <f t="shared" si="10"/>
        <v>#REF!</v>
      </c>
      <c r="F128" s="79" t="e">
        <f t="shared" si="11"/>
        <v>#REF!</v>
      </c>
      <c r="G128" s="39" t="s">
        <v>50</v>
      </c>
      <c r="H128" s="42">
        <v>50</v>
      </c>
      <c r="I128" s="37" t="e">
        <f>VLOOKUP($G128,#REF!,3,0)</f>
        <v>#REF!</v>
      </c>
      <c r="J128" s="37" t="e">
        <f>VLOOKUP($G128,#REF!,5,0)</f>
        <v>#REF!</v>
      </c>
      <c r="K128" s="37" t="e">
        <f>VLOOKUP($G128,#REF!,12,0)</f>
        <v>#REF!</v>
      </c>
      <c r="L128" s="37" t="e">
        <f>VLOOKUP($G128,#REF!,8,0)</f>
        <v>#REF!</v>
      </c>
    </row>
    <row r="129" spans="1:12">
      <c r="A129" s="102"/>
      <c r="B129" s="180"/>
      <c r="C129" s="79" t="e">
        <f t="shared" si="8"/>
        <v>#REF!</v>
      </c>
      <c r="D129" s="79" t="e">
        <f t="shared" si="9"/>
        <v>#REF!</v>
      </c>
      <c r="E129" s="79" t="e">
        <f t="shared" si="10"/>
        <v>#REF!</v>
      </c>
      <c r="F129" s="79" t="e">
        <f t="shared" si="11"/>
        <v>#REF!</v>
      </c>
      <c r="G129" s="39" t="s">
        <v>14</v>
      </c>
      <c r="H129" s="42">
        <v>30</v>
      </c>
      <c r="I129" s="37" t="e">
        <f>VLOOKUP($G129,#REF!,3,0)</f>
        <v>#REF!</v>
      </c>
      <c r="J129" s="37" t="e">
        <f>VLOOKUP($G129,#REF!,5,0)</f>
        <v>#REF!</v>
      </c>
      <c r="K129" s="37" t="e">
        <f>VLOOKUP($G129,#REF!,12,0)</f>
        <v>#REF!</v>
      </c>
      <c r="L129" s="37" t="e">
        <f>VLOOKUP($G129,#REF!,8,0)</f>
        <v>#REF!</v>
      </c>
    </row>
    <row r="130" spans="1:12">
      <c r="A130" s="102"/>
      <c r="B130" s="180"/>
      <c r="C130" s="79" t="e">
        <f t="shared" si="8"/>
        <v>#REF!</v>
      </c>
      <c r="D130" s="79" t="e">
        <f t="shared" si="9"/>
        <v>#REF!</v>
      </c>
      <c r="E130" s="79" t="e">
        <f t="shared" si="10"/>
        <v>#REF!</v>
      </c>
      <c r="F130" s="79" t="e">
        <f t="shared" si="11"/>
        <v>#REF!</v>
      </c>
      <c r="G130" s="39" t="s">
        <v>19</v>
      </c>
      <c r="H130" s="42">
        <v>10</v>
      </c>
      <c r="I130" s="37" t="e">
        <f>VLOOKUP($G130,#REF!,3,0)</f>
        <v>#REF!</v>
      </c>
      <c r="J130" s="37" t="e">
        <f>VLOOKUP($G130,#REF!,5,0)</f>
        <v>#REF!</v>
      </c>
      <c r="K130" s="37" t="e">
        <f>VLOOKUP($G130,#REF!,12,0)</f>
        <v>#REF!</v>
      </c>
      <c r="L130" s="37" t="e">
        <f>VLOOKUP($G130,#REF!,8,0)</f>
        <v>#REF!</v>
      </c>
    </row>
    <row r="131" spans="1:12">
      <c r="A131" s="102"/>
      <c r="B131" s="180"/>
      <c r="C131" s="79" t="e">
        <f t="shared" si="8"/>
        <v>#REF!</v>
      </c>
      <c r="D131" s="79" t="e">
        <f t="shared" si="9"/>
        <v>#REF!</v>
      </c>
      <c r="E131" s="79" t="e">
        <f t="shared" si="10"/>
        <v>#REF!</v>
      </c>
      <c r="F131" s="79" t="e">
        <f t="shared" si="11"/>
        <v>#REF!</v>
      </c>
      <c r="G131" s="39" t="s">
        <v>55</v>
      </c>
      <c r="H131" s="42">
        <v>5</v>
      </c>
      <c r="I131" s="37" t="e">
        <f>VLOOKUP($G131,#REF!,3,0)</f>
        <v>#REF!</v>
      </c>
      <c r="J131" s="37" t="e">
        <f>VLOOKUP($G131,#REF!,5,0)</f>
        <v>#REF!</v>
      </c>
      <c r="K131" s="37" t="e">
        <f>VLOOKUP($G131,#REF!,12,0)</f>
        <v>#REF!</v>
      </c>
      <c r="L131" s="37" t="e">
        <f>VLOOKUP($G131,#REF!,8,0)</f>
        <v>#REF!</v>
      </c>
    </row>
    <row r="132" spans="1:12">
      <c r="A132" s="102"/>
      <c r="B132" s="180"/>
      <c r="C132" s="79">
        <f t="shared" si="8"/>
        <v>0</v>
      </c>
      <c r="D132" s="79">
        <f t="shared" si="9"/>
        <v>0</v>
      </c>
      <c r="E132" s="79">
        <f t="shared" si="10"/>
        <v>0</v>
      </c>
      <c r="F132" s="79">
        <f t="shared" si="11"/>
        <v>0</v>
      </c>
      <c r="G132" s="39" t="s">
        <v>117</v>
      </c>
      <c r="H132" s="42"/>
      <c r="I132" s="37"/>
      <c r="J132" s="37"/>
      <c r="K132" s="37"/>
      <c r="L132" s="37"/>
    </row>
    <row r="133" spans="1:12" ht="21" customHeight="1">
      <c r="A133" s="101" t="s">
        <v>119</v>
      </c>
      <c r="B133" s="180" t="s">
        <v>120</v>
      </c>
      <c r="C133" s="79" t="e">
        <f t="shared" si="8"/>
        <v>#REF!</v>
      </c>
      <c r="D133" s="79" t="e">
        <f t="shared" si="9"/>
        <v>#REF!</v>
      </c>
      <c r="E133" s="79" t="e">
        <f t="shared" si="10"/>
        <v>#REF!</v>
      </c>
      <c r="F133" s="79" t="e">
        <f t="shared" si="11"/>
        <v>#REF!</v>
      </c>
      <c r="G133" s="39" t="s">
        <v>32</v>
      </c>
      <c r="H133" s="42">
        <v>125</v>
      </c>
      <c r="I133" s="37" t="e">
        <f>VLOOKUP($G133,#REF!,3,0)</f>
        <v>#REF!</v>
      </c>
      <c r="J133" s="37" t="e">
        <f>VLOOKUP($G133,#REF!,5,0)</f>
        <v>#REF!</v>
      </c>
      <c r="K133" s="37" t="e">
        <f>VLOOKUP($G133,#REF!,12,0)</f>
        <v>#REF!</v>
      </c>
      <c r="L133" s="37" t="e">
        <f>VLOOKUP($G133,#REF!,8,0)</f>
        <v>#REF!</v>
      </c>
    </row>
    <row r="134" spans="1:12">
      <c r="A134" s="101"/>
      <c r="B134" s="180"/>
      <c r="C134" s="79" t="e">
        <f t="shared" si="8"/>
        <v>#REF!</v>
      </c>
      <c r="D134" s="79" t="e">
        <f t="shared" si="9"/>
        <v>#REF!</v>
      </c>
      <c r="E134" s="79" t="e">
        <f t="shared" si="10"/>
        <v>#REF!</v>
      </c>
      <c r="F134" s="79" t="e">
        <f t="shared" si="11"/>
        <v>#REF!</v>
      </c>
      <c r="G134" s="39" t="s">
        <v>31</v>
      </c>
      <c r="H134" s="42">
        <v>50</v>
      </c>
      <c r="I134" s="37" t="e">
        <f>VLOOKUP($G134,#REF!,3,0)</f>
        <v>#REF!</v>
      </c>
      <c r="J134" s="37" t="e">
        <f>VLOOKUP($G134,#REF!,5,0)</f>
        <v>#REF!</v>
      </c>
      <c r="K134" s="37" t="e">
        <f>VLOOKUP($G134,#REF!,12,0)</f>
        <v>#REF!</v>
      </c>
      <c r="L134" s="37" t="e">
        <f>VLOOKUP($G134,#REF!,8,0)</f>
        <v>#REF!</v>
      </c>
    </row>
    <row r="135" spans="1:12">
      <c r="A135" s="101"/>
      <c r="B135" s="180"/>
      <c r="C135" s="79" t="e">
        <f t="shared" si="8"/>
        <v>#REF!</v>
      </c>
      <c r="D135" s="79" t="e">
        <f t="shared" si="9"/>
        <v>#REF!</v>
      </c>
      <c r="E135" s="79" t="e">
        <f t="shared" si="10"/>
        <v>#REF!</v>
      </c>
      <c r="F135" s="79" t="e">
        <f t="shared" si="11"/>
        <v>#REF!</v>
      </c>
      <c r="G135" s="39" t="s">
        <v>50</v>
      </c>
      <c r="H135" s="42">
        <v>50</v>
      </c>
      <c r="I135" s="37" t="e">
        <f>VLOOKUP($G135,#REF!,3,0)</f>
        <v>#REF!</v>
      </c>
      <c r="J135" s="37" t="e">
        <f>VLOOKUP($G135,#REF!,5,0)</f>
        <v>#REF!</v>
      </c>
      <c r="K135" s="37" t="e">
        <f>VLOOKUP($G135,#REF!,12,0)</f>
        <v>#REF!</v>
      </c>
      <c r="L135" s="37" t="e">
        <f>VLOOKUP($G135,#REF!,8,0)</f>
        <v>#REF!</v>
      </c>
    </row>
    <row r="136" spans="1:12">
      <c r="A136" s="101"/>
      <c r="B136" s="180"/>
      <c r="C136" s="79" t="e">
        <f t="shared" si="8"/>
        <v>#REF!</v>
      </c>
      <c r="D136" s="79" t="e">
        <f t="shared" si="9"/>
        <v>#REF!</v>
      </c>
      <c r="E136" s="79" t="e">
        <f t="shared" si="10"/>
        <v>#REF!</v>
      </c>
      <c r="F136" s="79" t="e">
        <f t="shared" si="11"/>
        <v>#REF!</v>
      </c>
      <c r="G136" s="39" t="s">
        <v>14</v>
      </c>
      <c r="H136" s="42">
        <v>30</v>
      </c>
      <c r="I136" s="37" t="e">
        <f>VLOOKUP($G136,#REF!,3,0)</f>
        <v>#REF!</v>
      </c>
      <c r="J136" s="37" t="e">
        <f>VLOOKUP($G136,#REF!,5,0)</f>
        <v>#REF!</v>
      </c>
      <c r="K136" s="37" t="e">
        <f>VLOOKUP($G136,#REF!,12,0)</f>
        <v>#REF!</v>
      </c>
      <c r="L136" s="37" t="e">
        <f>VLOOKUP($G136,#REF!,8,0)</f>
        <v>#REF!</v>
      </c>
    </row>
    <row r="137" spans="1:12">
      <c r="A137" s="101"/>
      <c r="B137" s="180"/>
      <c r="C137" s="79" t="e">
        <f t="shared" si="8"/>
        <v>#REF!</v>
      </c>
      <c r="D137" s="79" t="e">
        <f t="shared" si="9"/>
        <v>#REF!</v>
      </c>
      <c r="E137" s="79" t="e">
        <f t="shared" si="10"/>
        <v>#REF!</v>
      </c>
      <c r="F137" s="79" t="e">
        <f t="shared" si="11"/>
        <v>#REF!</v>
      </c>
      <c r="G137" s="39" t="s">
        <v>19</v>
      </c>
      <c r="H137" s="42">
        <v>10</v>
      </c>
      <c r="I137" s="37" t="e">
        <f>VLOOKUP($G137,#REF!,3,0)</f>
        <v>#REF!</v>
      </c>
      <c r="J137" s="37" t="e">
        <f>VLOOKUP($G137,#REF!,5,0)</f>
        <v>#REF!</v>
      </c>
      <c r="K137" s="37" t="e">
        <f>VLOOKUP($G137,#REF!,12,0)</f>
        <v>#REF!</v>
      </c>
      <c r="L137" s="37" t="e">
        <f>VLOOKUP($G137,#REF!,8,0)</f>
        <v>#REF!</v>
      </c>
    </row>
    <row r="138" spans="1:12">
      <c r="A138" s="101"/>
      <c r="B138" s="180"/>
      <c r="C138" s="79" t="e">
        <f t="shared" si="8"/>
        <v>#REF!</v>
      </c>
      <c r="D138" s="79" t="e">
        <f t="shared" si="9"/>
        <v>#REF!</v>
      </c>
      <c r="E138" s="79" t="e">
        <f t="shared" si="10"/>
        <v>#REF!</v>
      </c>
      <c r="F138" s="79" t="e">
        <f t="shared" si="11"/>
        <v>#REF!</v>
      </c>
      <c r="G138" s="39" t="s">
        <v>55</v>
      </c>
      <c r="H138" s="42">
        <v>5</v>
      </c>
      <c r="I138" s="37" t="e">
        <f>VLOOKUP($G138,#REF!,3,0)</f>
        <v>#REF!</v>
      </c>
      <c r="J138" s="37" t="e">
        <f>VLOOKUP($G138,#REF!,5,0)</f>
        <v>#REF!</v>
      </c>
      <c r="K138" s="37" t="e">
        <f>VLOOKUP($G138,#REF!,12,0)</f>
        <v>#REF!</v>
      </c>
      <c r="L138" s="37" t="e">
        <f>VLOOKUP($G138,#REF!,8,0)</f>
        <v>#REF!</v>
      </c>
    </row>
    <row r="139" spans="1:12">
      <c r="A139" s="101"/>
      <c r="B139" s="180"/>
      <c r="C139" s="79">
        <f t="shared" si="8"/>
        <v>0</v>
      </c>
      <c r="D139" s="79">
        <f t="shared" si="9"/>
        <v>0</v>
      </c>
      <c r="E139" s="79">
        <f t="shared" si="10"/>
        <v>0</v>
      </c>
      <c r="F139" s="79">
        <f t="shared" si="11"/>
        <v>0</v>
      </c>
      <c r="G139" s="39" t="s">
        <v>117</v>
      </c>
      <c r="H139" s="42"/>
      <c r="I139" s="37"/>
      <c r="J139" s="37"/>
      <c r="K139" s="37"/>
      <c r="L139" s="37"/>
    </row>
    <row r="140" spans="1:12" ht="21" customHeight="1">
      <c r="A140" s="101" t="s">
        <v>121</v>
      </c>
      <c r="B140" s="182" t="s">
        <v>122</v>
      </c>
      <c r="C140" s="79" t="e">
        <f t="shared" si="8"/>
        <v>#REF!</v>
      </c>
      <c r="D140" s="79" t="e">
        <f t="shared" si="9"/>
        <v>#REF!</v>
      </c>
      <c r="E140" s="79" t="e">
        <f t="shared" si="10"/>
        <v>#REF!</v>
      </c>
      <c r="F140" s="79" t="e">
        <f t="shared" si="11"/>
        <v>#REF!</v>
      </c>
      <c r="G140" s="39" t="s">
        <v>88</v>
      </c>
      <c r="H140" s="42">
        <v>100</v>
      </c>
      <c r="I140" s="37" t="e">
        <f>VLOOKUP($G140,#REF!,3,0)</f>
        <v>#REF!</v>
      </c>
      <c r="J140" s="37" t="e">
        <f>VLOOKUP($G140,#REF!,5,0)</f>
        <v>#REF!</v>
      </c>
      <c r="K140" s="37" t="e">
        <f>VLOOKUP($G140,#REF!,12,0)</f>
        <v>#REF!</v>
      </c>
      <c r="L140" s="37" t="e">
        <f>VLOOKUP($G140,#REF!,8,0)</f>
        <v>#REF!</v>
      </c>
    </row>
    <row r="141" spans="1:12">
      <c r="A141" s="101"/>
      <c r="B141" s="182"/>
      <c r="C141" s="79" t="e">
        <f t="shared" si="8"/>
        <v>#REF!</v>
      </c>
      <c r="D141" s="79" t="e">
        <f t="shared" si="9"/>
        <v>#REF!</v>
      </c>
      <c r="E141" s="79" t="e">
        <f t="shared" si="10"/>
        <v>#REF!</v>
      </c>
      <c r="F141" s="79" t="e">
        <f t="shared" si="11"/>
        <v>#REF!</v>
      </c>
      <c r="G141" s="39" t="s">
        <v>40</v>
      </c>
      <c r="H141" s="17">
        <v>30</v>
      </c>
      <c r="I141" s="37" t="e">
        <f>VLOOKUP($G141,#REF!,3,0)</f>
        <v>#REF!</v>
      </c>
      <c r="J141" s="37" t="e">
        <f>VLOOKUP($G141,#REF!,5,0)</f>
        <v>#REF!</v>
      </c>
      <c r="K141" s="37" t="e">
        <f>VLOOKUP($G141,#REF!,12,0)</f>
        <v>#REF!</v>
      </c>
      <c r="L141" s="37" t="e">
        <f>VLOOKUP($G141,#REF!,8,0)</f>
        <v>#REF!</v>
      </c>
    </row>
    <row r="142" spans="1:12">
      <c r="A142" s="101"/>
      <c r="B142" s="182"/>
      <c r="C142" s="79" t="e">
        <f t="shared" si="8"/>
        <v>#REF!</v>
      </c>
      <c r="D142" s="79" t="e">
        <f t="shared" si="9"/>
        <v>#REF!</v>
      </c>
      <c r="E142" s="79" t="e">
        <f t="shared" si="10"/>
        <v>#REF!</v>
      </c>
      <c r="F142" s="79" t="e">
        <f t="shared" si="11"/>
        <v>#REF!</v>
      </c>
      <c r="G142" s="39" t="s">
        <v>60</v>
      </c>
      <c r="H142" s="42">
        <v>100</v>
      </c>
      <c r="I142" s="37" t="e">
        <f>VLOOKUP($G142,#REF!,3,0)</f>
        <v>#REF!</v>
      </c>
      <c r="J142" s="37" t="e">
        <f>VLOOKUP($G142,#REF!,5,0)</f>
        <v>#REF!</v>
      </c>
      <c r="K142" s="37" t="e">
        <f>VLOOKUP($G142,#REF!,12,0)</f>
        <v>#REF!</v>
      </c>
      <c r="L142" s="37" t="e">
        <f>VLOOKUP($G142,#REF!,8,0)</f>
        <v>#REF!</v>
      </c>
    </row>
    <row r="143" spans="1:12" ht="21" customHeight="1">
      <c r="A143" s="101" t="s">
        <v>123</v>
      </c>
      <c r="B143" s="182" t="s">
        <v>124</v>
      </c>
      <c r="C143" s="79" t="e">
        <f t="shared" si="8"/>
        <v>#REF!</v>
      </c>
      <c r="D143" s="79" t="e">
        <f t="shared" si="9"/>
        <v>#REF!</v>
      </c>
      <c r="E143" s="79" t="e">
        <f t="shared" si="10"/>
        <v>#REF!</v>
      </c>
      <c r="F143" s="79" t="e">
        <f t="shared" si="11"/>
        <v>#REF!</v>
      </c>
      <c r="G143" s="39" t="s">
        <v>21</v>
      </c>
      <c r="H143" s="17">
        <v>50</v>
      </c>
      <c r="I143" s="37" t="e">
        <f>VLOOKUP($G143,#REF!,3,0)</f>
        <v>#REF!</v>
      </c>
      <c r="J143" s="37" t="e">
        <f>VLOOKUP($G143,#REF!,5,0)</f>
        <v>#REF!</v>
      </c>
      <c r="K143" s="37" t="e">
        <f>VLOOKUP($G143,#REF!,12,0)</f>
        <v>#REF!</v>
      </c>
      <c r="L143" s="37" t="e">
        <f>VLOOKUP($G143,#REF!,8,0)</f>
        <v>#REF!</v>
      </c>
    </row>
    <row r="144" spans="1:12">
      <c r="A144" s="101"/>
      <c r="B144" s="182"/>
      <c r="C144" s="79" t="e">
        <f t="shared" si="8"/>
        <v>#REF!</v>
      </c>
      <c r="D144" s="79" t="e">
        <f t="shared" si="9"/>
        <v>#REF!</v>
      </c>
      <c r="E144" s="79" t="e">
        <f t="shared" si="10"/>
        <v>#REF!</v>
      </c>
      <c r="F144" s="79" t="e">
        <f t="shared" si="11"/>
        <v>#REF!</v>
      </c>
      <c r="G144" s="39" t="s">
        <v>50</v>
      </c>
      <c r="H144" s="42">
        <v>50</v>
      </c>
      <c r="I144" s="37" t="e">
        <f>VLOOKUP($G144,#REF!,3,0)</f>
        <v>#REF!</v>
      </c>
      <c r="J144" s="37" t="e">
        <f>VLOOKUP($G144,#REF!,5,0)</f>
        <v>#REF!</v>
      </c>
      <c r="K144" s="37" t="e">
        <f>VLOOKUP($G144,#REF!,12,0)</f>
        <v>#REF!</v>
      </c>
      <c r="L144" s="37" t="e">
        <f>VLOOKUP($G144,#REF!,8,0)</f>
        <v>#REF!</v>
      </c>
    </row>
    <row r="145" spans="1:12">
      <c r="A145" s="101"/>
      <c r="B145" s="182"/>
      <c r="C145" s="79" t="e">
        <f t="shared" si="8"/>
        <v>#REF!</v>
      </c>
      <c r="D145" s="79" t="e">
        <f t="shared" si="9"/>
        <v>#REF!</v>
      </c>
      <c r="E145" s="79" t="e">
        <f t="shared" si="10"/>
        <v>#REF!</v>
      </c>
      <c r="F145" s="79" t="e">
        <f t="shared" si="11"/>
        <v>#REF!</v>
      </c>
      <c r="G145" s="39" t="s">
        <v>125</v>
      </c>
      <c r="H145" s="42">
        <v>20</v>
      </c>
      <c r="I145" s="37" t="e">
        <f>VLOOKUP($G145,#REF!,3,0)</f>
        <v>#REF!</v>
      </c>
      <c r="J145" s="37" t="e">
        <f>VLOOKUP($G145,#REF!,5,0)</f>
        <v>#REF!</v>
      </c>
      <c r="K145" s="37" t="e">
        <f>VLOOKUP($G145,#REF!,12,0)</f>
        <v>#REF!</v>
      </c>
      <c r="L145" s="37" t="e">
        <f>VLOOKUP($G145,#REF!,8,0)</f>
        <v>#REF!</v>
      </c>
    </row>
    <row r="146" spans="1:12">
      <c r="A146" s="101"/>
      <c r="B146" s="182"/>
      <c r="C146" s="79" t="e">
        <f t="shared" si="8"/>
        <v>#REF!</v>
      </c>
      <c r="D146" s="79" t="e">
        <f t="shared" si="9"/>
        <v>#REF!</v>
      </c>
      <c r="E146" s="79" t="e">
        <f t="shared" si="10"/>
        <v>#REF!</v>
      </c>
      <c r="F146" s="79" t="e">
        <f t="shared" si="11"/>
        <v>#REF!</v>
      </c>
      <c r="G146" s="39" t="s">
        <v>114</v>
      </c>
      <c r="H146" s="42">
        <v>30</v>
      </c>
      <c r="I146" s="37" t="e">
        <f>VLOOKUP($G146,#REF!,3,0)</f>
        <v>#REF!</v>
      </c>
      <c r="J146" s="37" t="e">
        <f>VLOOKUP($G146,#REF!,5,0)</f>
        <v>#REF!</v>
      </c>
      <c r="K146" s="37" t="e">
        <f>VLOOKUP($G146,#REF!,12,0)</f>
        <v>#REF!</v>
      </c>
      <c r="L146" s="37" t="e">
        <f>VLOOKUP($G146,#REF!,8,0)</f>
        <v>#REF!</v>
      </c>
    </row>
    <row r="147" spans="1:12">
      <c r="A147" s="101"/>
      <c r="B147" s="182"/>
      <c r="C147" s="79" t="e">
        <f t="shared" si="8"/>
        <v>#REF!</v>
      </c>
      <c r="D147" s="79" t="e">
        <f t="shared" si="9"/>
        <v>#REF!</v>
      </c>
      <c r="E147" s="79" t="e">
        <f t="shared" si="10"/>
        <v>#REF!</v>
      </c>
      <c r="F147" s="79" t="e">
        <f t="shared" si="11"/>
        <v>#REF!</v>
      </c>
      <c r="G147" s="39" t="s">
        <v>126</v>
      </c>
      <c r="H147" s="42">
        <v>15</v>
      </c>
      <c r="I147" s="37" t="e">
        <f>VLOOKUP($G147,#REF!,3,0)</f>
        <v>#REF!</v>
      </c>
      <c r="J147" s="37" t="e">
        <f>VLOOKUP($G147,#REF!,5,0)</f>
        <v>#REF!</v>
      </c>
      <c r="K147" s="37" t="e">
        <f>VLOOKUP($G147,#REF!,12,0)</f>
        <v>#REF!</v>
      </c>
      <c r="L147" s="37" t="e">
        <f>VLOOKUP($G147,#REF!,8,0)</f>
        <v>#REF!</v>
      </c>
    </row>
    <row r="148" spans="1:12">
      <c r="A148" s="101"/>
      <c r="B148" s="182"/>
      <c r="C148" s="79" t="e">
        <f t="shared" si="8"/>
        <v>#REF!</v>
      </c>
      <c r="D148" s="79" t="e">
        <f t="shared" si="9"/>
        <v>#REF!</v>
      </c>
      <c r="E148" s="79" t="e">
        <f t="shared" si="10"/>
        <v>#REF!</v>
      </c>
      <c r="F148" s="79" t="e">
        <f t="shared" si="11"/>
        <v>#REF!</v>
      </c>
      <c r="G148" s="39" t="s">
        <v>108</v>
      </c>
      <c r="H148" s="42">
        <v>10</v>
      </c>
      <c r="I148" s="37" t="e">
        <f>VLOOKUP($G148,#REF!,3,0)</f>
        <v>#REF!</v>
      </c>
      <c r="J148" s="37" t="e">
        <f>VLOOKUP($G148,#REF!,5,0)</f>
        <v>#REF!</v>
      </c>
      <c r="K148" s="37" t="e">
        <f>VLOOKUP($G148,#REF!,12,0)</f>
        <v>#REF!</v>
      </c>
      <c r="L148" s="37" t="e">
        <f>VLOOKUP($G148,#REF!,8,0)</f>
        <v>#REF!</v>
      </c>
    </row>
    <row r="149" spans="1:12" ht="21" customHeight="1">
      <c r="A149" s="101" t="s">
        <v>127</v>
      </c>
      <c r="B149" s="180" t="s">
        <v>128</v>
      </c>
      <c r="C149" s="79" t="e">
        <f t="shared" si="8"/>
        <v>#REF!</v>
      </c>
      <c r="D149" s="79" t="e">
        <f t="shared" si="9"/>
        <v>#REF!</v>
      </c>
      <c r="E149" s="79" t="e">
        <f t="shared" si="10"/>
        <v>#REF!</v>
      </c>
      <c r="F149" s="79" t="e">
        <f t="shared" si="11"/>
        <v>#REF!</v>
      </c>
      <c r="G149" s="39" t="s">
        <v>60</v>
      </c>
      <c r="H149" s="42">
        <v>100</v>
      </c>
      <c r="I149" s="37" t="e">
        <f>VLOOKUP($G149,#REF!,3,0)</f>
        <v>#REF!</v>
      </c>
      <c r="J149" s="37" t="e">
        <f>VLOOKUP($G149,#REF!,5,0)</f>
        <v>#REF!</v>
      </c>
      <c r="K149" s="37" t="e">
        <f>VLOOKUP($G149,#REF!,12,0)</f>
        <v>#REF!</v>
      </c>
      <c r="L149" s="37" t="e">
        <f>VLOOKUP($G149,#REF!,8,0)</f>
        <v>#REF!</v>
      </c>
    </row>
    <row r="150" spans="1:12">
      <c r="A150" s="101"/>
      <c r="B150" s="180"/>
      <c r="C150" s="79" t="e">
        <f t="shared" si="8"/>
        <v>#REF!</v>
      </c>
      <c r="D150" s="79" t="e">
        <f t="shared" si="9"/>
        <v>#REF!</v>
      </c>
      <c r="E150" s="79" t="e">
        <f t="shared" si="10"/>
        <v>#REF!</v>
      </c>
      <c r="F150" s="79" t="e">
        <f t="shared" si="11"/>
        <v>#REF!</v>
      </c>
      <c r="G150" s="39" t="s">
        <v>50</v>
      </c>
      <c r="H150" s="42">
        <v>100</v>
      </c>
      <c r="I150" s="37" t="e">
        <f>VLOOKUP($G150,#REF!,3,0)</f>
        <v>#REF!</v>
      </c>
      <c r="J150" s="37" t="e">
        <f>VLOOKUP($G150,#REF!,5,0)</f>
        <v>#REF!</v>
      </c>
      <c r="K150" s="37" t="e">
        <f>VLOOKUP($G150,#REF!,12,0)</f>
        <v>#REF!</v>
      </c>
      <c r="L150" s="37" t="e">
        <f>VLOOKUP($G150,#REF!,8,0)</f>
        <v>#REF!</v>
      </c>
    </row>
    <row r="151" spans="1:12">
      <c r="A151" s="101"/>
      <c r="B151" s="180"/>
      <c r="C151" s="79" t="e">
        <f t="shared" si="8"/>
        <v>#REF!</v>
      </c>
      <c r="D151" s="79" t="e">
        <f t="shared" si="9"/>
        <v>#REF!</v>
      </c>
      <c r="E151" s="79" t="e">
        <f t="shared" si="10"/>
        <v>#REF!</v>
      </c>
      <c r="F151" s="79" t="e">
        <f t="shared" si="11"/>
        <v>#REF!</v>
      </c>
      <c r="G151" s="39" t="s">
        <v>14</v>
      </c>
      <c r="H151" s="42">
        <v>30</v>
      </c>
      <c r="I151" s="37" t="e">
        <f>VLOOKUP($G151,#REF!,3,0)</f>
        <v>#REF!</v>
      </c>
      <c r="J151" s="37" t="e">
        <f>VLOOKUP($G151,#REF!,5,0)</f>
        <v>#REF!</v>
      </c>
      <c r="K151" s="37" t="e">
        <f>VLOOKUP($G151,#REF!,12,0)</f>
        <v>#REF!</v>
      </c>
      <c r="L151" s="37" t="e">
        <f>VLOOKUP($G151,#REF!,8,0)</f>
        <v>#REF!</v>
      </c>
    </row>
    <row r="152" spans="1:12">
      <c r="A152" s="101"/>
      <c r="B152" s="180"/>
      <c r="C152" s="79" t="e">
        <f t="shared" si="8"/>
        <v>#REF!</v>
      </c>
      <c r="D152" s="79" t="e">
        <f t="shared" si="9"/>
        <v>#REF!</v>
      </c>
      <c r="E152" s="79" t="e">
        <f t="shared" si="10"/>
        <v>#REF!</v>
      </c>
      <c r="F152" s="79" t="e">
        <f t="shared" si="11"/>
        <v>#REF!</v>
      </c>
      <c r="G152" s="39" t="s">
        <v>33</v>
      </c>
      <c r="H152" s="42">
        <v>100</v>
      </c>
      <c r="I152" s="37" t="e">
        <f>VLOOKUP($G152,#REF!,3,0)</f>
        <v>#REF!</v>
      </c>
      <c r="J152" s="37" t="e">
        <f>VLOOKUP($G152,#REF!,5,0)</f>
        <v>#REF!</v>
      </c>
      <c r="K152" s="37" t="e">
        <f>VLOOKUP($G152,#REF!,12,0)</f>
        <v>#REF!</v>
      </c>
      <c r="L152" s="37" t="e">
        <f>VLOOKUP($G152,#REF!,8,0)</f>
        <v>#REF!</v>
      </c>
    </row>
    <row r="153" spans="1:12">
      <c r="A153" s="101"/>
      <c r="B153" s="180"/>
      <c r="C153" s="79">
        <f t="shared" si="8"/>
        <v>0</v>
      </c>
      <c r="D153" s="79">
        <f t="shared" si="9"/>
        <v>0</v>
      </c>
      <c r="E153" s="79">
        <f t="shared" si="10"/>
        <v>0</v>
      </c>
      <c r="F153" s="79">
        <f t="shared" si="11"/>
        <v>0</v>
      </c>
      <c r="G153" s="39" t="s">
        <v>117</v>
      </c>
      <c r="H153" s="42"/>
      <c r="I153" s="37"/>
      <c r="J153" s="37"/>
      <c r="K153" s="37"/>
      <c r="L153" s="37"/>
    </row>
    <row r="154" spans="1:12" ht="21" customHeight="1">
      <c r="A154" s="101" t="s">
        <v>129</v>
      </c>
      <c r="B154" s="180" t="s">
        <v>130</v>
      </c>
      <c r="C154" s="79" t="e">
        <f t="shared" ref="C154:C217" si="12">H154*I154/100</f>
        <v>#REF!</v>
      </c>
      <c r="D154" s="79" t="e">
        <f t="shared" ref="D154:D217" si="13">H154*J154/100</f>
        <v>#REF!</v>
      </c>
      <c r="E154" s="79" t="e">
        <f t="shared" ref="E154:E217" si="14">H154*K154/100</f>
        <v>#REF!</v>
      </c>
      <c r="F154" s="79" t="e">
        <f t="shared" ref="F154:F217" si="15">H154*L154/100</f>
        <v>#REF!</v>
      </c>
      <c r="G154" s="39" t="s">
        <v>50</v>
      </c>
      <c r="H154" s="42">
        <v>50</v>
      </c>
      <c r="I154" s="37" t="e">
        <f>VLOOKUP($G154,#REF!,3,0)</f>
        <v>#REF!</v>
      </c>
      <c r="J154" s="37" t="e">
        <f>VLOOKUP($G154,#REF!,5,0)</f>
        <v>#REF!</v>
      </c>
      <c r="K154" s="37" t="e">
        <f>VLOOKUP($G154,#REF!,12,0)</f>
        <v>#REF!</v>
      </c>
      <c r="L154" s="37" t="e">
        <f>VLOOKUP($G154,#REF!,8,0)</f>
        <v>#REF!</v>
      </c>
    </row>
    <row r="155" spans="1:12">
      <c r="A155" s="101"/>
      <c r="B155" s="180"/>
      <c r="C155" s="79" t="e">
        <f t="shared" si="12"/>
        <v>#REF!</v>
      </c>
      <c r="D155" s="79" t="e">
        <f t="shared" si="13"/>
        <v>#REF!</v>
      </c>
      <c r="E155" s="79" t="e">
        <f t="shared" si="14"/>
        <v>#REF!</v>
      </c>
      <c r="F155" s="79" t="e">
        <f t="shared" si="15"/>
        <v>#REF!</v>
      </c>
      <c r="G155" s="39" t="s">
        <v>31</v>
      </c>
      <c r="H155" s="17">
        <v>50</v>
      </c>
      <c r="I155" s="37" t="e">
        <f>VLOOKUP($G155,#REF!,3,0)</f>
        <v>#REF!</v>
      </c>
      <c r="J155" s="37" t="e">
        <f>VLOOKUP($G155,#REF!,5,0)</f>
        <v>#REF!</v>
      </c>
      <c r="K155" s="37" t="e">
        <f>VLOOKUP($G155,#REF!,12,0)</f>
        <v>#REF!</v>
      </c>
      <c r="L155" s="37" t="e">
        <f>VLOOKUP($G155,#REF!,8,0)</f>
        <v>#REF!</v>
      </c>
    </row>
    <row r="156" spans="1:12">
      <c r="A156" s="101"/>
      <c r="B156" s="180"/>
      <c r="C156" s="79" t="e">
        <f t="shared" si="12"/>
        <v>#REF!</v>
      </c>
      <c r="D156" s="79" t="e">
        <f t="shared" si="13"/>
        <v>#REF!</v>
      </c>
      <c r="E156" s="79" t="e">
        <f t="shared" si="14"/>
        <v>#REF!</v>
      </c>
      <c r="F156" s="79" t="e">
        <f t="shared" si="15"/>
        <v>#REF!</v>
      </c>
      <c r="G156" s="39" t="s">
        <v>39</v>
      </c>
      <c r="H156" s="42">
        <v>90</v>
      </c>
      <c r="I156" s="37" t="e">
        <f>VLOOKUP($G156,#REF!,3,0)</f>
        <v>#REF!</v>
      </c>
      <c r="J156" s="37" t="e">
        <f>VLOOKUP($G156,#REF!,5,0)</f>
        <v>#REF!</v>
      </c>
      <c r="K156" s="37" t="e">
        <f>VLOOKUP($G156,#REF!,12,0)</f>
        <v>#REF!</v>
      </c>
      <c r="L156" s="37" t="e">
        <f>VLOOKUP($G156,#REF!,8,0)</f>
        <v>#REF!</v>
      </c>
    </row>
    <row r="157" spans="1:12">
      <c r="A157" s="101"/>
      <c r="B157" s="180"/>
      <c r="C157" s="79" t="e">
        <f t="shared" si="12"/>
        <v>#REF!</v>
      </c>
      <c r="D157" s="79" t="e">
        <f t="shared" si="13"/>
        <v>#REF!</v>
      </c>
      <c r="E157" s="79" t="e">
        <f t="shared" si="14"/>
        <v>#REF!</v>
      </c>
      <c r="F157" s="79" t="e">
        <f t="shared" si="15"/>
        <v>#REF!</v>
      </c>
      <c r="G157" s="39" t="s">
        <v>14</v>
      </c>
      <c r="H157" s="42">
        <v>30</v>
      </c>
      <c r="I157" s="37" t="e">
        <f>VLOOKUP($G157,#REF!,3,0)</f>
        <v>#REF!</v>
      </c>
      <c r="J157" s="37" t="e">
        <f>VLOOKUP($G157,#REF!,5,0)</f>
        <v>#REF!</v>
      </c>
      <c r="K157" s="37" t="e">
        <f>VLOOKUP($G157,#REF!,12,0)</f>
        <v>#REF!</v>
      </c>
      <c r="L157" s="37" t="e">
        <f>VLOOKUP($G157,#REF!,8,0)</f>
        <v>#REF!</v>
      </c>
    </row>
    <row r="158" spans="1:12">
      <c r="A158" s="101"/>
      <c r="B158" s="180"/>
      <c r="C158" s="79" t="e">
        <f t="shared" si="12"/>
        <v>#REF!</v>
      </c>
      <c r="D158" s="79" t="e">
        <f t="shared" si="13"/>
        <v>#REF!</v>
      </c>
      <c r="E158" s="79" t="e">
        <f t="shared" si="14"/>
        <v>#REF!</v>
      </c>
      <c r="F158" s="79" t="e">
        <f t="shared" si="15"/>
        <v>#REF!</v>
      </c>
      <c r="G158" s="39" t="s">
        <v>55</v>
      </c>
      <c r="H158" s="42">
        <v>5</v>
      </c>
      <c r="I158" s="37" t="e">
        <f>VLOOKUP($G158,#REF!,3,0)</f>
        <v>#REF!</v>
      </c>
      <c r="J158" s="37" t="e">
        <f>VLOOKUP($G158,#REF!,5,0)</f>
        <v>#REF!</v>
      </c>
      <c r="K158" s="37" t="e">
        <f>VLOOKUP($G158,#REF!,12,0)</f>
        <v>#REF!</v>
      </c>
      <c r="L158" s="37" t="e">
        <f>VLOOKUP($G158,#REF!,8,0)</f>
        <v>#REF!</v>
      </c>
    </row>
    <row r="159" spans="1:12" ht="21" customHeight="1">
      <c r="A159" s="101" t="s">
        <v>131</v>
      </c>
      <c r="B159" s="180" t="s">
        <v>132</v>
      </c>
      <c r="C159" s="79" t="e">
        <f t="shared" si="12"/>
        <v>#REF!</v>
      </c>
      <c r="D159" s="79" t="e">
        <f t="shared" si="13"/>
        <v>#REF!</v>
      </c>
      <c r="E159" s="79" t="e">
        <f t="shared" si="14"/>
        <v>#REF!</v>
      </c>
      <c r="F159" s="79" t="e">
        <f t="shared" si="15"/>
        <v>#REF!</v>
      </c>
      <c r="G159" s="39" t="s">
        <v>133</v>
      </c>
      <c r="H159" s="17">
        <v>20</v>
      </c>
      <c r="I159" s="37" t="e">
        <f>VLOOKUP($G159,#REF!,3,0)</f>
        <v>#REF!</v>
      </c>
      <c r="J159" s="37" t="e">
        <f>VLOOKUP($G159,#REF!,5,0)</f>
        <v>#REF!</v>
      </c>
      <c r="K159" s="37" t="e">
        <f>VLOOKUP($G159,#REF!,12,0)</f>
        <v>#REF!</v>
      </c>
      <c r="L159" s="37" t="e">
        <f>VLOOKUP($G159,#REF!,8,0)</f>
        <v>#REF!</v>
      </c>
    </row>
    <row r="160" spans="1:12">
      <c r="A160" s="101"/>
      <c r="B160" s="180"/>
      <c r="C160" s="79" t="e">
        <f t="shared" si="12"/>
        <v>#REF!</v>
      </c>
      <c r="D160" s="79" t="e">
        <f t="shared" si="13"/>
        <v>#REF!</v>
      </c>
      <c r="E160" s="79" t="e">
        <f t="shared" si="14"/>
        <v>#REF!</v>
      </c>
      <c r="F160" s="79" t="e">
        <f t="shared" si="15"/>
        <v>#REF!</v>
      </c>
      <c r="G160" s="39" t="s">
        <v>64</v>
      </c>
      <c r="H160" s="17">
        <v>20</v>
      </c>
      <c r="I160" s="37" t="e">
        <f>VLOOKUP($G160,#REF!,3,0)</f>
        <v>#REF!</v>
      </c>
      <c r="J160" s="37" t="e">
        <f>VLOOKUP($G160,#REF!,5,0)</f>
        <v>#REF!</v>
      </c>
      <c r="K160" s="37" t="e">
        <f>VLOOKUP($G160,#REF!,12,0)</f>
        <v>#REF!</v>
      </c>
      <c r="L160" s="37" t="e">
        <f>VLOOKUP($G160,#REF!,8,0)</f>
        <v>#REF!</v>
      </c>
    </row>
    <row r="161" spans="1:12">
      <c r="A161" s="101"/>
      <c r="B161" s="180"/>
      <c r="C161" s="79" t="e">
        <f t="shared" si="12"/>
        <v>#REF!</v>
      </c>
      <c r="D161" s="79" t="e">
        <f t="shared" si="13"/>
        <v>#REF!</v>
      </c>
      <c r="E161" s="79" t="e">
        <f t="shared" si="14"/>
        <v>#REF!</v>
      </c>
      <c r="F161" s="79" t="e">
        <f t="shared" si="15"/>
        <v>#REF!</v>
      </c>
      <c r="G161" s="39" t="s">
        <v>28</v>
      </c>
      <c r="H161" s="17">
        <v>10</v>
      </c>
      <c r="I161" s="37" t="e">
        <f>VLOOKUP($G161,#REF!,3,0)</f>
        <v>#REF!</v>
      </c>
      <c r="J161" s="37" t="e">
        <f>VLOOKUP($G161,#REF!,5,0)</f>
        <v>#REF!</v>
      </c>
      <c r="K161" s="37" t="e">
        <f>VLOOKUP($G161,#REF!,12,0)</f>
        <v>#REF!</v>
      </c>
      <c r="L161" s="37" t="e">
        <f>VLOOKUP($G161,#REF!,8,0)</f>
        <v>#REF!</v>
      </c>
    </row>
    <row r="162" spans="1:12">
      <c r="A162" s="101"/>
      <c r="B162" s="180"/>
      <c r="C162" s="79" t="e">
        <f t="shared" si="12"/>
        <v>#REF!</v>
      </c>
      <c r="D162" s="79" t="e">
        <f t="shared" si="13"/>
        <v>#REF!</v>
      </c>
      <c r="E162" s="79" t="e">
        <f t="shared" si="14"/>
        <v>#REF!</v>
      </c>
      <c r="F162" s="79" t="e">
        <f t="shared" si="15"/>
        <v>#REF!</v>
      </c>
      <c r="G162" s="39" t="s">
        <v>59</v>
      </c>
      <c r="H162" s="17">
        <v>100</v>
      </c>
      <c r="I162" s="37" t="e">
        <f>VLOOKUP($G162,#REF!,3,0)</f>
        <v>#REF!</v>
      </c>
      <c r="J162" s="37" t="e">
        <f>VLOOKUP($G162,#REF!,5,0)</f>
        <v>#REF!</v>
      </c>
      <c r="K162" s="37" t="e">
        <f>VLOOKUP($G162,#REF!,12,0)</f>
        <v>#REF!</v>
      </c>
      <c r="L162" s="37" t="e">
        <f>VLOOKUP($G162,#REF!,8,0)</f>
        <v>#REF!</v>
      </c>
    </row>
    <row r="163" spans="1:12" ht="21" customHeight="1">
      <c r="A163" s="101" t="s">
        <v>134</v>
      </c>
      <c r="B163" s="180" t="s">
        <v>135</v>
      </c>
      <c r="C163" s="79" t="e">
        <f t="shared" si="12"/>
        <v>#REF!</v>
      </c>
      <c r="D163" s="79" t="e">
        <f t="shared" si="13"/>
        <v>#REF!</v>
      </c>
      <c r="E163" s="79" t="e">
        <f t="shared" si="14"/>
        <v>#REF!</v>
      </c>
      <c r="F163" s="79" t="e">
        <f t="shared" si="15"/>
        <v>#REF!</v>
      </c>
      <c r="G163" s="39" t="s">
        <v>114</v>
      </c>
      <c r="H163" s="17">
        <v>15</v>
      </c>
      <c r="I163" s="37" t="e">
        <f>VLOOKUP($G163,#REF!,3,0)</f>
        <v>#REF!</v>
      </c>
      <c r="J163" s="37" t="e">
        <f>VLOOKUP($G163,#REF!,5,0)</f>
        <v>#REF!</v>
      </c>
      <c r="K163" s="37" t="e">
        <f>VLOOKUP($G163,#REF!,12,0)</f>
        <v>#REF!</v>
      </c>
      <c r="L163" s="37" t="e">
        <f>VLOOKUP($G163,#REF!,8,0)</f>
        <v>#REF!</v>
      </c>
    </row>
    <row r="164" spans="1:12">
      <c r="A164" s="101"/>
      <c r="B164" s="180"/>
      <c r="C164" s="79" t="e">
        <f t="shared" si="12"/>
        <v>#REF!</v>
      </c>
      <c r="D164" s="79" t="e">
        <f t="shared" si="13"/>
        <v>#REF!</v>
      </c>
      <c r="E164" s="79" t="e">
        <f t="shared" si="14"/>
        <v>#REF!</v>
      </c>
      <c r="F164" s="79" t="e">
        <f t="shared" si="15"/>
        <v>#REF!</v>
      </c>
      <c r="G164" s="39" t="s">
        <v>136</v>
      </c>
      <c r="H164" s="17">
        <v>5</v>
      </c>
      <c r="I164" s="37" t="e">
        <f>VLOOKUP($G164,#REF!,3,0)</f>
        <v>#REF!</v>
      </c>
      <c r="J164" s="37" t="e">
        <f>VLOOKUP($G164,#REF!,5,0)</f>
        <v>#REF!</v>
      </c>
      <c r="K164" s="37" t="e">
        <f>VLOOKUP($G164,#REF!,12,0)</f>
        <v>#REF!</v>
      </c>
      <c r="L164" s="37" t="e">
        <f>VLOOKUP($G164,#REF!,8,0)</f>
        <v>#REF!</v>
      </c>
    </row>
    <row r="165" spans="1:12">
      <c r="A165" s="101"/>
      <c r="B165" s="180"/>
      <c r="C165" s="79" t="e">
        <f t="shared" si="12"/>
        <v>#REF!</v>
      </c>
      <c r="D165" s="79" t="e">
        <f t="shared" si="13"/>
        <v>#REF!</v>
      </c>
      <c r="E165" s="79" t="e">
        <f t="shared" si="14"/>
        <v>#REF!</v>
      </c>
      <c r="F165" s="79" t="e">
        <f t="shared" si="15"/>
        <v>#REF!</v>
      </c>
      <c r="G165" s="39" t="s">
        <v>108</v>
      </c>
      <c r="H165" s="17">
        <v>25</v>
      </c>
      <c r="I165" s="37" t="e">
        <f>VLOOKUP($G165,#REF!,3,0)</f>
        <v>#REF!</v>
      </c>
      <c r="J165" s="37" t="e">
        <f>VLOOKUP($G165,#REF!,5,0)</f>
        <v>#REF!</v>
      </c>
      <c r="K165" s="37" t="e">
        <f>VLOOKUP($G165,#REF!,12,0)</f>
        <v>#REF!</v>
      </c>
      <c r="L165" s="37" t="e">
        <f>VLOOKUP($G165,#REF!,8,0)</f>
        <v>#REF!</v>
      </c>
    </row>
    <row r="166" spans="1:12">
      <c r="A166" s="101"/>
      <c r="B166" s="180"/>
      <c r="C166" s="79" t="e">
        <f t="shared" si="12"/>
        <v>#REF!</v>
      </c>
      <c r="D166" s="79" t="e">
        <f t="shared" si="13"/>
        <v>#REF!</v>
      </c>
      <c r="E166" s="79" t="e">
        <f t="shared" si="14"/>
        <v>#REF!</v>
      </c>
      <c r="F166" s="79" t="e">
        <f t="shared" si="15"/>
        <v>#REF!</v>
      </c>
      <c r="G166" s="39" t="s">
        <v>27</v>
      </c>
      <c r="H166" s="17">
        <v>37</v>
      </c>
      <c r="I166" s="37" t="e">
        <f>VLOOKUP($G166,#REF!,3,0)</f>
        <v>#REF!</v>
      </c>
      <c r="J166" s="37" t="e">
        <f>VLOOKUP($G166,#REF!,5,0)</f>
        <v>#REF!</v>
      </c>
      <c r="K166" s="37" t="e">
        <f>VLOOKUP($G166,#REF!,12,0)</f>
        <v>#REF!</v>
      </c>
      <c r="L166" s="37" t="e">
        <f>VLOOKUP($G166,#REF!,8,0)</f>
        <v>#REF!</v>
      </c>
    </row>
    <row r="167" spans="1:12" ht="21" customHeight="1">
      <c r="A167" s="101" t="s">
        <v>137</v>
      </c>
      <c r="B167" s="180" t="s">
        <v>138</v>
      </c>
      <c r="C167" s="79" t="e">
        <f t="shared" si="12"/>
        <v>#REF!</v>
      </c>
      <c r="D167" s="79" t="e">
        <f t="shared" si="13"/>
        <v>#REF!</v>
      </c>
      <c r="E167" s="79" t="e">
        <f t="shared" si="14"/>
        <v>#REF!</v>
      </c>
      <c r="F167" s="79" t="e">
        <f t="shared" si="15"/>
        <v>#REF!</v>
      </c>
      <c r="G167" s="39" t="s">
        <v>31</v>
      </c>
      <c r="H167" s="17">
        <v>250</v>
      </c>
      <c r="I167" s="37" t="e">
        <f>VLOOKUP($G167,#REF!,3,0)</f>
        <v>#REF!</v>
      </c>
      <c r="J167" s="37" t="e">
        <f>VLOOKUP($G167,#REF!,5,0)</f>
        <v>#REF!</v>
      </c>
      <c r="K167" s="37" t="e">
        <f>VLOOKUP($G167,#REF!,12,0)</f>
        <v>#REF!</v>
      </c>
      <c r="L167" s="37" t="e">
        <f>VLOOKUP($G167,#REF!,8,0)</f>
        <v>#REF!</v>
      </c>
    </row>
    <row r="168" spans="1:12">
      <c r="A168" s="101"/>
      <c r="B168" s="180"/>
      <c r="C168" s="79" t="e">
        <f t="shared" si="12"/>
        <v>#REF!</v>
      </c>
      <c r="D168" s="79" t="e">
        <f t="shared" si="13"/>
        <v>#REF!</v>
      </c>
      <c r="E168" s="79" t="e">
        <f t="shared" si="14"/>
        <v>#REF!</v>
      </c>
      <c r="F168" s="79" t="e">
        <f t="shared" si="15"/>
        <v>#REF!</v>
      </c>
      <c r="G168" s="39" t="s">
        <v>64</v>
      </c>
      <c r="H168" s="17">
        <v>50</v>
      </c>
      <c r="I168" s="37" t="e">
        <f>VLOOKUP($G168,#REF!,3,0)</f>
        <v>#REF!</v>
      </c>
      <c r="J168" s="37" t="e">
        <f>VLOOKUP($G168,#REF!,5,0)</f>
        <v>#REF!</v>
      </c>
      <c r="K168" s="37" t="e">
        <f>VLOOKUP($G168,#REF!,12,0)</f>
        <v>#REF!</v>
      </c>
      <c r="L168" s="37" t="e">
        <f>VLOOKUP($G168,#REF!,8,0)</f>
        <v>#REF!</v>
      </c>
    </row>
    <row r="169" spans="1:12">
      <c r="A169" s="101"/>
      <c r="B169" s="180"/>
      <c r="C169" s="79" t="e">
        <f t="shared" si="12"/>
        <v>#REF!</v>
      </c>
      <c r="D169" s="79" t="e">
        <f t="shared" si="13"/>
        <v>#REF!</v>
      </c>
      <c r="E169" s="79" t="e">
        <f t="shared" si="14"/>
        <v>#REF!</v>
      </c>
      <c r="F169" s="79" t="e">
        <f t="shared" si="15"/>
        <v>#REF!</v>
      </c>
      <c r="G169" s="39" t="s">
        <v>50</v>
      </c>
      <c r="H169" s="42">
        <v>50</v>
      </c>
      <c r="I169" s="37" t="e">
        <f>VLOOKUP($G169,#REF!,3,0)</f>
        <v>#REF!</v>
      </c>
      <c r="J169" s="37" t="e">
        <f>VLOOKUP($G169,#REF!,5,0)</f>
        <v>#REF!</v>
      </c>
      <c r="K169" s="37" t="e">
        <f>VLOOKUP($G169,#REF!,12,0)</f>
        <v>#REF!</v>
      </c>
      <c r="L169" s="37" t="e">
        <f>VLOOKUP($G169,#REF!,8,0)</f>
        <v>#REF!</v>
      </c>
    </row>
    <row r="170" spans="1:12">
      <c r="A170" s="101"/>
      <c r="B170" s="180"/>
      <c r="C170" s="79" t="e">
        <f t="shared" si="12"/>
        <v>#REF!</v>
      </c>
      <c r="D170" s="79" t="e">
        <f t="shared" si="13"/>
        <v>#REF!</v>
      </c>
      <c r="E170" s="79" t="e">
        <f t="shared" si="14"/>
        <v>#REF!</v>
      </c>
      <c r="F170" s="79" t="e">
        <f t="shared" si="15"/>
        <v>#REF!</v>
      </c>
      <c r="G170" s="39" t="s">
        <v>136</v>
      </c>
      <c r="H170" s="17">
        <v>10</v>
      </c>
      <c r="I170" s="37" t="e">
        <f>VLOOKUP($G170,#REF!,3,0)</f>
        <v>#REF!</v>
      </c>
      <c r="J170" s="37" t="e">
        <f>VLOOKUP($G170,#REF!,5,0)</f>
        <v>#REF!</v>
      </c>
      <c r="K170" s="37" t="e">
        <f>VLOOKUP($G170,#REF!,12,0)</f>
        <v>#REF!</v>
      </c>
      <c r="L170" s="37" t="e">
        <f>VLOOKUP($G170,#REF!,8,0)</f>
        <v>#REF!</v>
      </c>
    </row>
    <row r="171" spans="1:12">
      <c r="A171" s="101"/>
      <c r="B171" s="180"/>
      <c r="C171" s="79" t="e">
        <f t="shared" si="12"/>
        <v>#REF!</v>
      </c>
      <c r="D171" s="79" t="e">
        <f t="shared" si="13"/>
        <v>#REF!</v>
      </c>
      <c r="E171" s="79" t="e">
        <f t="shared" si="14"/>
        <v>#REF!</v>
      </c>
      <c r="F171" s="79" t="e">
        <f t="shared" si="15"/>
        <v>#REF!</v>
      </c>
      <c r="G171" s="39" t="s">
        <v>108</v>
      </c>
      <c r="H171" s="17">
        <v>10</v>
      </c>
      <c r="I171" s="37" t="e">
        <f>VLOOKUP($G171,#REF!,3,0)</f>
        <v>#REF!</v>
      </c>
      <c r="J171" s="37" t="e">
        <f>VLOOKUP($G171,#REF!,5,0)</f>
        <v>#REF!</v>
      </c>
      <c r="K171" s="37" t="e">
        <f>VLOOKUP($G171,#REF!,12,0)</f>
        <v>#REF!</v>
      </c>
      <c r="L171" s="37" t="e">
        <f>VLOOKUP($G171,#REF!,8,0)</f>
        <v>#REF!</v>
      </c>
    </row>
    <row r="172" spans="1:12">
      <c r="A172" s="101"/>
      <c r="B172" s="180"/>
      <c r="C172" s="79" t="e">
        <f t="shared" si="12"/>
        <v>#REF!</v>
      </c>
      <c r="D172" s="79" t="e">
        <f t="shared" si="13"/>
        <v>#REF!</v>
      </c>
      <c r="E172" s="79" t="e">
        <f t="shared" si="14"/>
        <v>#REF!</v>
      </c>
      <c r="F172" s="79" t="e">
        <f t="shared" si="15"/>
        <v>#REF!</v>
      </c>
      <c r="G172" s="39" t="s">
        <v>139</v>
      </c>
      <c r="H172" s="17">
        <v>5</v>
      </c>
      <c r="I172" s="37" t="e">
        <f>VLOOKUP($G172,#REF!,3,0)</f>
        <v>#REF!</v>
      </c>
      <c r="J172" s="37" t="e">
        <f>VLOOKUP($G172,#REF!,5,0)</f>
        <v>#REF!</v>
      </c>
      <c r="K172" s="37" t="e">
        <f>VLOOKUP($G172,#REF!,12,0)</f>
        <v>#REF!</v>
      </c>
      <c r="L172" s="37" t="e">
        <f>VLOOKUP($G172,#REF!,8,0)</f>
        <v>#REF!</v>
      </c>
    </row>
    <row r="173" spans="1:12" ht="21" customHeight="1">
      <c r="A173" s="101" t="s">
        <v>140</v>
      </c>
      <c r="B173" s="180" t="s">
        <v>141</v>
      </c>
      <c r="C173" s="79" t="e">
        <f t="shared" si="12"/>
        <v>#REF!</v>
      </c>
      <c r="D173" s="79" t="e">
        <f t="shared" si="13"/>
        <v>#REF!</v>
      </c>
      <c r="E173" s="79" t="e">
        <f t="shared" si="14"/>
        <v>#REF!</v>
      </c>
      <c r="F173" s="79" t="e">
        <f t="shared" si="15"/>
        <v>#REF!</v>
      </c>
      <c r="G173" s="39" t="s">
        <v>104</v>
      </c>
      <c r="H173" s="17">
        <v>40</v>
      </c>
      <c r="I173" s="37" t="e">
        <f>VLOOKUP($G173,#REF!,3,0)</f>
        <v>#REF!</v>
      </c>
      <c r="J173" s="37" t="e">
        <f>VLOOKUP($G173,#REF!,5,0)</f>
        <v>#REF!</v>
      </c>
      <c r="K173" s="37" t="e">
        <f>VLOOKUP($G173,#REF!,12,0)</f>
        <v>#REF!</v>
      </c>
      <c r="L173" s="37" t="e">
        <f>VLOOKUP($G173,#REF!,8,0)</f>
        <v>#REF!</v>
      </c>
    </row>
    <row r="174" spans="1:12">
      <c r="A174" s="101"/>
      <c r="B174" s="180"/>
      <c r="C174" s="79" t="e">
        <f t="shared" si="12"/>
        <v>#REF!</v>
      </c>
      <c r="D174" s="79" t="e">
        <f t="shared" si="13"/>
        <v>#REF!</v>
      </c>
      <c r="E174" s="79" t="e">
        <f t="shared" si="14"/>
        <v>#REF!</v>
      </c>
      <c r="F174" s="79" t="e">
        <f t="shared" si="15"/>
        <v>#REF!</v>
      </c>
      <c r="G174" s="39" t="s">
        <v>50</v>
      </c>
      <c r="H174" s="42">
        <v>150</v>
      </c>
      <c r="I174" s="37" t="e">
        <f>VLOOKUP($G174,#REF!,3,0)</f>
        <v>#REF!</v>
      </c>
      <c r="J174" s="37" t="e">
        <f>VLOOKUP($G174,#REF!,5,0)</f>
        <v>#REF!</v>
      </c>
      <c r="K174" s="37" t="e">
        <f>VLOOKUP($G174,#REF!,12,0)</f>
        <v>#REF!</v>
      </c>
      <c r="L174" s="37" t="e">
        <f>VLOOKUP($G174,#REF!,8,0)</f>
        <v>#REF!</v>
      </c>
    </row>
    <row r="175" spans="1:12">
      <c r="A175" s="101"/>
      <c r="B175" s="180"/>
      <c r="C175" s="79" t="e">
        <f t="shared" si="12"/>
        <v>#REF!</v>
      </c>
      <c r="D175" s="79" t="e">
        <f t="shared" si="13"/>
        <v>#REF!</v>
      </c>
      <c r="E175" s="79" t="e">
        <f t="shared" si="14"/>
        <v>#REF!</v>
      </c>
      <c r="F175" s="79" t="e">
        <f t="shared" si="15"/>
        <v>#REF!</v>
      </c>
      <c r="G175" s="39" t="s">
        <v>79</v>
      </c>
      <c r="H175" s="42"/>
      <c r="I175" s="37" t="e">
        <f>VLOOKUP($G175,#REF!,3,0)</f>
        <v>#REF!</v>
      </c>
      <c r="J175" s="37" t="e">
        <f>VLOOKUP($G175,#REF!,5,0)</f>
        <v>#REF!</v>
      </c>
      <c r="K175" s="37" t="e">
        <f>VLOOKUP($G175,#REF!,12,0)</f>
        <v>#REF!</v>
      </c>
      <c r="L175" s="37" t="e">
        <f>VLOOKUP($G175,#REF!,8,0)</f>
        <v>#REF!</v>
      </c>
    </row>
    <row r="176" spans="1:12" ht="21" customHeight="1">
      <c r="A176" s="101" t="s">
        <v>142</v>
      </c>
      <c r="B176" s="180" t="s">
        <v>143</v>
      </c>
      <c r="C176" s="79" t="e">
        <f t="shared" si="12"/>
        <v>#REF!</v>
      </c>
      <c r="D176" s="79" t="e">
        <f t="shared" si="13"/>
        <v>#REF!</v>
      </c>
      <c r="E176" s="79" t="e">
        <f t="shared" si="14"/>
        <v>#REF!</v>
      </c>
      <c r="F176" s="79" t="e">
        <f t="shared" si="15"/>
        <v>#REF!</v>
      </c>
      <c r="G176" s="39" t="s">
        <v>31</v>
      </c>
      <c r="H176" s="42">
        <v>50</v>
      </c>
      <c r="I176" s="37" t="e">
        <f>VLOOKUP($G176,#REF!,3,0)</f>
        <v>#REF!</v>
      </c>
      <c r="J176" s="37" t="e">
        <f>VLOOKUP($G176,#REF!,5,0)</f>
        <v>#REF!</v>
      </c>
      <c r="K176" s="37" t="e">
        <f>VLOOKUP($G176,#REF!,12,0)</f>
        <v>#REF!</v>
      </c>
      <c r="L176" s="37" t="e">
        <f>VLOOKUP($G176,#REF!,8,0)</f>
        <v>#REF!</v>
      </c>
    </row>
    <row r="177" spans="1:12">
      <c r="A177" s="101"/>
      <c r="B177" s="180"/>
      <c r="C177" s="79" t="e">
        <f t="shared" si="12"/>
        <v>#REF!</v>
      </c>
      <c r="D177" s="79" t="e">
        <f t="shared" si="13"/>
        <v>#REF!</v>
      </c>
      <c r="E177" s="79" t="e">
        <f t="shared" si="14"/>
        <v>#REF!</v>
      </c>
      <c r="F177" s="79" t="e">
        <f t="shared" si="15"/>
        <v>#REF!</v>
      </c>
      <c r="G177" s="39" t="s">
        <v>50</v>
      </c>
      <c r="H177" s="42">
        <v>150</v>
      </c>
      <c r="I177" s="37" t="e">
        <f>VLOOKUP($G177,#REF!,3,0)</f>
        <v>#REF!</v>
      </c>
      <c r="J177" s="37" t="e">
        <f>VLOOKUP($G177,#REF!,5,0)</f>
        <v>#REF!</v>
      </c>
      <c r="K177" s="37" t="e">
        <f>VLOOKUP($G177,#REF!,12,0)</f>
        <v>#REF!</v>
      </c>
      <c r="L177" s="37" t="e">
        <f>VLOOKUP($G177,#REF!,8,0)</f>
        <v>#REF!</v>
      </c>
    </row>
    <row r="178" spans="1:12">
      <c r="A178" s="101"/>
      <c r="B178" s="180"/>
      <c r="C178" s="79" t="e">
        <f t="shared" si="12"/>
        <v>#REF!</v>
      </c>
      <c r="D178" s="79" t="e">
        <f t="shared" si="13"/>
        <v>#REF!</v>
      </c>
      <c r="E178" s="79" t="e">
        <f t="shared" si="14"/>
        <v>#REF!</v>
      </c>
      <c r="F178" s="79" t="e">
        <f t="shared" si="15"/>
        <v>#REF!</v>
      </c>
      <c r="G178" s="39" t="s">
        <v>79</v>
      </c>
      <c r="H178" s="42"/>
      <c r="I178" s="37" t="e">
        <f>VLOOKUP($G178,#REF!,3,0)</f>
        <v>#REF!</v>
      </c>
      <c r="J178" s="37" t="e">
        <f>VLOOKUP($G178,#REF!,5,0)</f>
        <v>#REF!</v>
      </c>
      <c r="K178" s="37" t="e">
        <f>VLOOKUP($G178,#REF!,12,0)</f>
        <v>#REF!</v>
      </c>
      <c r="L178" s="37" t="e">
        <f>VLOOKUP($G178,#REF!,8,0)</f>
        <v>#REF!</v>
      </c>
    </row>
    <row r="179" spans="1:12">
      <c r="A179" s="101"/>
      <c r="B179" s="180"/>
      <c r="C179" s="79">
        <f t="shared" si="12"/>
        <v>0</v>
      </c>
      <c r="D179" s="79">
        <f t="shared" si="13"/>
        <v>0</v>
      </c>
      <c r="E179" s="79">
        <f t="shared" si="14"/>
        <v>0</v>
      </c>
      <c r="F179" s="79">
        <f t="shared" si="15"/>
        <v>0</v>
      </c>
      <c r="G179" s="39" t="s">
        <v>144</v>
      </c>
      <c r="H179" s="42"/>
      <c r="I179" s="37"/>
      <c r="J179" s="37"/>
      <c r="K179" s="37"/>
      <c r="L179" s="37"/>
    </row>
    <row r="180" spans="1:12" ht="21" customHeight="1">
      <c r="A180" s="101" t="s">
        <v>145</v>
      </c>
      <c r="B180" s="180" t="s">
        <v>146</v>
      </c>
      <c r="C180" s="79" t="e">
        <f t="shared" si="12"/>
        <v>#REF!</v>
      </c>
      <c r="D180" s="79" t="e">
        <f t="shared" si="13"/>
        <v>#REF!</v>
      </c>
      <c r="E180" s="79" t="e">
        <f t="shared" si="14"/>
        <v>#REF!</v>
      </c>
      <c r="F180" s="79" t="e">
        <f t="shared" si="15"/>
        <v>#REF!</v>
      </c>
      <c r="G180" s="39" t="s">
        <v>147</v>
      </c>
      <c r="H180" s="42">
        <v>50</v>
      </c>
      <c r="I180" s="37" t="e">
        <f>VLOOKUP($G180,#REF!,3,0)</f>
        <v>#REF!</v>
      </c>
      <c r="J180" s="37" t="e">
        <f>VLOOKUP($G180,#REF!,5,0)</f>
        <v>#REF!</v>
      </c>
      <c r="K180" s="37" t="e">
        <f>VLOOKUP($G180,#REF!,12,0)</f>
        <v>#REF!</v>
      </c>
      <c r="L180" s="37" t="e">
        <f>VLOOKUP($G180,#REF!,8,0)</f>
        <v>#REF!</v>
      </c>
    </row>
    <row r="181" spans="1:12">
      <c r="A181" s="101"/>
      <c r="B181" s="180"/>
      <c r="C181" s="79" t="e">
        <f t="shared" si="12"/>
        <v>#REF!</v>
      </c>
      <c r="D181" s="79" t="e">
        <f t="shared" si="13"/>
        <v>#REF!</v>
      </c>
      <c r="E181" s="79" t="e">
        <f t="shared" si="14"/>
        <v>#REF!</v>
      </c>
      <c r="F181" s="79" t="e">
        <f t="shared" si="15"/>
        <v>#REF!</v>
      </c>
      <c r="G181" s="39" t="s">
        <v>50</v>
      </c>
      <c r="H181" s="42">
        <v>50</v>
      </c>
      <c r="I181" s="37" t="e">
        <f>VLOOKUP($G181,#REF!,3,0)</f>
        <v>#REF!</v>
      </c>
      <c r="J181" s="37" t="e">
        <f>VLOOKUP($G181,#REF!,5,0)</f>
        <v>#REF!</v>
      </c>
      <c r="K181" s="37" t="e">
        <f>VLOOKUP($G181,#REF!,12,0)</f>
        <v>#REF!</v>
      </c>
      <c r="L181" s="37" t="e">
        <f>VLOOKUP($G181,#REF!,8,0)</f>
        <v>#REF!</v>
      </c>
    </row>
    <row r="182" spans="1:12">
      <c r="A182" s="101"/>
      <c r="B182" s="180"/>
      <c r="C182" s="79" t="e">
        <f t="shared" si="12"/>
        <v>#REF!</v>
      </c>
      <c r="D182" s="79" t="e">
        <f t="shared" si="13"/>
        <v>#REF!</v>
      </c>
      <c r="E182" s="79" t="e">
        <f t="shared" si="14"/>
        <v>#REF!</v>
      </c>
      <c r="F182" s="79" t="e">
        <f t="shared" si="15"/>
        <v>#REF!</v>
      </c>
      <c r="G182" s="39" t="s">
        <v>83</v>
      </c>
      <c r="H182" s="42">
        <v>25</v>
      </c>
      <c r="I182" s="37" t="e">
        <f>VLOOKUP($G182,#REF!,3,0)</f>
        <v>#REF!</v>
      </c>
      <c r="J182" s="37" t="e">
        <f>VLOOKUP($G182,#REF!,5,0)</f>
        <v>#REF!</v>
      </c>
      <c r="K182" s="37" t="e">
        <f>VLOOKUP($G182,#REF!,12,0)</f>
        <v>#REF!</v>
      </c>
      <c r="L182" s="37" t="e">
        <f>VLOOKUP($G182,#REF!,8,0)</f>
        <v>#REF!</v>
      </c>
    </row>
    <row r="183" spans="1:12">
      <c r="A183" s="101"/>
      <c r="B183" s="180"/>
      <c r="C183" s="79" t="e">
        <f t="shared" si="12"/>
        <v>#REF!</v>
      </c>
      <c r="D183" s="79" t="e">
        <f t="shared" si="13"/>
        <v>#REF!</v>
      </c>
      <c r="E183" s="79" t="e">
        <f t="shared" si="14"/>
        <v>#REF!</v>
      </c>
      <c r="F183" s="79" t="e">
        <f t="shared" si="15"/>
        <v>#REF!</v>
      </c>
      <c r="G183" s="39" t="s">
        <v>109</v>
      </c>
      <c r="H183" s="42">
        <v>5</v>
      </c>
      <c r="I183" s="37" t="e">
        <f>VLOOKUP($G183,#REF!,3,0)</f>
        <v>#REF!</v>
      </c>
      <c r="J183" s="37" t="e">
        <f>VLOOKUP($G183,#REF!,5,0)</f>
        <v>#REF!</v>
      </c>
      <c r="K183" s="37" t="e">
        <f>VLOOKUP($G183,#REF!,12,0)</f>
        <v>#REF!</v>
      </c>
      <c r="L183" s="37" t="e">
        <f>VLOOKUP($G183,#REF!,8,0)</f>
        <v>#REF!</v>
      </c>
    </row>
    <row r="184" spans="1:12" ht="21" customHeight="1">
      <c r="A184" s="101" t="s">
        <v>148</v>
      </c>
      <c r="B184" s="182" t="s">
        <v>149</v>
      </c>
      <c r="C184" s="79" t="e">
        <f t="shared" si="12"/>
        <v>#REF!</v>
      </c>
      <c r="D184" s="79" t="e">
        <f t="shared" si="13"/>
        <v>#REF!</v>
      </c>
      <c r="E184" s="79" t="e">
        <f t="shared" si="14"/>
        <v>#REF!</v>
      </c>
      <c r="F184" s="79" t="e">
        <f t="shared" si="15"/>
        <v>#REF!</v>
      </c>
      <c r="G184" s="39" t="s">
        <v>40</v>
      </c>
      <c r="H184" s="17">
        <v>55</v>
      </c>
      <c r="I184" s="37" t="e">
        <f>VLOOKUP($G184,#REF!,3,0)</f>
        <v>#REF!</v>
      </c>
      <c r="J184" s="37" t="e">
        <f>VLOOKUP($G184,#REF!,5,0)</f>
        <v>#REF!</v>
      </c>
      <c r="K184" s="37" t="e">
        <f>VLOOKUP($G184,#REF!,12,0)</f>
        <v>#REF!</v>
      </c>
      <c r="L184" s="37" t="e">
        <f>VLOOKUP($G184,#REF!,8,0)</f>
        <v>#REF!</v>
      </c>
    </row>
    <row r="185" spans="1:12">
      <c r="A185" s="101"/>
      <c r="B185" s="182"/>
      <c r="C185" s="79" t="e">
        <f t="shared" si="12"/>
        <v>#REF!</v>
      </c>
      <c r="D185" s="79" t="e">
        <f t="shared" si="13"/>
        <v>#REF!</v>
      </c>
      <c r="E185" s="79" t="e">
        <f t="shared" si="14"/>
        <v>#REF!</v>
      </c>
      <c r="F185" s="79" t="e">
        <f t="shared" si="15"/>
        <v>#REF!</v>
      </c>
      <c r="G185" s="39" t="s">
        <v>82</v>
      </c>
      <c r="H185" s="17">
        <v>25</v>
      </c>
      <c r="I185" s="37" t="e">
        <f>VLOOKUP($G185,#REF!,3,0)</f>
        <v>#REF!</v>
      </c>
      <c r="J185" s="37" t="e">
        <f>VLOOKUP($G185,#REF!,5,0)</f>
        <v>#REF!</v>
      </c>
      <c r="K185" s="37" t="e">
        <f>VLOOKUP($G185,#REF!,12,0)</f>
        <v>#REF!</v>
      </c>
      <c r="L185" s="37" t="e">
        <f>VLOOKUP($G185,#REF!,8,0)</f>
        <v>#REF!</v>
      </c>
    </row>
    <row r="186" spans="1:12">
      <c r="A186" s="101"/>
      <c r="B186" s="182"/>
      <c r="C186" s="79" t="e">
        <f t="shared" si="12"/>
        <v>#REF!</v>
      </c>
      <c r="D186" s="79" t="e">
        <f t="shared" si="13"/>
        <v>#REF!</v>
      </c>
      <c r="E186" s="79" t="e">
        <f t="shared" si="14"/>
        <v>#REF!</v>
      </c>
      <c r="F186" s="79" t="e">
        <f t="shared" si="15"/>
        <v>#REF!</v>
      </c>
      <c r="G186" s="39" t="s">
        <v>20</v>
      </c>
      <c r="H186" s="17">
        <v>15</v>
      </c>
      <c r="I186" s="37" t="e">
        <f>VLOOKUP($G186,#REF!,3,0)</f>
        <v>#REF!</v>
      </c>
      <c r="J186" s="37" t="e">
        <f>VLOOKUP($G186,#REF!,5,0)</f>
        <v>#REF!</v>
      </c>
      <c r="K186" s="37" t="e">
        <f>VLOOKUP($G186,#REF!,12,0)</f>
        <v>#REF!</v>
      </c>
      <c r="L186" s="37" t="e">
        <f>VLOOKUP($G186,#REF!,8,0)</f>
        <v>#REF!</v>
      </c>
    </row>
    <row r="187" spans="1:12">
      <c r="A187" s="101"/>
      <c r="B187" s="182"/>
      <c r="C187" s="79" t="e">
        <f t="shared" si="12"/>
        <v>#REF!</v>
      </c>
      <c r="D187" s="79" t="e">
        <f t="shared" si="13"/>
        <v>#REF!</v>
      </c>
      <c r="E187" s="79" t="e">
        <f t="shared" si="14"/>
        <v>#REF!</v>
      </c>
      <c r="F187" s="79" t="e">
        <f t="shared" si="15"/>
        <v>#REF!</v>
      </c>
      <c r="G187" s="39" t="s">
        <v>98</v>
      </c>
      <c r="H187" s="17">
        <v>5</v>
      </c>
      <c r="I187" s="37" t="e">
        <f>VLOOKUP($G187,#REF!,3,0)</f>
        <v>#REF!</v>
      </c>
      <c r="J187" s="37" t="e">
        <f>VLOOKUP($G187,#REF!,5,0)</f>
        <v>#REF!</v>
      </c>
      <c r="K187" s="37" t="e">
        <f>VLOOKUP($G187,#REF!,12,0)</f>
        <v>#REF!</v>
      </c>
      <c r="L187" s="37" t="e">
        <f>VLOOKUP($G187,#REF!,8,0)</f>
        <v>#REF!</v>
      </c>
    </row>
    <row r="188" spans="1:12" ht="21" customHeight="1">
      <c r="A188" s="101" t="s">
        <v>150</v>
      </c>
      <c r="B188" s="180" t="s">
        <v>151</v>
      </c>
      <c r="C188" s="79" t="e">
        <f t="shared" si="12"/>
        <v>#REF!</v>
      </c>
      <c r="D188" s="79" t="e">
        <f t="shared" si="13"/>
        <v>#REF!</v>
      </c>
      <c r="E188" s="79" t="e">
        <f t="shared" si="14"/>
        <v>#REF!</v>
      </c>
      <c r="F188" s="79" t="e">
        <f t="shared" si="15"/>
        <v>#REF!</v>
      </c>
      <c r="G188" s="39" t="s">
        <v>27</v>
      </c>
      <c r="H188" s="80">
        <v>10</v>
      </c>
      <c r="I188" s="37" t="e">
        <f>VLOOKUP($G188,#REF!,3,0)</f>
        <v>#REF!</v>
      </c>
      <c r="J188" s="37" t="e">
        <f>VLOOKUP($G188,#REF!,5,0)</f>
        <v>#REF!</v>
      </c>
      <c r="K188" s="37" t="e">
        <f>VLOOKUP($G188,#REF!,12,0)</f>
        <v>#REF!</v>
      </c>
      <c r="L188" s="37" t="e">
        <f>VLOOKUP($G188,#REF!,8,0)</f>
        <v>#REF!</v>
      </c>
    </row>
    <row r="189" spans="1:12">
      <c r="A189" s="101"/>
      <c r="B189" s="180"/>
      <c r="C189" s="79" t="e">
        <f t="shared" si="12"/>
        <v>#REF!</v>
      </c>
      <c r="D189" s="79" t="e">
        <f t="shared" si="13"/>
        <v>#REF!</v>
      </c>
      <c r="E189" s="79" t="e">
        <f t="shared" si="14"/>
        <v>#REF!</v>
      </c>
      <c r="F189" s="79" t="e">
        <f t="shared" si="15"/>
        <v>#REF!</v>
      </c>
      <c r="G189" s="20" t="s">
        <v>91</v>
      </c>
      <c r="H189" s="80">
        <v>5</v>
      </c>
      <c r="I189" s="37" t="e">
        <f>VLOOKUP($G189,#REF!,3,0)</f>
        <v>#REF!</v>
      </c>
      <c r="J189" s="37" t="e">
        <f>VLOOKUP($G189,#REF!,5,0)</f>
        <v>#REF!</v>
      </c>
      <c r="K189" s="37" t="e">
        <f>VLOOKUP($G189,#REF!,12,0)</f>
        <v>#REF!</v>
      </c>
      <c r="L189" s="37" t="e">
        <f>VLOOKUP($G189,#REF!,8,0)</f>
        <v>#REF!</v>
      </c>
    </row>
    <row r="190" spans="1:12">
      <c r="A190" s="101"/>
      <c r="B190" s="180"/>
      <c r="C190" s="79" t="e">
        <f t="shared" si="12"/>
        <v>#REF!</v>
      </c>
      <c r="D190" s="79" t="e">
        <f t="shared" si="13"/>
        <v>#REF!</v>
      </c>
      <c r="E190" s="79" t="e">
        <f t="shared" si="14"/>
        <v>#REF!</v>
      </c>
      <c r="F190" s="79" t="e">
        <f t="shared" si="15"/>
        <v>#REF!</v>
      </c>
      <c r="G190" s="39" t="s">
        <v>108</v>
      </c>
      <c r="H190" s="80">
        <v>0.83333333333333337</v>
      </c>
      <c r="I190" s="37" t="e">
        <f>VLOOKUP($G190,#REF!,3,0)</f>
        <v>#REF!</v>
      </c>
      <c r="J190" s="37" t="e">
        <f>VLOOKUP($G190,#REF!,5,0)</f>
        <v>#REF!</v>
      </c>
      <c r="K190" s="37" t="e">
        <f>VLOOKUP($G190,#REF!,12,0)</f>
        <v>#REF!</v>
      </c>
      <c r="L190" s="37" t="e">
        <f>VLOOKUP($G190,#REF!,8,0)</f>
        <v>#REF!</v>
      </c>
    </row>
    <row r="191" spans="1:12">
      <c r="A191" s="101"/>
      <c r="B191" s="180"/>
      <c r="C191" s="79" t="e">
        <f t="shared" si="12"/>
        <v>#REF!</v>
      </c>
      <c r="D191" s="79" t="e">
        <f t="shared" si="13"/>
        <v>#REF!</v>
      </c>
      <c r="E191" s="79" t="e">
        <f t="shared" si="14"/>
        <v>#REF!</v>
      </c>
      <c r="F191" s="79" t="e">
        <f t="shared" si="15"/>
        <v>#REF!</v>
      </c>
      <c r="G191" s="39" t="s">
        <v>147</v>
      </c>
      <c r="H191" s="80">
        <v>8.3333333333333339</v>
      </c>
      <c r="I191" s="37" t="e">
        <f>VLOOKUP($G191,#REF!,3,0)</f>
        <v>#REF!</v>
      </c>
      <c r="J191" s="37" t="e">
        <f>VLOOKUP($G191,#REF!,5,0)</f>
        <v>#REF!</v>
      </c>
      <c r="K191" s="37" t="e">
        <f>VLOOKUP($G191,#REF!,12,0)</f>
        <v>#REF!</v>
      </c>
      <c r="L191" s="37" t="e">
        <f>VLOOKUP($G191,#REF!,8,0)</f>
        <v>#REF!</v>
      </c>
    </row>
    <row r="192" spans="1:12" ht="21" customHeight="1">
      <c r="A192" s="101" t="s">
        <v>152</v>
      </c>
      <c r="B192" s="180" t="s">
        <v>153</v>
      </c>
      <c r="C192" s="79" t="e">
        <f t="shared" si="12"/>
        <v>#REF!</v>
      </c>
      <c r="D192" s="79" t="e">
        <f t="shared" si="13"/>
        <v>#REF!</v>
      </c>
      <c r="E192" s="79" t="e">
        <f t="shared" si="14"/>
        <v>#REF!</v>
      </c>
      <c r="F192" s="79" t="e">
        <f t="shared" si="15"/>
        <v>#REF!</v>
      </c>
      <c r="G192" s="39" t="s">
        <v>14</v>
      </c>
      <c r="H192" s="42">
        <v>30</v>
      </c>
      <c r="I192" s="37" t="e">
        <f>VLOOKUP($G192,#REF!,3,0)</f>
        <v>#REF!</v>
      </c>
      <c r="J192" s="37" t="e">
        <f>VLOOKUP($G192,#REF!,5,0)</f>
        <v>#REF!</v>
      </c>
      <c r="K192" s="37" t="e">
        <f>VLOOKUP($G192,#REF!,12,0)</f>
        <v>#REF!</v>
      </c>
      <c r="L192" s="37" t="e">
        <f>VLOOKUP($G192,#REF!,8,0)</f>
        <v>#REF!</v>
      </c>
    </row>
    <row r="193" spans="1:12">
      <c r="A193" s="101"/>
      <c r="B193" s="180"/>
      <c r="C193" s="79" t="e">
        <f t="shared" si="12"/>
        <v>#REF!</v>
      </c>
      <c r="D193" s="79" t="e">
        <f t="shared" si="13"/>
        <v>#REF!</v>
      </c>
      <c r="E193" s="79" t="e">
        <f t="shared" si="14"/>
        <v>#REF!</v>
      </c>
      <c r="F193" s="79" t="e">
        <f t="shared" si="15"/>
        <v>#REF!</v>
      </c>
      <c r="G193" s="39" t="s">
        <v>50</v>
      </c>
      <c r="H193" s="42">
        <v>50</v>
      </c>
      <c r="I193" s="37" t="e">
        <f>VLOOKUP($G193,#REF!,3,0)</f>
        <v>#REF!</v>
      </c>
      <c r="J193" s="37" t="e">
        <f>VLOOKUP($G193,#REF!,5,0)</f>
        <v>#REF!</v>
      </c>
      <c r="K193" s="37" t="e">
        <f>VLOOKUP($G193,#REF!,12,0)</f>
        <v>#REF!</v>
      </c>
      <c r="L193" s="37" t="e">
        <f>VLOOKUP($G193,#REF!,8,0)</f>
        <v>#REF!</v>
      </c>
    </row>
    <row r="194" spans="1:12">
      <c r="A194" s="101"/>
      <c r="B194" s="180"/>
      <c r="C194" s="79" t="e">
        <f t="shared" si="12"/>
        <v>#REF!</v>
      </c>
      <c r="D194" s="79" t="e">
        <f t="shared" si="13"/>
        <v>#REF!</v>
      </c>
      <c r="E194" s="79" t="e">
        <f t="shared" si="14"/>
        <v>#REF!</v>
      </c>
      <c r="F194" s="79" t="e">
        <f t="shared" si="15"/>
        <v>#REF!</v>
      </c>
      <c r="G194" s="39" t="s">
        <v>39</v>
      </c>
      <c r="H194" s="42">
        <v>60</v>
      </c>
      <c r="I194" s="37" t="e">
        <f>VLOOKUP($G194,#REF!,3,0)</f>
        <v>#REF!</v>
      </c>
      <c r="J194" s="37" t="e">
        <f>VLOOKUP($G194,#REF!,5,0)</f>
        <v>#REF!</v>
      </c>
      <c r="K194" s="37" t="e">
        <f>VLOOKUP($G194,#REF!,12,0)</f>
        <v>#REF!</v>
      </c>
      <c r="L194" s="37" t="e">
        <f>VLOOKUP($G194,#REF!,8,0)</f>
        <v>#REF!</v>
      </c>
    </row>
    <row r="195" spans="1:12">
      <c r="A195" s="101"/>
      <c r="B195" s="180"/>
      <c r="C195" s="79" t="e">
        <f t="shared" si="12"/>
        <v>#REF!</v>
      </c>
      <c r="D195" s="79" t="e">
        <f t="shared" si="13"/>
        <v>#REF!</v>
      </c>
      <c r="E195" s="79" t="e">
        <f t="shared" si="14"/>
        <v>#REF!</v>
      </c>
      <c r="F195" s="79" t="e">
        <f t="shared" si="15"/>
        <v>#REF!</v>
      </c>
      <c r="G195" s="39" t="s">
        <v>104</v>
      </c>
      <c r="H195" s="42">
        <v>50</v>
      </c>
      <c r="I195" s="37" t="e">
        <f>VLOOKUP($G195,#REF!,3,0)</f>
        <v>#REF!</v>
      </c>
      <c r="J195" s="37" t="e">
        <f>VLOOKUP($G195,#REF!,5,0)</f>
        <v>#REF!</v>
      </c>
      <c r="K195" s="37" t="e">
        <f>VLOOKUP($G195,#REF!,12,0)</f>
        <v>#REF!</v>
      </c>
      <c r="L195" s="37" t="e">
        <f>VLOOKUP($G195,#REF!,8,0)</f>
        <v>#REF!</v>
      </c>
    </row>
    <row r="196" spans="1:12">
      <c r="A196" s="101"/>
      <c r="B196" s="180"/>
      <c r="C196" s="79" t="e">
        <f t="shared" si="12"/>
        <v>#REF!</v>
      </c>
      <c r="D196" s="79" t="e">
        <f t="shared" si="13"/>
        <v>#REF!</v>
      </c>
      <c r="E196" s="79" t="e">
        <f t="shared" si="14"/>
        <v>#REF!</v>
      </c>
      <c r="F196" s="79" t="e">
        <f t="shared" si="15"/>
        <v>#REF!</v>
      </c>
      <c r="G196" s="20" t="s">
        <v>91</v>
      </c>
      <c r="H196" s="42">
        <v>5</v>
      </c>
      <c r="I196" s="37" t="e">
        <f>VLOOKUP($G196,#REF!,3,0)</f>
        <v>#REF!</v>
      </c>
      <c r="J196" s="37" t="e">
        <f>VLOOKUP($G196,#REF!,5,0)</f>
        <v>#REF!</v>
      </c>
      <c r="K196" s="37" t="e">
        <f>VLOOKUP($G196,#REF!,12,0)</f>
        <v>#REF!</v>
      </c>
      <c r="L196" s="37" t="e">
        <f>VLOOKUP($G196,#REF!,8,0)</f>
        <v>#REF!</v>
      </c>
    </row>
    <row r="197" spans="1:12" ht="21" customHeight="1">
      <c r="A197" s="101" t="s">
        <v>154</v>
      </c>
      <c r="B197" s="180" t="s">
        <v>155</v>
      </c>
      <c r="C197" s="79" t="e">
        <f t="shared" si="12"/>
        <v>#REF!</v>
      </c>
      <c r="D197" s="79" t="e">
        <f t="shared" si="13"/>
        <v>#REF!</v>
      </c>
      <c r="E197" s="79" t="e">
        <f t="shared" si="14"/>
        <v>#REF!</v>
      </c>
      <c r="F197" s="79" t="e">
        <f t="shared" si="15"/>
        <v>#REF!</v>
      </c>
      <c r="G197" s="39" t="s">
        <v>126</v>
      </c>
      <c r="H197" s="42">
        <v>30</v>
      </c>
      <c r="I197" s="37" t="e">
        <f>VLOOKUP($G197,#REF!,3,0)</f>
        <v>#REF!</v>
      </c>
      <c r="J197" s="37" t="e">
        <f>VLOOKUP($G197,#REF!,5,0)</f>
        <v>#REF!</v>
      </c>
      <c r="K197" s="37" t="e">
        <f>VLOOKUP($G197,#REF!,12,0)</f>
        <v>#REF!</v>
      </c>
      <c r="L197" s="37" t="e">
        <f>VLOOKUP($G197,#REF!,8,0)</f>
        <v>#REF!</v>
      </c>
    </row>
    <row r="198" spans="1:12">
      <c r="A198" s="101"/>
      <c r="B198" s="180"/>
      <c r="C198" s="79" t="e">
        <f t="shared" si="12"/>
        <v>#REF!</v>
      </c>
      <c r="D198" s="79" t="e">
        <f t="shared" si="13"/>
        <v>#REF!</v>
      </c>
      <c r="E198" s="79" t="e">
        <f t="shared" si="14"/>
        <v>#REF!</v>
      </c>
      <c r="F198" s="79" t="e">
        <f t="shared" si="15"/>
        <v>#REF!</v>
      </c>
      <c r="G198" s="39" t="s">
        <v>20</v>
      </c>
      <c r="H198" s="42">
        <v>15</v>
      </c>
      <c r="I198" s="37" t="e">
        <f>VLOOKUP($G198,#REF!,3,0)</f>
        <v>#REF!</v>
      </c>
      <c r="J198" s="37" t="e">
        <f>VLOOKUP($G198,#REF!,5,0)</f>
        <v>#REF!</v>
      </c>
      <c r="K198" s="37" t="e">
        <f>VLOOKUP($G198,#REF!,12,0)</f>
        <v>#REF!</v>
      </c>
      <c r="L198" s="37" t="e">
        <f>VLOOKUP($G198,#REF!,8,0)</f>
        <v>#REF!</v>
      </c>
    </row>
    <row r="199" spans="1:12">
      <c r="A199" s="101"/>
      <c r="B199" s="180"/>
      <c r="C199" s="79" t="e">
        <f t="shared" si="12"/>
        <v>#REF!</v>
      </c>
      <c r="D199" s="79" t="e">
        <f t="shared" si="13"/>
        <v>#REF!</v>
      </c>
      <c r="E199" s="79" t="e">
        <f t="shared" si="14"/>
        <v>#REF!</v>
      </c>
      <c r="F199" s="79" t="e">
        <f t="shared" si="15"/>
        <v>#REF!</v>
      </c>
      <c r="G199" s="39" t="s">
        <v>39</v>
      </c>
      <c r="H199" s="42">
        <v>30</v>
      </c>
      <c r="I199" s="37" t="e">
        <f>VLOOKUP($G199,#REF!,3,0)</f>
        <v>#REF!</v>
      </c>
      <c r="J199" s="37" t="e">
        <f>VLOOKUP($G199,#REF!,5,0)</f>
        <v>#REF!</v>
      </c>
      <c r="K199" s="37" t="e">
        <f>VLOOKUP($G199,#REF!,12,0)</f>
        <v>#REF!</v>
      </c>
      <c r="L199" s="37" t="e">
        <f>VLOOKUP($G199,#REF!,8,0)</f>
        <v>#REF!</v>
      </c>
    </row>
    <row r="200" spans="1:12">
      <c r="A200" s="101"/>
      <c r="B200" s="180"/>
      <c r="C200" s="79" t="e">
        <f t="shared" si="12"/>
        <v>#REF!</v>
      </c>
      <c r="D200" s="79" t="e">
        <f t="shared" si="13"/>
        <v>#REF!</v>
      </c>
      <c r="E200" s="79" t="e">
        <f t="shared" si="14"/>
        <v>#REF!</v>
      </c>
      <c r="F200" s="79" t="e">
        <f t="shared" si="15"/>
        <v>#REF!</v>
      </c>
      <c r="G200" s="39" t="s">
        <v>31</v>
      </c>
      <c r="H200" s="17">
        <v>50</v>
      </c>
      <c r="I200" s="37" t="e">
        <f>VLOOKUP($G200,#REF!,3,0)</f>
        <v>#REF!</v>
      </c>
      <c r="J200" s="37" t="e">
        <f>VLOOKUP($G200,#REF!,5,0)</f>
        <v>#REF!</v>
      </c>
      <c r="K200" s="37" t="e">
        <f>VLOOKUP($G200,#REF!,12,0)</f>
        <v>#REF!</v>
      </c>
      <c r="L200" s="37" t="e">
        <f>VLOOKUP($G200,#REF!,8,0)</f>
        <v>#REF!</v>
      </c>
    </row>
    <row r="201" spans="1:12">
      <c r="A201" s="101"/>
      <c r="B201" s="180"/>
      <c r="C201" s="79" t="e">
        <f t="shared" si="12"/>
        <v>#REF!</v>
      </c>
      <c r="D201" s="79" t="e">
        <f t="shared" si="13"/>
        <v>#REF!</v>
      </c>
      <c r="E201" s="79" t="e">
        <f t="shared" si="14"/>
        <v>#REF!</v>
      </c>
      <c r="F201" s="79" t="e">
        <f t="shared" si="15"/>
        <v>#REF!</v>
      </c>
      <c r="G201" s="39" t="s">
        <v>26</v>
      </c>
      <c r="H201" s="42">
        <v>20</v>
      </c>
      <c r="I201" s="37" t="e">
        <f>VLOOKUP($G201,#REF!,3,0)</f>
        <v>#REF!</v>
      </c>
      <c r="J201" s="37" t="e">
        <f>VLOOKUP($G201,#REF!,5,0)</f>
        <v>#REF!</v>
      </c>
      <c r="K201" s="37" t="e">
        <f>VLOOKUP($G201,#REF!,12,0)</f>
        <v>#REF!</v>
      </c>
      <c r="L201" s="37" t="e">
        <f>VLOOKUP($G201,#REF!,8,0)</f>
        <v>#REF!</v>
      </c>
    </row>
    <row r="202" spans="1:12">
      <c r="A202" s="101"/>
      <c r="B202" s="180"/>
      <c r="C202" s="79" t="e">
        <f t="shared" si="12"/>
        <v>#REF!</v>
      </c>
      <c r="D202" s="79" t="e">
        <f t="shared" si="13"/>
        <v>#REF!</v>
      </c>
      <c r="E202" s="79" t="e">
        <f t="shared" si="14"/>
        <v>#REF!</v>
      </c>
      <c r="F202" s="79" t="e">
        <f t="shared" si="15"/>
        <v>#REF!</v>
      </c>
      <c r="G202" s="39" t="s">
        <v>109</v>
      </c>
      <c r="H202" s="42">
        <v>10</v>
      </c>
      <c r="I202" s="37" t="e">
        <f>VLOOKUP($G202,#REF!,3,0)</f>
        <v>#REF!</v>
      </c>
      <c r="J202" s="37" t="e">
        <f>VLOOKUP($G202,#REF!,5,0)</f>
        <v>#REF!</v>
      </c>
      <c r="K202" s="37" t="e">
        <f>VLOOKUP($G202,#REF!,12,0)</f>
        <v>#REF!</v>
      </c>
      <c r="L202" s="37" t="e">
        <f>VLOOKUP($G202,#REF!,8,0)</f>
        <v>#REF!</v>
      </c>
    </row>
    <row r="203" spans="1:12">
      <c r="A203" s="101"/>
      <c r="B203" s="180"/>
      <c r="C203" s="79" t="e">
        <f t="shared" si="12"/>
        <v>#REF!</v>
      </c>
      <c r="D203" s="79" t="e">
        <f t="shared" si="13"/>
        <v>#REF!</v>
      </c>
      <c r="E203" s="79" t="e">
        <f t="shared" si="14"/>
        <v>#REF!</v>
      </c>
      <c r="F203" s="79" t="e">
        <f t="shared" si="15"/>
        <v>#REF!</v>
      </c>
      <c r="G203" s="20" t="s">
        <v>55</v>
      </c>
      <c r="H203" s="42">
        <v>5</v>
      </c>
      <c r="I203" s="37" t="e">
        <f>VLOOKUP($G203,#REF!,3,0)</f>
        <v>#REF!</v>
      </c>
      <c r="J203" s="37" t="e">
        <f>VLOOKUP($G203,#REF!,5,0)</f>
        <v>#REF!</v>
      </c>
      <c r="K203" s="37" t="e">
        <f>VLOOKUP($G203,#REF!,12,0)</f>
        <v>#REF!</v>
      </c>
      <c r="L203" s="37" t="e">
        <f>VLOOKUP($G203,#REF!,8,0)</f>
        <v>#REF!</v>
      </c>
    </row>
    <row r="204" spans="1:12" ht="21" customHeight="1">
      <c r="A204" s="101" t="s">
        <v>156</v>
      </c>
      <c r="B204" s="180" t="s">
        <v>157</v>
      </c>
      <c r="C204" s="79" t="e">
        <f t="shared" si="12"/>
        <v>#REF!</v>
      </c>
      <c r="D204" s="79" t="e">
        <f t="shared" si="13"/>
        <v>#REF!</v>
      </c>
      <c r="E204" s="79" t="e">
        <f t="shared" si="14"/>
        <v>#REF!</v>
      </c>
      <c r="F204" s="79" t="e">
        <f t="shared" si="15"/>
        <v>#REF!</v>
      </c>
      <c r="G204" s="20" t="s">
        <v>50</v>
      </c>
      <c r="H204" s="42">
        <v>100</v>
      </c>
      <c r="I204" s="37" t="e">
        <f>VLOOKUP($G204,#REF!,3,0)</f>
        <v>#REF!</v>
      </c>
      <c r="J204" s="37" t="e">
        <f>VLOOKUP($G204,#REF!,5,0)</f>
        <v>#REF!</v>
      </c>
      <c r="K204" s="37" t="e">
        <f>VLOOKUP($G204,#REF!,12,0)</f>
        <v>#REF!</v>
      </c>
      <c r="L204" s="37" t="e">
        <f>VLOOKUP($G204,#REF!,8,0)</f>
        <v>#REF!</v>
      </c>
    </row>
    <row r="205" spans="1:12">
      <c r="A205" s="101"/>
      <c r="B205" s="180"/>
      <c r="C205" s="79" t="e">
        <f t="shared" si="12"/>
        <v>#REF!</v>
      </c>
      <c r="D205" s="79" t="e">
        <f t="shared" si="13"/>
        <v>#REF!</v>
      </c>
      <c r="E205" s="79" t="e">
        <f t="shared" si="14"/>
        <v>#REF!</v>
      </c>
      <c r="F205" s="79" t="e">
        <f t="shared" si="15"/>
        <v>#REF!</v>
      </c>
      <c r="G205" s="20" t="s">
        <v>39</v>
      </c>
      <c r="H205" s="17">
        <v>30</v>
      </c>
      <c r="I205" s="37" t="e">
        <f>VLOOKUP($G205,#REF!,3,0)</f>
        <v>#REF!</v>
      </c>
      <c r="J205" s="37" t="e">
        <f>VLOOKUP($G205,#REF!,5,0)</f>
        <v>#REF!</v>
      </c>
      <c r="K205" s="37" t="e">
        <f>VLOOKUP($G205,#REF!,12,0)</f>
        <v>#REF!</v>
      </c>
      <c r="L205" s="37" t="e">
        <f>VLOOKUP($G205,#REF!,8,0)</f>
        <v>#REF!</v>
      </c>
    </row>
    <row r="206" spans="1:12">
      <c r="A206" s="101"/>
      <c r="B206" s="180"/>
      <c r="C206" s="79" t="e">
        <f t="shared" si="12"/>
        <v>#REF!</v>
      </c>
      <c r="D206" s="79" t="e">
        <f t="shared" si="13"/>
        <v>#REF!</v>
      </c>
      <c r="E206" s="79" t="e">
        <f t="shared" si="14"/>
        <v>#REF!</v>
      </c>
      <c r="F206" s="79" t="e">
        <f t="shared" si="15"/>
        <v>#REF!</v>
      </c>
      <c r="G206" s="20" t="s">
        <v>59</v>
      </c>
      <c r="H206" s="17">
        <v>40</v>
      </c>
      <c r="I206" s="37" t="e">
        <f>VLOOKUP($G206,#REF!,3,0)</f>
        <v>#REF!</v>
      </c>
      <c r="J206" s="37" t="e">
        <f>VLOOKUP($G206,#REF!,5,0)</f>
        <v>#REF!</v>
      </c>
      <c r="K206" s="37" t="e">
        <f>VLOOKUP($G206,#REF!,12,0)</f>
        <v>#REF!</v>
      </c>
      <c r="L206" s="37" t="e">
        <f>VLOOKUP($G206,#REF!,8,0)</f>
        <v>#REF!</v>
      </c>
    </row>
    <row r="207" spans="1:12">
      <c r="A207" s="101"/>
      <c r="B207" s="180"/>
      <c r="C207" s="79" t="e">
        <f t="shared" si="12"/>
        <v>#REF!</v>
      </c>
      <c r="D207" s="79" t="e">
        <f t="shared" si="13"/>
        <v>#REF!</v>
      </c>
      <c r="E207" s="79" t="e">
        <f t="shared" si="14"/>
        <v>#REF!</v>
      </c>
      <c r="F207" s="79" t="e">
        <f t="shared" si="15"/>
        <v>#REF!</v>
      </c>
      <c r="G207" s="20" t="s">
        <v>60</v>
      </c>
      <c r="H207" s="42">
        <v>100</v>
      </c>
      <c r="I207" s="37" t="e">
        <f>VLOOKUP($G207,#REF!,3,0)</f>
        <v>#REF!</v>
      </c>
      <c r="J207" s="37" t="e">
        <f>VLOOKUP($G207,#REF!,5,0)</f>
        <v>#REF!</v>
      </c>
      <c r="K207" s="37" t="e">
        <f>VLOOKUP($G207,#REF!,12,0)</f>
        <v>#REF!</v>
      </c>
      <c r="L207" s="37" t="e">
        <f>VLOOKUP($G207,#REF!,8,0)</f>
        <v>#REF!</v>
      </c>
    </row>
    <row r="208" spans="1:12">
      <c r="A208" s="101"/>
      <c r="B208" s="180"/>
      <c r="C208" s="79" t="e">
        <f t="shared" si="12"/>
        <v>#REF!</v>
      </c>
      <c r="D208" s="79" t="e">
        <f t="shared" si="13"/>
        <v>#REF!</v>
      </c>
      <c r="E208" s="79" t="e">
        <f t="shared" si="14"/>
        <v>#REF!</v>
      </c>
      <c r="F208" s="79" t="e">
        <f t="shared" si="15"/>
        <v>#REF!</v>
      </c>
      <c r="G208" s="20" t="s">
        <v>27</v>
      </c>
      <c r="H208" s="17">
        <v>10</v>
      </c>
      <c r="I208" s="37" t="e">
        <f>VLOOKUP($G208,#REF!,3,0)</f>
        <v>#REF!</v>
      </c>
      <c r="J208" s="37" t="e">
        <f>VLOOKUP($G208,#REF!,5,0)</f>
        <v>#REF!</v>
      </c>
      <c r="K208" s="37" t="e">
        <f>VLOOKUP($G208,#REF!,12,0)</f>
        <v>#REF!</v>
      </c>
      <c r="L208" s="37" t="e">
        <f>VLOOKUP($G208,#REF!,8,0)</f>
        <v>#REF!</v>
      </c>
    </row>
    <row r="209" spans="1:12">
      <c r="A209" s="101"/>
      <c r="B209" s="180"/>
      <c r="C209" s="79" t="e">
        <f t="shared" si="12"/>
        <v>#REF!</v>
      </c>
      <c r="D209" s="79" t="e">
        <f t="shared" si="13"/>
        <v>#REF!</v>
      </c>
      <c r="E209" s="79" t="e">
        <f t="shared" si="14"/>
        <v>#REF!</v>
      </c>
      <c r="F209" s="79" t="e">
        <f t="shared" si="15"/>
        <v>#REF!</v>
      </c>
      <c r="G209" s="20" t="s">
        <v>41</v>
      </c>
      <c r="H209" s="17">
        <v>10</v>
      </c>
      <c r="I209" s="37" t="e">
        <f>VLOOKUP($G209,#REF!,3,0)</f>
        <v>#REF!</v>
      </c>
      <c r="J209" s="37" t="e">
        <f>VLOOKUP($G209,#REF!,5,0)</f>
        <v>#REF!</v>
      </c>
      <c r="K209" s="37" t="e">
        <f>VLOOKUP($G209,#REF!,12,0)</f>
        <v>#REF!</v>
      </c>
      <c r="L209" s="37" t="e">
        <f>VLOOKUP($G209,#REF!,8,0)</f>
        <v>#REF!</v>
      </c>
    </row>
    <row r="210" spans="1:12">
      <c r="A210" s="101"/>
      <c r="B210" s="180"/>
      <c r="C210" s="79" t="e">
        <f t="shared" si="12"/>
        <v>#REF!</v>
      </c>
      <c r="D210" s="79" t="e">
        <f t="shared" si="13"/>
        <v>#REF!</v>
      </c>
      <c r="E210" s="79" t="e">
        <f t="shared" si="14"/>
        <v>#REF!</v>
      </c>
      <c r="F210" s="79" t="e">
        <f t="shared" si="15"/>
        <v>#REF!</v>
      </c>
      <c r="G210" s="20" t="s">
        <v>108</v>
      </c>
      <c r="H210" s="17">
        <v>5</v>
      </c>
      <c r="I210" s="37" t="e">
        <f>VLOOKUP($G210,#REF!,3,0)</f>
        <v>#REF!</v>
      </c>
      <c r="J210" s="37" t="e">
        <f>VLOOKUP($G210,#REF!,5,0)</f>
        <v>#REF!</v>
      </c>
      <c r="K210" s="37" t="e">
        <f>VLOOKUP($G210,#REF!,12,0)</f>
        <v>#REF!</v>
      </c>
      <c r="L210" s="37" t="e">
        <f>VLOOKUP($G210,#REF!,8,0)</f>
        <v>#REF!</v>
      </c>
    </row>
    <row r="211" spans="1:12" s="81" customFormat="1">
      <c r="A211" s="117" t="s">
        <v>158</v>
      </c>
      <c r="B211" s="181"/>
      <c r="C211" s="79" t="e">
        <f t="shared" si="12"/>
        <v>#REF!</v>
      </c>
      <c r="D211" s="79" t="e">
        <f t="shared" si="13"/>
        <v>#REF!</v>
      </c>
      <c r="E211" s="79" t="e">
        <f t="shared" si="14"/>
        <v>#REF!</v>
      </c>
      <c r="F211" s="79" t="e">
        <f t="shared" si="15"/>
        <v>#REF!</v>
      </c>
      <c r="G211" s="20" t="s">
        <v>159</v>
      </c>
      <c r="H211" s="17">
        <v>80</v>
      </c>
      <c r="I211" s="37" t="e">
        <f>VLOOKUP($G211,#REF!,3,0)</f>
        <v>#REF!</v>
      </c>
      <c r="J211" s="37" t="e">
        <f>VLOOKUP($G211,#REF!,5,0)</f>
        <v>#REF!</v>
      </c>
      <c r="K211" s="37" t="e">
        <f>VLOOKUP($G211,#REF!,12,0)</f>
        <v>#REF!</v>
      </c>
      <c r="L211" s="37" t="e">
        <f>VLOOKUP($G211,#REF!,8,0)</f>
        <v>#REF!</v>
      </c>
    </row>
    <row r="212" spans="1:12" s="81" customFormat="1">
      <c r="A212" s="117"/>
      <c r="B212" s="181"/>
      <c r="C212" s="79" t="e">
        <f t="shared" si="12"/>
        <v>#REF!</v>
      </c>
      <c r="D212" s="79" t="e">
        <f t="shared" si="13"/>
        <v>#REF!</v>
      </c>
      <c r="E212" s="79" t="e">
        <f t="shared" si="14"/>
        <v>#REF!</v>
      </c>
      <c r="F212" s="79" t="e">
        <f t="shared" si="15"/>
        <v>#REF!</v>
      </c>
      <c r="G212" s="20" t="s">
        <v>83</v>
      </c>
      <c r="H212" s="17">
        <v>10</v>
      </c>
      <c r="I212" s="37" t="e">
        <f>VLOOKUP($G212,#REF!,3,0)</f>
        <v>#REF!</v>
      </c>
      <c r="J212" s="37" t="e">
        <f>VLOOKUP($G212,#REF!,5,0)</f>
        <v>#REF!</v>
      </c>
      <c r="K212" s="37" t="e">
        <f>VLOOKUP($G212,#REF!,12,0)</f>
        <v>#REF!</v>
      </c>
      <c r="L212" s="37" t="e">
        <f>VLOOKUP($G212,#REF!,8,0)</f>
        <v>#REF!</v>
      </c>
    </row>
    <row r="213" spans="1:12" s="81" customFormat="1">
      <c r="A213" s="117"/>
      <c r="B213" s="181"/>
      <c r="C213" s="79" t="e">
        <f t="shared" si="12"/>
        <v>#REF!</v>
      </c>
      <c r="D213" s="79" t="e">
        <f t="shared" si="13"/>
        <v>#REF!</v>
      </c>
      <c r="E213" s="79" t="e">
        <f t="shared" si="14"/>
        <v>#REF!</v>
      </c>
      <c r="F213" s="79" t="e">
        <f t="shared" si="15"/>
        <v>#REF!</v>
      </c>
      <c r="G213" s="20" t="s">
        <v>160</v>
      </c>
      <c r="H213" s="17">
        <v>25</v>
      </c>
      <c r="I213" s="37" t="e">
        <f>VLOOKUP($G213,#REF!,3,0)</f>
        <v>#REF!</v>
      </c>
      <c r="J213" s="37" t="e">
        <f>VLOOKUP($G213,#REF!,5,0)</f>
        <v>#REF!</v>
      </c>
      <c r="K213" s="37" t="e">
        <f>VLOOKUP($G213,#REF!,12,0)</f>
        <v>#REF!</v>
      </c>
      <c r="L213" s="37" t="e">
        <f>VLOOKUP($G213,#REF!,8,0)</f>
        <v>#REF!</v>
      </c>
    </row>
    <row r="214" spans="1:12" s="81" customFormat="1">
      <c r="A214" s="117"/>
      <c r="B214" s="181"/>
      <c r="C214" s="79" t="e">
        <f t="shared" si="12"/>
        <v>#REF!</v>
      </c>
      <c r="D214" s="79" t="e">
        <f t="shared" si="13"/>
        <v>#REF!</v>
      </c>
      <c r="E214" s="79" t="e">
        <f t="shared" si="14"/>
        <v>#REF!</v>
      </c>
      <c r="F214" s="79" t="e">
        <f t="shared" si="15"/>
        <v>#REF!</v>
      </c>
      <c r="G214" s="20" t="s">
        <v>161</v>
      </c>
      <c r="H214" s="17">
        <v>100</v>
      </c>
      <c r="I214" s="37" t="e">
        <f>VLOOKUP($G214,#REF!,3,0)</f>
        <v>#REF!</v>
      </c>
      <c r="J214" s="37" t="e">
        <f>VLOOKUP($G214,#REF!,5,0)</f>
        <v>#REF!</v>
      </c>
      <c r="K214" s="37" t="e">
        <f>VLOOKUP($G214,#REF!,12,0)</f>
        <v>#REF!</v>
      </c>
      <c r="L214" s="37" t="e">
        <f>VLOOKUP($G214,#REF!,8,0)</f>
        <v>#REF!</v>
      </c>
    </row>
    <row r="215" spans="1:12" s="81" customFormat="1">
      <c r="A215" s="117"/>
      <c r="B215" s="181"/>
      <c r="C215" s="79" t="e">
        <f t="shared" si="12"/>
        <v>#REF!</v>
      </c>
      <c r="D215" s="79" t="e">
        <f t="shared" si="13"/>
        <v>#REF!</v>
      </c>
      <c r="E215" s="79" t="e">
        <f t="shared" si="14"/>
        <v>#REF!</v>
      </c>
      <c r="F215" s="79" t="e">
        <f t="shared" si="15"/>
        <v>#REF!</v>
      </c>
      <c r="G215" s="20" t="s">
        <v>51</v>
      </c>
      <c r="H215" s="17">
        <v>100</v>
      </c>
      <c r="I215" s="37" t="e">
        <f>VLOOKUP($G215,#REF!,3,0)</f>
        <v>#REF!</v>
      </c>
      <c r="J215" s="37" t="e">
        <f>VLOOKUP($G215,#REF!,5,0)</f>
        <v>#REF!</v>
      </c>
      <c r="K215" s="37" t="e">
        <f>VLOOKUP($G215,#REF!,12,0)</f>
        <v>#REF!</v>
      </c>
      <c r="L215" s="37" t="e">
        <f>VLOOKUP($G215,#REF!,8,0)</f>
        <v>#REF!</v>
      </c>
    </row>
    <row r="216" spans="1:12" s="81" customFormat="1">
      <c r="A216" s="117" t="s">
        <v>162</v>
      </c>
      <c r="B216" s="181"/>
      <c r="C216" s="79" t="e">
        <f t="shared" si="12"/>
        <v>#REF!</v>
      </c>
      <c r="D216" s="79" t="e">
        <f t="shared" si="13"/>
        <v>#REF!</v>
      </c>
      <c r="E216" s="79" t="e">
        <f t="shared" si="14"/>
        <v>#REF!</v>
      </c>
      <c r="F216" s="79" t="e">
        <f t="shared" si="15"/>
        <v>#REF!</v>
      </c>
      <c r="G216" s="20" t="s">
        <v>88</v>
      </c>
      <c r="H216" s="17">
        <v>100</v>
      </c>
      <c r="I216" s="37" t="e">
        <f>VLOOKUP($G216,#REF!,3,0)</f>
        <v>#REF!</v>
      </c>
      <c r="J216" s="37" t="e">
        <f>VLOOKUP($G216,#REF!,5,0)</f>
        <v>#REF!</v>
      </c>
      <c r="K216" s="37" t="e">
        <f>VLOOKUP($G216,#REF!,12,0)</f>
        <v>#REF!</v>
      </c>
      <c r="L216" s="37" t="e">
        <f>VLOOKUP($G216,#REF!,8,0)</f>
        <v>#REF!</v>
      </c>
    </row>
    <row r="217" spans="1:12" s="81" customFormat="1">
      <c r="A217" s="117"/>
      <c r="B217" s="181"/>
      <c r="C217" s="79" t="e">
        <f t="shared" si="12"/>
        <v>#REF!</v>
      </c>
      <c r="D217" s="79" t="e">
        <f t="shared" si="13"/>
        <v>#REF!</v>
      </c>
      <c r="E217" s="79" t="e">
        <f t="shared" si="14"/>
        <v>#REF!</v>
      </c>
      <c r="F217" s="79" t="e">
        <f t="shared" si="15"/>
        <v>#REF!</v>
      </c>
      <c r="G217" s="20" t="s">
        <v>163</v>
      </c>
      <c r="H217" s="17">
        <v>10</v>
      </c>
      <c r="I217" s="37" t="e">
        <f>VLOOKUP($G217,#REF!,3,0)</f>
        <v>#REF!</v>
      </c>
      <c r="J217" s="37" t="e">
        <f>VLOOKUP($G217,#REF!,5,0)</f>
        <v>#REF!</v>
      </c>
      <c r="K217" s="37" t="e">
        <f>VLOOKUP($G217,#REF!,12,0)</f>
        <v>#REF!</v>
      </c>
      <c r="L217" s="37" t="e">
        <f>VLOOKUP($G217,#REF!,8,0)</f>
        <v>#REF!</v>
      </c>
    </row>
    <row r="218" spans="1:12" s="81" customFormat="1">
      <c r="A218" s="117"/>
      <c r="B218" s="181"/>
      <c r="C218" s="79" t="e">
        <f t="shared" ref="C218:C281" si="16">H218*I218/100</f>
        <v>#REF!</v>
      </c>
      <c r="D218" s="79" t="e">
        <f t="shared" ref="D218:D281" si="17">H218*J218/100</f>
        <v>#REF!</v>
      </c>
      <c r="E218" s="79" t="e">
        <f t="shared" ref="E218:E281" si="18">H218*K218/100</f>
        <v>#REF!</v>
      </c>
      <c r="F218" s="79" t="e">
        <f t="shared" ref="F218:F281" si="19">H218*L218/100</f>
        <v>#REF!</v>
      </c>
      <c r="G218" s="20" t="s">
        <v>161</v>
      </c>
      <c r="H218" s="17">
        <v>100</v>
      </c>
      <c r="I218" s="37" t="e">
        <f>VLOOKUP($G218,#REF!,3,0)</f>
        <v>#REF!</v>
      </c>
      <c r="J218" s="37" t="e">
        <f>VLOOKUP($G218,#REF!,5,0)</f>
        <v>#REF!</v>
      </c>
      <c r="K218" s="37" t="e">
        <f>VLOOKUP($G218,#REF!,12,0)</f>
        <v>#REF!</v>
      </c>
      <c r="L218" s="37" t="e">
        <f>VLOOKUP($G218,#REF!,8,0)</f>
        <v>#REF!</v>
      </c>
    </row>
    <row r="219" spans="1:12" s="81" customFormat="1">
      <c r="A219" s="117"/>
      <c r="B219" s="181"/>
      <c r="C219" s="79" t="e">
        <f t="shared" si="16"/>
        <v>#REF!</v>
      </c>
      <c r="D219" s="79" t="e">
        <f t="shared" si="17"/>
        <v>#REF!</v>
      </c>
      <c r="E219" s="79" t="e">
        <f t="shared" si="18"/>
        <v>#REF!</v>
      </c>
      <c r="F219" s="79" t="e">
        <f t="shared" si="19"/>
        <v>#REF!</v>
      </c>
      <c r="G219" s="20" t="s">
        <v>164</v>
      </c>
      <c r="H219" s="17">
        <v>50</v>
      </c>
      <c r="I219" s="37" t="e">
        <f>VLOOKUP($G219,#REF!,3,0)</f>
        <v>#REF!</v>
      </c>
      <c r="J219" s="37" t="e">
        <f>VLOOKUP($G219,#REF!,5,0)</f>
        <v>#REF!</v>
      </c>
      <c r="K219" s="37" t="e">
        <f>VLOOKUP($G219,#REF!,12,0)</f>
        <v>#REF!</v>
      </c>
      <c r="L219" s="37" t="e">
        <f>VLOOKUP($G219,#REF!,8,0)</f>
        <v>#REF!</v>
      </c>
    </row>
    <row r="220" spans="1:12" s="81" customFormat="1">
      <c r="A220" s="117"/>
      <c r="B220" s="181"/>
      <c r="C220" s="79" t="e">
        <f t="shared" si="16"/>
        <v>#REF!</v>
      </c>
      <c r="D220" s="79" t="e">
        <f t="shared" si="17"/>
        <v>#REF!</v>
      </c>
      <c r="E220" s="79" t="e">
        <f t="shared" si="18"/>
        <v>#REF!</v>
      </c>
      <c r="F220" s="79" t="e">
        <f t="shared" si="19"/>
        <v>#REF!</v>
      </c>
      <c r="G220" s="20" t="s">
        <v>51</v>
      </c>
      <c r="H220" s="17">
        <v>50</v>
      </c>
      <c r="I220" s="37" t="e">
        <f>VLOOKUP($G220,#REF!,3,0)</f>
        <v>#REF!</v>
      </c>
      <c r="J220" s="37" t="e">
        <f>VLOOKUP($G220,#REF!,5,0)</f>
        <v>#REF!</v>
      </c>
      <c r="K220" s="37" t="e">
        <f>VLOOKUP($G220,#REF!,12,0)</f>
        <v>#REF!</v>
      </c>
      <c r="L220" s="37" t="e">
        <f>VLOOKUP($G220,#REF!,8,0)</f>
        <v>#REF!</v>
      </c>
    </row>
    <row r="221" spans="1:12" s="81" customFormat="1">
      <c r="A221" s="117" t="s">
        <v>165</v>
      </c>
      <c r="B221" s="181"/>
      <c r="C221" s="79" t="e">
        <f t="shared" si="16"/>
        <v>#REF!</v>
      </c>
      <c r="D221" s="79" t="e">
        <f t="shared" si="17"/>
        <v>#REF!</v>
      </c>
      <c r="E221" s="79" t="e">
        <f t="shared" si="18"/>
        <v>#REF!</v>
      </c>
      <c r="F221" s="79" t="e">
        <f t="shared" si="19"/>
        <v>#REF!</v>
      </c>
      <c r="G221" s="20" t="s">
        <v>88</v>
      </c>
      <c r="H221" s="17">
        <v>80</v>
      </c>
      <c r="I221" s="37" t="e">
        <f>VLOOKUP($G221,#REF!,3,0)</f>
        <v>#REF!</v>
      </c>
      <c r="J221" s="37" t="e">
        <f>VLOOKUP($G221,#REF!,5,0)</f>
        <v>#REF!</v>
      </c>
      <c r="K221" s="37" t="e">
        <f>VLOOKUP($G221,#REF!,12,0)</f>
        <v>#REF!</v>
      </c>
      <c r="L221" s="37" t="e">
        <f>VLOOKUP($G221,#REF!,8,0)</f>
        <v>#REF!</v>
      </c>
    </row>
    <row r="222" spans="1:12" s="81" customFormat="1">
      <c r="A222" s="117"/>
      <c r="B222" s="181"/>
      <c r="C222" s="79" t="e">
        <f t="shared" si="16"/>
        <v>#REF!</v>
      </c>
      <c r="D222" s="79" t="e">
        <f t="shared" si="17"/>
        <v>#REF!</v>
      </c>
      <c r="E222" s="79" t="e">
        <f t="shared" si="18"/>
        <v>#REF!</v>
      </c>
      <c r="F222" s="79" t="e">
        <f t="shared" si="19"/>
        <v>#REF!</v>
      </c>
      <c r="G222" s="20" t="s">
        <v>83</v>
      </c>
      <c r="H222" s="17">
        <v>10</v>
      </c>
      <c r="I222" s="37" t="e">
        <f>VLOOKUP($G222,#REF!,3,0)</f>
        <v>#REF!</v>
      </c>
      <c r="J222" s="37" t="e">
        <f>VLOOKUP($G222,#REF!,5,0)</f>
        <v>#REF!</v>
      </c>
      <c r="K222" s="37" t="e">
        <f>VLOOKUP($G222,#REF!,12,0)</f>
        <v>#REF!</v>
      </c>
      <c r="L222" s="37" t="e">
        <f>VLOOKUP($G222,#REF!,8,0)</f>
        <v>#REF!</v>
      </c>
    </row>
    <row r="223" spans="1:12" s="81" customFormat="1">
      <c r="A223" s="117"/>
      <c r="B223" s="181"/>
      <c r="C223" s="79" t="e">
        <f t="shared" si="16"/>
        <v>#REF!</v>
      </c>
      <c r="D223" s="79" t="e">
        <f t="shared" si="17"/>
        <v>#REF!</v>
      </c>
      <c r="E223" s="79" t="e">
        <f t="shared" si="18"/>
        <v>#REF!</v>
      </c>
      <c r="F223" s="79" t="e">
        <f t="shared" si="19"/>
        <v>#REF!</v>
      </c>
      <c r="G223" s="20" t="s">
        <v>160</v>
      </c>
      <c r="H223" s="17">
        <v>25</v>
      </c>
      <c r="I223" s="37" t="e">
        <f>VLOOKUP($G223,#REF!,3,0)</f>
        <v>#REF!</v>
      </c>
      <c r="J223" s="37" t="e">
        <f>VLOOKUP($G223,#REF!,5,0)</f>
        <v>#REF!</v>
      </c>
      <c r="K223" s="37" t="e">
        <f>VLOOKUP($G223,#REF!,12,0)</f>
        <v>#REF!</v>
      </c>
      <c r="L223" s="37" t="e">
        <f>VLOOKUP($G223,#REF!,8,0)</f>
        <v>#REF!</v>
      </c>
    </row>
    <row r="224" spans="1:12" s="81" customFormat="1">
      <c r="A224" s="117"/>
      <c r="B224" s="181"/>
      <c r="C224" s="79" t="e">
        <f t="shared" si="16"/>
        <v>#REF!</v>
      </c>
      <c r="D224" s="79" t="e">
        <f t="shared" si="17"/>
        <v>#REF!</v>
      </c>
      <c r="E224" s="79" t="e">
        <f t="shared" si="18"/>
        <v>#REF!</v>
      </c>
      <c r="F224" s="79" t="e">
        <f t="shared" si="19"/>
        <v>#REF!</v>
      </c>
      <c r="G224" s="20" t="s">
        <v>161</v>
      </c>
      <c r="H224" s="17">
        <v>50</v>
      </c>
      <c r="I224" s="37" t="e">
        <f>VLOOKUP($G224,#REF!,3,0)</f>
        <v>#REF!</v>
      </c>
      <c r="J224" s="37" t="e">
        <f>VLOOKUP($G224,#REF!,5,0)</f>
        <v>#REF!</v>
      </c>
      <c r="K224" s="37" t="e">
        <f>VLOOKUP($G224,#REF!,12,0)</f>
        <v>#REF!</v>
      </c>
      <c r="L224" s="37" t="e">
        <f>VLOOKUP($G224,#REF!,8,0)</f>
        <v>#REF!</v>
      </c>
    </row>
    <row r="225" spans="1:12" s="81" customFormat="1" ht="40.5">
      <c r="A225" s="117" t="s">
        <v>166</v>
      </c>
      <c r="B225" s="181"/>
      <c r="C225" s="79" t="e">
        <f t="shared" si="16"/>
        <v>#REF!</v>
      </c>
      <c r="D225" s="79" t="e">
        <f t="shared" si="17"/>
        <v>#REF!</v>
      </c>
      <c r="E225" s="79" t="e">
        <f t="shared" si="18"/>
        <v>#REF!</v>
      </c>
      <c r="F225" s="79" t="e">
        <f t="shared" si="19"/>
        <v>#REF!</v>
      </c>
      <c r="G225" s="20" t="s">
        <v>167</v>
      </c>
      <c r="H225" s="17">
        <v>30</v>
      </c>
      <c r="I225" s="37" t="e">
        <f>VLOOKUP($G225,#REF!,3,0)</f>
        <v>#REF!</v>
      </c>
      <c r="J225" s="37" t="e">
        <f>VLOOKUP($G225,#REF!,5,0)</f>
        <v>#REF!</v>
      </c>
      <c r="K225" s="37" t="e">
        <f>VLOOKUP($G225,#REF!,12,0)</f>
        <v>#REF!</v>
      </c>
      <c r="L225" s="37" t="e">
        <f>VLOOKUP($G225,#REF!,8,0)</f>
        <v>#REF!</v>
      </c>
    </row>
    <row r="226" spans="1:12" s="81" customFormat="1">
      <c r="A226" s="117"/>
      <c r="B226" s="181"/>
      <c r="C226" s="79" t="e">
        <f t="shared" si="16"/>
        <v>#REF!</v>
      </c>
      <c r="D226" s="79" t="e">
        <f t="shared" si="17"/>
        <v>#REF!</v>
      </c>
      <c r="E226" s="79" t="e">
        <f t="shared" si="18"/>
        <v>#REF!</v>
      </c>
      <c r="F226" s="79" t="e">
        <f t="shared" si="19"/>
        <v>#REF!</v>
      </c>
      <c r="G226" s="20" t="s">
        <v>51</v>
      </c>
      <c r="H226" s="17">
        <v>50</v>
      </c>
      <c r="I226" s="37" t="e">
        <f>VLOOKUP($G226,#REF!,3,0)</f>
        <v>#REF!</v>
      </c>
      <c r="J226" s="37" t="e">
        <f>VLOOKUP($G226,#REF!,5,0)</f>
        <v>#REF!</v>
      </c>
      <c r="K226" s="37" t="e">
        <f>VLOOKUP($G226,#REF!,12,0)</f>
        <v>#REF!</v>
      </c>
      <c r="L226" s="37" t="e">
        <f>VLOOKUP($G226,#REF!,8,0)</f>
        <v>#REF!</v>
      </c>
    </row>
    <row r="227" spans="1:12" s="81" customFormat="1">
      <c r="A227" s="117"/>
      <c r="B227" s="181"/>
      <c r="C227" s="79" t="e">
        <f t="shared" si="16"/>
        <v>#REF!</v>
      </c>
      <c r="D227" s="79" t="e">
        <f t="shared" si="17"/>
        <v>#REF!</v>
      </c>
      <c r="E227" s="79" t="e">
        <f t="shared" si="18"/>
        <v>#REF!</v>
      </c>
      <c r="F227" s="79" t="e">
        <f t="shared" si="19"/>
        <v>#REF!</v>
      </c>
      <c r="G227" s="20" t="s">
        <v>161</v>
      </c>
      <c r="H227" s="17">
        <v>100</v>
      </c>
      <c r="I227" s="37" t="e">
        <f>VLOOKUP($G227,#REF!,3,0)</f>
        <v>#REF!</v>
      </c>
      <c r="J227" s="37" t="e">
        <f>VLOOKUP($G227,#REF!,5,0)</f>
        <v>#REF!</v>
      </c>
      <c r="K227" s="37" t="e">
        <f>VLOOKUP($G227,#REF!,12,0)</f>
        <v>#REF!</v>
      </c>
      <c r="L227" s="37" t="e">
        <f>VLOOKUP($G227,#REF!,8,0)</f>
        <v>#REF!</v>
      </c>
    </row>
    <row r="228" spans="1:12" s="81" customFormat="1" ht="40.5">
      <c r="A228" s="117" t="s">
        <v>168</v>
      </c>
      <c r="B228" s="181"/>
      <c r="C228" s="79" t="e">
        <f t="shared" si="16"/>
        <v>#REF!</v>
      </c>
      <c r="D228" s="79" t="e">
        <f t="shared" si="17"/>
        <v>#REF!</v>
      </c>
      <c r="E228" s="79" t="e">
        <f t="shared" si="18"/>
        <v>#REF!</v>
      </c>
      <c r="F228" s="79" t="e">
        <f t="shared" si="19"/>
        <v>#REF!</v>
      </c>
      <c r="G228" s="20" t="s">
        <v>167</v>
      </c>
      <c r="H228" s="17">
        <v>35</v>
      </c>
      <c r="I228" s="37" t="e">
        <f>VLOOKUP($G228,#REF!,3,0)</f>
        <v>#REF!</v>
      </c>
      <c r="J228" s="37" t="e">
        <f>VLOOKUP($G228,#REF!,5,0)</f>
        <v>#REF!</v>
      </c>
      <c r="K228" s="37" t="e">
        <f>VLOOKUP($G228,#REF!,12,0)</f>
        <v>#REF!</v>
      </c>
      <c r="L228" s="37" t="e">
        <f>VLOOKUP($G228,#REF!,8,0)</f>
        <v>#REF!</v>
      </c>
    </row>
    <row r="229" spans="1:12" s="81" customFormat="1">
      <c r="A229" s="117"/>
      <c r="B229" s="181"/>
      <c r="C229" s="79" t="e">
        <f t="shared" si="16"/>
        <v>#REF!</v>
      </c>
      <c r="D229" s="79" t="e">
        <f t="shared" si="17"/>
        <v>#REF!</v>
      </c>
      <c r="E229" s="79" t="e">
        <f t="shared" si="18"/>
        <v>#REF!</v>
      </c>
      <c r="F229" s="79" t="e">
        <f t="shared" si="19"/>
        <v>#REF!</v>
      </c>
      <c r="G229" s="20" t="s">
        <v>51</v>
      </c>
      <c r="H229" s="17">
        <v>50</v>
      </c>
      <c r="I229" s="37" t="e">
        <f>VLOOKUP($G229,#REF!,3,0)</f>
        <v>#REF!</v>
      </c>
      <c r="J229" s="37" t="e">
        <f>VLOOKUP($G229,#REF!,5,0)</f>
        <v>#REF!</v>
      </c>
      <c r="K229" s="37" t="e">
        <f>VLOOKUP($G229,#REF!,12,0)</f>
        <v>#REF!</v>
      </c>
      <c r="L229" s="37" t="e">
        <f>VLOOKUP($G229,#REF!,8,0)</f>
        <v>#REF!</v>
      </c>
    </row>
    <row r="230" spans="1:12" s="81" customFormat="1">
      <c r="A230" s="117"/>
      <c r="B230" s="181"/>
      <c r="C230" s="79" t="e">
        <f t="shared" si="16"/>
        <v>#REF!</v>
      </c>
      <c r="D230" s="79" t="e">
        <f t="shared" si="17"/>
        <v>#REF!</v>
      </c>
      <c r="E230" s="79" t="e">
        <f t="shared" si="18"/>
        <v>#REF!</v>
      </c>
      <c r="F230" s="79" t="e">
        <f t="shared" si="19"/>
        <v>#REF!</v>
      </c>
      <c r="G230" s="20" t="s">
        <v>169</v>
      </c>
      <c r="H230" s="17">
        <v>30</v>
      </c>
      <c r="I230" s="37" t="e">
        <f>VLOOKUP($G230,#REF!,3,0)</f>
        <v>#REF!</v>
      </c>
      <c r="J230" s="37" t="e">
        <f>VLOOKUP($G230,#REF!,5,0)</f>
        <v>#REF!</v>
      </c>
      <c r="K230" s="37" t="e">
        <f>VLOOKUP($G230,#REF!,12,0)</f>
        <v>#REF!</v>
      </c>
      <c r="L230" s="37" t="e">
        <f>VLOOKUP($G230,#REF!,8,0)</f>
        <v>#REF!</v>
      </c>
    </row>
    <row r="231" spans="1:12" s="81" customFormat="1" ht="40.5">
      <c r="A231" s="117" t="s">
        <v>170</v>
      </c>
      <c r="B231" s="181"/>
      <c r="C231" s="79" t="e">
        <f t="shared" si="16"/>
        <v>#REF!</v>
      </c>
      <c r="D231" s="79" t="e">
        <f t="shared" si="17"/>
        <v>#REF!</v>
      </c>
      <c r="E231" s="79" t="e">
        <f t="shared" si="18"/>
        <v>#REF!</v>
      </c>
      <c r="F231" s="79" t="e">
        <f t="shared" si="19"/>
        <v>#REF!</v>
      </c>
      <c r="G231" s="20" t="s">
        <v>167</v>
      </c>
      <c r="H231" s="17">
        <v>35</v>
      </c>
      <c r="I231" s="37" t="e">
        <f>VLOOKUP($G231,#REF!,3,0)</f>
        <v>#REF!</v>
      </c>
      <c r="J231" s="37" t="e">
        <f>VLOOKUP($G231,#REF!,5,0)</f>
        <v>#REF!</v>
      </c>
      <c r="K231" s="37" t="e">
        <f>VLOOKUP($G231,#REF!,12,0)</f>
        <v>#REF!</v>
      </c>
      <c r="L231" s="37" t="e">
        <f>VLOOKUP($G231,#REF!,8,0)</f>
        <v>#REF!</v>
      </c>
    </row>
    <row r="232" spans="1:12" s="81" customFormat="1">
      <c r="A232" s="117"/>
      <c r="B232" s="181"/>
      <c r="C232" s="79" t="e">
        <f t="shared" si="16"/>
        <v>#REF!</v>
      </c>
      <c r="D232" s="79" t="e">
        <f t="shared" si="17"/>
        <v>#REF!</v>
      </c>
      <c r="E232" s="79" t="e">
        <f t="shared" si="18"/>
        <v>#REF!</v>
      </c>
      <c r="F232" s="79" t="e">
        <f t="shared" si="19"/>
        <v>#REF!</v>
      </c>
      <c r="G232" s="20" t="s">
        <v>171</v>
      </c>
      <c r="H232" s="17">
        <v>80</v>
      </c>
      <c r="I232" s="37" t="e">
        <f>VLOOKUP($G232,#REF!,3,0)</f>
        <v>#REF!</v>
      </c>
      <c r="J232" s="37" t="e">
        <f>VLOOKUP($G232,#REF!,5,0)</f>
        <v>#REF!</v>
      </c>
      <c r="K232" s="37" t="e">
        <f>VLOOKUP($G232,#REF!,12,0)</f>
        <v>#REF!</v>
      </c>
      <c r="L232" s="37" t="e">
        <f>VLOOKUP($G232,#REF!,8,0)</f>
        <v>#REF!</v>
      </c>
    </row>
    <row r="233" spans="1:12" s="81" customFormat="1">
      <c r="A233" s="117"/>
      <c r="B233" s="181"/>
      <c r="C233" s="79" t="e">
        <f t="shared" si="16"/>
        <v>#REF!</v>
      </c>
      <c r="D233" s="79" t="e">
        <f t="shared" si="17"/>
        <v>#REF!</v>
      </c>
      <c r="E233" s="79" t="e">
        <f t="shared" si="18"/>
        <v>#REF!</v>
      </c>
      <c r="F233" s="79" t="e">
        <f t="shared" si="19"/>
        <v>#REF!</v>
      </c>
      <c r="G233" s="20" t="s">
        <v>172</v>
      </c>
      <c r="H233" s="17">
        <v>10</v>
      </c>
      <c r="I233" s="37" t="e">
        <f>VLOOKUP($G233,#REF!,3,0)</f>
        <v>#REF!</v>
      </c>
      <c r="J233" s="37" t="e">
        <f>VLOOKUP($G233,#REF!,5,0)</f>
        <v>#REF!</v>
      </c>
      <c r="K233" s="37" t="e">
        <f>VLOOKUP($G233,#REF!,12,0)</f>
        <v>#REF!</v>
      </c>
      <c r="L233" s="37" t="e">
        <f>VLOOKUP($G233,#REF!,8,0)</f>
        <v>#REF!</v>
      </c>
    </row>
    <row r="234" spans="1:12" s="81" customFormat="1">
      <c r="A234" s="118" t="s">
        <v>173</v>
      </c>
      <c r="B234" s="181"/>
      <c r="C234" s="79" t="e">
        <f t="shared" si="16"/>
        <v>#REF!</v>
      </c>
      <c r="D234" s="79" t="e">
        <f t="shared" si="17"/>
        <v>#REF!</v>
      </c>
      <c r="E234" s="79" t="e">
        <f t="shared" si="18"/>
        <v>#REF!</v>
      </c>
      <c r="F234" s="79" t="e">
        <f t="shared" si="19"/>
        <v>#REF!</v>
      </c>
      <c r="G234" s="20" t="s">
        <v>169</v>
      </c>
      <c r="H234" s="17">
        <v>30</v>
      </c>
      <c r="I234" s="37" t="e">
        <f>VLOOKUP($G234,#REF!,3,0)</f>
        <v>#REF!</v>
      </c>
      <c r="J234" s="37" t="e">
        <f>VLOOKUP($G234,#REF!,5,0)</f>
        <v>#REF!</v>
      </c>
      <c r="K234" s="37" t="e">
        <f>VLOOKUP($G234,#REF!,12,0)</f>
        <v>#REF!</v>
      </c>
      <c r="L234" s="37" t="e">
        <f>VLOOKUP($G234,#REF!,8,0)</f>
        <v>#REF!</v>
      </c>
    </row>
    <row r="235" spans="1:12" s="81" customFormat="1">
      <c r="A235" s="118"/>
      <c r="B235" s="181"/>
      <c r="C235" s="79" t="e">
        <f t="shared" si="16"/>
        <v>#REF!</v>
      </c>
      <c r="D235" s="79" t="e">
        <f t="shared" si="17"/>
        <v>#REF!</v>
      </c>
      <c r="E235" s="79" t="e">
        <f t="shared" si="18"/>
        <v>#REF!</v>
      </c>
      <c r="F235" s="79" t="e">
        <f t="shared" si="19"/>
        <v>#REF!</v>
      </c>
      <c r="G235" s="20" t="s">
        <v>174</v>
      </c>
      <c r="H235" s="17">
        <v>100</v>
      </c>
      <c r="I235" s="37" t="e">
        <f>VLOOKUP($G235,#REF!,3,0)</f>
        <v>#REF!</v>
      </c>
      <c r="J235" s="37" t="e">
        <f>VLOOKUP($G235,#REF!,5,0)</f>
        <v>#REF!</v>
      </c>
      <c r="K235" s="37" t="e">
        <f>VLOOKUP($G235,#REF!,12,0)</f>
        <v>#REF!</v>
      </c>
      <c r="L235" s="37" t="e">
        <f>VLOOKUP($G235,#REF!,8,0)</f>
        <v>#REF!</v>
      </c>
    </row>
    <row r="236" spans="1:12" s="81" customFormat="1">
      <c r="A236" s="118"/>
      <c r="B236" s="181"/>
      <c r="C236" s="79" t="e">
        <f t="shared" si="16"/>
        <v>#REF!</v>
      </c>
      <c r="D236" s="79" t="e">
        <f t="shared" si="17"/>
        <v>#REF!</v>
      </c>
      <c r="E236" s="79" t="e">
        <f t="shared" si="18"/>
        <v>#REF!</v>
      </c>
      <c r="F236" s="79" t="e">
        <f t="shared" si="19"/>
        <v>#REF!</v>
      </c>
      <c r="G236" s="20" t="s">
        <v>175</v>
      </c>
      <c r="H236" s="17">
        <v>10</v>
      </c>
      <c r="I236" s="37" t="e">
        <f>VLOOKUP($G236,#REF!,3,0)</f>
        <v>#REF!</v>
      </c>
      <c r="J236" s="37" t="e">
        <f>VLOOKUP($G236,#REF!,5,0)</f>
        <v>#REF!</v>
      </c>
      <c r="K236" s="37" t="e">
        <f>VLOOKUP($G236,#REF!,12,0)</f>
        <v>#REF!</v>
      </c>
      <c r="L236" s="37" t="e">
        <f>VLOOKUP($G236,#REF!,8,0)</f>
        <v>#REF!</v>
      </c>
    </row>
    <row r="237" spans="1:12" s="81" customFormat="1">
      <c r="A237" s="118"/>
      <c r="B237" s="181"/>
      <c r="C237" s="79" t="e">
        <f t="shared" si="16"/>
        <v>#REF!</v>
      </c>
      <c r="D237" s="79" t="e">
        <f t="shared" si="17"/>
        <v>#REF!</v>
      </c>
      <c r="E237" s="79" t="e">
        <f t="shared" si="18"/>
        <v>#REF!</v>
      </c>
      <c r="F237" s="79" t="e">
        <f t="shared" si="19"/>
        <v>#REF!</v>
      </c>
      <c r="G237" s="82" t="s">
        <v>161</v>
      </c>
      <c r="H237" s="17">
        <v>100</v>
      </c>
      <c r="I237" s="37" t="e">
        <f>VLOOKUP($G237,#REF!,3,0)</f>
        <v>#REF!</v>
      </c>
      <c r="J237" s="37" t="e">
        <f>VLOOKUP($G237,#REF!,5,0)</f>
        <v>#REF!</v>
      </c>
      <c r="K237" s="37" t="e">
        <f>VLOOKUP($G237,#REF!,12,0)</f>
        <v>#REF!</v>
      </c>
      <c r="L237" s="37" t="e">
        <f>VLOOKUP($G237,#REF!,8,0)</f>
        <v>#REF!</v>
      </c>
    </row>
    <row r="238" spans="1:12" s="81" customFormat="1">
      <c r="A238" s="118"/>
      <c r="B238" s="181"/>
      <c r="C238" s="79" t="e">
        <f t="shared" si="16"/>
        <v>#REF!</v>
      </c>
      <c r="D238" s="79" t="e">
        <f t="shared" si="17"/>
        <v>#REF!</v>
      </c>
      <c r="E238" s="79" t="e">
        <f t="shared" si="18"/>
        <v>#REF!</v>
      </c>
      <c r="F238" s="79" t="e">
        <f t="shared" si="19"/>
        <v>#REF!</v>
      </c>
      <c r="G238" s="82" t="s">
        <v>164</v>
      </c>
      <c r="H238" s="17">
        <v>25</v>
      </c>
      <c r="I238" s="37" t="e">
        <f>VLOOKUP($G238,#REF!,3,0)</f>
        <v>#REF!</v>
      </c>
      <c r="J238" s="37" t="e">
        <f>VLOOKUP($G238,#REF!,5,0)</f>
        <v>#REF!</v>
      </c>
      <c r="K238" s="37" t="e">
        <f>VLOOKUP($G238,#REF!,12,0)</f>
        <v>#REF!</v>
      </c>
      <c r="L238" s="37" t="e">
        <f>VLOOKUP($G238,#REF!,8,0)</f>
        <v>#REF!</v>
      </c>
    </row>
    <row r="239" spans="1:12" s="81" customFormat="1">
      <c r="A239" s="118"/>
      <c r="B239" s="181"/>
      <c r="C239" s="79" t="e">
        <f t="shared" si="16"/>
        <v>#REF!</v>
      </c>
      <c r="D239" s="79" t="e">
        <f t="shared" si="17"/>
        <v>#REF!</v>
      </c>
      <c r="E239" s="79" t="e">
        <f t="shared" si="18"/>
        <v>#REF!</v>
      </c>
      <c r="F239" s="79" t="e">
        <f t="shared" si="19"/>
        <v>#REF!</v>
      </c>
      <c r="G239" s="82" t="s">
        <v>176</v>
      </c>
      <c r="H239" s="17">
        <v>100</v>
      </c>
      <c r="I239" s="37" t="e">
        <f>VLOOKUP($G239,#REF!,3,0)</f>
        <v>#REF!</v>
      </c>
      <c r="J239" s="37" t="e">
        <f>VLOOKUP($G239,#REF!,5,0)</f>
        <v>#REF!</v>
      </c>
      <c r="K239" s="37" t="e">
        <f>VLOOKUP($G239,#REF!,12,0)</f>
        <v>#REF!</v>
      </c>
      <c r="L239" s="37" t="e">
        <f>VLOOKUP($G239,#REF!,8,0)</f>
        <v>#REF!</v>
      </c>
    </row>
    <row r="240" spans="1:12" s="81" customFormat="1">
      <c r="A240" s="118" t="s">
        <v>177</v>
      </c>
      <c r="B240" s="181"/>
      <c r="C240" s="79" t="e">
        <f t="shared" si="16"/>
        <v>#REF!</v>
      </c>
      <c r="D240" s="79" t="e">
        <f t="shared" si="17"/>
        <v>#REF!</v>
      </c>
      <c r="E240" s="79" t="e">
        <f t="shared" si="18"/>
        <v>#REF!</v>
      </c>
      <c r="F240" s="79" t="e">
        <f t="shared" si="19"/>
        <v>#REF!</v>
      </c>
      <c r="G240" s="82" t="s">
        <v>178</v>
      </c>
      <c r="H240" s="17">
        <v>5</v>
      </c>
      <c r="I240" s="37" t="e">
        <f>VLOOKUP($G240,#REF!,3,0)</f>
        <v>#REF!</v>
      </c>
      <c r="J240" s="37" t="e">
        <f>VLOOKUP($G240,#REF!,5,0)</f>
        <v>#REF!</v>
      </c>
      <c r="K240" s="37" t="e">
        <f>VLOOKUP($G240,#REF!,12,0)</f>
        <v>#REF!</v>
      </c>
      <c r="L240" s="37" t="e">
        <f>VLOOKUP($G240,#REF!,8,0)</f>
        <v>#REF!</v>
      </c>
    </row>
    <row r="241" spans="1:12" s="81" customFormat="1">
      <c r="A241" s="118"/>
      <c r="B241" s="181"/>
      <c r="C241" s="79" t="e">
        <f t="shared" si="16"/>
        <v>#REF!</v>
      </c>
      <c r="D241" s="79" t="e">
        <f t="shared" si="17"/>
        <v>#REF!</v>
      </c>
      <c r="E241" s="79" t="e">
        <f t="shared" si="18"/>
        <v>#REF!</v>
      </c>
      <c r="F241" s="79" t="e">
        <f t="shared" si="19"/>
        <v>#REF!</v>
      </c>
      <c r="G241" s="82" t="s">
        <v>161</v>
      </c>
      <c r="H241" s="17">
        <v>100</v>
      </c>
      <c r="I241" s="37" t="e">
        <f>VLOOKUP($G241,#REF!,3,0)</f>
        <v>#REF!</v>
      </c>
      <c r="J241" s="37" t="e">
        <f>VLOOKUP($G241,#REF!,5,0)</f>
        <v>#REF!</v>
      </c>
      <c r="K241" s="37" t="e">
        <f>VLOOKUP($G241,#REF!,12,0)</f>
        <v>#REF!</v>
      </c>
      <c r="L241" s="37" t="e">
        <f>VLOOKUP($G241,#REF!,8,0)</f>
        <v>#REF!</v>
      </c>
    </row>
    <row r="242" spans="1:12" s="81" customFormat="1">
      <c r="A242" s="118"/>
      <c r="B242" s="181"/>
      <c r="C242" s="79" t="e">
        <f t="shared" si="16"/>
        <v>#REF!</v>
      </c>
      <c r="D242" s="79" t="e">
        <f t="shared" si="17"/>
        <v>#REF!</v>
      </c>
      <c r="E242" s="79" t="e">
        <f t="shared" si="18"/>
        <v>#REF!</v>
      </c>
      <c r="F242" s="79" t="e">
        <f t="shared" si="19"/>
        <v>#REF!</v>
      </c>
      <c r="G242" s="82" t="s">
        <v>39</v>
      </c>
      <c r="H242" s="17">
        <v>30</v>
      </c>
      <c r="I242" s="37" t="e">
        <f>VLOOKUP($G242,#REF!,3,0)</f>
        <v>#REF!</v>
      </c>
      <c r="J242" s="37" t="e">
        <f>VLOOKUP($G242,#REF!,5,0)</f>
        <v>#REF!</v>
      </c>
      <c r="K242" s="37" t="e">
        <f>VLOOKUP($G242,#REF!,12,0)</f>
        <v>#REF!</v>
      </c>
      <c r="L242" s="37" t="e">
        <f>VLOOKUP($G242,#REF!,8,0)</f>
        <v>#REF!</v>
      </c>
    </row>
    <row r="243" spans="1:12" s="81" customFormat="1">
      <c r="A243" s="118"/>
      <c r="B243" s="181"/>
      <c r="C243" s="79" t="e">
        <f t="shared" si="16"/>
        <v>#REF!</v>
      </c>
      <c r="D243" s="79" t="e">
        <f t="shared" si="17"/>
        <v>#REF!</v>
      </c>
      <c r="E243" s="79" t="e">
        <f t="shared" si="18"/>
        <v>#REF!</v>
      </c>
      <c r="F243" s="79" t="e">
        <f t="shared" si="19"/>
        <v>#REF!</v>
      </c>
      <c r="G243" s="82" t="s">
        <v>179</v>
      </c>
      <c r="H243" s="17">
        <v>30</v>
      </c>
      <c r="I243" s="37" t="e">
        <f>VLOOKUP($G243,#REF!,3,0)</f>
        <v>#REF!</v>
      </c>
      <c r="J243" s="37" t="e">
        <f>VLOOKUP($G243,#REF!,5,0)</f>
        <v>#REF!</v>
      </c>
      <c r="K243" s="37" t="e">
        <f>VLOOKUP($G243,#REF!,12,0)</f>
        <v>#REF!</v>
      </c>
      <c r="L243" s="37" t="e">
        <f>VLOOKUP($G243,#REF!,8,0)</f>
        <v>#REF!</v>
      </c>
    </row>
    <row r="244" spans="1:12" s="81" customFormat="1">
      <c r="A244" s="118"/>
      <c r="B244" s="181"/>
      <c r="C244" s="79" t="e">
        <f t="shared" si="16"/>
        <v>#REF!</v>
      </c>
      <c r="D244" s="79" t="e">
        <f t="shared" si="17"/>
        <v>#REF!</v>
      </c>
      <c r="E244" s="79" t="e">
        <f t="shared" si="18"/>
        <v>#REF!</v>
      </c>
      <c r="F244" s="79" t="e">
        <f t="shared" si="19"/>
        <v>#REF!</v>
      </c>
      <c r="G244" s="82" t="s">
        <v>180</v>
      </c>
      <c r="H244" s="17">
        <v>100</v>
      </c>
      <c r="I244" s="37" t="e">
        <f>VLOOKUP($G244,#REF!,3,0)</f>
        <v>#REF!</v>
      </c>
      <c r="J244" s="37" t="e">
        <f>VLOOKUP($G244,#REF!,5,0)</f>
        <v>#REF!</v>
      </c>
      <c r="K244" s="37" t="e">
        <f>VLOOKUP($G244,#REF!,12,0)</f>
        <v>#REF!</v>
      </c>
      <c r="L244" s="37" t="e">
        <f>VLOOKUP($G244,#REF!,8,0)</f>
        <v>#REF!</v>
      </c>
    </row>
    <row r="245" spans="1:12" s="81" customFormat="1">
      <c r="A245" s="118" t="s">
        <v>181</v>
      </c>
      <c r="B245" s="181"/>
      <c r="C245" s="79" t="e">
        <f t="shared" si="16"/>
        <v>#REF!</v>
      </c>
      <c r="D245" s="79" t="e">
        <f t="shared" si="17"/>
        <v>#REF!</v>
      </c>
      <c r="E245" s="79" t="e">
        <f t="shared" si="18"/>
        <v>#REF!</v>
      </c>
      <c r="F245" s="79" t="e">
        <f t="shared" si="19"/>
        <v>#REF!</v>
      </c>
      <c r="G245" s="82" t="s">
        <v>182</v>
      </c>
      <c r="H245" s="17">
        <v>50</v>
      </c>
      <c r="I245" s="37" t="e">
        <f>VLOOKUP($G245,#REF!,3,0)</f>
        <v>#REF!</v>
      </c>
      <c r="J245" s="37" t="e">
        <f>VLOOKUP($G245,#REF!,5,0)</f>
        <v>#REF!</v>
      </c>
      <c r="K245" s="37" t="e">
        <f>VLOOKUP($G245,#REF!,12,0)</f>
        <v>#REF!</v>
      </c>
      <c r="L245" s="37" t="e">
        <f>VLOOKUP($G245,#REF!,8,0)</f>
        <v>#REF!</v>
      </c>
    </row>
    <row r="246" spans="1:12" s="81" customFormat="1">
      <c r="A246" s="118"/>
      <c r="B246" s="181"/>
      <c r="C246" s="79" t="e">
        <f t="shared" si="16"/>
        <v>#REF!</v>
      </c>
      <c r="D246" s="79" t="e">
        <f t="shared" si="17"/>
        <v>#REF!</v>
      </c>
      <c r="E246" s="79" t="e">
        <f t="shared" si="18"/>
        <v>#REF!</v>
      </c>
      <c r="F246" s="79" t="e">
        <f t="shared" si="19"/>
        <v>#REF!</v>
      </c>
      <c r="G246" s="82" t="s">
        <v>183</v>
      </c>
      <c r="H246" s="17">
        <v>10</v>
      </c>
      <c r="I246" s="37" t="e">
        <f>VLOOKUP($G246,#REF!,3,0)</f>
        <v>#REF!</v>
      </c>
      <c r="J246" s="37" t="e">
        <f>VLOOKUP($G246,#REF!,5,0)</f>
        <v>#REF!</v>
      </c>
      <c r="K246" s="37" t="e">
        <f>VLOOKUP($G246,#REF!,12,0)</f>
        <v>#REF!</v>
      </c>
      <c r="L246" s="37" t="e">
        <f>VLOOKUP($G246,#REF!,8,0)</f>
        <v>#REF!</v>
      </c>
    </row>
    <row r="247" spans="1:12" s="81" customFormat="1">
      <c r="A247" s="118"/>
      <c r="B247" s="181"/>
      <c r="C247" s="79" t="e">
        <f t="shared" si="16"/>
        <v>#REF!</v>
      </c>
      <c r="D247" s="79" t="e">
        <f t="shared" si="17"/>
        <v>#REF!</v>
      </c>
      <c r="E247" s="79" t="e">
        <f t="shared" si="18"/>
        <v>#REF!</v>
      </c>
      <c r="F247" s="79" t="e">
        <f t="shared" si="19"/>
        <v>#REF!</v>
      </c>
      <c r="G247" s="82" t="s">
        <v>184</v>
      </c>
      <c r="H247" s="17">
        <v>150</v>
      </c>
      <c r="I247" s="37" t="e">
        <f>VLOOKUP($G247,#REF!,3,0)</f>
        <v>#REF!</v>
      </c>
      <c r="J247" s="37" t="e">
        <f>VLOOKUP($G247,#REF!,5,0)</f>
        <v>#REF!</v>
      </c>
      <c r="K247" s="37" t="e">
        <f>VLOOKUP($G247,#REF!,12,0)</f>
        <v>#REF!</v>
      </c>
      <c r="L247" s="37" t="e">
        <f>VLOOKUP($G247,#REF!,8,0)</f>
        <v>#REF!</v>
      </c>
    </row>
    <row r="248" spans="1:12" s="81" customFormat="1">
      <c r="A248" s="118"/>
      <c r="B248" s="181"/>
      <c r="C248" s="79" t="e">
        <f t="shared" si="16"/>
        <v>#REF!</v>
      </c>
      <c r="D248" s="79" t="e">
        <f t="shared" si="17"/>
        <v>#REF!</v>
      </c>
      <c r="E248" s="79" t="e">
        <f t="shared" si="18"/>
        <v>#REF!</v>
      </c>
      <c r="F248" s="79" t="e">
        <f t="shared" si="19"/>
        <v>#REF!</v>
      </c>
      <c r="G248" s="82" t="s">
        <v>185</v>
      </c>
      <c r="H248" s="17">
        <v>100</v>
      </c>
      <c r="I248" s="37" t="e">
        <f>VLOOKUP($G248,#REF!,3,0)</f>
        <v>#REF!</v>
      </c>
      <c r="J248" s="37" t="e">
        <f>VLOOKUP($G248,#REF!,5,0)</f>
        <v>#REF!</v>
      </c>
      <c r="K248" s="37" t="e">
        <f>VLOOKUP($G248,#REF!,12,0)</f>
        <v>#REF!</v>
      </c>
      <c r="L248" s="37" t="e">
        <f>VLOOKUP($G248,#REF!,8,0)</f>
        <v>#REF!</v>
      </c>
    </row>
    <row r="249" spans="1:12" s="81" customFormat="1">
      <c r="A249" s="118" t="s">
        <v>186</v>
      </c>
      <c r="B249" s="181"/>
      <c r="C249" s="79" t="e">
        <f t="shared" si="16"/>
        <v>#REF!</v>
      </c>
      <c r="D249" s="79" t="e">
        <f t="shared" si="17"/>
        <v>#REF!</v>
      </c>
      <c r="E249" s="79" t="e">
        <f t="shared" si="18"/>
        <v>#REF!</v>
      </c>
      <c r="F249" s="79" t="e">
        <f t="shared" si="19"/>
        <v>#REF!</v>
      </c>
      <c r="G249" s="82" t="s">
        <v>172</v>
      </c>
      <c r="H249" s="17">
        <v>15</v>
      </c>
      <c r="I249" s="37" t="e">
        <f>VLOOKUP($G249,#REF!,3,0)</f>
        <v>#REF!</v>
      </c>
      <c r="J249" s="37" t="e">
        <f>VLOOKUP($G249,#REF!,5,0)</f>
        <v>#REF!</v>
      </c>
      <c r="K249" s="37" t="e">
        <f>VLOOKUP($G249,#REF!,12,0)</f>
        <v>#REF!</v>
      </c>
      <c r="L249" s="37" t="e">
        <f>VLOOKUP($G249,#REF!,8,0)</f>
        <v>#REF!</v>
      </c>
    </row>
    <row r="250" spans="1:12" s="81" customFormat="1">
      <c r="A250" s="118"/>
      <c r="B250" s="181"/>
      <c r="C250" s="79" t="e">
        <f t="shared" si="16"/>
        <v>#REF!</v>
      </c>
      <c r="D250" s="79" t="e">
        <f t="shared" si="17"/>
        <v>#REF!</v>
      </c>
      <c r="E250" s="79" t="e">
        <f t="shared" si="18"/>
        <v>#REF!</v>
      </c>
      <c r="F250" s="79" t="e">
        <f t="shared" si="19"/>
        <v>#REF!</v>
      </c>
      <c r="G250" s="82" t="s">
        <v>14</v>
      </c>
      <c r="H250" s="17">
        <v>30</v>
      </c>
      <c r="I250" s="37" t="e">
        <f>VLOOKUP($G250,#REF!,3,0)</f>
        <v>#REF!</v>
      </c>
      <c r="J250" s="37" t="e">
        <f>VLOOKUP($G250,#REF!,5,0)</f>
        <v>#REF!</v>
      </c>
      <c r="K250" s="37" t="e">
        <f>VLOOKUP($G250,#REF!,12,0)</f>
        <v>#REF!</v>
      </c>
      <c r="L250" s="37" t="e">
        <f>VLOOKUP($G250,#REF!,8,0)</f>
        <v>#REF!</v>
      </c>
    </row>
    <row r="251" spans="1:12" s="81" customFormat="1">
      <c r="A251" s="118"/>
      <c r="B251" s="181"/>
      <c r="C251" s="79" t="e">
        <f t="shared" si="16"/>
        <v>#REF!</v>
      </c>
      <c r="D251" s="79" t="e">
        <f t="shared" si="17"/>
        <v>#REF!</v>
      </c>
      <c r="E251" s="79" t="e">
        <f t="shared" si="18"/>
        <v>#REF!</v>
      </c>
      <c r="F251" s="79" t="e">
        <f t="shared" si="19"/>
        <v>#REF!</v>
      </c>
      <c r="G251" s="82" t="s">
        <v>108</v>
      </c>
      <c r="H251" s="17">
        <v>10</v>
      </c>
      <c r="I251" s="37" t="e">
        <f>VLOOKUP($G251,#REF!,3,0)</f>
        <v>#REF!</v>
      </c>
      <c r="J251" s="37" t="e">
        <f>VLOOKUP($G251,#REF!,5,0)</f>
        <v>#REF!</v>
      </c>
      <c r="K251" s="37" t="e">
        <f>VLOOKUP($G251,#REF!,12,0)</f>
        <v>#REF!</v>
      </c>
      <c r="L251" s="37" t="e">
        <f>VLOOKUP($G251,#REF!,8,0)</f>
        <v>#REF!</v>
      </c>
    </row>
    <row r="252" spans="1:12" s="81" customFormat="1">
      <c r="A252" s="118"/>
      <c r="B252" s="181"/>
      <c r="C252" s="79" t="e">
        <f t="shared" si="16"/>
        <v>#REF!</v>
      </c>
      <c r="D252" s="79" t="e">
        <f t="shared" si="17"/>
        <v>#REF!</v>
      </c>
      <c r="E252" s="79" t="e">
        <f t="shared" si="18"/>
        <v>#REF!</v>
      </c>
      <c r="F252" s="79" t="e">
        <f t="shared" si="19"/>
        <v>#REF!</v>
      </c>
      <c r="G252" s="82" t="s">
        <v>184</v>
      </c>
      <c r="H252" s="17">
        <v>125</v>
      </c>
      <c r="I252" s="37" t="e">
        <f>VLOOKUP($G252,#REF!,3,0)</f>
        <v>#REF!</v>
      </c>
      <c r="J252" s="37" t="e">
        <f>VLOOKUP($G252,#REF!,5,0)</f>
        <v>#REF!</v>
      </c>
      <c r="K252" s="37" t="e">
        <f>VLOOKUP($G252,#REF!,12,0)</f>
        <v>#REF!</v>
      </c>
      <c r="L252" s="37" t="e">
        <f>VLOOKUP($G252,#REF!,8,0)</f>
        <v>#REF!</v>
      </c>
    </row>
    <row r="253" spans="1:12" s="81" customFormat="1">
      <c r="A253" s="118"/>
      <c r="B253" s="181"/>
      <c r="C253" s="79" t="e">
        <f t="shared" si="16"/>
        <v>#REF!</v>
      </c>
      <c r="D253" s="79" t="e">
        <f t="shared" si="17"/>
        <v>#REF!</v>
      </c>
      <c r="E253" s="79" t="e">
        <f t="shared" si="18"/>
        <v>#REF!</v>
      </c>
      <c r="F253" s="79" t="e">
        <f t="shared" si="19"/>
        <v>#REF!</v>
      </c>
      <c r="G253" s="82" t="s">
        <v>64</v>
      </c>
      <c r="H253" s="17">
        <v>60</v>
      </c>
      <c r="I253" s="37" t="e">
        <f>VLOOKUP($G253,#REF!,3,0)</f>
        <v>#REF!</v>
      </c>
      <c r="J253" s="37" t="e">
        <f>VLOOKUP($G253,#REF!,5,0)</f>
        <v>#REF!</v>
      </c>
      <c r="K253" s="37" t="e">
        <f>VLOOKUP($G253,#REF!,12,0)</f>
        <v>#REF!</v>
      </c>
      <c r="L253" s="37" t="e">
        <f>VLOOKUP($G253,#REF!,8,0)</f>
        <v>#REF!</v>
      </c>
    </row>
    <row r="254" spans="1:12" s="81" customFormat="1">
      <c r="A254" s="118" t="s">
        <v>186</v>
      </c>
      <c r="B254" s="181"/>
      <c r="C254" s="79" t="e">
        <f t="shared" si="16"/>
        <v>#REF!</v>
      </c>
      <c r="D254" s="79" t="e">
        <f t="shared" si="17"/>
        <v>#REF!</v>
      </c>
      <c r="E254" s="79" t="e">
        <f t="shared" si="18"/>
        <v>#REF!</v>
      </c>
      <c r="F254" s="79" t="e">
        <f t="shared" si="19"/>
        <v>#REF!</v>
      </c>
      <c r="G254" s="82" t="s">
        <v>184</v>
      </c>
      <c r="H254" s="17">
        <v>160</v>
      </c>
      <c r="I254" s="37" t="e">
        <f>VLOOKUP($G254,#REF!,3,0)</f>
        <v>#REF!</v>
      </c>
      <c r="J254" s="37" t="e">
        <f>VLOOKUP($G254,#REF!,5,0)</f>
        <v>#REF!</v>
      </c>
      <c r="K254" s="37" t="e">
        <f>VLOOKUP($G254,#REF!,12,0)</f>
        <v>#REF!</v>
      </c>
      <c r="L254" s="37" t="e">
        <f>VLOOKUP($G254,#REF!,8,0)</f>
        <v>#REF!</v>
      </c>
    </row>
    <row r="255" spans="1:12" s="81" customFormat="1">
      <c r="A255" s="118"/>
      <c r="B255" s="181"/>
      <c r="C255" s="79" t="e">
        <f t="shared" si="16"/>
        <v>#REF!</v>
      </c>
      <c r="D255" s="79" t="e">
        <f t="shared" si="17"/>
        <v>#REF!</v>
      </c>
      <c r="E255" s="79" t="e">
        <f t="shared" si="18"/>
        <v>#REF!</v>
      </c>
      <c r="F255" s="79" t="e">
        <f t="shared" si="19"/>
        <v>#REF!</v>
      </c>
      <c r="G255" s="82" t="s">
        <v>14</v>
      </c>
      <c r="H255" s="17">
        <v>20</v>
      </c>
      <c r="I255" s="37" t="e">
        <f>VLOOKUP($G255,#REF!,3,0)</f>
        <v>#REF!</v>
      </c>
      <c r="J255" s="37" t="e">
        <f>VLOOKUP($G255,#REF!,5,0)</f>
        <v>#REF!</v>
      </c>
      <c r="K255" s="37" t="e">
        <f>VLOOKUP($G255,#REF!,12,0)</f>
        <v>#REF!</v>
      </c>
      <c r="L255" s="37" t="e">
        <f>VLOOKUP($G255,#REF!,8,0)</f>
        <v>#REF!</v>
      </c>
    </row>
    <row r="256" spans="1:12" s="81" customFormat="1">
      <c r="A256" s="118"/>
      <c r="B256" s="181"/>
      <c r="C256" s="79" t="e">
        <f t="shared" si="16"/>
        <v>#REF!</v>
      </c>
      <c r="D256" s="79" t="e">
        <f t="shared" si="17"/>
        <v>#REF!</v>
      </c>
      <c r="E256" s="79" t="e">
        <f t="shared" si="18"/>
        <v>#REF!</v>
      </c>
      <c r="F256" s="79" t="e">
        <f t="shared" si="19"/>
        <v>#REF!</v>
      </c>
      <c r="G256" s="82" t="s">
        <v>108</v>
      </c>
      <c r="H256" s="17">
        <v>10</v>
      </c>
      <c r="I256" s="37" t="e">
        <f>VLOOKUP($G256,#REF!,3,0)</f>
        <v>#REF!</v>
      </c>
      <c r="J256" s="37" t="e">
        <f>VLOOKUP($G256,#REF!,5,0)</f>
        <v>#REF!</v>
      </c>
      <c r="K256" s="37" t="e">
        <f>VLOOKUP($G256,#REF!,12,0)</f>
        <v>#REF!</v>
      </c>
      <c r="L256" s="37" t="e">
        <f>VLOOKUP($G256,#REF!,8,0)</f>
        <v>#REF!</v>
      </c>
    </row>
    <row r="257" spans="1:12" s="81" customFormat="1">
      <c r="A257" s="118"/>
      <c r="B257" s="181"/>
      <c r="C257" s="79" t="e">
        <f t="shared" si="16"/>
        <v>#REF!</v>
      </c>
      <c r="D257" s="79" t="e">
        <f t="shared" si="17"/>
        <v>#REF!</v>
      </c>
      <c r="E257" s="79" t="e">
        <f t="shared" si="18"/>
        <v>#REF!</v>
      </c>
      <c r="F257" s="79" t="e">
        <f t="shared" si="19"/>
        <v>#REF!</v>
      </c>
      <c r="G257" s="82" t="s">
        <v>187</v>
      </c>
      <c r="H257" s="17">
        <v>30</v>
      </c>
      <c r="I257" s="37" t="e">
        <f>VLOOKUP($G257,#REF!,3,0)</f>
        <v>#REF!</v>
      </c>
      <c r="J257" s="37" t="e">
        <f>VLOOKUP($G257,#REF!,5,0)</f>
        <v>#REF!</v>
      </c>
      <c r="K257" s="37" t="e">
        <f>VLOOKUP($G257,#REF!,12,0)</f>
        <v>#REF!</v>
      </c>
      <c r="L257" s="37" t="e">
        <f>VLOOKUP($G257,#REF!,8,0)</f>
        <v>#REF!</v>
      </c>
    </row>
    <row r="258" spans="1:12" s="81" customFormat="1">
      <c r="A258" s="118" t="s">
        <v>188</v>
      </c>
      <c r="B258" s="181"/>
      <c r="C258" s="79" t="e">
        <f t="shared" si="16"/>
        <v>#REF!</v>
      </c>
      <c r="D258" s="79" t="e">
        <f t="shared" si="17"/>
        <v>#REF!</v>
      </c>
      <c r="E258" s="79" t="e">
        <f t="shared" si="18"/>
        <v>#REF!</v>
      </c>
      <c r="F258" s="79" t="e">
        <f t="shared" si="19"/>
        <v>#REF!</v>
      </c>
      <c r="G258" s="82" t="s">
        <v>182</v>
      </c>
      <c r="H258" s="17">
        <v>50</v>
      </c>
      <c r="I258" s="37" t="e">
        <f>VLOOKUP($G258,#REF!,3,0)</f>
        <v>#REF!</v>
      </c>
      <c r="J258" s="37" t="e">
        <f>VLOOKUP($G258,#REF!,5,0)</f>
        <v>#REF!</v>
      </c>
      <c r="K258" s="37" t="e">
        <f>VLOOKUP($G258,#REF!,12,0)</f>
        <v>#REF!</v>
      </c>
      <c r="L258" s="37" t="e">
        <f>VLOOKUP($G258,#REF!,8,0)</f>
        <v>#REF!</v>
      </c>
    </row>
    <row r="259" spans="1:12" s="81" customFormat="1">
      <c r="A259" s="118"/>
      <c r="B259" s="181"/>
      <c r="C259" s="79" t="e">
        <f t="shared" si="16"/>
        <v>#REF!</v>
      </c>
      <c r="D259" s="79" t="e">
        <f t="shared" si="17"/>
        <v>#REF!</v>
      </c>
      <c r="E259" s="79" t="e">
        <f t="shared" si="18"/>
        <v>#REF!</v>
      </c>
      <c r="F259" s="79" t="e">
        <f t="shared" si="19"/>
        <v>#REF!</v>
      </c>
      <c r="G259" s="82" t="s">
        <v>175</v>
      </c>
      <c r="H259" s="17">
        <v>10</v>
      </c>
      <c r="I259" s="37" t="e">
        <f>VLOOKUP($G259,#REF!,3,0)</f>
        <v>#REF!</v>
      </c>
      <c r="J259" s="37" t="e">
        <f>VLOOKUP($G259,#REF!,5,0)</f>
        <v>#REF!</v>
      </c>
      <c r="K259" s="37" t="e">
        <f>VLOOKUP($G259,#REF!,12,0)</f>
        <v>#REF!</v>
      </c>
      <c r="L259" s="37" t="e">
        <f>VLOOKUP($G259,#REF!,8,0)</f>
        <v>#REF!</v>
      </c>
    </row>
    <row r="260" spans="1:12" s="81" customFormat="1">
      <c r="A260" s="118"/>
      <c r="B260" s="181"/>
      <c r="C260" s="79" t="e">
        <f t="shared" si="16"/>
        <v>#REF!</v>
      </c>
      <c r="D260" s="79" t="e">
        <f t="shared" si="17"/>
        <v>#REF!</v>
      </c>
      <c r="E260" s="79" t="e">
        <f t="shared" si="18"/>
        <v>#REF!</v>
      </c>
      <c r="F260" s="79" t="e">
        <f t="shared" si="19"/>
        <v>#REF!</v>
      </c>
      <c r="G260" s="82" t="s">
        <v>189</v>
      </c>
      <c r="H260" s="17">
        <v>50</v>
      </c>
      <c r="I260" s="37" t="e">
        <f>VLOOKUP($G260,#REF!,3,0)</f>
        <v>#REF!</v>
      </c>
      <c r="J260" s="37" t="e">
        <f>VLOOKUP($G260,#REF!,5,0)</f>
        <v>#REF!</v>
      </c>
      <c r="K260" s="37" t="e">
        <f>VLOOKUP($G260,#REF!,12,0)</f>
        <v>#REF!</v>
      </c>
      <c r="L260" s="37" t="e">
        <f>VLOOKUP($G260,#REF!,8,0)</f>
        <v>#REF!</v>
      </c>
    </row>
    <row r="261" spans="1:12" s="81" customFormat="1">
      <c r="A261" s="118"/>
      <c r="B261" s="181"/>
      <c r="C261" s="79" t="e">
        <f t="shared" si="16"/>
        <v>#REF!</v>
      </c>
      <c r="D261" s="79" t="e">
        <f t="shared" si="17"/>
        <v>#REF!</v>
      </c>
      <c r="E261" s="79" t="e">
        <f t="shared" si="18"/>
        <v>#REF!</v>
      </c>
      <c r="F261" s="79" t="e">
        <f t="shared" si="19"/>
        <v>#REF!</v>
      </c>
      <c r="G261" s="82" t="s">
        <v>164</v>
      </c>
      <c r="H261" s="17">
        <v>50</v>
      </c>
      <c r="I261" s="37" t="e">
        <f>VLOOKUP($G261,#REF!,3,0)</f>
        <v>#REF!</v>
      </c>
      <c r="J261" s="37" t="e">
        <f>VLOOKUP($G261,#REF!,5,0)</f>
        <v>#REF!</v>
      </c>
      <c r="K261" s="37" t="e">
        <f>VLOOKUP($G261,#REF!,12,0)</f>
        <v>#REF!</v>
      </c>
      <c r="L261" s="37" t="e">
        <f>VLOOKUP($G261,#REF!,8,0)</f>
        <v>#REF!</v>
      </c>
    </row>
    <row r="262" spans="1:12" s="81" customFormat="1">
      <c r="A262" s="118" t="s">
        <v>190</v>
      </c>
      <c r="B262" s="181"/>
      <c r="C262" s="79" t="e">
        <f t="shared" si="16"/>
        <v>#REF!</v>
      </c>
      <c r="D262" s="79" t="e">
        <f t="shared" si="17"/>
        <v>#REF!</v>
      </c>
      <c r="E262" s="79" t="e">
        <f t="shared" si="18"/>
        <v>#REF!</v>
      </c>
      <c r="F262" s="79" t="e">
        <f t="shared" si="19"/>
        <v>#REF!</v>
      </c>
      <c r="G262" s="82" t="s">
        <v>191</v>
      </c>
      <c r="H262" s="17">
        <v>100</v>
      </c>
      <c r="I262" s="37" t="e">
        <f>VLOOKUP($G262,#REF!,3,0)</f>
        <v>#REF!</v>
      </c>
      <c r="J262" s="37" t="e">
        <f>VLOOKUP($G262,#REF!,5,0)</f>
        <v>#REF!</v>
      </c>
      <c r="K262" s="37" t="e">
        <f>VLOOKUP($G262,#REF!,12,0)</f>
        <v>#REF!</v>
      </c>
      <c r="L262" s="37" t="e">
        <f>VLOOKUP($G262,#REF!,8,0)</f>
        <v>#REF!</v>
      </c>
    </row>
    <row r="263" spans="1:12" s="81" customFormat="1">
      <c r="A263" s="118"/>
      <c r="B263" s="181"/>
      <c r="C263" s="79" t="e">
        <f t="shared" si="16"/>
        <v>#REF!</v>
      </c>
      <c r="D263" s="79" t="e">
        <f t="shared" si="17"/>
        <v>#REF!</v>
      </c>
      <c r="E263" s="79" t="e">
        <f t="shared" si="18"/>
        <v>#REF!</v>
      </c>
      <c r="F263" s="79" t="e">
        <f t="shared" si="19"/>
        <v>#REF!</v>
      </c>
      <c r="G263" s="82" t="s">
        <v>185</v>
      </c>
      <c r="H263" s="17">
        <v>100</v>
      </c>
      <c r="I263" s="37" t="e">
        <f>VLOOKUP($G263,#REF!,3,0)</f>
        <v>#REF!</v>
      </c>
      <c r="J263" s="37" t="e">
        <f>VLOOKUP($G263,#REF!,5,0)</f>
        <v>#REF!</v>
      </c>
      <c r="K263" s="37" t="e">
        <f>VLOOKUP($G263,#REF!,12,0)</f>
        <v>#REF!</v>
      </c>
      <c r="L263" s="37" t="e">
        <f>VLOOKUP($G263,#REF!,8,0)</f>
        <v>#REF!</v>
      </c>
    </row>
    <row r="264" spans="1:12" s="81" customFormat="1">
      <c r="A264" s="118" t="s">
        <v>192</v>
      </c>
      <c r="B264" s="181"/>
      <c r="C264" s="79" t="e">
        <f t="shared" si="16"/>
        <v>#REF!</v>
      </c>
      <c r="D264" s="79" t="e">
        <f t="shared" si="17"/>
        <v>#REF!</v>
      </c>
      <c r="E264" s="79" t="e">
        <f t="shared" si="18"/>
        <v>#REF!</v>
      </c>
      <c r="F264" s="79" t="e">
        <f t="shared" si="19"/>
        <v>#REF!</v>
      </c>
      <c r="G264" s="82" t="s">
        <v>184</v>
      </c>
      <c r="H264" s="17">
        <v>150</v>
      </c>
      <c r="I264" s="37" t="e">
        <f>VLOOKUP($G264,#REF!,3,0)</f>
        <v>#REF!</v>
      </c>
      <c r="J264" s="37" t="e">
        <f>VLOOKUP($G264,#REF!,5,0)</f>
        <v>#REF!</v>
      </c>
      <c r="K264" s="37" t="e">
        <f>VLOOKUP($G264,#REF!,12,0)</f>
        <v>#REF!</v>
      </c>
      <c r="L264" s="37" t="e">
        <f>VLOOKUP($G264,#REF!,8,0)</f>
        <v>#REF!</v>
      </c>
    </row>
    <row r="265" spans="1:12" s="81" customFormat="1">
      <c r="A265" s="118"/>
      <c r="B265" s="181"/>
      <c r="C265" s="79" t="e">
        <f t="shared" si="16"/>
        <v>#REF!</v>
      </c>
      <c r="D265" s="79" t="e">
        <f t="shared" si="17"/>
        <v>#REF!</v>
      </c>
      <c r="E265" s="79" t="e">
        <f t="shared" si="18"/>
        <v>#REF!</v>
      </c>
      <c r="F265" s="79" t="e">
        <f t="shared" si="19"/>
        <v>#REF!</v>
      </c>
      <c r="G265" s="82" t="s">
        <v>108</v>
      </c>
      <c r="H265" s="17">
        <v>15</v>
      </c>
      <c r="I265" s="37" t="e">
        <f>VLOOKUP($G265,#REF!,3,0)</f>
        <v>#REF!</v>
      </c>
      <c r="J265" s="37" t="e">
        <f>VLOOKUP($G265,#REF!,5,0)</f>
        <v>#REF!</v>
      </c>
      <c r="K265" s="37" t="e">
        <f>VLOOKUP($G265,#REF!,12,0)</f>
        <v>#REF!</v>
      </c>
      <c r="L265" s="37" t="e">
        <f>VLOOKUP($G265,#REF!,8,0)</f>
        <v>#REF!</v>
      </c>
    </row>
    <row r="266" spans="1:12" s="81" customFormat="1">
      <c r="A266" s="118" t="s">
        <v>193</v>
      </c>
      <c r="B266" s="181"/>
      <c r="C266" s="79" t="e">
        <f t="shared" si="16"/>
        <v>#REF!</v>
      </c>
      <c r="D266" s="79" t="e">
        <f t="shared" si="17"/>
        <v>#REF!</v>
      </c>
      <c r="E266" s="79" t="e">
        <f t="shared" si="18"/>
        <v>#REF!</v>
      </c>
      <c r="F266" s="79" t="e">
        <f t="shared" si="19"/>
        <v>#REF!</v>
      </c>
      <c r="G266" s="82" t="s">
        <v>194</v>
      </c>
      <c r="H266" s="17"/>
      <c r="I266" s="37" t="e">
        <f>VLOOKUP($G266,#REF!,3,0)</f>
        <v>#REF!</v>
      </c>
      <c r="J266" s="37" t="e">
        <f>VLOOKUP($G266,#REF!,5,0)</f>
        <v>#REF!</v>
      </c>
      <c r="K266" s="37" t="e">
        <f>VLOOKUP($G266,#REF!,12,0)</f>
        <v>#REF!</v>
      </c>
      <c r="L266" s="37" t="e">
        <f>VLOOKUP($G266,#REF!,8,0)</f>
        <v>#REF!</v>
      </c>
    </row>
    <row r="267" spans="1:12" s="81" customFormat="1">
      <c r="A267" s="118"/>
      <c r="B267" s="181"/>
      <c r="C267" s="79" t="e">
        <f t="shared" si="16"/>
        <v>#REF!</v>
      </c>
      <c r="D267" s="79" t="e">
        <f t="shared" si="17"/>
        <v>#REF!</v>
      </c>
      <c r="E267" s="79" t="e">
        <f t="shared" si="18"/>
        <v>#REF!</v>
      </c>
      <c r="F267" s="79" t="e">
        <f t="shared" si="19"/>
        <v>#REF!</v>
      </c>
      <c r="G267" s="82" t="s">
        <v>51</v>
      </c>
      <c r="H267" s="17">
        <v>50</v>
      </c>
      <c r="I267" s="37" t="e">
        <f>VLOOKUP($G267,#REF!,3,0)</f>
        <v>#REF!</v>
      </c>
      <c r="J267" s="37" t="e">
        <f>VLOOKUP($G267,#REF!,5,0)</f>
        <v>#REF!</v>
      </c>
      <c r="K267" s="37" t="e">
        <f>VLOOKUP($G267,#REF!,12,0)</f>
        <v>#REF!</v>
      </c>
      <c r="L267" s="37" t="e">
        <f>VLOOKUP($G267,#REF!,8,0)</f>
        <v>#REF!</v>
      </c>
    </row>
    <row r="268" spans="1:12" s="81" customFormat="1">
      <c r="A268" s="118"/>
      <c r="B268" s="181"/>
      <c r="C268" s="79" t="e">
        <f t="shared" si="16"/>
        <v>#REF!</v>
      </c>
      <c r="D268" s="79" t="e">
        <f t="shared" si="17"/>
        <v>#REF!</v>
      </c>
      <c r="E268" s="79" t="e">
        <f t="shared" si="18"/>
        <v>#REF!</v>
      </c>
      <c r="F268" s="79" t="e">
        <f t="shared" si="19"/>
        <v>#REF!</v>
      </c>
      <c r="G268" s="82" t="s">
        <v>184</v>
      </c>
      <c r="H268" s="17">
        <v>200</v>
      </c>
      <c r="I268" s="37" t="e">
        <f>VLOOKUP($G268,#REF!,3,0)</f>
        <v>#REF!</v>
      </c>
      <c r="J268" s="37" t="e">
        <f>VLOOKUP($G268,#REF!,5,0)</f>
        <v>#REF!</v>
      </c>
      <c r="K268" s="37" t="e">
        <f>VLOOKUP($G268,#REF!,12,0)</f>
        <v>#REF!</v>
      </c>
      <c r="L268" s="37" t="e">
        <f>VLOOKUP($G268,#REF!,8,0)</f>
        <v>#REF!</v>
      </c>
    </row>
    <row r="269" spans="1:12" s="81" customFormat="1">
      <c r="A269" s="118"/>
      <c r="B269" s="181"/>
      <c r="C269" s="79" t="e">
        <f t="shared" si="16"/>
        <v>#REF!</v>
      </c>
      <c r="D269" s="79" t="e">
        <f t="shared" si="17"/>
        <v>#REF!</v>
      </c>
      <c r="E269" s="79" t="e">
        <f t="shared" si="18"/>
        <v>#REF!</v>
      </c>
      <c r="F269" s="79" t="e">
        <f t="shared" si="19"/>
        <v>#REF!</v>
      </c>
      <c r="G269" s="82" t="s">
        <v>195</v>
      </c>
      <c r="H269" s="17">
        <v>20</v>
      </c>
      <c r="I269" s="37" t="e">
        <f>VLOOKUP($G269,#REF!,3,0)</f>
        <v>#REF!</v>
      </c>
      <c r="J269" s="37" t="e">
        <f>VLOOKUP($G269,#REF!,5,0)</f>
        <v>#REF!</v>
      </c>
      <c r="K269" s="37" t="e">
        <f>VLOOKUP($G269,#REF!,12,0)</f>
        <v>#REF!</v>
      </c>
      <c r="L269" s="37" t="e">
        <f>VLOOKUP($G269,#REF!,8,0)</f>
        <v>#REF!</v>
      </c>
    </row>
    <row r="270" spans="1:12" s="81" customFormat="1" ht="18" customHeight="1">
      <c r="A270" s="118" t="s">
        <v>196</v>
      </c>
      <c r="B270" s="181"/>
      <c r="C270" s="79" t="e">
        <f t="shared" si="16"/>
        <v>#REF!</v>
      </c>
      <c r="D270" s="79" t="e">
        <f t="shared" si="17"/>
        <v>#REF!</v>
      </c>
      <c r="E270" s="79" t="e">
        <f t="shared" si="18"/>
        <v>#REF!</v>
      </c>
      <c r="F270" s="79" t="e">
        <f t="shared" si="19"/>
        <v>#REF!</v>
      </c>
      <c r="G270" s="82" t="s">
        <v>88</v>
      </c>
      <c r="H270" s="17">
        <v>50</v>
      </c>
      <c r="I270" s="37" t="e">
        <f>VLOOKUP($G270,#REF!,3,0)</f>
        <v>#REF!</v>
      </c>
      <c r="J270" s="37" t="e">
        <f>VLOOKUP($G270,#REF!,5,0)</f>
        <v>#REF!</v>
      </c>
      <c r="K270" s="37" t="e">
        <f>VLOOKUP($G270,#REF!,12,0)</f>
        <v>#REF!</v>
      </c>
      <c r="L270" s="37" t="e">
        <f>VLOOKUP($G270,#REF!,8,0)</f>
        <v>#REF!</v>
      </c>
    </row>
    <row r="271" spans="1:12" s="81" customFormat="1">
      <c r="A271" s="118"/>
      <c r="B271" s="181"/>
      <c r="C271" s="79" t="e">
        <f t="shared" si="16"/>
        <v>#REF!</v>
      </c>
      <c r="D271" s="79" t="e">
        <f t="shared" si="17"/>
        <v>#REF!</v>
      </c>
      <c r="E271" s="79" t="e">
        <f t="shared" si="18"/>
        <v>#REF!</v>
      </c>
      <c r="F271" s="79" t="e">
        <f t="shared" si="19"/>
        <v>#REF!</v>
      </c>
      <c r="G271" s="82" t="s">
        <v>180</v>
      </c>
      <c r="H271" s="17">
        <v>100</v>
      </c>
      <c r="I271" s="37" t="e">
        <f>VLOOKUP($G271,#REF!,3,0)</f>
        <v>#REF!</v>
      </c>
      <c r="J271" s="37" t="e">
        <f>VLOOKUP($G271,#REF!,5,0)</f>
        <v>#REF!</v>
      </c>
      <c r="K271" s="37" t="e">
        <f>VLOOKUP($G271,#REF!,12,0)</f>
        <v>#REF!</v>
      </c>
      <c r="L271" s="37" t="e">
        <f>VLOOKUP($G271,#REF!,8,0)</f>
        <v>#REF!</v>
      </c>
    </row>
    <row r="272" spans="1:12" s="81" customFormat="1">
      <c r="A272" s="118"/>
      <c r="B272" s="181"/>
      <c r="C272" s="79" t="e">
        <f t="shared" si="16"/>
        <v>#REF!</v>
      </c>
      <c r="D272" s="79" t="e">
        <f t="shared" si="17"/>
        <v>#REF!</v>
      </c>
      <c r="E272" s="79" t="e">
        <f t="shared" si="18"/>
        <v>#REF!</v>
      </c>
      <c r="F272" s="79" t="e">
        <f t="shared" si="19"/>
        <v>#REF!</v>
      </c>
      <c r="G272" s="82" t="s">
        <v>183</v>
      </c>
      <c r="H272" s="17">
        <v>10</v>
      </c>
      <c r="I272" s="37" t="e">
        <f>VLOOKUP($G272,#REF!,3,0)</f>
        <v>#REF!</v>
      </c>
      <c r="J272" s="37" t="e">
        <f>VLOOKUP($G272,#REF!,5,0)</f>
        <v>#REF!</v>
      </c>
      <c r="K272" s="37" t="e">
        <f>VLOOKUP($G272,#REF!,12,0)</f>
        <v>#REF!</v>
      </c>
      <c r="L272" s="37" t="e">
        <f>VLOOKUP($G272,#REF!,8,0)</f>
        <v>#REF!</v>
      </c>
    </row>
    <row r="273" spans="1:12" s="81" customFormat="1">
      <c r="A273" s="118"/>
      <c r="B273" s="181"/>
      <c r="C273" s="79" t="e">
        <f t="shared" si="16"/>
        <v>#REF!</v>
      </c>
      <c r="D273" s="79" t="e">
        <f t="shared" si="17"/>
        <v>#REF!</v>
      </c>
      <c r="E273" s="79" t="e">
        <f t="shared" si="18"/>
        <v>#REF!</v>
      </c>
      <c r="F273" s="79" t="e">
        <f t="shared" si="19"/>
        <v>#REF!</v>
      </c>
      <c r="G273" s="82" t="s">
        <v>194</v>
      </c>
      <c r="H273" s="17">
        <v>0</v>
      </c>
      <c r="I273" s="37" t="e">
        <f>VLOOKUP($G273,#REF!,3,0)</f>
        <v>#REF!</v>
      </c>
      <c r="J273" s="37" t="e">
        <f>VLOOKUP($G273,#REF!,5,0)</f>
        <v>#REF!</v>
      </c>
      <c r="K273" s="37" t="e">
        <f>VLOOKUP($G273,#REF!,12,0)</f>
        <v>#REF!</v>
      </c>
      <c r="L273" s="37" t="e">
        <f>VLOOKUP($G273,#REF!,8,0)</f>
        <v>#REF!</v>
      </c>
    </row>
    <row r="274" spans="1:12" s="81" customFormat="1">
      <c r="A274" s="118"/>
      <c r="B274" s="181"/>
      <c r="C274" s="79" t="e">
        <f t="shared" si="16"/>
        <v>#REF!</v>
      </c>
      <c r="D274" s="79" t="e">
        <f t="shared" si="17"/>
        <v>#REF!</v>
      </c>
      <c r="E274" s="79" t="e">
        <f t="shared" si="18"/>
        <v>#REF!</v>
      </c>
      <c r="F274" s="79" t="e">
        <f t="shared" si="19"/>
        <v>#REF!</v>
      </c>
      <c r="G274" s="82" t="s">
        <v>51</v>
      </c>
      <c r="H274" s="17">
        <v>50</v>
      </c>
      <c r="I274" s="37" t="e">
        <f>VLOOKUP($G274,#REF!,3,0)</f>
        <v>#REF!</v>
      </c>
      <c r="J274" s="37" t="e">
        <f>VLOOKUP($G274,#REF!,5,0)</f>
        <v>#REF!</v>
      </c>
      <c r="K274" s="37" t="e">
        <f>VLOOKUP($G274,#REF!,12,0)</f>
        <v>#REF!</v>
      </c>
      <c r="L274" s="37" t="e">
        <f>VLOOKUP($G274,#REF!,8,0)</f>
        <v>#REF!</v>
      </c>
    </row>
    <row r="275" spans="1:12" s="81" customFormat="1">
      <c r="A275" s="118" t="s">
        <v>197</v>
      </c>
      <c r="B275" s="181"/>
      <c r="C275" s="79" t="e">
        <f t="shared" si="16"/>
        <v>#REF!</v>
      </c>
      <c r="D275" s="79" t="e">
        <f t="shared" si="17"/>
        <v>#REF!</v>
      </c>
      <c r="E275" s="79" t="e">
        <f t="shared" si="18"/>
        <v>#REF!</v>
      </c>
      <c r="F275" s="79" t="e">
        <f t="shared" si="19"/>
        <v>#REF!</v>
      </c>
      <c r="G275" s="82" t="s">
        <v>51</v>
      </c>
      <c r="H275" s="17">
        <v>200</v>
      </c>
      <c r="I275" s="37" t="e">
        <f>VLOOKUP($G275,#REF!,3,0)</f>
        <v>#REF!</v>
      </c>
      <c r="J275" s="37" t="e">
        <f>VLOOKUP($G275,#REF!,5,0)</f>
        <v>#REF!</v>
      </c>
      <c r="K275" s="37" t="e">
        <f>VLOOKUP($G275,#REF!,12,0)</f>
        <v>#REF!</v>
      </c>
      <c r="L275" s="37" t="e">
        <f>VLOOKUP($G275,#REF!,8,0)</f>
        <v>#REF!</v>
      </c>
    </row>
    <row r="276" spans="1:12" s="81" customFormat="1">
      <c r="A276" s="118"/>
      <c r="B276" s="181"/>
      <c r="C276" s="79" t="e">
        <f t="shared" si="16"/>
        <v>#REF!</v>
      </c>
      <c r="D276" s="79" t="e">
        <f t="shared" si="17"/>
        <v>#REF!</v>
      </c>
      <c r="E276" s="79" t="e">
        <f t="shared" si="18"/>
        <v>#REF!</v>
      </c>
      <c r="F276" s="79" t="e">
        <f t="shared" si="19"/>
        <v>#REF!</v>
      </c>
      <c r="G276" s="82" t="s">
        <v>198</v>
      </c>
      <c r="H276" s="17">
        <v>20</v>
      </c>
      <c r="I276" s="37" t="e">
        <f>VLOOKUP($G276,#REF!,3,0)</f>
        <v>#REF!</v>
      </c>
      <c r="J276" s="37" t="e">
        <f>VLOOKUP($G276,#REF!,5,0)</f>
        <v>#REF!</v>
      </c>
      <c r="K276" s="37" t="e">
        <f>VLOOKUP($G276,#REF!,12,0)</f>
        <v>#REF!</v>
      </c>
      <c r="L276" s="37" t="e">
        <f>VLOOKUP($G276,#REF!,8,0)</f>
        <v>#REF!</v>
      </c>
    </row>
    <row r="277" spans="1:12" s="81" customFormat="1">
      <c r="A277" s="118" t="s">
        <v>199</v>
      </c>
      <c r="B277" s="181"/>
      <c r="C277" s="79" t="e">
        <f t="shared" si="16"/>
        <v>#REF!</v>
      </c>
      <c r="D277" s="79" t="e">
        <f t="shared" si="17"/>
        <v>#REF!</v>
      </c>
      <c r="E277" s="79" t="e">
        <f t="shared" si="18"/>
        <v>#REF!</v>
      </c>
      <c r="F277" s="79" t="e">
        <f t="shared" si="19"/>
        <v>#REF!</v>
      </c>
      <c r="G277" s="82" t="s">
        <v>184</v>
      </c>
      <c r="H277" s="17">
        <v>200</v>
      </c>
      <c r="I277" s="37" t="e">
        <f>VLOOKUP($G277,#REF!,3,0)</f>
        <v>#REF!</v>
      </c>
      <c r="J277" s="37" t="e">
        <f>VLOOKUP($G277,#REF!,5,0)</f>
        <v>#REF!</v>
      </c>
      <c r="K277" s="37" t="e">
        <f>VLOOKUP($G277,#REF!,12,0)</f>
        <v>#REF!</v>
      </c>
      <c r="L277" s="37" t="e">
        <f>VLOOKUP($G277,#REF!,8,0)</f>
        <v>#REF!</v>
      </c>
    </row>
    <row r="278" spans="1:12" s="81" customFormat="1">
      <c r="A278" s="118"/>
      <c r="B278" s="181"/>
      <c r="C278" s="79" t="e">
        <f t="shared" si="16"/>
        <v>#REF!</v>
      </c>
      <c r="D278" s="79" t="e">
        <f t="shared" si="17"/>
        <v>#REF!</v>
      </c>
      <c r="E278" s="79" t="e">
        <f t="shared" si="18"/>
        <v>#REF!</v>
      </c>
      <c r="F278" s="79" t="e">
        <f t="shared" si="19"/>
        <v>#REF!</v>
      </c>
      <c r="G278" s="82" t="s">
        <v>183</v>
      </c>
      <c r="H278" s="17">
        <v>15</v>
      </c>
      <c r="I278" s="37" t="e">
        <f>VLOOKUP($G278,#REF!,3,0)</f>
        <v>#REF!</v>
      </c>
      <c r="J278" s="37" t="e">
        <f>VLOOKUP($G278,#REF!,5,0)</f>
        <v>#REF!</v>
      </c>
      <c r="K278" s="37" t="e">
        <f>VLOOKUP($G278,#REF!,12,0)</f>
        <v>#REF!</v>
      </c>
      <c r="L278" s="37" t="e">
        <f>VLOOKUP($G278,#REF!,8,0)</f>
        <v>#REF!</v>
      </c>
    </row>
    <row r="279" spans="1:12" s="81" customFormat="1">
      <c r="A279" s="103" t="s">
        <v>200</v>
      </c>
      <c r="B279" s="181"/>
      <c r="C279" s="79" t="e">
        <f t="shared" si="16"/>
        <v>#REF!</v>
      </c>
      <c r="D279" s="79" t="e">
        <f t="shared" si="17"/>
        <v>#REF!</v>
      </c>
      <c r="E279" s="79" t="e">
        <f t="shared" si="18"/>
        <v>#REF!</v>
      </c>
      <c r="F279" s="79" t="e">
        <f t="shared" si="19"/>
        <v>#REF!</v>
      </c>
      <c r="G279" s="82" t="s">
        <v>201</v>
      </c>
      <c r="H279" s="17">
        <v>30</v>
      </c>
      <c r="I279" s="37" t="e">
        <f>VLOOKUP($G279,#REF!,3,0)</f>
        <v>#REF!</v>
      </c>
      <c r="J279" s="37" t="e">
        <f>VLOOKUP($G279,#REF!,5,0)</f>
        <v>#REF!</v>
      </c>
      <c r="K279" s="37" t="e">
        <f>VLOOKUP($G279,#REF!,12,0)</f>
        <v>#REF!</v>
      </c>
      <c r="L279" s="37" t="e">
        <f>VLOOKUP($G279,#REF!,8,0)</f>
        <v>#REF!</v>
      </c>
    </row>
    <row r="280" spans="1:12" s="81" customFormat="1">
      <c r="A280" s="103"/>
      <c r="B280" s="181"/>
      <c r="C280" s="79" t="e">
        <f t="shared" si="16"/>
        <v>#REF!</v>
      </c>
      <c r="D280" s="79" t="e">
        <f t="shared" si="17"/>
        <v>#REF!</v>
      </c>
      <c r="E280" s="79" t="e">
        <f t="shared" si="18"/>
        <v>#REF!</v>
      </c>
      <c r="F280" s="79" t="e">
        <f t="shared" si="19"/>
        <v>#REF!</v>
      </c>
      <c r="G280" s="82" t="s">
        <v>198</v>
      </c>
      <c r="H280" s="17">
        <v>25</v>
      </c>
      <c r="I280" s="37" t="e">
        <f>VLOOKUP($G280,#REF!,3,0)</f>
        <v>#REF!</v>
      </c>
      <c r="J280" s="37" t="e">
        <f>VLOOKUP($G280,#REF!,5,0)</f>
        <v>#REF!</v>
      </c>
      <c r="K280" s="37" t="e">
        <f>VLOOKUP($G280,#REF!,12,0)</f>
        <v>#REF!</v>
      </c>
      <c r="L280" s="37" t="e">
        <f>VLOOKUP($G280,#REF!,8,0)</f>
        <v>#REF!</v>
      </c>
    </row>
    <row r="281" spans="1:12" s="81" customFormat="1">
      <c r="A281" s="103"/>
      <c r="B281" s="181"/>
      <c r="C281" s="79" t="e">
        <f t="shared" si="16"/>
        <v>#REF!</v>
      </c>
      <c r="D281" s="79" t="e">
        <f t="shared" si="17"/>
        <v>#REF!</v>
      </c>
      <c r="E281" s="79" t="e">
        <f t="shared" si="18"/>
        <v>#REF!</v>
      </c>
      <c r="F281" s="79" t="e">
        <f t="shared" si="19"/>
        <v>#REF!</v>
      </c>
      <c r="G281" s="82" t="s">
        <v>194</v>
      </c>
      <c r="H281" s="17">
        <v>0</v>
      </c>
      <c r="I281" s="37" t="e">
        <f>VLOOKUP($G281,#REF!,3,0)</f>
        <v>#REF!</v>
      </c>
      <c r="J281" s="37" t="e">
        <f>VLOOKUP($G281,#REF!,5,0)</f>
        <v>#REF!</v>
      </c>
      <c r="K281" s="37" t="e">
        <f>VLOOKUP($G281,#REF!,12,0)</f>
        <v>#REF!</v>
      </c>
      <c r="L281" s="37" t="e">
        <f>VLOOKUP($G281,#REF!,8,0)</f>
        <v>#REF!</v>
      </c>
    </row>
    <row r="282" spans="1:12" s="81" customFormat="1">
      <c r="A282" s="103"/>
      <c r="B282" s="181"/>
      <c r="C282" s="79" t="e">
        <f t="shared" ref="C282:C346" si="20">H282*I282/100</f>
        <v>#REF!</v>
      </c>
      <c r="D282" s="79" t="e">
        <f t="shared" ref="D282:D346" si="21">H282*J282/100</f>
        <v>#REF!</v>
      </c>
      <c r="E282" s="79" t="e">
        <f t="shared" ref="E282:E346" si="22">H282*K282/100</f>
        <v>#REF!</v>
      </c>
      <c r="F282" s="79" t="e">
        <f t="shared" ref="F282:F346" si="23">H282*L282/100</f>
        <v>#REF!</v>
      </c>
      <c r="G282" s="82" t="s">
        <v>51</v>
      </c>
      <c r="H282" s="17">
        <v>50</v>
      </c>
      <c r="I282" s="37" t="e">
        <f>VLOOKUP($G282,#REF!,3,0)</f>
        <v>#REF!</v>
      </c>
      <c r="J282" s="37" t="e">
        <f>VLOOKUP($G282,#REF!,5,0)</f>
        <v>#REF!</v>
      </c>
      <c r="K282" s="37" t="e">
        <f>VLOOKUP($G282,#REF!,12,0)</f>
        <v>#REF!</v>
      </c>
      <c r="L282" s="37" t="e">
        <f>VLOOKUP($G282,#REF!,8,0)</f>
        <v>#REF!</v>
      </c>
    </row>
    <row r="283" spans="1:12" s="81" customFormat="1">
      <c r="A283" s="103" t="s">
        <v>202</v>
      </c>
      <c r="B283" s="181"/>
      <c r="C283" s="79" t="e">
        <f t="shared" si="20"/>
        <v>#REF!</v>
      </c>
      <c r="D283" s="79" t="e">
        <f t="shared" si="21"/>
        <v>#REF!</v>
      </c>
      <c r="E283" s="79" t="e">
        <f t="shared" si="22"/>
        <v>#REF!</v>
      </c>
      <c r="F283" s="79" t="e">
        <f t="shared" si="23"/>
        <v>#REF!</v>
      </c>
      <c r="G283" s="82" t="s">
        <v>191</v>
      </c>
      <c r="H283" s="17">
        <v>100</v>
      </c>
      <c r="I283" s="37" t="e">
        <f>VLOOKUP($G283,#REF!,3,0)</f>
        <v>#REF!</v>
      </c>
      <c r="J283" s="37" t="e">
        <f>VLOOKUP($G283,#REF!,5,0)</f>
        <v>#REF!</v>
      </c>
      <c r="K283" s="37" t="e">
        <f>VLOOKUP($G283,#REF!,12,0)</f>
        <v>#REF!</v>
      </c>
      <c r="L283" s="37" t="e">
        <f>VLOOKUP($G283,#REF!,8,0)</f>
        <v>#REF!</v>
      </c>
    </row>
    <row r="284" spans="1:12" s="81" customFormat="1">
      <c r="A284" s="103"/>
      <c r="B284" s="181"/>
      <c r="C284" s="79" t="e">
        <f t="shared" si="20"/>
        <v>#REF!</v>
      </c>
      <c r="D284" s="79" t="e">
        <f t="shared" si="21"/>
        <v>#REF!</v>
      </c>
      <c r="E284" s="79" t="e">
        <f t="shared" si="22"/>
        <v>#REF!</v>
      </c>
      <c r="F284" s="79" t="e">
        <f t="shared" si="23"/>
        <v>#REF!</v>
      </c>
      <c r="G284" s="82" t="s">
        <v>203</v>
      </c>
      <c r="H284" s="17">
        <v>25</v>
      </c>
      <c r="I284" s="37" t="e">
        <f>VLOOKUP($G284,#REF!,3,0)</f>
        <v>#REF!</v>
      </c>
      <c r="J284" s="37" t="e">
        <f>VLOOKUP($G284,#REF!,5,0)</f>
        <v>#REF!</v>
      </c>
      <c r="K284" s="37" t="e">
        <f>VLOOKUP($G284,#REF!,12,0)</f>
        <v>#REF!</v>
      </c>
      <c r="L284" s="37" t="e">
        <f>VLOOKUP($G284,#REF!,8,0)</f>
        <v>#REF!</v>
      </c>
    </row>
    <row r="285" spans="1:12" s="81" customFormat="1">
      <c r="A285" s="103" t="s">
        <v>204</v>
      </c>
      <c r="B285" s="181" t="s">
        <v>205</v>
      </c>
      <c r="C285" s="79" t="e">
        <f t="shared" si="20"/>
        <v>#REF!</v>
      </c>
      <c r="D285" s="79" t="e">
        <f t="shared" si="21"/>
        <v>#REF!</v>
      </c>
      <c r="E285" s="79" t="e">
        <f t="shared" si="22"/>
        <v>#REF!</v>
      </c>
      <c r="F285" s="79" t="e">
        <f t="shared" si="23"/>
        <v>#REF!</v>
      </c>
      <c r="G285" s="82" t="s">
        <v>161</v>
      </c>
      <c r="H285" s="17">
        <v>100</v>
      </c>
      <c r="I285" s="37" t="e">
        <f>VLOOKUP($G285,#REF!,3,0)</f>
        <v>#REF!</v>
      </c>
      <c r="J285" s="37" t="e">
        <f>VLOOKUP($G285,#REF!,5,0)</f>
        <v>#REF!</v>
      </c>
      <c r="K285" s="37" t="e">
        <f>VLOOKUP($G285,#REF!,12,0)</f>
        <v>#REF!</v>
      </c>
      <c r="L285" s="37" t="e">
        <f>VLOOKUP($G285,#REF!,8,0)</f>
        <v>#REF!</v>
      </c>
    </row>
    <row r="286" spans="1:12" s="81" customFormat="1">
      <c r="A286" s="103"/>
      <c r="B286" s="181"/>
      <c r="C286" s="79" t="e">
        <f t="shared" si="20"/>
        <v>#REF!</v>
      </c>
      <c r="D286" s="79" t="e">
        <f t="shared" si="21"/>
        <v>#REF!</v>
      </c>
      <c r="E286" s="79" t="e">
        <f t="shared" si="22"/>
        <v>#REF!</v>
      </c>
      <c r="F286" s="79" t="e">
        <f t="shared" si="23"/>
        <v>#REF!</v>
      </c>
      <c r="G286" s="82" t="s">
        <v>198</v>
      </c>
      <c r="H286" s="17">
        <v>15</v>
      </c>
      <c r="I286" s="37" t="e">
        <f>VLOOKUP($G286,#REF!,3,0)</f>
        <v>#REF!</v>
      </c>
      <c r="J286" s="37" t="e">
        <f>VLOOKUP($G286,#REF!,5,0)</f>
        <v>#REF!</v>
      </c>
      <c r="K286" s="37" t="e">
        <f>VLOOKUP($G286,#REF!,12,0)</f>
        <v>#REF!</v>
      </c>
      <c r="L286" s="37" t="e">
        <f>VLOOKUP($G286,#REF!,8,0)</f>
        <v>#REF!</v>
      </c>
    </row>
    <row r="287" spans="1:12" s="81" customFormat="1">
      <c r="A287" s="103"/>
      <c r="B287" s="181"/>
      <c r="C287" s="79" t="e">
        <f t="shared" si="20"/>
        <v>#REF!</v>
      </c>
      <c r="D287" s="79" t="e">
        <f t="shared" si="21"/>
        <v>#REF!</v>
      </c>
      <c r="E287" s="79" t="e">
        <f t="shared" si="22"/>
        <v>#REF!</v>
      </c>
      <c r="F287" s="79" t="e">
        <f t="shared" si="23"/>
        <v>#REF!</v>
      </c>
      <c r="G287" s="82" t="s">
        <v>194</v>
      </c>
      <c r="H287" s="17">
        <v>0</v>
      </c>
      <c r="I287" s="37" t="e">
        <f>VLOOKUP($G287,#REF!,3,0)</f>
        <v>#REF!</v>
      </c>
      <c r="J287" s="37" t="e">
        <f>VLOOKUP($G287,#REF!,5,0)</f>
        <v>#REF!</v>
      </c>
      <c r="K287" s="37" t="e">
        <f>VLOOKUP($G287,#REF!,12,0)</f>
        <v>#REF!</v>
      </c>
      <c r="L287" s="37" t="e">
        <f>VLOOKUP($G287,#REF!,8,0)</f>
        <v>#REF!</v>
      </c>
    </row>
    <row r="288" spans="1:12" s="81" customFormat="1">
      <c r="A288" s="103"/>
      <c r="B288" s="181"/>
      <c r="C288" s="79" t="e">
        <f t="shared" si="20"/>
        <v>#REF!</v>
      </c>
      <c r="D288" s="79" t="e">
        <f t="shared" si="21"/>
        <v>#REF!</v>
      </c>
      <c r="E288" s="79" t="e">
        <f t="shared" si="22"/>
        <v>#REF!</v>
      </c>
      <c r="F288" s="79" t="e">
        <f t="shared" si="23"/>
        <v>#REF!</v>
      </c>
      <c r="G288" s="82" t="s">
        <v>51</v>
      </c>
      <c r="H288" s="17">
        <v>50</v>
      </c>
      <c r="I288" s="37" t="e">
        <f>VLOOKUP($G288,#REF!,3,0)</f>
        <v>#REF!</v>
      </c>
      <c r="J288" s="37" t="e">
        <f>VLOOKUP($G288,#REF!,5,0)</f>
        <v>#REF!</v>
      </c>
      <c r="K288" s="37" t="e">
        <f>VLOOKUP($G288,#REF!,12,0)</f>
        <v>#REF!</v>
      </c>
      <c r="L288" s="37" t="e">
        <f>VLOOKUP($G288,#REF!,8,0)</f>
        <v>#REF!</v>
      </c>
    </row>
    <row r="289" spans="1:12" s="81" customFormat="1">
      <c r="A289" s="103" t="s">
        <v>206</v>
      </c>
      <c r="B289" s="181"/>
      <c r="C289" s="79" t="e">
        <f t="shared" si="20"/>
        <v>#REF!</v>
      </c>
      <c r="D289" s="79" t="e">
        <f t="shared" si="21"/>
        <v>#REF!</v>
      </c>
      <c r="E289" s="79" t="e">
        <f t="shared" si="22"/>
        <v>#REF!</v>
      </c>
      <c r="F289" s="79" t="e">
        <f t="shared" si="23"/>
        <v>#REF!</v>
      </c>
      <c r="G289" s="82" t="s">
        <v>207</v>
      </c>
      <c r="H289" s="17">
        <v>200</v>
      </c>
      <c r="I289" s="37" t="e">
        <f>VLOOKUP($G289,#REF!,3,0)</f>
        <v>#REF!</v>
      </c>
      <c r="J289" s="37" t="e">
        <f>VLOOKUP($G289,#REF!,5,0)</f>
        <v>#REF!</v>
      </c>
      <c r="K289" s="37" t="e">
        <f>VLOOKUP($G289,#REF!,12,0)</f>
        <v>#REF!</v>
      </c>
      <c r="L289" s="37" t="e">
        <f>VLOOKUP($G289,#REF!,8,0)</f>
        <v>#REF!</v>
      </c>
    </row>
    <row r="290" spans="1:12" s="81" customFormat="1">
      <c r="A290" s="103" t="s">
        <v>208</v>
      </c>
      <c r="B290" s="181"/>
      <c r="C290" s="79" t="e">
        <f t="shared" si="20"/>
        <v>#REF!</v>
      </c>
      <c r="D290" s="79" t="e">
        <f t="shared" si="21"/>
        <v>#REF!</v>
      </c>
      <c r="E290" s="79" t="e">
        <f t="shared" si="22"/>
        <v>#REF!</v>
      </c>
      <c r="F290" s="79" t="e">
        <f t="shared" si="23"/>
        <v>#REF!</v>
      </c>
      <c r="G290" s="82" t="s">
        <v>198</v>
      </c>
      <c r="H290" s="17">
        <v>20</v>
      </c>
      <c r="I290" s="37" t="e">
        <f>VLOOKUP($G290,#REF!,3,0)</f>
        <v>#REF!</v>
      </c>
      <c r="J290" s="37" t="e">
        <f>VLOOKUP($G290,#REF!,5,0)</f>
        <v>#REF!</v>
      </c>
      <c r="K290" s="37" t="e">
        <f>VLOOKUP($G290,#REF!,12,0)</f>
        <v>#REF!</v>
      </c>
      <c r="L290" s="37" t="e">
        <f>VLOOKUP($G290,#REF!,8,0)</f>
        <v>#REF!</v>
      </c>
    </row>
    <row r="291" spans="1:12" s="81" customFormat="1">
      <c r="A291" s="103"/>
      <c r="B291" s="181"/>
      <c r="C291" s="79" t="e">
        <f t="shared" si="20"/>
        <v>#REF!</v>
      </c>
      <c r="D291" s="79" t="e">
        <f t="shared" si="21"/>
        <v>#REF!</v>
      </c>
      <c r="E291" s="79" t="e">
        <f t="shared" si="22"/>
        <v>#REF!</v>
      </c>
      <c r="F291" s="79" t="e">
        <f t="shared" si="23"/>
        <v>#REF!</v>
      </c>
      <c r="G291" s="82" t="s">
        <v>209</v>
      </c>
      <c r="H291" s="17">
        <v>80</v>
      </c>
      <c r="I291" s="37" t="e">
        <f>VLOOKUP($G291,#REF!,3,0)</f>
        <v>#REF!</v>
      </c>
      <c r="J291" s="37" t="e">
        <f>VLOOKUP($G291,#REF!,5,0)</f>
        <v>#REF!</v>
      </c>
      <c r="K291" s="37" t="e">
        <f>VLOOKUP($G291,#REF!,12,0)</f>
        <v>#REF!</v>
      </c>
      <c r="L291" s="37" t="e">
        <f>VLOOKUP($G291,#REF!,8,0)</f>
        <v>#REF!</v>
      </c>
    </row>
    <row r="292" spans="1:12" s="81" customFormat="1">
      <c r="A292" s="103"/>
      <c r="B292" s="181"/>
      <c r="C292" s="79" t="e">
        <f t="shared" si="20"/>
        <v>#REF!</v>
      </c>
      <c r="D292" s="79" t="e">
        <f t="shared" si="21"/>
        <v>#REF!</v>
      </c>
      <c r="E292" s="79" t="e">
        <f t="shared" si="22"/>
        <v>#REF!</v>
      </c>
      <c r="F292" s="79" t="e">
        <f t="shared" si="23"/>
        <v>#REF!</v>
      </c>
      <c r="G292" s="82" t="s">
        <v>194</v>
      </c>
      <c r="H292" s="17">
        <v>0</v>
      </c>
      <c r="I292" s="37" t="e">
        <f>VLOOKUP($G292,#REF!,3,0)</f>
        <v>#REF!</v>
      </c>
      <c r="J292" s="37" t="e">
        <f>VLOOKUP($G292,#REF!,5,0)</f>
        <v>#REF!</v>
      </c>
      <c r="K292" s="37" t="e">
        <f>VLOOKUP($G292,#REF!,12,0)</f>
        <v>#REF!</v>
      </c>
      <c r="L292" s="37" t="e">
        <f>VLOOKUP($G292,#REF!,8,0)</f>
        <v>#REF!</v>
      </c>
    </row>
    <row r="293" spans="1:12" s="81" customFormat="1">
      <c r="A293" s="103"/>
      <c r="B293" s="181"/>
      <c r="C293" s="79" t="e">
        <f t="shared" si="20"/>
        <v>#REF!</v>
      </c>
      <c r="D293" s="79" t="e">
        <f t="shared" si="21"/>
        <v>#REF!</v>
      </c>
      <c r="E293" s="79" t="e">
        <f t="shared" si="22"/>
        <v>#REF!</v>
      </c>
      <c r="F293" s="79" t="e">
        <f t="shared" si="23"/>
        <v>#REF!</v>
      </c>
      <c r="G293" s="82" t="s">
        <v>51</v>
      </c>
      <c r="H293" s="17">
        <v>50</v>
      </c>
      <c r="I293" s="37" t="e">
        <f>VLOOKUP($G293,#REF!,3,0)</f>
        <v>#REF!</v>
      </c>
      <c r="J293" s="37" t="e">
        <f>VLOOKUP($G293,#REF!,5,0)</f>
        <v>#REF!</v>
      </c>
      <c r="K293" s="37" t="e">
        <f>VLOOKUP($G293,#REF!,12,0)</f>
        <v>#REF!</v>
      </c>
      <c r="L293" s="37" t="e">
        <f>VLOOKUP($G293,#REF!,8,0)</f>
        <v>#REF!</v>
      </c>
    </row>
    <row r="294" spans="1:12" s="81" customFormat="1">
      <c r="A294" s="103" t="s">
        <v>210</v>
      </c>
      <c r="B294" s="181"/>
      <c r="C294" s="79" t="e">
        <f t="shared" si="20"/>
        <v>#REF!</v>
      </c>
      <c r="D294" s="79" t="e">
        <f t="shared" si="21"/>
        <v>#REF!</v>
      </c>
      <c r="E294" s="79" t="e">
        <f t="shared" si="22"/>
        <v>#REF!</v>
      </c>
      <c r="F294" s="79" t="e">
        <f t="shared" si="23"/>
        <v>#REF!</v>
      </c>
      <c r="G294" s="82" t="s">
        <v>211</v>
      </c>
      <c r="H294" s="17">
        <v>30</v>
      </c>
      <c r="I294" s="37" t="e">
        <f>VLOOKUP($G294,#REF!,3,0)</f>
        <v>#REF!</v>
      </c>
      <c r="J294" s="37" t="e">
        <f>VLOOKUP($G294,#REF!,5,0)</f>
        <v>#REF!</v>
      </c>
      <c r="K294" s="37" t="e">
        <f>VLOOKUP($G294,#REF!,12,0)</f>
        <v>#REF!</v>
      </c>
      <c r="L294" s="37" t="e">
        <f>VLOOKUP($G294,#REF!,8,0)</f>
        <v>#REF!</v>
      </c>
    </row>
    <row r="295" spans="1:12" s="81" customFormat="1">
      <c r="A295" s="103"/>
      <c r="B295" s="181"/>
      <c r="C295" s="79" t="e">
        <f t="shared" si="20"/>
        <v>#REF!</v>
      </c>
      <c r="D295" s="79" t="e">
        <f t="shared" si="21"/>
        <v>#REF!</v>
      </c>
      <c r="E295" s="79" t="e">
        <f t="shared" si="22"/>
        <v>#REF!</v>
      </c>
      <c r="F295" s="79" t="e">
        <f t="shared" si="23"/>
        <v>#REF!</v>
      </c>
      <c r="G295" s="82" t="s">
        <v>194</v>
      </c>
      <c r="H295" s="17">
        <v>0</v>
      </c>
      <c r="I295" s="37" t="e">
        <f>VLOOKUP($G295,#REF!,3,0)</f>
        <v>#REF!</v>
      </c>
      <c r="J295" s="37" t="e">
        <f>VLOOKUP($G295,#REF!,5,0)</f>
        <v>#REF!</v>
      </c>
      <c r="K295" s="37" t="e">
        <f>VLOOKUP($G295,#REF!,12,0)</f>
        <v>#REF!</v>
      </c>
      <c r="L295" s="37" t="e">
        <f>VLOOKUP($G295,#REF!,8,0)</f>
        <v>#REF!</v>
      </c>
    </row>
    <row r="296" spans="1:12" s="81" customFormat="1">
      <c r="A296" s="103"/>
      <c r="B296" s="181"/>
      <c r="C296" s="79" t="e">
        <f t="shared" si="20"/>
        <v>#REF!</v>
      </c>
      <c r="D296" s="79" t="e">
        <f t="shared" si="21"/>
        <v>#REF!</v>
      </c>
      <c r="E296" s="79" t="e">
        <f t="shared" si="22"/>
        <v>#REF!</v>
      </c>
      <c r="F296" s="79" t="e">
        <f t="shared" si="23"/>
        <v>#REF!</v>
      </c>
      <c r="G296" s="82" t="s">
        <v>51</v>
      </c>
      <c r="H296" s="17">
        <v>50</v>
      </c>
      <c r="I296" s="37" t="e">
        <f>VLOOKUP($G296,#REF!,3,0)</f>
        <v>#REF!</v>
      </c>
      <c r="J296" s="37" t="e">
        <f>VLOOKUP($G296,#REF!,5,0)</f>
        <v>#REF!</v>
      </c>
      <c r="K296" s="37" t="e">
        <f>VLOOKUP($G296,#REF!,12,0)</f>
        <v>#REF!</v>
      </c>
      <c r="L296" s="37" t="e">
        <f>VLOOKUP($G296,#REF!,8,0)</f>
        <v>#REF!</v>
      </c>
    </row>
    <row r="297" spans="1:12" s="81" customFormat="1">
      <c r="A297" s="103" t="s">
        <v>212</v>
      </c>
      <c r="B297" s="181"/>
      <c r="C297" s="79" t="e">
        <f t="shared" si="20"/>
        <v>#REF!</v>
      </c>
      <c r="D297" s="79" t="e">
        <f t="shared" si="21"/>
        <v>#REF!</v>
      </c>
      <c r="E297" s="79" t="e">
        <f t="shared" si="22"/>
        <v>#REF!</v>
      </c>
      <c r="F297" s="79" t="e">
        <f t="shared" si="23"/>
        <v>#REF!</v>
      </c>
      <c r="G297" s="82" t="s">
        <v>184</v>
      </c>
      <c r="H297" s="17">
        <v>50</v>
      </c>
      <c r="I297" s="37" t="e">
        <f>VLOOKUP($G297,#REF!,3,0)</f>
        <v>#REF!</v>
      </c>
      <c r="J297" s="37" t="e">
        <f>VLOOKUP($G297,#REF!,5,0)</f>
        <v>#REF!</v>
      </c>
      <c r="K297" s="37" t="e">
        <f>VLOOKUP($G297,#REF!,12,0)</f>
        <v>#REF!</v>
      </c>
      <c r="L297" s="37" t="e">
        <f>VLOOKUP($G297,#REF!,8,0)</f>
        <v>#REF!</v>
      </c>
    </row>
    <row r="298" spans="1:12" s="81" customFormat="1">
      <c r="A298" s="103"/>
      <c r="B298" s="181"/>
      <c r="C298" s="79" t="e">
        <f t="shared" si="20"/>
        <v>#REF!</v>
      </c>
      <c r="D298" s="79" t="e">
        <f t="shared" si="21"/>
        <v>#REF!</v>
      </c>
      <c r="E298" s="79" t="e">
        <f t="shared" si="22"/>
        <v>#REF!</v>
      </c>
      <c r="F298" s="79" t="e">
        <f t="shared" si="23"/>
        <v>#REF!</v>
      </c>
      <c r="G298" s="82" t="s">
        <v>88</v>
      </c>
      <c r="H298" s="17">
        <v>50</v>
      </c>
      <c r="I298" s="37" t="e">
        <f>VLOOKUP($G298,#REF!,3,0)</f>
        <v>#REF!</v>
      </c>
      <c r="J298" s="37" t="e">
        <f>VLOOKUP($G298,#REF!,5,0)</f>
        <v>#REF!</v>
      </c>
      <c r="K298" s="37" t="e">
        <f>VLOOKUP($G298,#REF!,12,0)</f>
        <v>#REF!</v>
      </c>
      <c r="L298" s="37" t="e">
        <f>VLOOKUP($G298,#REF!,8,0)</f>
        <v>#REF!</v>
      </c>
    </row>
    <row r="299" spans="1:12" s="81" customFormat="1">
      <c r="A299" s="103"/>
      <c r="B299" s="181"/>
      <c r="C299" s="79" t="e">
        <f t="shared" si="20"/>
        <v>#REF!</v>
      </c>
      <c r="D299" s="79" t="e">
        <f t="shared" si="21"/>
        <v>#REF!</v>
      </c>
      <c r="E299" s="79" t="e">
        <f t="shared" si="22"/>
        <v>#REF!</v>
      </c>
      <c r="F299" s="79" t="e">
        <f t="shared" si="23"/>
        <v>#REF!</v>
      </c>
      <c r="G299" s="82" t="s">
        <v>213</v>
      </c>
      <c r="H299" s="17">
        <v>25</v>
      </c>
      <c r="I299" s="37" t="e">
        <f>VLOOKUP($G299,#REF!,3,0)</f>
        <v>#REF!</v>
      </c>
      <c r="J299" s="37" t="e">
        <f>VLOOKUP($G299,#REF!,5,0)</f>
        <v>#REF!</v>
      </c>
      <c r="K299" s="37" t="e">
        <f>VLOOKUP($G299,#REF!,12,0)</f>
        <v>#REF!</v>
      </c>
      <c r="L299" s="37" t="e">
        <f>VLOOKUP($G299,#REF!,8,0)</f>
        <v>#REF!</v>
      </c>
    </row>
    <row r="300" spans="1:12" s="81" customFormat="1">
      <c r="A300" s="103" t="s">
        <v>214</v>
      </c>
      <c r="B300" s="181"/>
      <c r="C300" s="79" t="e">
        <f t="shared" si="20"/>
        <v>#REF!</v>
      </c>
      <c r="D300" s="79" t="e">
        <f t="shared" si="21"/>
        <v>#REF!</v>
      </c>
      <c r="E300" s="79" t="e">
        <f t="shared" si="22"/>
        <v>#REF!</v>
      </c>
      <c r="F300" s="79" t="e">
        <f t="shared" si="23"/>
        <v>#REF!</v>
      </c>
      <c r="G300" s="82" t="s">
        <v>51</v>
      </c>
      <c r="H300" s="17">
        <v>200</v>
      </c>
      <c r="I300" s="37" t="e">
        <f>VLOOKUP($G300,#REF!,3,0)</f>
        <v>#REF!</v>
      </c>
      <c r="J300" s="37" t="e">
        <f>VLOOKUP($G300,#REF!,5,0)</f>
        <v>#REF!</v>
      </c>
      <c r="K300" s="37" t="e">
        <f>VLOOKUP($G300,#REF!,12,0)</f>
        <v>#REF!</v>
      </c>
      <c r="L300" s="37" t="e">
        <f>VLOOKUP($G300,#REF!,8,0)</f>
        <v>#REF!</v>
      </c>
    </row>
    <row r="301" spans="1:12" s="81" customFormat="1">
      <c r="A301" s="103"/>
      <c r="B301" s="181"/>
      <c r="C301" s="79" t="e">
        <f t="shared" si="20"/>
        <v>#REF!</v>
      </c>
      <c r="D301" s="79" t="e">
        <f t="shared" si="21"/>
        <v>#REF!</v>
      </c>
      <c r="E301" s="79" t="e">
        <f t="shared" si="22"/>
        <v>#REF!</v>
      </c>
      <c r="F301" s="79" t="e">
        <f t="shared" si="23"/>
        <v>#REF!</v>
      </c>
      <c r="G301" s="82" t="s">
        <v>215</v>
      </c>
      <c r="H301" s="17">
        <v>20</v>
      </c>
      <c r="I301" s="37" t="e">
        <f>VLOOKUP($G301,#REF!,3,0)</f>
        <v>#REF!</v>
      </c>
      <c r="J301" s="37" t="e">
        <f>VLOOKUP($G301,#REF!,5,0)</f>
        <v>#REF!</v>
      </c>
      <c r="K301" s="37" t="e">
        <f>VLOOKUP($G301,#REF!,12,0)</f>
        <v>#REF!</v>
      </c>
      <c r="L301" s="37" t="e">
        <f>VLOOKUP($G301,#REF!,8,0)</f>
        <v>#REF!</v>
      </c>
    </row>
    <row r="302" spans="1:12" s="81" customFormat="1">
      <c r="A302" s="103" t="s">
        <v>216</v>
      </c>
      <c r="B302" s="181"/>
      <c r="C302" s="79" t="e">
        <f t="shared" si="20"/>
        <v>#REF!</v>
      </c>
      <c r="D302" s="79" t="e">
        <f t="shared" si="21"/>
        <v>#REF!</v>
      </c>
      <c r="E302" s="79" t="e">
        <f t="shared" si="22"/>
        <v>#REF!</v>
      </c>
      <c r="F302" s="79" t="e">
        <f t="shared" si="23"/>
        <v>#REF!</v>
      </c>
      <c r="G302" s="82" t="s">
        <v>184</v>
      </c>
      <c r="H302" s="17">
        <v>200</v>
      </c>
      <c r="I302" s="37" t="e">
        <f>VLOOKUP($G302,#REF!,3,0)</f>
        <v>#REF!</v>
      </c>
      <c r="J302" s="37" t="e">
        <f>VLOOKUP($G302,#REF!,5,0)</f>
        <v>#REF!</v>
      </c>
      <c r="K302" s="37" t="e">
        <f>VLOOKUP($G302,#REF!,12,0)</f>
        <v>#REF!</v>
      </c>
      <c r="L302" s="37" t="e">
        <f>VLOOKUP($G302,#REF!,8,0)</f>
        <v>#REF!</v>
      </c>
    </row>
    <row r="303" spans="1:12" s="81" customFormat="1">
      <c r="A303" s="103"/>
      <c r="B303" s="181"/>
      <c r="C303" s="79" t="e">
        <f t="shared" si="20"/>
        <v>#REF!</v>
      </c>
      <c r="D303" s="79" t="e">
        <f t="shared" si="21"/>
        <v>#REF!</v>
      </c>
      <c r="E303" s="79" t="e">
        <f t="shared" si="22"/>
        <v>#REF!</v>
      </c>
      <c r="F303" s="79" t="e">
        <f t="shared" si="23"/>
        <v>#REF!</v>
      </c>
      <c r="G303" s="82" t="s">
        <v>209</v>
      </c>
      <c r="H303" s="17">
        <v>80</v>
      </c>
      <c r="I303" s="37" t="e">
        <f>VLOOKUP($G303,#REF!,3,0)</f>
        <v>#REF!</v>
      </c>
      <c r="J303" s="37" t="e">
        <f>VLOOKUP($G303,#REF!,5,0)</f>
        <v>#REF!</v>
      </c>
      <c r="K303" s="37" t="e">
        <f>VLOOKUP($G303,#REF!,12,0)</f>
        <v>#REF!</v>
      </c>
      <c r="L303" s="37" t="e">
        <f>VLOOKUP($G303,#REF!,8,0)</f>
        <v>#REF!</v>
      </c>
    </row>
    <row r="304" spans="1:12" s="81" customFormat="1">
      <c r="A304" s="103" t="s">
        <v>217</v>
      </c>
      <c r="B304" s="181"/>
      <c r="C304" s="79" t="e">
        <f t="shared" si="20"/>
        <v>#REF!</v>
      </c>
      <c r="D304" s="79" t="e">
        <f t="shared" si="21"/>
        <v>#REF!</v>
      </c>
      <c r="E304" s="79" t="e">
        <f t="shared" si="22"/>
        <v>#REF!</v>
      </c>
      <c r="F304" s="79" t="e">
        <f t="shared" si="23"/>
        <v>#REF!</v>
      </c>
      <c r="G304" s="82" t="s">
        <v>203</v>
      </c>
      <c r="H304" s="17">
        <v>25</v>
      </c>
      <c r="I304" s="37" t="e">
        <f>VLOOKUP($G304,#REF!,3,0)</f>
        <v>#REF!</v>
      </c>
      <c r="J304" s="37" t="e">
        <f>VLOOKUP($G304,#REF!,5,0)</f>
        <v>#REF!</v>
      </c>
      <c r="K304" s="37" t="e">
        <f>VLOOKUP($G304,#REF!,12,0)</f>
        <v>#REF!</v>
      </c>
      <c r="L304" s="37" t="e">
        <f>VLOOKUP($G304,#REF!,8,0)</f>
        <v>#REF!</v>
      </c>
    </row>
    <row r="305" spans="1:12" s="81" customFormat="1">
      <c r="A305" s="103"/>
      <c r="B305" s="181"/>
      <c r="C305" s="79" t="e">
        <f t="shared" si="20"/>
        <v>#REF!</v>
      </c>
      <c r="D305" s="79" t="e">
        <f t="shared" si="21"/>
        <v>#REF!</v>
      </c>
      <c r="E305" s="79" t="e">
        <f t="shared" si="22"/>
        <v>#REF!</v>
      </c>
      <c r="F305" s="79" t="e">
        <f t="shared" si="23"/>
        <v>#REF!</v>
      </c>
      <c r="G305" s="82" t="s">
        <v>218</v>
      </c>
      <c r="H305" s="17">
        <v>30</v>
      </c>
      <c r="I305" s="37" t="e">
        <f>VLOOKUP($G305,#REF!,3,0)</f>
        <v>#REF!</v>
      </c>
      <c r="J305" s="37" t="e">
        <f>VLOOKUP($G305,#REF!,5,0)</f>
        <v>#REF!</v>
      </c>
      <c r="K305" s="37" t="e">
        <f>VLOOKUP($G305,#REF!,12,0)</f>
        <v>#REF!</v>
      </c>
      <c r="L305" s="37" t="e">
        <f>VLOOKUP($G305,#REF!,8,0)</f>
        <v>#REF!</v>
      </c>
    </row>
    <row r="306" spans="1:12" s="81" customFormat="1">
      <c r="A306" s="103"/>
      <c r="B306" s="181"/>
      <c r="C306" s="79" t="e">
        <f t="shared" si="20"/>
        <v>#REF!</v>
      </c>
      <c r="D306" s="79" t="e">
        <f t="shared" si="21"/>
        <v>#REF!</v>
      </c>
      <c r="E306" s="79" t="e">
        <f t="shared" si="22"/>
        <v>#REF!</v>
      </c>
      <c r="F306" s="79" t="e">
        <f t="shared" si="23"/>
        <v>#REF!</v>
      </c>
      <c r="G306" s="82" t="s">
        <v>194</v>
      </c>
      <c r="H306" s="17">
        <v>0</v>
      </c>
      <c r="I306" s="37" t="e">
        <f>VLOOKUP($G306,#REF!,3,0)</f>
        <v>#REF!</v>
      </c>
      <c r="J306" s="37" t="e">
        <f>VLOOKUP($G306,#REF!,5,0)</f>
        <v>#REF!</v>
      </c>
      <c r="K306" s="37" t="e">
        <f>VLOOKUP($G306,#REF!,12,0)</f>
        <v>#REF!</v>
      </c>
      <c r="L306" s="37" t="e">
        <f>VLOOKUP($G306,#REF!,8,0)</f>
        <v>#REF!</v>
      </c>
    </row>
    <row r="307" spans="1:12" s="81" customFormat="1">
      <c r="A307" s="103"/>
      <c r="B307" s="181"/>
      <c r="C307" s="79" t="e">
        <f t="shared" si="20"/>
        <v>#REF!</v>
      </c>
      <c r="D307" s="79" t="e">
        <f t="shared" si="21"/>
        <v>#REF!</v>
      </c>
      <c r="E307" s="79" t="e">
        <f t="shared" si="22"/>
        <v>#REF!</v>
      </c>
      <c r="F307" s="79" t="e">
        <f t="shared" si="23"/>
        <v>#REF!</v>
      </c>
      <c r="G307" s="82" t="s">
        <v>51</v>
      </c>
      <c r="H307" s="17">
        <v>50</v>
      </c>
      <c r="I307" s="37" t="e">
        <f>VLOOKUP($G307,#REF!,3,0)</f>
        <v>#REF!</v>
      </c>
      <c r="J307" s="37" t="e">
        <f>VLOOKUP($G307,#REF!,5,0)</f>
        <v>#REF!</v>
      </c>
      <c r="K307" s="37" t="e">
        <f>VLOOKUP($G307,#REF!,12,0)</f>
        <v>#REF!</v>
      </c>
      <c r="L307" s="37" t="e">
        <f>VLOOKUP($G307,#REF!,8,0)</f>
        <v>#REF!</v>
      </c>
    </row>
    <row r="308" spans="1:12" s="81" customFormat="1">
      <c r="A308" s="103" t="s">
        <v>219</v>
      </c>
      <c r="B308" s="181"/>
      <c r="C308" s="79" t="e">
        <f t="shared" si="20"/>
        <v>#REF!</v>
      </c>
      <c r="D308" s="79" t="e">
        <f t="shared" si="21"/>
        <v>#REF!</v>
      </c>
      <c r="E308" s="79" t="e">
        <f t="shared" si="22"/>
        <v>#REF!</v>
      </c>
      <c r="F308" s="79" t="e">
        <f t="shared" si="23"/>
        <v>#REF!</v>
      </c>
      <c r="G308" s="82" t="s">
        <v>203</v>
      </c>
      <c r="H308" s="17">
        <v>25</v>
      </c>
      <c r="I308" s="37" t="e">
        <f>VLOOKUP($G308,#REF!,3,0)</f>
        <v>#REF!</v>
      </c>
      <c r="J308" s="37" t="e">
        <f>VLOOKUP($G308,#REF!,5,0)</f>
        <v>#REF!</v>
      </c>
      <c r="K308" s="37" t="e">
        <f>VLOOKUP($G308,#REF!,12,0)</f>
        <v>#REF!</v>
      </c>
      <c r="L308" s="37" t="e">
        <f>VLOOKUP($G308,#REF!,8,0)</f>
        <v>#REF!</v>
      </c>
    </row>
    <row r="309" spans="1:12" s="81" customFormat="1">
      <c r="A309" s="103"/>
      <c r="B309" s="181"/>
      <c r="C309" s="79" t="e">
        <f t="shared" si="20"/>
        <v>#REF!</v>
      </c>
      <c r="D309" s="79" t="e">
        <f t="shared" si="21"/>
        <v>#REF!</v>
      </c>
      <c r="E309" s="79" t="e">
        <f t="shared" si="22"/>
        <v>#REF!</v>
      </c>
      <c r="F309" s="79" t="e">
        <f t="shared" si="23"/>
        <v>#REF!</v>
      </c>
      <c r="G309" s="82" t="s">
        <v>218</v>
      </c>
      <c r="H309" s="17">
        <v>30</v>
      </c>
      <c r="I309" s="37" t="e">
        <f>VLOOKUP($G309,#REF!,3,0)</f>
        <v>#REF!</v>
      </c>
      <c r="J309" s="37" t="e">
        <f>VLOOKUP($G309,#REF!,5,0)</f>
        <v>#REF!</v>
      </c>
      <c r="K309" s="37" t="e">
        <f>VLOOKUP($G309,#REF!,12,0)</f>
        <v>#REF!</v>
      </c>
      <c r="L309" s="37" t="e">
        <f>VLOOKUP($G309,#REF!,8,0)</f>
        <v>#REF!</v>
      </c>
    </row>
    <row r="310" spans="1:12" s="81" customFormat="1">
      <c r="A310" s="103" t="s">
        <v>220</v>
      </c>
      <c r="B310" s="181"/>
      <c r="C310" s="79" t="e">
        <f t="shared" si="20"/>
        <v>#REF!</v>
      </c>
      <c r="D310" s="79" t="e">
        <f t="shared" si="21"/>
        <v>#REF!</v>
      </c>
      <c r="E310" s="79" t="e">
        <f t="shared" si="22"/>
        <v>#REF!</v>
      </c>
      <c r="F310" s="79" t="e">
        <f t="shared" si="23"/>
        <v>#REF!</v>
      </c>
      <c r="G310" s="82" t="s">
        <v>185</v>
      </c>
      <c r="H310" s="17">
        <v>100</v>
      </c>
      <c r="I310" s="37" t="e">
        <f>VLOOKUP($G310,#REF!,3,0)</f>
        <v>#REF!</v>
      </c>
      <c r="J310" s="37" t="e">
        <f>VLOOKUP($G310,#REF!,5,0)</f>
        <v>#REF!</v>
      </c>
      <c r="K310" s="37" t="e">
        <f>VLOOKUP($G310,#REF!,12,0)</f>
        <v>#REF!</v>
      </c>
      <c r="L310" s="37" t="e">
        <f>VLOOKUP($G310,#REF!,8,0)</f>
        <v>#REF!</v>
      </c>
    </row>
    <row r="311" spans="1:12" s="81" customFormat="1">
      <c r="A311" s="103"/>
      <c r="B311" s="181"/>
      <c r="C311" s="79" t="e">
        <f t="shared" si="20"/>
        <v>#REF!</v>
      </c>
      <c r="D311" s="79" t="e">
        <f t="shared" si="21"/>
        <v>#REF!</v>
      </c>
      <c r="E311" s="79" t="e">
        <f t="shared" si="22"/>
        <v>#REF!</v>
      </c>
      <c r="F311" s="79" t="e">
        <f t="shared" si="23"/>
        <v>#REF!</v>
      </c>
      <c r="G311" s="82" t="s">
        <v>221</v>
      </c>
      <c r="H311" s="17">
        <v>5</v>
      </c>
      <c r="I311" s="37" t="e">
        <f>VLOOKUP($G311,#REF!,3,0)</f>
        <v>#REF!</v>
      </c>
      <c r="J311" s="37" t="e">
        <f>VLOOKUP($G311,#REF!,5,0)</f>
        <v>#REF!</v>
      </c>
      <c r="K311" s="37" t="e">
        <f>VLOOKUP($G311,#REF!,12,0)</f>
        <v>#REF!</v>
      </c>
      <c r="L311" s="37" t="e">
        <f>VLOOKUP($G311,#REF!,8,0)</f>
        <v>#REF!</v>
      </c>
    </row>
    <row r="312" spans="1:12" s="81" customFormat="1">
      <c r="A312" s="103"/>
      <c r="B312" s="181"/>
      <c r="C312" s="79" t="e">
        <f t="shared" si="20"/>
        <v>#REF!</v>
      </c>
      <c r="D312" s="79" t="e">
        <f t="shared" si="21"/>
        <v>#REF!</v>
      </c>
      <c r="E312" s="79" t="e">
        <f t="shared" si="22"/>
        <v>#REF!</v>
      </c>
      <c r="F312" s="79" t="e">
        <f t="shared" si="23"/>
        <v>#REF!</v>
      </c>
      <c r="G312" s="82" t="s">
        <v>211</v>
      </c>
      <c r="H312" s="17">
        <v>30</v>
      </c>
      <c r="I312" s="37" t="e">
        <f>VLOOKUP($G312,#REF!,3,0)</f>
        <v>#REF!</v>
      </c>
      <c r="J312" s="37" t="e">
        <f>VLOOKUP($G312,#REF!,5,0)</f>
        <v>#REF!</v>
      </c>
      <c r="K312" s="37" t="e">
        <f>VLOOKUP($G312,#REF!,12,0)</f>
        <v>#REF!</v>
      </c>
      <c r="L312" s="37" t="e">
        <f>VLOOKUP($G312,#REF!,8,0)</f>
        <v>#REF!</v>
      </c>
    </row>
    <row r="313" spans="1:12" s="81" customFormat="1">
      <c r="A313" s="103"/>
      <c r="B313" s="181"/>
      <c r="C313" s="79" t="e">
        <f t="shared" si="20"/>
        <v>#REF!</v>
      </c>
      <c r="D313" s="79" t="e">
        <f t="shared" si="21"/>
        <v>#REF!</v>
      </c>
      <c r="E313" s="79" t="e">
        <f t="shared" si="22"/>
        <v>#REF!</v>
      </c>
      <c r="F313" s="79" t="e">
        <f t="shared" si="23"/>
        <v>#REF!</v>
      </c>
      <c r="G313" s="82" t="s">
        <v>222</v>
      </c>
      <c r="H313" s="17">
        <v>50</v>
      </c>
      <c r="I313" s="37" t="e">
        <f>VLOOKUP($G313,#REF!,3,0)</f>
        <v>#REF!</v>
      </c>
      <c r="J313" s="37" t="e">
        <f>VLOOKUP($G313,#REF!,5,0)</f>
        <v>#REF!</v>
      </c>
      <c r="K313" s="37" t="e">
        <f>VLOOKUP($G313,#REF!,12,0)</f>
        <v>#REF!</v>
      </c>
      <c r="L313" s="37" t="e">
        <f>VLOOKUP($G313,#REF!,8,0)</f>
        <v>#REF!</v>
      </c>
    </row>
    <row r="314" spans="1:12" s="81" customFormat="1">
      <c r="A314" s="103" t="s">
        <v>223</v>
      </c>
      <c r="B314" s="181"/>
      <c r="C314" s="79" t="e">
        <f t="shared" si="20"/>
        <v>#REF!</v>
      </c>
      <c r="D314" s="79" t="e">
        <f t="shared" si="21"/>
        <v>#REF!</v>
      </c>
      <c r="E314" s="79" t="e">
        <f t="shared" si="22"/>
        <v>#REF!</v>
      </c>
      <c r="F314" s="79" t="e">
        <f t="shared" si="23"/>
        <v>#REF!</v>
      </c>
      <c r="G314" s="82" t="s">
        <v>224</v>
      </c>
      <c r="H314" s="17">
        <v>100</v>
      </c>
      <c r="I314" s="37" t="e">
        <f>VLOOKUP($G314,#REF!,3,0)</f>
        <v>#REF!</v>
      </c>
      <c r="J314" s="37" t="e">
        <f>VLOOKUP($G314,#REF!,5,0)</f>
        <v>#REF!</v>
      </c>
      <c r="K314" s="37" t="e">
        <f>VLOOKUP($G314,#REF!,12,0)</f>
        <v>#REF!</v>
      </c>
      <c r="L314" s="37" t="e">
        <f>VLOOKUP($G314,#REF!,8,0)</f>
        <v>#REF!</v>
      </c>
    </row>
    <row r="315" spans="1:12" s="81" customFormat="1">
      <c r="A315" s="103"/>
      <c r="B315" s="181"/>
      <c r="C315" s="79" t="e">
        <f t="shared" si="20"/>
        <v>#REF!</v>
      </c>
      <c r="D315" s="79" t="e">
        <f t="shared" si="21"/>
        <v>#REF!</v>
      </c>
      <c r="E315" s="79" t="e">
        <f t="shared" si="22"/>
        <v>#REF!</v>
      </c>
      <c r="F315" s="79" t="e">
        <f t="shared" si="23"/>
        <v>#REF!</v>
      </c>
      <c r="G315" s="82" t="s">
        <v>198</v>
      </c>
      <c r="H315" s="17">
        <v>30</v>
      </c>
      <c r="I315" s="37" t="e">
        <f>VLOOKUP($G315,#REF!,3,0)</f>
        <v>#REF!</v>
      </c>
      <c r="J315" s="37" t="e">
        <f>VLOOKUP($G315,#REF!,5,0)</f>
        <v>#REF!</v>
      </c>
      <c r="K315" s="37" t="e">
        <f>VLOOKUP($G315,#REF!,12,0)</f>
        <v>#REF!</v>
      </c>
      <c r="L315" s="37" t="e">
        <f>VLOOKUP($G315,#REF!,8,0)</f>
        <v>#REF!</v>
      </c>
    </row>
    <row r="316" spans="1:12" s="81" customFormat="1">
      <c r="A316" s="103" t="s">
        <v>225</v>
      </c>
      <c r="B316" s="181"/>
      <c r="C316" s="79" t="e">
        <f t="shared" si="20"/>
        <v>#REF!</v>
      </c>
      <c r="D316" s="79" t="e">
        <f t="shared" si="21"/>
        <v>#REF!</v>
      </c>
      <c r="E316" s="79" t="e">
        <f t="shared" si="22"/>
        <v>#REF!</v>
      </c>
      <c r="F316" s="79" t="e">
        <f t="shared" si="23"/>
        <v>#REF!</v>
      </c>
      <c r="G316" s="82" t="s">
        <v>161</v>
      </c>
      <c r="H316" s="17">
        <v>50</v>
      </c>
      <c r="I316" s="37" t="e">
        <f>VLOOKUP($G316,#REF!,3,0)</f>
        <v>#REF!</v>
      </c>
      <c r="J316" s="37" t="e">
        <f>VLOOKUP($G316,#REF!,5,0)</f>
        <v>#REF!</v>
      </c>
      <c r="K316" s="37" t="e">
        <f>VLOOKUP($G316,#REF!,12,0)</f>
        <v>#REF!</v>
      </c>
      <c r="L316" s="37" t="e">
        <f>VLOOKUP($G316,#REF!,8,0)</f>
        <v>#REF!</v>
      </c>
    </row>
    <row r="317" spans="1:12" s="81" customFormat="1">
      <c r="A317" s="103"/>
      <c r="B317" s="181"/>
      <c r="C317" s="79" t="e">
        <f t="shared" si="20"/>
        <v>#REF!</v>
      </c>
      <c r="D317" s="79" t="e">
        <f t="shared" si="21"/>
        <v>#REF!</v>
      </c>
      <c r="E317" s="79" t="e">
        <f t="shared" si="22"/>
        <v>#REF!</v>
      </c>
      <c r="F317" s="79" t="e">
        <f t="shared" si="23"/>
        <v>#REF!</v>
      </c>
      <c r="G317" s="82" t="s">
        <v>226</v>
      </c>
      <c r="H317" s="17">
        <v>150</v>
      </c>
      <c r="I317" s="37" t="e">
        <f>VLOOKUP($G317,#REF!,3,0)</f>
        <v>#REF!</v>
      </c>
      <c r="J317" s="37" t="e">
        <f>VLOOKUP($G317,#REF!,5,0)</f>
        <v>#REF!</v>
      </c>
      <c r="K317" s="37" t="e">
        <f>VLOOKUP($G317,#REF!,12,0)</f>
        <v>#REF!</v>
      </c>
      <c r="L317" s="37" t="e">
        <f>VLOOKUP($G317,#REF!,8,0)</f>
        <v>#REF!</v>
      </c>
    </row>
    <row r="318" spans="1:12" s="81" customFormat="1">
      <c r="A318" s="103"/>
      <c r="B318" s="181"/>
      <c r="C318" s="79" t="e">
        <f t="shared" si="20"/>
        <v>#REF!</v>
      </c>
      <c r="D318" s="79" t="e">
        <f t="shared" si="21"/>
        <v>#REF!</v>
      </c>
      <c r="E318" s="79" t="e">
        <f t="shared" si="22"/>
        <v>#REF!</v>
      </c>
      <c r="F318" s="79" t="e">
        <f t="shared" si="23"/>
        <v>#REF!</v>
      </c>
      <c r="G318" s="82" t="s">
        <v>227</v>
      </c>
      <c r="H318" s="17">
        <v>50</v>
      </c>
      <c r="I318" s="37" t="e">
        <f>VLOOKUP($G318,#REF!,3,0)</f>
        <v>#REF!</v>
      </c>
      <c r="J318" s="37" t="e">
        <f>VLOOKUP($G318,#REF!,5,0)</f>
        <v>#REF!</v>
      </c>
      <c r="K318" s="37" t="e">
        <f>VLOOKUP($G318,#REF!,12,0)</f>
        <v>#REF!</v>
      </c>
      <c r="L318" s="37" t="e">
        <f>VLOOKUP($G318,#REF!,8,0)</f>
        <v>#REF!</v>
      </c>
    </row>
    <row r="319" spans="1:12" s="81" customFormat="1">
      <c r="A319" s="103"/>
      <c r="B319" s="181"/>
      <c r="C319" s="79" t="e">
        <f t="shared" si="20"/>
        <v>#REF!</v>
      </c>
      <c r="D319" s="79" t="e">
        <f t="shared" si="21"/>
        <v>#REF!</v>
      </c>
      <c r="E319" s="79" t="e">
        <f t="shared" si="22"/>
        <v>#REF!</v>
      </c>
      <c r="F319" s="79" t="e">
        <f t="shared" si="23"/>
        <v>#REF!</v>
      </c>
      <c r="G319" s="82" t="s">
        <v>228</v>
      </c>
      <c r="H319" s="17">
        <v>20</v>
      </c>
      <c r="I319" s="37" t="e">
        <f>VLOOKUP($G319,#REF!,3,0)</f>
        <v>#REF!</v>
      </c>
      <c r="J319" s="37" t="e">
        <f>VLOOKUP($G319,#REF!,5,0)</f>
        <v>#REF!</v>
      </c>
      <c r="K319" s="37" t="e">
        <f>VLOOKUP($G319,#REF!,12,0)</f>
        <v>#REF!</v>
      </c>
      <c r="L319" s="37" t="e">
        <f>VLOOKUP($G319,#REF!,8,0)</f>
        <v>#REF!</v>
      </c>
    </row>
    <row r="320" spans="1:12" s="81" customFormat="1">
      <c r="A320" s="103"/>
      <c r="B320" s="181"/>
      <c r="C320" s="79" t="e">
        <f t="shared" si="20"/>
        <v>#REF!</v>
      </c>
      <c r="D320" s="79" t="e">
        <f t="shared" si="21"/>
        <v>#REF!</v>
      </c>
      <c r="E320" s="79" t="e">
        <f t="shared" si="22"/>
        <v>#REF!</v>
      </c>
      <c r="F320" s="79" t="e">
        <f t="shared" si="23"/>
        <v>#REF!</v>
      </c>
      <c r="G320" s="82" t="s">
        <v>182</v>
      </c>
      <c r="H320" s="17">
        <v>50</v>
      </c>
      <c r="I320" s="37" t="e">
        <f>VLOOKUP($G320,#REF!,3,0)</f>
        <v>#REF!</v>
      </c>
      <c r="J320" s="37" t="e">
        <f>VLOOKUP($G320,#REF!,5,0)</f>
        <v>#REF!</v>
      </c>
      <c r="K320" s="37" t="e">
        <f>VLOOKUP($G320,#REF!,12,0)</f>
        <v>#REF!</v>
      </c>
      <c r="L320" s="37" t="e">
        <f>VLOOKUP($G320,#REF!,8,0)</f>
        <v>#REF!</v>
      </c>
    </row>
    <row r="321" spans="1:12" s="81" customFormat="1" ht="21" customHeight="1">
      <c r="A321" s="103" t="s">
        <v>229</v>
      </c>
      <c r="B321" s="181" t="s">
        <v>230</v>
      </c>
      <c r="C321" s="79" t="e">
        <f t="shared" si="20"/>
        <v>#REF!</v>
      </c>
      <c r="D321" s="79" t="e">
        <f t="shared" si="21"/>
        <v>#REF!</v>
      </c>
      <c r="E321" s="79" t="e">
        <f t="shared" si="22"/>
        <v>#REF!</v>
      </c>
      <c r="F321" s="79" t="e">
        <f t="shared" si="23"/>
        <v>#REF!</v>
      </c>
      <c r="G321" s="82" t="s">
        <v>231</v>
      </c>
      <c r="H321" s="17">
        <v>50</v>
      </c>
      <c r="I321" s="37" t="e">
        <f>VLOOKUP($G321,#REF!,3,0)</f>
        <v>#REF!</v>
      </c>
      <c r="J321" s="37" t="e">
        <f>VLOOKUP($G321,#REF!,5,0)</f>
        <v>#REF!</v>
      </c>
      <c r="K321" s="37" t="e">
        <f>VLOOKUP($G321,#REF!,12,0)</f>
        <v>#REF!</v>
      </c>
      <c r="L321" s="37" t="e">
        <f>VLOOKUP($G321,#REF!,8,0)</f>
        <v>#REF!</v>
      </c>
    </row>
    <row r="322" spans="1:12" s="81" customFormat="1">
      <c r="A322" s="103"/>
      <c r="B322" s="181"/>
      <c r="C322" s="79" t="e">
        <f t="shared" si="20"/>
        <v>#REF!</v>
      </c>
      <c r="D322" s="79" t="e">
        <f t="shared" si="21"/>
        <v>#REF!</v>
      </c>
      <c r="E322" s="79" t="e">
        <f t="shared" si="22"/>
        <v>#REF!</v>
      </c>
      <c r="F322" s="79" t="e">
        <f t="shared" si="23"/>
        <v>#REF!</v>
      </c>
      <c r="G322" s="82" t="s">
        <v>184</v>
      </c>
      <c r="H322" s="17">
        <v>150</v>
      </c>
      <c r="I322" s="37" t="e">
        <f>VLOOKUP($G322,#REF!,3,0)</f>
        <v>#REF!</v>
      </c>
      <c r="J322" s="37" t="e">
        <f>VLOOKUP($G322,#REF!,5,0)</f>
        <v>#REF!</v>
      </c>
      <c r="K322" s="37" t="e">
        <f>VLOOKUP($G322,#REF!,12,0)</f>
        <v>#REF!</v>
      </c>
      <c r="L322" s="37" t="e">
        <f>VLOOKUP($G322,#REF!,8,0)</f>
        <v>#REF!</v>
      </c>
    </row>
    <row r="323" spans="1:12" ht="21" customHeight="1">
      <c r="A323" s="119" t="s">
        <v>232</v>
      </c>
      <c r="B323" s="180" t="s">
        <v>233</v>
      </c>
      <c r="C323" s="79" t="e">
        <f t="shared" si="20"/>
        <v>#REF!</v>
      </c>
      <c r="D323" s="79" t="e">
        <f t="shared" si="21"/>
        <v>#REF!</v>
      </c>
      <c r="E323" s="79" t="e">
        <f t="shared" si="22"/>
        <v>#REF!</v>
      </c>
      <c r="F323" s="79" t="e">
        <f t="shared" si="23"/>
        <v>#REF!</v>
      </c>
      <c r="G323" s="82" t="s">
        <v>180</v>
      </c>
      <c r="H323" s="17">
        <v>100</v>
      </c>
      <c r="I323" s="37" t="e">
        <f>VLOOKUP($G323,#REF!,3,0)</f>
        <v>#REF!</v>
      </c>
      <c r="J323" s="37" t="e">
        <f>VLOOKUP($G323,#REF!,5,0)</f>
        <v>#REF!</v>
      </c>
      <c r="K323" s="37" t="e">
        <f>VLOOKUP($G323,#REF!,12,0)</f>
        <v>#REF!</v>
      </c>
      <c r="L323" s="37" t="e">
        <f>VLOOKUP($G323,#REF!,8,0)</f>
        <v>#REF!</v>
      </c>
    </row>
    <row r="324" spans="1:12">
      <c r="A324" s="119"/>
      <c r="B324" s="180"/>
      <c r="C324" s="79" t="e">
        <f t="shared" si="20"/>
        <v>#REF!</v>
      </c>
      <c r="D324" s="79" t="e">
        <f t="shared" si="21"/>
        <v>#REF!</v>
      </c>
      <c r="E324" s="79" t="e">
        <f t="shared" si="22"/>
        <v>#REF!</v>
      </c>
      <c r="F324" s="79" t="e">
        <f t="shared" si="23"/>
        <v>#REF!</v>
      </c>
      <c r="G324" s="82" t="s">
        <v>161</v>
      </c>
      <c r="H324" s="17">
        <v>50</v>
      </c>
      <c r="I324" s="37" t="e">
        <f>VLOOKUP($G324,#REF!,3,0)</f>
        <v>#REF!</v>
      </c>
      <c r="J324" s="37" t="e">
        <f>VLOOKUP($G324,#REF!,5,0)</f>
        <v>#REF!</v>
      </c>
      <c r="K324" s="37" t="e">
        <f>VLOOKUP($G324,#REF!,12,0)</f>
        <v>#REF!</v>
      </c>
      <c r="L324" s="37" t="e">
        <f>VLOOKUP($G324,#REF!,8,0)</f>
        <v>#REF!</v>
      </c>
    </row>
    <row r="325" spans="1:12">
      <c r="A325" s="119"/>
      <c r="B325" s="180"/>
      <c r="C325" s="79" t="e">
        <f t="shared" si="20"/>
        <v>#REF!</v>
      </c>
      <c r="D325" s="79" t="e">
        <f t="shared" si="21"/>
        <v>#REF!</v>
      </c>
      <c r="E325" s="79" t="e">
        <f t="shared" si="22"/>
        <v>#REF!</v>
      </c>
      <c r="F325" s="79" t="e">
        <f t="shared" si="23"/>
        <v>#REF!</v>
      </c>
      <c r="G325" s="82" t="s">
        <v>14</v>
      </c>
      <c r="H325" s="17">
        <v>30</v>
      </c>
      <c r="I325" s="37" t="e">
        <f>VLOOKUP($G325,#REF!,3,0)</f>
        <v>#REF!</v>
      </c>
      <c r="J325" s="37" t="e">
        <f>VLOOKUP($G325,#REF!,5,0)</f>
        <v>#REF!</v>
      </c>
      <c r="K325" s="37" t="e">
        <f>VLOOKUP($G325,#REF!,12,0)</f>
        <v>#REF!</v>
      </c>
      <c r="L325" s="37" t="e">
        <f>VLOOKUP($G325,#REF!,8,0)</f>
        <v>#REF!</v>
      </c>
    </row>
    <row r="326" spans="1:12">
      <c r="A326" s="119"/>
      <c r="B326" s="180"/>
      <c r="C326" s="79" t="e">
        <f t="shared" si="20"/>
        <v>#REF!</v>
      </c>
      <c r="D326" s="79" t="e">
        <f t="shared" si="21"/>
        <v>#REF!</v>
      </c>
      <c r="E326" s="79" t="e">
        <f t="shared" si="22"/>
        <v>#REF!</v>
      </c>
      <c r="F326" s="79" t="e">
        <f t="shared" si="23"/>
        <v>#REF!</v>
      </c>
      <c r="G326" s="82" t="s">
        <v>51</v>
      </c>
      <c r="H326" s="17">
        <v>100</v>
      </c>
      <c r="I326" s="37" t="e">
        <f>VLOOKUP($G326,#REF!,3,0)</f>
        <v>#REF!</v>
      </c>
      <c r="J326" s="37" t="e">
        <f>VLOOKUP($G326,#REF!,5,0)</f>
        <v>#REF!</v>
      </c>
      <c r="K326" s="37" t="e">
        <f>VLOOKUP($G326,#REF!,12,0)</f>
        <v>#REF!</v>
      </c>
      <c r="L326" s="37" t="e">
        <f>VLOOKUP($G326,#REF!,8,0)</f>
        <v>#REF!</v>
      </c>
    </row>
    <row r="327" spans="1:12">
      <c r="A327" s="119"/>
      <c r="B327" s="180"/>
      <c r="C327" s="79">
        <f t="shared" si="20"/>
        <v>0</v>
      </c>
      <c r="D327" s="79">
        <f t="shared" si="21"/>
        <v>0</v>
      </c>
      <c r="E327" s="79">
        <f t="shared" si="22"/>
        <v>0</v>
      </c>
      <c r="F327" s="79">
        <f t="shared" si="23"/>
        <v>0</v>
      </c>
      <c r="G327" s="82" t="s">
        <v>234</v>
      </c>
      <c r="H327" s="17"/>
      <c r="I327" s="37"/>
      <c r="J327" s="37"/>
      <c r="K327" s="37"/>
      <c r="L327" s="37"/>
    </row>
    <row r="328" spans="1:12" ht="24.95" customHeight="1">
      <c r="A328" s="119" t="s">
        <v>235</v>
      </c>
      <c r="B328" s="180" t="s">
        <v>236</v>
      </c>
      <c r="C328" s="79" t="e">
        <f t="shared" si="20"/>
        <v>#REF!</v>
      </c>
      <c r="D328" s="79" t="e">
        <f t="shared" si="21"/>
        <v>#REF!</v>
      </c>
      <c r="E328" s="79" t="e">
        <f t="shared" si="22"/>
        <v>#REF!</v>
      </c>
      <c r="F328" s="79" t="e">
        <f t="shared" si="23"/>
        <v>#REF!</v>
      </c>
      <c r="G328" s="82" t="s">
        <v>176</v>
      </c>
      <c r="H328" s="17">
        <v>70</v>
      </c>
      <c r="I328" s="37" t="e">
        <f>VLOOKUP($G328,#REF!,3,0)</f>
        <v>#REF!</v>
      </c>
      <c r="J328" s="37" t="e">
        <f>VLOOKUP($G328,#REF!,5,0)</f>
        <v>#REF!</v>
      </c>
      <c r="K328" s="37" t="e">
        <f>VLOOKUP($G328,#REF!,12,0)</f>
        <v>#REF!</v>
      </c>
      <c r="L328" s="37" t="e">
        <f>VLOOKUP($G328,#REF!,8,0)</f>
        <v>#REF!</v>
      </c>
    </row>
    <row r="329" spans="1:12">
      <c r="A329" s="119"/>
      <c r="B329" s="180"/>
      <c r="C329" s="79" t="e">
        <f t="shared" si="20"/>
        <v>#REF!</v>
      </c>
      <c r="D329" s="79" t="e">
        <f t="shared" si="21"/>
        <v>#REF!</v>
      </c>
      <c r="E329" s="79" t="e">
        <f t="shared" si="22"/>
        <v>#REF!</v>
      </c>
      <c r="F329" s="79" t="e">
        <f t="shared" si="23"/>
        <v>#REF!</v>
      </c>
      <c r="G329" s="82" t="s">
        <v>22</v>
      </c>
      <c r="H329" s="17">
        <v>12</v>
      </c>
      <c r="I329" s="37" t="e">
        <f>VLOOKUP($G329,#REF!,3,0)</f>
        <v>#REF!</v>
      </c>
      <c r="J329" s="37" t="e">
        <f>VLOOKUP($G329,#REF!,5,0)</f>
        <v>#REF!</v>
      </c>
      <c r="K329" s="37" t="e">
        <f>VLOOKUP($G329,#REF!,12,0)</f>
        <v>#REF!</v>
      </c>
      <c r="L329" s="37" t="e">
        <f>VLOOKUP($G329,#REF!,8,0)</f>
        <v>#REF!</v>
      </c>
    </row>
    <row r="330" spans="1:12">
      <c r="A330" s="119"/>
      <c r="B330" s="180"/>
      <c r="C330" s="79" t="e">
        <f t="shared" si="20"/>
        <v>#REF!</v>
      </c>
      <c r="D330" s="79" t="e">
        <f t="shared" si="21"/>
        <v>#REF!</v>
      </c>
      <c r="E330" s="79" t="e">
        <f t="shared" si="22"/>
        <v>#REF!</v>
      </c>
      <c r="F330" s="79" t="e">
        <f t="shared" si="23"/>
        <v>#REF!</v>
      </c>
      <c r="G330" s="20" t="s">
        <v>237</v>
      </c>
      <c r="H330" s="17">
        <v>20</v>
      </c>
      <c r="I330" s="37" t="e">
        <f>VLOOKUP($G330,#REF!,3,0)</f>
        <v>#REF!</v>
      </c>
      <c r="J330" s="37" t="e">
        <f>VLOOKUP($G330,#REF!,5,0)</f>
        <v>#REF!</v>
      </c>
      <c r="K330" s="37" t="e">
        <f>VLOOKUP($G330,#REF!,12,0)</f>
        <v>#REF!</v>
      </c>
      <c r="L330" s="37" t="e">
        <f>VLOOKUP($G330,#REF!,8,0)</f>
        <v>#REF!</v>
      </c>
    </row>
    <row r="331" spans="1:12">
      <c r="A331" s="119"/>
      <c r="B331" s="180"/>
      <c r="C331" s="79" t="e">
        <f t="shared" si="20"/>
        <v>#REF!</v>
      </c>
      <c r="D331" s="79" t="e">
        <f t="shared" si="21"/>
        <v>#REF!</v>
      </c>
      <c r="E331" s="79" t="e">
        <f t="shared" si="22"/>
        <v>#REF!</v>
      </c>
      <c r="F331" s="79" t="e">
        <f t="shared" si="23"/>
        <v>#REF!</v>
      </c>
      <c r="G331" s="20" t="s">
        <v>184</v>
      </c>
      <c r="H331" s="17">
        <v>100</v>
      </c>
      <c r="I331" s="37" t="e">
        <f>VLOOKUP($G331,#REF!,3,0)</f>
        <v>#REF!</v>
      </c>
      <c r="J331" s="37" t="e">
        <f>VLOOKUP($G331,#REF!,5,0)</f>
        <v>#REF!</v>
      </c>
      <c r="K331" s="37" t="e">
        <f>VLOOKUP($G331,#REF!,12,0)</f>
        <v>#REF!</v>
      </c>
      <c r="L331" s="37" t="e">
        <f>VLOOKUP($G331,#REF!,8,0)</f>
        <v>#REF!</v>
      </c>
    </row>
    <row r="332" spans="1:12" ht="17.100000000000001" customHeight="1">
      <c r="A332" s="119" t="s">
        <v>238</v>
      </c>
      <c r="B332" s="180" t="s">
        <v>239</v>
      </c>
      <c r="C332" s="79" t="e">
        <f t="shared" si="20"/>
        <v>#REF!</v>
      </c>
      <c r="D332" s="79" t="e">
        <f t="shared" si="21"/>
        <v>#REF!</v>
      </c>
      <c r="E332" s="79" t="e">
        <f t="shared" si="22"/>
        <v>#REF!</v>
      </c>
      <c r="F332" s="79" t="e">
        <f t="shared" si="23"/>
        <v>#REF!</v>
      </c>
      <c r="G332" s="20" t="s">
        <v>240</v>
      </c>
      <c r="H332" s="17">
        <v>100</v>
      </c>
      <c r="I332" s="37" t="e">
        <f>VLOOKUP($G332,#REF!,3,0)</f>
        <v>#REF!</v>
      </c>
      <c r="J332" s="37" t="e">
        <f>VLOOKUP($G332,#REF!,5,0)</f>
        <v>#REF!</v>
      </c>
      <c r="K332" s="37" t="e">
        <f>VLOOKUP($G332,#REF!,12,0)</f>
        <v>#REF!</v>
      </c>
      <c r="L332" s="37" t="e">
        <f>VLOOKUP($G332,#REF!,8,0)</f>
        <v>#REF!</v>
      </c>
    </row>
    <row r="333" spans="1:12">
      <c r="A333" s="119"/>
      <c r="B333" s="180"/>
      <c r="C333" s="79" t="e">
        <f t="shared" si="20"/>
        <v>#REF!</v>
      </c>
      <c r="D333" s="79" t="e">
        <f t="shared" si="21"/>
        <v>#REF!</v>
      </c>
      <c r="E333" s="79" t="e">
        <f t="shared" si="22"/>
        <v>#REF!</v>
      </c>
      <c r="F333" s="79" t="e">
        <f t="shared" si="23"/>
        <v>#REF!</v>
      </c>
      <c r="G333" s="20" t="s">
        <v>241</v>
      </c>
      <c r="H333" s="17">
        <v>20</v>
      </c>
      <c r="I333" s="37" t="e">
        <f>VLOOKUP($G333,#REF!,3,0)</f>
        <v>#REF!</v>
      </c>
      <c r="J333" s="37" t="e">
        <f>VLOOKUP($G333,#REF!,5,0)</f>
        <v>#REF!</v>
      </c>
      <c r="K333" s="37" t="e">
        <f>VLOOKUP($G333,#REF!,12,0)</f>
        <v>#REF!</v>
      </c>
      <c r="L333" s="37" t="e">
        <f>VLOOKUP($G333,#REF!,8,0)</f>
        <v>#REF!</v>
      </c>
    </row>
    <row r="334" spans="1:12">
      <c r="A334" s="119"/>
      <c r="B334" s="180"/>
      <c r="C334" s="79" t="e">
        <f t="shared" si="20"/>
        <v>#REF!</v>
      </c>
      <c r="D334" s="79" t="e">
        <f t="shared" si="21"/>
        <v>#REF!</v>
      </c>
      <c r="E334" s="79" t="e">
        <f t="shared" si="22"/>
        <v>#REF!</v>
      </c>
      <c r="F334" s="79" t="e">
        <f t="shared" si="23"/>
        <v>#REF!</v>
      </c>
      <c r="G334" s="20" t="s">
        <v>242</v>
      </c>
      <c r="H334" s="17">
        <v>20</v>
      </c>
      <c r="I334" s="37" t="e">
        <f>VLOOKUP($G334,#REF!,3,0)</f>
        <v>#REF!</v>
      </c>
      <c r="J334" s="37" t="e">
        <f>VLOOKUP($G334,#REF!,5,0)</f>
        <v>#REF!</v>
      </c>
      <c r="K334" s="37" t="e">
        <f>VLOOKUP($G334,#REF!,12,0)</f>
        <v>#REF!</v>
      </c>
      <c r="L334" s="37" t="e">
        <f>VLOOKUP($G334,#REF!,8,0)</f>
        <v>#REF!</v>
      </c>
    </row>
    <row r="335" spans="1:12">
      <c r="A335" s="119"/>
      <c r="B335" s="180"/>
      <c r="C335" s="79" t="e">
        <f t="shared" si="20"/>
        <v>#REF!</v>
      </c>
      <c r="D335" s="79" t="e">
        <f t="shared" si="21"/>
        <v>#REF!</v>
      </c>
      <c r="E335" s="79" t="e">
        <f t="shared" si="22"/>
        <v>#REF!</v>
      </c>
      <c r="F335" s="79" t="e">
        <f t="shared" si="23"/>
        <v>#REF!</v>
      </c>
      <c r="G335" s="20" t="s">
        <v>176</v>
      </c>
      <c r="H335" s="17">
        <v>20</v>
      </c>
      <c r="I335" s="37" t="e">
        <f>VLOOKUP($G335,#REF!,3,0)</f>
        <v>#REF!</v>
      </c>
      <c r="J335" s="37" t="e">
        <f>VLOOKUP($G335,#REF!,5,0)</f>
        <v>#REF!</v>
      </c>
      <c r="K335" s="37" t="e">
        <f>VLOOKUP($G335,#REF!,12,0)</f>
        <v>#REF!</v>
      </c>
      <c r="L335" s="37" t="e">
        <f>VLOOKUP($G335,#REF!,8,0)</f>
        <v>#REF!</v>
      </c>
    </row>
    <row r="336" spans="1:12" ht="17.100000000000001" customHeight="1">
      <c r="A336" s="119" t="s">
        <v>243</v>
      </c>
      <c r="B336" s="180" t="s">
        <v>244</v>
      </c>
      <c r="C336" s="79" t="e">
        <f t="shared" si="20"/>
        <v>#REF!</v>
      </c>
      <c r="D336" s="79" t="e">
        <f t="shared" si="21"/>
        <v>#REF!</v>
      </c>
      <c r="E336" s="79" t="e">
        <f t="shared" si="22"/>
        <v>#REF!</v>
      </c>
      <c r="F336" s="79" t="e">
        <f t="shared" si="23"/>
        <v>#REF!</v>
      </c>
      <c r="G336" s="20" t="s">
        <v>245</v>
      </c>
      <c r="H336" s="17">
        <v>100</v>
      </c>
      <c r="I336" s="37" t="e">
        <f>VLOOKUP($G336,#REF!,3,0)</f>
        <v>#REF!</v>
      </c>
      <c r="J336" s="37" t="e">
        <f>VLOOKUP($G336,#REF!,5,0)</f>
        <v>#REF!</v>
      </c>
      <c r="K336" s="37" t="e">
        <f>VLOOKUP($G336,#REF!,12,0)</f>
        <v>#REF!</v>
      </c>
      <c r="L336" s="37" t="e">
        <f>VLOOKUP($G336,#REF!,8,0)</f>
        <v>#REF!</v>
      </c>
    </row>
    <row r="337" spans="1:12">
      <c r="A337" s="119"/>
      <c r="B337" s="180"/>
      <c r="C337" s="79" t="e">
        <f t="shared" si="20"/>
        <v>#REF!</v>
      </c>
      <c r="D337" s="79" t="e">
        <f t="shared" si="21"/>
        <v>#REF!</v>
      </c>
      <c r="E337" s="79" t="e">
        <f t="shared" si="22"/>
        <v>#REF!</v>
      </c>
      <c r="F337" s="79" t="e">
        <f t="shared" si="23"/>
        <v>#REF!</v>
      </c>
      <c r="G337" s="20" t="s">
        <v>98</v>
      </c>
      <c r="H337" s="17">
        <v>8</v>
      </c>
      <c r="I337" s="37" t="e">
        <f>VLOOKUP($G337,#REF!,3,0)</f>
        <v>#REF!</v>
      </c>
      <c r="J337" s="37" t="e">
        <f>VLOOKUP($G337,#REF!,5,0)</f>
        <v>#REF!</v>
      </c>
      <c r="K337" s="37" t="e">
        <f>VLOOKUP($G337,#REF!,12,0)</f>
        <v>#REF!</v>
      </c>
      <c r="L337" s="37" t="e">
        <f>VLOOKUP($G337,#REF!,8,0)</f>
        <v>#REF!</v>
      </c>
    </row>
    <row r="338" spans="1:12">
      <c r="A338" s="119"/>
      <c r="B338" s="180"/>
      <c r="C338" s="79" t="e">
        <f t="shared" si="20"/>
        <v>#REF!</v>
      </c>
      <c r="D338" s="79" t="e">
        <f t="shared" si="21"/>
        <v>#REF!</v>
      </c>
      <c r="E338" s="79" t="e">
        <f t="shared" si="22"/>
        <v>#REF!</v>
      </c>
      <c r="F338" s="79" t="e">
        <f t="shared" si="23"/>
        <v>#REF!</v>
      </c>
      <c r="G338" s="20" t="s">
        <v>246</v>
      </c>
      <c r="H338" s="17">
        <v>20</v>
      </c>
      <c r="I338" s="37" t="e">
        <f>VLOOKUP($G338,#REF!,3,0)</f>
        <v>#REF!</v>
      </c>
      <c r="J338" s="37" t="e">
        <f>VLOOKUP($G338,#REF!,5,0)</f>
        <v>#REF!</v>
      </c>
      <c r="K338" s="37" t="e">
        <f>VLOOKUP($G338,#REF!,12,0)</f>
        <v>#REF!</v>
      </c>
      <c r="L338" s="37" t="e">
        <f>VLOOKUP($G338,#REF!,8,0)</f>
        <v>#REF!</v>
      </c>
    </row>
    <row r="339" spans="1:12">
      <c r="A339" s="119"/>
      <c r="B339" s="180"/>
      <c r="C339" s="79" t="e">
        <f t="shared" si="20"/>
        <v>#REF!</v>
      </c>
      <c r="D339" s="79" t="e">
        <f t="shared" si="21"/>
        <v>#REF!</v>
      </c>
      <c r="E339" s="79" t="e">
        <f t="shared" si="22"/>
        <v>#REF!</v>
      </c>
      <c r="F339" s="79" t="e">
        <f t="shared" si="23"/>
        <v>#REF!</v>
      </c>
      <c r="G339" s="20" t="s">
        <v>247</v>
      </c>
      <c r="H339" s="17">
        <v>10</v>
      </c>
      <c r="I339" s="37" t="e">
        <f>VLOOKUP($G339,#REF!,3,0)</f>
        <v>#REF!</v>
      </c>
      <c r="J339" s="37" t="e">
        <f>VLOOKUP($G339,#REF!,5,0)</f>
        <v>#REF!</v>
      </c>
      <c r="K339" s="37" t="e">
        <f>VLOOKUP($G339,#REF!,12,0)</f>
        <v>#REF!</v>
      </c>
      <c r="L339" s="37" t="e">
        <f>VLOOKUP($G339,#REF!,8,0)</f>
        <v>#REF!</v>
      </c>
    </row>
    <row r="340" spans="1:12">
      <c r="A340" s="119"/>
      <c r="B340" s="180"/>
      <c r="C340" s="79" t="e">
        <f t="shared" si="20"/>
        <v>#REF!</v>
      </c>
      <c r="D340" s="79" t="e">
        <f t="shared" si="21"/>
        <v>#REF!</v>
      </c>
      <c r="E340" s="79" t="e">
        <f t="shared" si="22"/>
        <v>#REF!</v>
      </c>
      <c r="F340" s="79" t="e">
        <f t="shared" si="23"/>
        <v>#REF!</v>
      </c>
      <c r="G340" s="20" t="s">
        <v>64</v>
      </c>
      <c r="H340" s="17">
        <v>20</v>
      </c>
      <c r="I340" s="37" t="e">
        <f>VLOOKUP($G340,#REF!,3,0)</f>
        <v>#REF!</v>
      </c>
      <c r="J340" s="37" t="e">
        <f>VLOOKUP($G340,#REF!,5,0)</f>
        <v>#REF!</v>
      </c>
      <c r="K340" s="37" t="e">
        <f>VLOOKUP($G340,#REF!,12,0)</f>
        <v>#REF!</v>
      </c>
      <c r="L340" s="37" t="e">
        <f>VLOOKUP($G340,#REF!,8,0)</f>
        <v>#REF!</v>
      </c>
    </row>
    <row r="341" spans="1:12" ht="15" customHeight="1">
      <c r="A341" s="119" t="s">
        <v>248</v>
      </c>
      <c r="B341" s="180" t="s">
        <v>249</v>
      </c>
      <c r="C341" s="79" t="e">
        <f t="shared" si="20"/>
        <v>#REF!</v>
      </c>
      <c r="D341" s="79" t="e">
        <f t="shared" si="21"/>
        <v>#REF!</v>
      </c>
      <c r="E341" s="79" t="e">
        <f t="shared" si="22"/>
        <v>#REF!</v>
      </c>
      <c r="F341" s="79" t="e">
        <f t="shared" si="23"/>
        <v>#REF!</v>
      </c>
      <c r="G341" s="20" t="s">
        <v>21</v>
      </c>
      <c r="H341" s="17">
        <v>35</v>
      </c>
      <c r="I341" s="37" t="e">
        <f>VLOOKUP($G341,#REF!,3,0)</f>
        <v>#REF!</v>
      </c>
      <c r="J341" s="37" t="e">
        <f>VLOOKUP($G341,#REF!,5,0)</f>
        <v>#REF!</v>
      </c>
      <c r="K341" s="37" t="e">
        <f>VLOOKUP($G341,#REF!,12,0)</f>
        <v>#REF!</v>
      </c>
      <c r="L341" s="37" t="e">
        <f>VLOOKUP($G341,#REF!,8,0)</f>
        <v>#REF!</v>
      </c>
    </row>
    <row r="342" spans="1:12">
      <c r="A342" s="119"/>
      <c r="B342" s="180"/>
      <c r="C342" s="79" t="e">
        <f t="shared" si="20"/>
        <v>#REF!</v>
      </c>
      <c r="D342" s="79" t="e">
        <f t="shared" si="21"/>
        <v>#REF!</v>
      </c>
      <c r="E342" s="79" t="e">
        <f t="shared" si="22"/>
        <v>#REF!</v>
      </c>
      <c r="F342" s="79" t="e">
        <f t="shared" si="23"/>
        <v>#REF!</v>
      </c>
      <c r="G342" s="20" t="s">
        <v>250</v>
      </c>
      <c r="H342" s="17">
        <v>35</v>
      </c>
      <c r="I342" s="37" t="e">
        <f>VLOOKUP($G342,#REF!,3,0)</f>
        <v>#REF!</v>
      </c>
      <c r="J342" s="37" t="e">
        <f>VLOOKUP($G342,#REF!,5,0)</f>
        <v>#REF!</v>
      </c>
      <c r="K342" s="37" t="e">
        <f>VLOOKUP($G342,#REF!,12,0)</f>
        <v>#REF!</v>
      </c>
      <c r="L342" s="37" t="e">
        <f>VLOOKUP($G342,#REF!,8,0)</f>
        <v>#REF!</v>
      </c>
    </row>
    <row r="343" spans="1:12">
      <c r="A343" s="119"/>
      <c r="B343" s="180"/>
      <c r="C343" s="79" t="e">
        <f t="shared" si="20"/>
        <v>#REF!</v>
      </c>
      <c r="D343" s="79" t="e">
        <f t="shared" si="21"/>
        <v>#REF!</v>
      </c>
      <c r="E343" s="79" t="e">
        <f t="shared" si="22"/>
        <v>#REF!</v>
      </c>
      <c r="F343" s="79" t="e">
        <f t="shared" si="23"/>
        <v>#REF!</v>
      </c>
      <c r="G343" s="20" t="s">
        <v>83</v>
      </c>
      <c r="H343" s="17">
        <v>40</v>
      </c>
      <c r="I343" s="37" t="e">
        <f>VLOOKUP($G343,#REF!,3,0)</f>
        <v>#REF!</v>
      </c>
      <c r="J343" s="37" t="e">
        <f>VLOOKUP($G343,#REF!,5,0)</f>
        <v>#REF!</v>
      </c>
      <c r="K343" s="37" t="e">
        <f>VLOOKUP($G343,#REF!,12,0)</f>
        <v>#REF!</v>
      </c>
      <c r="L343" s="37" t="e">
        <f>VLOOKUP($G343,#REF!,8,0)</f>
        <v>#REF!</v>
      </c>
    </row>
    <row r="344" spans="1:12">
      <c r="A344" s="119"/>
      <c r="B344" s="180"/>
      <c r="C344" s="79" t="e">
        <f t="shared" si="20"/>
        <v>#REF!</v>
      </c>
      <c r="D344" s="79" t="e">
        <f t="shared" si="21"/>
        <v>#REF!</v>
      </c>
      <c r="E344" s="79" t="e">
        <f t="shared" si="22"/>
        <v>#REF!</v>
      </c>
      <c r="F344" s="79" t="e">
        <f t="shared" si="23"/>
        <v>#REF!</v>
      </c>
      <c r="G344" s="20" t="s">
        <v>251</v>
      </c>
      <c r="H344" s="17">
        <v>5</v>
      </c>
      <c r="I344" s="37" t="e">
        <f>VLOOKUP($G344,#REF!,3,0)</f>
        <v>#REF!</v>
      </c>
      <c r="J344" s="37" t="e">
        <f>VLOOKUP($G344,#REF!,5,0)</f>
        <v>#REF!</v>
      </c>
      <c r="K344" s="37" t="e">
        <f>VLOOKUP($G344,#REF!,12,0)</f>
        <v>#REF!</v>
      </c>
      <c r="L344" s="37" t="e">
        <f>VLOOKUP($G344,#REF!,8,0)</f>
        <v>#REF!</v>
      </c>
    </row>
    <row r="345" spans="1:12">
      <c r="A345" s="119"/>
      <c r="B345" s="180"/>
      <c r="C345" s="79" t="e">
        <f t="shared" si="20"/>
        <v>#REF!</v>
      </c>
      <c r="D345" s="79" t="e">
        <f t="shared" si="21"/>
        <v>#REF!</v>
      </c>
      <c r="E345" s="79" t="e">
        <f t="shared" si="22"/>
        <v>#REF!</v>
      </c>
      <c r="F345" s="79" t="e">
        <f t="shared" si="23"/>
        <v>#REF!</v>
      </c>
      <c r="G345" s="20" t="s">
        <v>252</v>
      </c>
      <c r="H345" s="17">
        <v>5</v>
      </c>
      <c r="I345" s="37" t="e">
        <f>VLOOKUP($G345,#REF!,3,0)</f>
        <v>#REF!</v>
      </c>
      <c r="J345" s="37" t="e">
        <f>VLOOKUP($G345,#REF!,5,0)</f>
        <v>#REF!</v>
      </c>
      <c r="K345" s="37" t="e">
        <f>VLOOKUP($G345,#REF!,12,0)</f>
        <v>#REF!</v>
      </c>
      <c r="L345" s="37" t="e">
        <f>VLOOKUP($G345,#REF!,8,0)</f>
        <v>#REF!</v>
      </c>
    </row>
    <row r="346" spans="1:12">
      <c r="A346" s="119"/>
      <c r="B346" s="180"/>
      <c r="C346" s="79" t="e">
        <f t="shared" si="20"/>
        <v>#REF!</v>
      </c>
      <c r="D346" s="79" t="e">
        <f t="shared" si="21"/>
        <v>#REF!</v>
      </c>
      <c r="E346" s="79" t="e">
        <f t="shared" si="22"/>
        <v>#REF!</v>
      </c>
      <c r="F346" s="79" t="e">
        <f t="shared" si="23"/>
        <v>#REF!</v>
      </c>
      <c r="G346" s="20" t="s">
        <v>161</v>
      </c>
      <c r="H346" s="17">
        <v>50</v>
      </c>
      <c r="I346" s="37" t="e">
        <f>VLOOKUP($G346,#REF!,3,0)</f>
        <v>#REF!</v>
      </c>
      <c r="J346" s="37" t="e">
        <f>VLOOKUP($G346,#REF!,5,0)</f>
        <v>#REF!</v>
      </c>
      <c r="K346" s="37" t="e">
        <f>VLOOKUP($G346,#REF!,12,0)</f>
        <v>#REF!</v>
      </c>
      <c r="L346" s="37" t="e">
        <f>VLOOKUP($G346,#REF!,8,0)</f>
        <v>#REF!</v>
      </c>
    </row>
    <row r="347" spans="1:12" ht="40.5">
      <c r="A347" s="119"/>
      <c r="B347" s="180"/>
      <c r="C347" s="79">
        <f t="shared" ref="C347:C412" si="24">H347*I347/100</f>
        <v>0</v>
      </c>
      <c r="D347" s="79">
        <f t="shared" ref="D347:D412" si="25">H347*J347/100</f>
        <v>0</v>
      </c>
      <c r="E347" s="79">
        <f t="shared" ref="E347:E412" si="26">H347*K347/100</f>
        <v>0</v>
      </c>
      <c r="F347" s="79">
        <f t="shared" ref="F347:F412" si="27">H347*L347/100</f>
        <v>0</v>
      </c>
      <c r="G347" s="20" t="s">
        <v>253</v>
      </c>
      <c r="H347" s="17"/>
      <c r="I347" s="37"/>
      <c r="J347" s="37"/>
      <c r="K347" s="37"/>
      <c r="L347" s="37"/>
    </row>
    <row r="348" spans="1:12">
      <c r="A348" s="119"/>
      <c r="B348" s="180"/>
      <c r="C348" s="79">
        <f t="shared" si="24"/>
        <v>0</v>
      </c>
      <c r="D348" s="79">
        <f t="shared" si="25"/>
        <v>0</v>
      </c>
      <c r="E348" s="79">
        <f t="shared" si="26"/>
        <v>0</v>
      </c>
      <c r="F348" s="79">
        <f t="shared" si="27"/>
        <v>0</v>
      </c>
      <c r="G348" s="20"/>
      <c r="H348" s="17"/>
      <c r="I348" s="37"/>
      <c r="J348" s="37"/>
      <c r="K348" s="37"/>
      <c r="L348" s="37"/>
    </row>
    <row r="349" spans="1:12" ht="18.95" customHeight="1">
      <c r="A349" s="119" t="s">
        <v>254</v>
      </c>
      <c r="B349" s="180" t="s">
        <v>255</v>
      </c>
      <c r="C349" s="79" t="e">
        <f t="shared" si="24"/>
        <v>#REF!</v>
      </c>
      <c r="D349" s="79" t="e">
        <f t="shared" si="25"/>
        <v>#REF!</v>
      </c>
      <c r="E349" s="79" t="e">
        <f t="shared" si="26"/>
        <v>#REF!</v>
      </c>
      <c r="F349" s="79" t="e">
        <f t="shared" si="27"/>
        <v>#REF!</v>
      </c>
      <c r="G349" s="20" t="s">
        <v>231</v>
      </c>
      <c r="H349" s="17">
        <v>50</v>
      </c>
      <c r="I349" s="37" t="e">
        <f>VLOOKUP($G349,#REF!,3,0)</f>
        <v>#REF!</v>
      </c>
      <c r="J349" s="37" t="e">
        <f>VLOOKUP($G349,#REF!,5,0)</f>
        <v>#REF!</v>
      </c>
      <c r="K349" s="37" t="e">
        <f>VLOOKUP($G349,#REF!,12,0)</f>
        <v>#REF!</v>
      </c>
      <c r="L349" s="37" t="e">
        <f>VLOOKUP($G349,#REF!,8,0)</f>
        <v>#REF!</v>
      </c>
    </row>
    <row r="350" spans="1:12">
      <c r="A350" s="119"/>
      <c r="B350" s="180"/>
      <c r="C350" s="79" t="e">
        <f t="shared" si="24"/>
        <v>#REF!</v>
      </c>
      <c r="D350" s="79" t="e">
        <f t="shared" si="25"/>
        <v>#REF!</v>
      </c>
      <c r="E350" s="79" t="e">
        <f t="shared" si="26"/>
        <v>#REF!</v>
      </c>
      <c r="F350" s="79" t="e">
        <f t="shared" si="27"/>
        <v>#REF!</v>
      </c>
      <c r="G350" s="20" t="s">
        <v>161</v>
      </c>
      <c r="H350" s="17">
        <v>50</v>
      </c>
      <c r="I350" s="37" t="e">
        <f>VLOOKUP($G350,#REF!,3,0)</f>
        <v>#REF!</v>
      </c>
      <c r="J350" s="37" t="e">
        <f>VLOOKUP($G350,#REF!,5,0)</f>
        <v>#REF!</v>
      </c>
      <c r="K350" s="37" t="e">
        <f>VLOOKUP($G350,#REF!,12,0)</f>
        <v>#REF!</v>
      </c>
      <c r="L350" s="37" t="e">
        <f>VLOOKUP($G350,#REF!,8,0)</f>
        <v>#REF!</v>
      </c>
    </row>
    <row r="351" spans="1:12">
      <c r="A351" s="119"/>
      <c r="B351" s="180"/>
      <c r="C351" s="79" t="e">
        <f t="shared" si="24"/>
        <v>#REF!</v>
      </c>
      <c r="D351" s="79" t="e">
        <f t="shared" si="25"/>
        <v>#REF!</v>
      </c>
      <c r="E351" s="79" t="e">
        <f t="shared" si="26"/>
        <v>#REF!</v>
      </c>
      <c r="F351" s="79" t="e">
        <f t="shared" si="27"/>
        <v>#REF!</v>
      </c>
      <c r="G351" s="20" t="s">
        <v>39</v>
      </c>
      <c r="H351" s="17">
        <v>30</v>
      </c>
      <c r="I351" s="37" t="e">
        <f>VLOOKUP($G351,#REF!,3,0)</f>
        <v>#REF!</v>
      </c>
      <c r="J351" s="37" t="e">
        <f>VLOOKUP($G351,#REF!,5,0)</f>
        <v>#REF!</v>
      </c>
      <c r="K351" s="37" t="e">
        <f>VLOOKUP($G351,#REF!,12,0)</f>
        <v>#REF!</v>
      </c>
      <c r="L351" s="37" t="e">
        <f>VLOOKUP($G351,#REF!,8,0)</f>
        <v>#REF!</v>
      </c>
    </row>
    <row r="352" spans="1:12">
      <c r="A352" s="119"/>
      <c r="B352" s="180"/>
      <c r="C352" s="79" t="e">
        <f t="shared" si="24"/>
        <v>#REF!</v>
      </c>
      <c r="D352" s="79" t="e">
        <f t="shared" si="25"/>
        <v>#REF!</v>
      </c>
      <c r="E352" s="79" t="e">
        <f t="shared" si="26"/>
        <v>#REF!</v>
      </c>
      <c r="F352" s="79" t="e">
        <f t="shared" si="27"/>
        <v>#REF!</v>
      </c>
      <c r="G352" s="20" t="s">
        <v>64</v>
      </c>
      <c r="H352" s="17">
        <v>50</v>
      </c>
      <c r="I352" s="37" t="e">
        <f>VLOOKUP($G352,#REF!,3,0)</f>
        <v>#REF!</v>
      </c>
      <c r="J352" s="37" t="e">
        <f>VLOOKUP($G352,#REF!,5,0)</f>
        <v>#REF!</v>
      </c>
      <c r="K352" s="37" t="e">
        <f>VLOOKUP($G352,#REF!,12,0)</f>
        <v>#REF!</v>
      </c>
      <c r="L352" s="37" t="e">
        <f>VLOOKUP($G352,#REF!,8,0)</f>
        <v>#REF!</v>
      </c>
    </row>
    <row r="353" spans="1:12" ht="14.1" customHeight="1">
      <c r="A353" s="119" t="s">
        <v>256</v>
      </c>
      <c r="B353" s="180" t="s">
        <v>257</v>
      </c>
      <c r="C353" s="79" t="e">
        <f t="shared" si="24"/>
        <v>#REF!</v>
      </c>
      <c r="D353" s="79" t="e">
        <f t="shared" si="25"/>
        <v>#REF!</v>
      </c>
      <c r="E353" s="79" t="e">
        <f t="shared" si="26"/>
        <v>#REF!</v>
      </c>
      <c r="F353" s="79" t="e">
        <f t="shared" si="27"/>
        <v>#REF!</v>
      </c>
      <c r="G353" s="20" t="s">
        <v>28</v>
      </c>
      <c r="H353" s="17">
        <v>60</v>
      </c>
      <c r="I353" s="37" t="e">
        <f>VLOOKUP($G353,#REF!,3,0)</f>
        <v>#REF!</v>
      </c>
      <c r="J353" s="37" t="e">
        <f>VLOOKUP($G353,#REF!,5,0)</f>
        <v>#REF!</v>
      </c>
      <c r="K353" s="37" t="e">
        <f>VLOOKUP($G353,#REF!,12,0)</f>
        <v>#REF!</v>
      </c>
      <c r="L353" s="37" t="e">
        <f>VLOOKUP($G353,#REF!,8,0)</f>
        <v>#REF!</v>
      </c>
    </row>
    <row r="354" spans="1:12">
      <c r="A354" s="119"/>
      <c r="B354" s="180"/>
      <c r="C354" s="79" t="e">
        <f t="shared" si="24"/>
        <v>#REF!</v>
      </c>
      <c r="D354" s="79" t="e">
        <f t="shared" si="25"/>
        <v>#REF!</v>
      </c>
      <c r="E354" s="79" t="e">
        <f t="shared" si="26"/>
        <v>#REF!</v>
      </c>
      <c r="F354" s="79" t="e">
        <f t="shared" si="27"/>
        <v>#REF!</v>
      </c>
      <c r="G354" s="20" t="s">
        <v>50</v>
      </c>
      <c r="H354" s="17">
        <v>50</v>
      </c>
      <c r="I354" s="37" t="e">
        <f>VLOOKUP($G354,#REF!,3,0)</f>
        <v>#REF!</v>
      </c>
      <c r="J354" s="37" t="e">
        <f>VLOOKUP($G354,#REF!,5,0)</f>
        <v>#REF!</v>
      </c>
      <c r="K354" s="37" t="e">
        <f>VLOOKUP($G354,#REF!,12,0)</f>
        <v>#REF!</v>
      </c>
      <c r="L354" s="37" t="e">
        <f>VLOOKUP($G354,#REF!,8,0)</f>
        <v>#REF!</v>
      </c>
    </row>
    <row r="355" spans="1:12">
      <c r="A355" s="119"/>
      <c r="B355" s="180"/>
      <c r="C355" s="79" t="e">
        <f t="shared" si="24"/>
        <v>#REF!</v>
      </c>
      <c r="D355" s="79" t="e">
        <f t="shared" si="25"/>
        <v>#REF!</v>
      </c>
      <c r="E355" s="79" t="e">
        <f t="shared" si="26"/>
        <v>#REF!</v>
      </c>
      <c r="F355" s="79" t="e">
        <f t="shared" si="27"/>
        <v>#REF!</v>
      </c>
      <c r="G355" s="20" t="s">
        <v>39</v>
      </c>
      <c r="H355" s="17">
        <v>60</v>
      </c>
      <c r="I355" s="37" t="e">
        <f>VLOOKUP($G355,#REF!,3,0)</f>
        <v>#REF!</v>
      </c>
      <c r="J355" s="37" t="e">
        <f>VLOOKUP($G355,#REF!,5,0)</f>
        <v>#REF!</v>
      </c>
      <c r="K355" s="37" t="e">
        <f>VLOOKUP($G355,#REF!,12,0)</f>
        <v>#REF!</v>
      </c>
      <c r="L355" s="37" t="e">
        <f>VLOOKUP($G355,#REF!,8,0)</f>
        <v>#REF!</v>
      </c>
    </row>
    <row r="356" spans="1:12">
      <c r="A356" s="119"/>
      <c r="B356" s="180"/>
      <c r="C356" s="79" t="e">
        <f t="shared" si="24"/>
        <v>#REF!</v>
      </c>
      <c r="D356" s="79" t="e">
        <f t="shared" si="25"/>
        <v>#REF!</v>
      </c>
      <c r="E356" s="79" t="e">
        <f t="shared" si="26"/>
        <v>#REF!</v>
      </c>
      <c r="F356" s="79" t="e">
        <f t="shared" si="27"/>
        <v>#REF!</v>
      </c>
      <c r="G356" s="20" t="s">
        <v>82</v>
      </c>
      <c r="H356" s="17">
        <v>5</v>
      </c>
      <c r="I356" s="37" t="e">
        <f>VLOOKUP($G356,#REF!,3,0)</f>
        <v>#REF!</v>
      </c>
      <c r="J356" s="37" t="e">
        <f>VLOOKUP($G356,#REF!,5,0)</f>
        <v>#REF!</v>
      </c>
      <c r="K356" s="37" t="e">
        <f>VLOOKUP($G356,#REF!,12,0)</f>
        <v>#REF!</v>
      </c>
      <c r="L356" s="37" t="e">
        <f>VLOOKUP($G356,#REF!,8,0)</f>
        <v>#REF!</v>
      </c>
    </row>
    <row r="357" spans="1:12">
      <c r="A357" s="119"/>
      <c r="B357" s="180"/>
      <c r="C357" s="79" t="e">
        <f t="shared" si="24"/>
        <v>#REF!</v>
      </c>
      <c r="D357" s="79" t="e">
        <f t="shared" si="25"/>
        <v>#REF!</v>
      </c>
      <c r="E357" s="79" t="e">
        <f t="shared" si="26"/>
        <v>#REF!</v>
      </c>
      <c r="F357" s="79" t="e">
        <f t="shared" si="27"/>
        <v>#REF!</v>
      </c>
      <c r="G357" s="20" t="s">
        <v>27</v>
      </c>
      <c r="H357" s="17">
        <v>15</v>
      </c>
      <c r="I357" s="37" t="e">
        <f>VLOOKUP($G357,#REF!,3,0)</f>
        <v>#REF!</v>
      </c>
      <c r="J357" s="37" t="e">
        <f>VLOOKUP($G357,#REF!,5,0)</f>
        <v>#REF!</v>
      </c>
      <c r="K357" s="37" t="e">
        <f>VLOOKUP($G357,#REF!,12,0)</f>
        <v>#REF!</v>
      </c>
      <c r="L357" s="37" t="e">
        <f>VLOOKUP($G357,#REF!,8,0)</f>
        <v>#REF!</v>
      </c>
    </row>
    <row r="358" spans="1:12">
      <c r="A358" s="119"/>
      <c r="B358" s="180"/>
      <c r="C358" s="79" t="e">
        <f t="shared" si="24"/>
        <v>#REF!</v>
      </c>
      <c r="D358" s="79" t="e">
        <f t="shared" si="25"/>
        <v>#REF!</v>
      </c>
      <c r="E358" s="79" t="e">
        <f t="shared" si="26"/>
        <v>#REF!</v>
      </c>
      <c r="F358" s="79" t="e">
        <f t="shared" si="27"/>
        <v>#REF!</v>
      </c>
      <c r="G358" s="20" t="s">
        <v>252</v>
      </c>
      <c r="H358" s="17">
        <v>2.5</v>
      </c>
      <c r="I358" s="37" t="e">
        <f>VLOOKUP($G358,#REF!,3,0)</f>
        <v>#REF!</v>
      </c>
      <c r="J358" s="37" t="e">
        <f>VLOOKUP($G358,#REF!,5,0)</f>
        <v>#REF!</v>
      </c>
      <c r="K358" s="37" t="e">
        <f>VLOOKUP($G358,#REF!,12,0)</f>
        <v>#REF!</v>
      </c>
      <c r="L358" s="37" t="e">
        <f>VLOOKUP($G358,#REF!,8,0)</f>
        <v>#REF!</v>
      </c>
    </row>
    <row r="359" spans="1:12" ht="40.5">
      <c r="A359" s="119"/>
      <c r="B359" s="180"/>
      <c r="C359" s="79">
        <f t="shared" si="24"/>
        <v>0</v>
      </c>
      <c r="D359" s="79">
        <f t="shared" si="25"/>
        <v>0</v>
      </c>
      <c r="E359" s="79">
        <f t="shared" si="26"/>
        <v>0</v>
      </c>
      <c r="F359" s="79">
        <f t="shared" si="27"/>
        <v>0</v>
      </c>
      <c r="G359" s="20" t="s">
        <v>253</v>
      </c>
      <c r="H359" s="17"/>
      <c r="I359" s="37"/>
      <c r="J359" s="37"/>
      <c r="K359" s="37"/>
      <c r="L359" s="37"/>
    </row>
    <row r="360" spans="1:12">
      <c r="A360" s="119"/>
      <c r="B360" s="180"/>
      <c r="C360" s="79">
        <f t="shared" si="24"/>
        <v>0</v>
      </c>
      <c r="D360" s="79">
        <f t="shared" si="25"/>
        <v>0</v>
      </c>
      <c r="E360" s="79">
        <f t="shared" si="26"/>
        <v>0</v>
      </c>
      <c r="F360" s="79">
        <f t="shared" si="27"/>
        <v>0</v>
      </c>
      <c r="G360" s="20" t="s">
        <v>258</v>
      </c>
      <c r="H360" s="17"/>
      <c r="I360" s="37"/>
      <c r="J360" s="37"/>
      <c r="K360" s="37"/>
      <c r="L360" s="37"/>
    </row>
    <row r="361" spans="1:12" ht="14.1" customHeight="1">
      <c r="A361" s="119" t="s">
        <v>259</v>
      </c>
      <c r="B361" s="180" t="s">
        <v>260</v>
      </c>
      <c r="C361" s="79" t="e">
        <f t="shared" si="24"/>
        <v>#REF!</v>
      </c>
      <c r="D361" s="79" t="e">
        <f t="shared" si="25"/>
        <v>#REF!</v>
      </c>
      <c r="E361" s="79" t="e">
        <f t="shared" si="26"/>
        <v>#REF!</v>
      </c>
      <c r="F361" s="79" t="e">
        <f t="shared" si="27"/>
        <v>#REF!</v>
      </c>
      <c r="G361" s="20" t="s">
        <v>261</v>
      </c>
      <c r="H361" s="17">
        <v>40</v>
      </c>
      <c r="I361" s="37" t="e">
        <f>VLOOKUP($G361,#REF!,3,0)</f>
        <v>#REF!</v>
      </c>
      <c r="J361" s="37" t="e">
        <f>VLOOKUP($G361,#REF!,5,0)</f>
        <v>#REF!</v>
      </c>
      <c r="K361" s="37" t="e">
        <f>VLOOKUP($G361,#REF!,12,0)</f>
        <v>#REF!</v>
      </c>
      <c r="L361" s="37" t="e">
        <f>VLOOKUP($G361,#REF!,8,0)</f>
        <v>#REF!</v>
      </c>
    </row>
    <row r="362" spans="1:12" ht="15.95" customHeight="1">
      <c r="A362" s="119"/>
      <c r="B362" s="180"/>
      <c r="C362" s="79" t="e">
        <f t="shared" si="24"/>
        <v>#REF!</v>
      </c>
      <c r="D362" s="79" t="e">
        <f t="shared" si="25"/>
        <v>#REF!</v>
      </c>
      <c r="E362" s="79" t="e">
        <f t="shared" si="26"/>
        <v>#REF!</v>
      </c>
      <c r="F362" s="79" t="e">
        <f t="shared" si="27"/>
        <v>#REF!</v>
      </c>
      <c r="G362" s="20" t="s">
        <v>98</v>
      </c>
      <c r="H362" s="17">
        <v>10</v>
      </c>
      <c r="I362" s="37" t="e">
        <f>VLOOKUP($G362,#REF!,3,0)</f>
        <v>#REF!</v>
      </c>
      <c r="J362" s="37" t="e">
        <f>VLOOKUP($G362,#REF!,5,0)</f>
        <v>#REF!</v>
      </c>
      <c r="K362" s="37" t="e">
        <f>VLOOKUP($G362,#REF!,12,0)</f>
        <v>#REF!</v>
      </c>
      <c r="L362" s="37" t="e">
        <f>VLOOKUP($G362,#REF!,8,0)</f>
        <v>#REF!</v>
      </c>
    </row>
    <row r="363" spans="1:12" ht="15.95" customHeight="1">
      <c r="A363" s="119"/>
      <c r="B363" s="180"/>
      <c r="C363" s="79" t="e">
        <f t="shared" si="24"/>
        <v>#REF!</v>
      </c>
      <c r="D363" s="79" t="e">
        <f t="shared" si="25"/>
        <v>#REF!</v>
      </c>
      <c r="E363" s="79" t="e">
        <f t="shared" si="26"/>
        <v>#REF!</v>
      </c>
      <c r="F363" s="79" t="e">
        <f t="shared" si="27"/>
        <v>#REF!</v>
      </c>
      <c r="G363" s="20" t="s">
        <v>38</v>
      </c>
      <c r="H363" s="17">
        <v>40</v>
      </c>
      <c r="I363" s="37" t="e">
        <f>VLOOKUP($G363,#REF!,3,0)</f>
        <v>#REF!</v>
      </c>
      <c r="J363" s="37" t="e">
        <f>VLOOKUP($G363,#REF!,5,0)</f>
        <v>#REF!</v>
      </c>
      <c r="K363" s="37" t="e">
        <f>VLOOKUP($G363,#REF!,12,0)</f>
        <v>#REF!</v>
      </c>
      <c r="L363" s="37" t="e">
        <f>VLOOKUP($G363,#REF!,8,0)</f>
        <v>#REF!</v>
      </c>
    </row>
    <row r="364" spans="1:12">
      <c r="A364" s="119"/>
      <c r="B364" s="180"/>
      <c r="C364" s="79" t="e">
        <f>H364*I364/100</f>
        <v>#REF!</v>
      </c>
      <c r="D364" s="79" t="e">
        <f>H364*J364/100</f>
        <v>#REF!</v>
      </c>
      <c r="E364" s="79" t="e">
        <f>H364*K364/100</f>
        <v>#REF!</v>
      </c>
      <c r="F364" s="79" t="e">
        <f>H364*L364/100</f>
        <v>#REF!</v>
      </c>
      <c r="G364" s="20" t="s">
        <v>50</v>
      </c>
      <c r="H364" s="17">
        <v>50</v>
      </c>
      <c r="I364" s="37" t="e">
        <f>VLOOKUP($G364,#REF!,3,0)</f>
        <v>#REF!</v>
      </c>
      <c r="J364" s="37" t="e">
        <f>VLOOKUP($G364,#REF!,5,0)</f>
        <v>#REF!</v>
      </c>
      <c r="K364" s="37" t="e">
        <f>VLOOKUP($G364,#REF!,12,0)</f>
        <v>#REF!</v>
      </c>
      <c r="L364" s="37" t="e">
        <f>VLOOKUP($G364,#REF!,8,0)</f>
        <v>#REF!</v>
      </c>
    </row>
    <row r="365" spans="1:12">
      <c r="A365" s="119"/>
      <c r="B365" s="180"/>
      <c r="C365" s="79" t="e">
        <f>H365*I365/100</f>
        <v>#REF!</v>
      </c>
      <c r="D365" s="79" t="e">
        <f>H365*J365/100</f>
        <v>#REF!</v>
      </c>
      <c r="E365" s="79" t="e">
        <f>H365*K365/100</f>
        <v>#REF!</v>
      </c>
      <c r="F365" s="79" t="e">
        <f>H365*L365/100</f>
        <v>#REF!</v>
      </c>
      <c r="G365" s="20" t="s">
        <v>262</v>
      </c>
      <c r="H365" s="17">
        <v>5</v>
      </c>
      <c r="I365" s="37" t="e">
        <f>VLOOKUP($G365,#REF!,3,0)</f>
        <v>#REF!</v>
      </c>
      <c r="J365" s="37" t="e">
        <f>VLOOKUP($G365,#REF!,5,0)</f>
        <v>#REF!</v>
      </c>
      <c r="K365" s="37" t="e">
        <f>VLOOKUP($G365,#REF!,12,0)</f>
        <v>#REF!</v>
      </c>
      <c r="L365" s="37" t="e">
        <f>VLOOKUP($G365,#REF!,8,0)</f>
        <v>#REF!</v>
      </c>
    </row>
    <row r="366" spans="1:12">
      <c r="A366" s="119"/>
      <c r="B366" s="180"/>
      <c r="C366" s="79" t="e">
        <f>H366*I366/100</f>
        <v>#REF!</v>
      </c>
      <c r="D366" s="79" t="e">
        <f>H366*J366/100</f>
        <v>#REF!</v>
      </c>
      <c r="E366" s="79" t="e">
        <f>H366*K366/100</f>
        <v>#REF!</v>
      </c>
      <c r="F366" s="79" t="e">
        <f>H366*L366/100</f>
        <v>#REF!</v>
      </c>
      <c r="G366" s="20" t="s">
        <v>252</v>
      </c>
      <c r="H366" s="17">
        <v>5</v>
      </c>
      <c r="I366" s="37" t="e">
        <f>VLOOKUP($G366,#REF!,3,0)</f>
        <v>#REF!</v>
      </c>
      <c r="J366" s="37" t="e">
        <f>VLOOKUP($G366,#REF!,5,0)</f>
        <v>#REF!</v>
      </c>
      <c r="K366" s="37" t="e">
        <f>VLOOKUP($G366,#REF!,12,0)</f>
        <v>#REF!</v>
      </c>
      <c r="L366" s="37" t="e">
        <f>VLOOKUP($G366,#REF!,8,0)</f>
        <v>#REF!</v>
      </c>
    </row>
    <row r="367" spans="1:12">
      <c r="A367" s="119"/>
      <c r="B367" s="180"/>
      <c r="C367" s="43"/>
      <c r="D367" s="43"/>
      <c r="E367" s="43"/>
      <c r="F367" s="43"/>
      <c r="G367" s="39"/>
      <c r="H367" s="42"/>
      <c r="I367" s="37"/>
      <c r="J367" s="37"/>
      <c r="K367" s="37"/>
      <c r="L367" s="37"/>
    </row>
    <row r="368" spans="1:12" ht="68.099999999999994" customHeight="1">
      <c r="A368" s="119" t="s">
        <v>263</v>
      </c>
      <c r="B368" s="180" t="s">
        <v>264</v>
      </c>
      <c r="C368" s="79" t="e">
        <f t="shared" si="24"/>
        <v>#REF!</v>
      </c>
      <c r="D368" s="79" t="e">
        <f t="shared" si="25"/>
        <v>#REF!</v>
      </c>
      <c r="E368" s="79" t="e">
        <f t="shared" si="26"/>
        <v>#REF!</v>
      </c>
      <c r="F368" s="79" t="e">
        <f t="shared" si="27"/>
        <v>#REF!</v>
      </c>
      <c r="G368" s="39" t="s">
        <v>88</v>
      </c>
      <c r="H368" s="17">
        <v>100</v>
      </c>
      <c r="I368" s="37" t="e">
        <f>VLOOKUP($G368,#REF!,3,0)</f>
        <v>#REF!</v>
      </c>
      <c r="J368" s="37" t="e">
        <f>VLOOKUP($G368,#REF!,5,0)</f>
        <v>#REF!</v>
      </c>
      <c r="K368" s="37" t="e">
        <f>VLOOKUP($G368,#REF!,12,0)</f>
        <v>#REF!</v>
      </c>
      <c r="L368" s="37" t="e">
        <f>VLOOKUP($G368,#REF!,8,0)</f>
        <v>#REF!</v>
      </c>
    </row>
    <row r="369" spans="1:13">
      <c r="A369" s="119"/>
      <c r="B369" s="180"/>
      <c r="C369" s="79" t="e">
        <f t="shared" si="24"/>
        <v>#REF!</v>
      </c>
      <c r="D369" s="79" t="e">
        <f t="shared" si="25"/>
        <v>#REF!</v>
      </c>
      <c r="E369" s="79" t="e">
        <f t="shared" si="26"/>
        <v>#REF!</v>
      </c>
      <c r="F369" s="79" t="e">
        <f t="shared" si="27"/>
        <v>#REF!</v>
      </c>
      <c r="G369" s="20" t="s">
        <v>50</v>
      </c>
      <c r="H369" s="17">
        <v>50</v>
      </c>
      <c r="I369" s="37" t="e">
        <f>VLOOKUP($G369,#REF!,3,0)</f>
        <v>#REF!</v>
      </c>
      <c r="J369" s="37" t="e">
        <f>VLOOKUP($G369,#REF!,5,0)</f>
        <v>#REF!</v>
      </c>
      <c r="K369" s="37" t="e">
        <f>VLOOKUP($G369,#REF!,12,0)</f>
        <v>#REF!</v>
      </c>
      <c r="L369" s="37" t="e">
        <f>VLOOKUP($G369,#REF!,8,0)</f>
        <v>#REF!</v>
      </c>
    </row>
    <row r="370" spans="1:13">
      <c r="A370" s="119"/>
      <c r="B370" s="180"/>
      <c r="C370" s="79" t="e">
        <f t="shared" si="24"/>
        <v>#REF!</v>
      </c>
      <c r="D370" s="79" t="e">
        <f t="shared" si="25"/>
        <v>#REF!</v>
      </c>
      <c r="E370" s="79" t="e">
        <f t="shared" si="26"/>
        <v>#REF!</v>
      </c>
      <c r="F370" s="79" t="e">
        <f t="shared" si="27"/>
        <v>#REF!</v>
      </c>
      <c r="G370" s="20" t="s">
        <v>245</v>
      </c>
      <c r="H370" s="17">
        <v>50</v>
      </c>
      <c r="I370" s="37" t="e">
        <f>VLOOKUP($G370,#REF!,3,0)</f>
        <v>#REF!</v>
      </c>
      <c r="J370" s="37" t="e">
        <f>VLOOKUP($G370,#REF!,5,0)</f>
        <v>#REF!</v>
      </c>
      <c r="K370" s="37" t="e">
        <f>VLOOKUP($G370,#REF!,12,0)</f>
        <v>#REF!</v>
      </c>
      <c r="L370" s="37" t="e">
        <f>VLOOKUP($G370,#REF!,8,0)</f>
        <v>#REF!</v>
      </c>
    </row>
    <row r="371" spans="1:13">
      <c r="A371" s="119"/>
      <c r="B371" s="180"/>
      <c r="C371" s="79" t="e">
        <f>H371*I371/100</f>
        <v>#REF!</v>
      </c>
      <c r="D371" s="79" t="e">
        <f>H371*J371/100</f>
        <v>#REF!</v>
      </c>
      <c r="E371" s="79" t="e">
        <f>H371*K371/100</f>
        <v>#REF!</v>
      </c>
      <c r="F371" s="79" t="e">
        <f>H371*L371/100</f>
        <v>#REF!</v>
      </c>
      <c r="G371" s="20" t="s">
        <v>52</v>
      </c>
      <c r="H371" s="17">
        <v>15</v>
      </c>
      <c r="I371" s="37" t="e">
        <f>VLOOKUP($G371,#REF!,3,0)</f>
        <v>#REF!</v>
      </c>
      <c r="J371" s="37" t="e">
        <f>VLOOKUP($G371,#REF!,5,0)</f>
        <v>#REF!</v>
      </c>
      <c r="K371" s="37" t="e">
        <f>VLOOKUP($G371,#REF!,12,0)</f>
        <v>#REF!</v>
      </c>
      <c r="L371" s="37" t="e">
        <f>VLOOKUP($G371,#REF!,8,0)</f>
        <v>#REF!</v>
      </c>
    </row>
    <row r="372" spans="1:13">
      <c r="A372" s="119"/>
      <c r="B372" s="180"/>
      <c r="C372" s="79" t="e">
        <f>H372*I372/100</f>
        <v>#REF!</v>
      </c>
      <c r="D372" s="79" t="e">
        <f>H372*J372/100</f>
        <v>#REF!</v>
      </c>
      <c r="E372" s="79" t="e">
        <f>H372*K372/100</f>
        <v>#REF!</v>
      </c>
      <c r="F372" s="79" t="e">
        <f>H372*L372/100</f>
        <v>#REF!</v>
      </c>
      <c r="G372" s="20" t="s">
        <v>32</v>
      </c>
      <c r="H372" s="17">
        <v>50</v>
      </c>
      <c r="I372" s="37" t="e">
        <f>VLOOKUP($G372,#REF!,3,0)</f>
        <v>#REF!</v>
      </c>
      <c r="J372" s="37" t="e">
        <f>VLOOKUP($G372,#REF!,5,0)</f>
        <v>#REF!</v>
      </c>
      <c r="K372" s="37" t="e">
        <f>VLOOKUP($G372,#REF!,12,0)</f>
        <v>#REF!</v>
      </c>
      <c r="L372" s="37" t="e">
        <f>VLOOKUP($G372,#REF!,8,0)</f>
        <v>#REF!</v>
      </c>
    </row>
    <row r="373" spans="1:13">
      <c r="A373" s="119"/>
      <c r="B373" s="180"/>
      <c r="C373" s="79">
        <f>H373*I373/100</f>
        <v>0</v>
      </c>
      <c r="D373" s="79">
        <f>H373*J373/100</f>
        <v>0</v>
      </c>
      <c r="E373" s="79">
        <f>H373*K373/100</f>
        <v>0</v>
      </c>
      <c r="F373" s="79">
        <f>H373*L373/100</f>
        <v>0</v>
      </c>
      <c r="G373" s="20" t="s">
        <v>234</v>
      </c>
      <c r="H373" s="17">
        <v>0</v>
      </c>
      <c r="I373" s="37"/>
      <c r="J373" s="37"/>
      <c r="K373" s="37"/>
      <c r="L373" s="37"/>
    </row>
    <row r="374" spans="1:13">
      <c r="A374" s="119"/>
      <c r="B374" s="180"/>
      <c r="C374" s="43"/>
      <c r="D374" s="43"/>
      <c r="E374" s="43"/>
      <c r="F374" s="43"/>
      <c r="G374" s="39"/>
      <c r="H374" s="42"/>
      <c r="I374" s="37"/>
      <c r="J374" s="37"/>
      <c r="K374" s="37"/>
      <c r="L374" s="37"/>
      <c r="M374" s="78">
        <v>0</v>
      </c>
    </row>
    <row r="375" spans="1:13" ht="24" customHeight="1">
      <c r="A375" s="119" t="s">
        <v>265</v>
      </c>
      <c r="B375" s="180" t="s">
        <v>266</v>
      </c>
      <c r="C375" s="79" t="e">
        <f t="shared" si="24"/>
        <v>#REF!</v>
      </c>
      <c r="D375" s="79" t="e">
        <f t="shared" si="25"/>
        <v>#REF!</v>
      </c>
      <c r="E375" s="79" t="e">
        <f t="shared" si="26"/>
        <v>#REF!</v>
      </c>
      <c r="F375" s="79" t="e">
        <f t="shared" si="27"/>
        <v>#REF!</v>
      </c>
      <c r="G375" s="20" t="s">
        <v>21</v>
      </c>
      <c r="H375" s="17">
        <v>50</v>
      </c>
      <c r="I375" s="37" t="e">
        <f>VLOOKUP($G375,#REF!,3,0)</f>
        <v>#REF!</v>
      </c>
      <c r="J375" s="37" t="e">
        <f>VLOOKUP($G375,#REF!,5,0)</f>
        <v>#REF!</v>
      </c>
      <c r="K375" s="37" t="e">
        <f>VLOOKUP($G375,#REF!,12,0)</f>
        <v>#REF!</v>
      </c>
      <c r="L375" s="37" t="e">
        <f>VLOOKUP($G375,#REF!,8,0)</f>
        <v>#REF!</v>
      </c>
    </row>
    <row r="376" spans="1:13">
      <c r="A376" s="119"/>
      <c r="B376" s="180"/>
      <c r="C376" s="79" t="e">
        <f t="shared" si="24"/>
        <v>#REF!</v>
      </c>
      <c r="D376" s="79" t="e">
        <f t="shared" si="25"/>
        <v>#REF!</v>
      </c>
      <c r="E376" s="79" t="e">
        <f t="shared" si="26"/>
        <v>#REF!</v>
      </c>
      <c r="F376" s="79" t="e">
        <f t="shared" si="27"/>
        <v>#REF!</v>
      </c>
      <c r="G376" s="20" t="s">
        <v>161</v>
      </c>
      <c r="H376" s="17">
        <v>50</v>
      </c>
      <c r="I376" s="37" t="e">
        <f>VLOOKUP($G376,#REF!,3,0)</f>
        <v>#REF!</v>
      </c>
      <c r="J376" s="37" t="e">
        <f>VLOOKUP($G376,#REF!,5,0)</f>
        <v>#REF!</v>
      </c>
      <c r="K376" s="37" t="e">
        <f>VLOOKUP($G376,#REF!,12,0)</f>
        <v>#REF!</v>
      </c>
      <c r="L376" s="37" t="e">
        <f>VLOOKUP($G376,#REF!,8,0)</f>
        <v>#REF!</v>
      </c>
    </row>
    <row r="377" spans="1:13">
      <c r="A377" s="119"/>
      <c r="B377" s="180"/>
      <c r="C377" s="79" t="e">
        <f t="shared" si="24"/>
        <v>#REF!</v>
      </c>
      <c r="D377" s="79" t="e">
        <f t="shared" si="25"/>
        <v>#REF!</v>
      </c>
      <c r="E377" s="79" t="e">
        <f t="shared" si="26"/>
        <v>#REF!</v>
      </c>
      <c r="F377" s="79" t="e">
        <f t="shared" si="27"/>
        <v>#REF!</v>
      </c>
      <c r="G377" s="20" t="s">
        <v>267</v>
      </c>
      <c r="H377" s="17">
        <v>20</v>
      </c>
      <c r="I377" s="37" t="e">
        <f>VLOOKUP($G377,#REF!,3,0)</f>
        <v>#REF!</v>
      </c>
      <c r="J377" s="37" t="e">
        <f>VLOOKUP($G377,#REF!,5,0)</f>
        <v>#REF!</v>
      </c>
      <c r="K377" s="37" t="e">
        <f>VLOOKUP($G377,#REF!,12,0)</f>
        <v>#REF!</v>
      </c>
      <c r="L377" s="37" t="e">
        <f>VLOOKUP($G377,#REF!,8,0)</f>
        <v>#REF!</v>
      </c>
    </row>
    <row r="378" spans="1:13">
      <c r="A378" s="119"/>
      <c r="B378" s="180"/>
      <c r="C378" s="79" t="e">
        <f t="shared" si="24"/>
        <v>#REF!</v>
      </c>
      <c r="D378" s="79" t="e">
        <f t="shared" si="25"/>
        <v>#REF!</v>
      </c>
      <c r="E378" s="79" t="e">
        <f t="shared" si="26"/>
        <v>#REF!</v>
      </c>
      <c r="F378" s="79" t="e">
        <f t="shared" si="27"/>
        <v>#REF!</v>
      </c>
      <c r="G378" s="20" t="s">
        <v>245</v>
      </c>
      <c r="H378" s="17">
        <v>30</v>
      </c>
      <c r="I378" s="37" t="e">
        <f>VLOOKUP($G378,#REF!,3,0)</f>
        <v>#REF!</v>
      </c>
      <c r="J378" s="37" t="e">
        <f>VLOOKUP($G378,#REF!,5,0)</f>
        <v>#REF!</v>
      </c>
      <c r="K378" s="37" t="e">
        <f>VLOOKUP($G378,#REF!,12,0)</f>
        <v>#REF!</v>
      </c>
      <c r="L378" s="37" t="e">
        <f>VLOOKUP($G378,#REF!,8,0)</f>
        <v>#REF!</v>
      </c>
    </row>
    <row r="379" spans="1:13">
      <c r="A379" s="119"/>
      <c r="B379" s="180"/>
      <c r="C379" s="79" t="e">
        <f t="shared" si="24"/>
        <v>#REF!</v>
      </c>
      <c r="D379" s="79" t="e">
        <f t="shared" si="25"/>
        <v>#REF!</v>
      </c>
      <c r="E379" s="79" t="e">
        <f t="shared" si="26"/>
        <v>#REF!</v>
      </c>
      <c r="F379" s="79" t="e">
        <f t="shared" si="27"/>
        <v>#REF!</v>
      </c>
      <c r="G379" s="20" t="s">
        <v>126</v>
      </c>
      <c r="H379" s="17">
        <v>15</v>
      </c>
      <c r="I379" s="37" t="e">
        <f>VLOOKUP($G379,#REF!,3,0)</f>
        <v>#REF!</v>
      </c>
      <c r="J379" s="37" t="e">
        <f>VLOOKUP($G379,#REF!,5,0)</f>
        <v>#REF!</v>
      </c>
      <c r="K379" s="37" t="e">
        <f>VLOOKUP($G379,#REF!,12,0)</f>
        <v>#REF!</v>
      </c>
      <c r="L379" s="37" t="e">
        <f>VLOOKUP($G379,#REF!,8,0)</f>
        <v>#REF!</v>
      </c>
    </row>
    <row r="380" spans="1:13">
      <c r="A380" s="119"/>
      <c r="B380" s="180"/>
      <c r="C380" s="79" t="e">
        <f t="shared" si="24"/>
        <v>#REF!</v>
      </c>
      <c r="D380" s="79" t="e">
        <f t="shared" si="25"/>
        <v>#REF!</v>
      </c>
      <c r="E380" s="79" t="e">
        <f t="shared" si="26"/>
        <v>#REF!</v>
      </c>
      <c r="F380" s="79" t="e">
        <f t="shared" si="27"/>
        <v>#REF!</v>
      </c>
      <c r="G380" s="20" t="s">
        <v>108</v>
      </c>
      <c r="H380" s="17">
        <v>20</v>
      </c>
      <c r="I380" s="37" t="e">
        <f>VLOOKUP($G380,#REF!,3,0)</f>
        <v>#REF!</v>
      </c>
      <c r="J380" s="37" t="e">
        <f>VLOOKUP($G380,#REF!,5,0)</f>
        <v>#REF!</v>
      </c>
      <c r="K380" s="37" t="e">
        <f>VLOOKUP($G380,#REF!,12,0)</f>
        <v>#REF!</v>
      </c>
      <c r="L380" s="37" t="e">
        <f>VLOOKUP($G380,#REF!,8,0)</f>
        <v>#REF!</v>
      </c>
    </row>
    <row r="381" spans="1:13" ht="17.100000000000001" customHeight="1">
      <c r="A381" s="119" t="s">
        <v>232</v>
      </c>
      <c r="B381" s="180" t="s">
        <v>268</v>
      </c>
      <c r="C381" s="79" t="e">
        <f t="shared" si="24"/>
        <v>#REF!</v>
      </c>
      <c r="D381" s="79" t="e">
        <f t="shared" si="25"/>
        <v>#REF!</v>
      </c>
      <c r="E381" s="79" t="e">
        <f t="shared" si="26"/>
        <v>#REF!</v>
      </c>
      <c r="F381" s="79" t="e">
        <f t="shared" si="27"/>
        <v>#REF!</v>
      </c>
      <c r="G381" s="20" t="s">
        <v>60</v>
      </c>
      <c r="H381" s="17">
        <v>100</v>
      </c>
      <c r="I381" s="37" t="e">
        <f>VLOOKUP($G381,#REF!,3,0)</f>
        <v>#REF!</v>
      </c>
      <c r="J381" s="37" t="e">
        <f>VLOOKUP($G381,#REF!,5,0)</f>
        <v>#REF!</v>
      </c>
      <c r="K381" s="37" t="e">
        <f>VLOOKUP($G381,#REF!,12,0)</f>
        <v>#REF!</v>
      </c>
      <c r="L381" s="37" t="e">
        <f>VLOOKUP($G381,#REF!,8,0)</f>
        <v>#REF!</v>
      </c>
    </row>
    <row r="382" spans="1:13">
      <c r="A382" s="119"/>
      <c r="B382" s="180"/>
      <c r="C382" s="79" t="e">
        <f t="shared" si="24"/>
        <v>#REF!</v>
      </c>
      <c r="D382" s="79" t="e">
        <f t="shared" si="25"/>
        <v>#REF!</v>
      </c>
      <c r="E382" s="79" t="e">
        <f t="shared" si="26"/>
        <v>#REF!</v>
      </c>
      <c r="F382" s="79" t="e">
        <f t="shared" si="27"/>
        <v>#REF!</v>
      </c>
      <c r="G382" s="20" t="s">
        <v>50</v>
      </c>
      <c r="H382" s="17">
        <v>50</v>
      </c>
      <c r="I382" s="37" t="e">
        <f>VLOOKUP($G382,#REF!,3,0)</f>
        <v>#REF!</v>
      </c>
      <c r="J382" s="37" t="e">
        <f>VLOOKUP($G382,#REF!,5,0)</f>
        <v>#REF!</v>
      </c>
      <c r="K382" s="37" t="e">
        <f>VLOOKUP($G382,#REF!,12,0)</f>
        <v>#REF!</v>
      </c>
      <c r="L382" s="37" t="e">
        <f>VLOOKUP($G382,#REF!,8,0)</f>
        <v>#REF!</v>
      </c>
    </row>
    <row r="383" spans="1:13">
      <c r="A383" s="119"/>
      <c r="B383" s="180"/>
      <c r="C383" s="79" t="e">
        <f t="shared" si="24"/>
        <v>#REF!</v>
      </c>
      <c r="D383" s="79" t="e">
        <f t="shared" si="25"/>
        <v>#REF!</v>
      </c>
      <c r="E383" s="79" t="e">
        <f t="shared" si="26"/>
        <v>#REF!</v>
      </c>
      <c r="F383" s="79" t="e">
        <f t="shared" si="27"/>
        <v>#REF!</v>
      </c>
      <c r="G383" s="20" t="s">
        <v>14</v>
      </c>
      <c r="H383" s="17">
        <v>30</v>
      </c>
      <c r="I383" s="37" t="e">
        <f>VLOOKUP($G383,#REF!,3,0)</f>
        <v>#REF!</v>
      </c>
      <c r="J383" s="37" t="e">
        <f>VLOOKUP($G383,#REF!,5,0)</f>
        <v>#REF!</v>
      </c>
      <c r="K383" s="37" t="e">
        <f>VLOOKUP($G383,#REF!,12,0)</f>
        <v>#REF!</v>
      </c>
      <c r="L383" s="37" t="e">
        <f>VLOOKUP($G383,#REF!,8,0)</f>
        <v>#REF!</v>
      </c>
    </row>
    <row r="384" spans="1:13">
      <c r="A384" s="119"/>
      <c r="B384" s="180"/>
      <c r="C384" s="79" t="e">
        <f t="shared" si="24"/>
        <v>#REF!</v>
      </c>
      <c r="D384" s="79" t="e">
        <f t="shared" si="25"/>
        <v>#REF!</v>
      </c>
      <c r="E384" s="79" t="e">
        <f t="shared" si="26"/>
        <v>#REF!</v>
      </c>
      <c r="F384" s="79" t="e">
        <f t="shared" si="27"/>
        <v>#REF!</v>
      </c>
      <c r="G384" s="20" t="s">
        <v>51</v>
      </c>
      <c r="H384" s="17">
        <v>100</v>
      </c>
      <c r="I384" s="37" t="e">
        <f>VLOOKUP($G384,#REF!,3,0)</f>
        <v>#REF!</v>
      </c>
      <c r="J384" s="37" t="e">
        <f>VLOOKUP($G384,#REF!,5,0)</f>
        <v>#REF!</v>
      </c>
      <c r="K384" s="37" t="e">
        <f>VLOOKUP($G384,#REF!,12,0)</f>
        <v>#REF!</v>
      </c>
      <c r="L384" s="37" t="e">
        <f>VLOOKUP($G384,#REF!,8,0)</f>
        <v>#REF!</v>
      </c>
    </row>
    <row r="385" spans="1:12">
      <c r="A385" s="119"/>
      <c r="B385" s="180"/>
      <c r="C385" s="79">
        <f t="shared" si="24"/>
        <v>0</v>
      </c>
      <c r="D385" s="79">
        <f t="shared" si="25"/>
        <v>0</v>
      </c>
      <c r="E385" s="79">
        <f t="shared" si="26"/>
        <v>0</v>
      </c>
      <c r="F385" s="79">
        <f t="shared" si="27"/>
        <v>0</v>
      </c>
      <c r="G385" s="20" t="s">
        <v>234</v>
      </c>
      <c r="H385" s="17"/>
      <c r="I385" s="37"/>
      <c r="J385" s="37"/>
      <c r="K385" s="37"/>
      <c r="L385" s="37"/>
    </row>
    <row r="386" spans="1:12">
      <c r="A386" s="119"/>
      <c r="B386" s="180"/>
      <c r="C386" s="79">
        <f t="shared" si="24"/>
        <v>0</v>
      </c>
      <c r="D386" s="79">
        <f t="shared" si="25"/>
        <v>0</v>
      </c>
      <c r="E386" s="79">
        <f t="shared" si="26"/>
        <v>0</v>
      </c>
      <c r="F386" s="79">
        <f t="shared" si="27"/>
        <v>0</v>
      </c>
      <c r="G386" s="20"/>
      <c r="H386" s="17"/>
      <c r="I386" s="37"/>
      <c r="J386" s="37"/>
      <c r="K386" s="37"/>
      <c r="L386" s="37"/>
    </row>
    <row r="387" spans="1:12" ht="21" customHeight="1">
      <c r="A387" s="120" t="s">
        <v>269</v>
      </c>
      <c r="B387" s="180" t="s">
        <v>270</v>
      </c>
      <c r="C387" s="79" t="e">
        <f t="shared" si="24"/>
        <v>#REF!</v>
      </c>
      <c r="D387" s="79" t="e">
        <f t="shared" si="25"/>
        <v>#REF!</v>
      </c>
      <c r="E387" s="79" t="e">
        <f t="shared" si="26"/>
        <v>#REF!</v>
      </c>
      <c r="F387" s="79" t="e">
        <f t="shared" si="27"/>
        <v>#REF!</v>
      </c>
      <c r="G387" s="20" t="s">
        <v>126</v>
      </c>
      <c r="H387" s="17">
        <v>20</v>
      </c>
      <c r="I387" s="37" t="e">
        <f>VLOOKUP($G387,#REF!,3,0)</f>
        <v>#REF!</v>
      </c>
      <c r="J387" s="37" t="e">
        <f>VLOOKUP($G387,#REF!,5,0)</f>
        <v>#REF!</v>
      </c>
      <c r="K387" s="37" t="e">
        <f>VLOOKUP($G387,#REF!,12,0)</f>
        <v>#REF!</v>
      </c>
      <c r="L387" s="37" t="e">
        <f>VLOOKUP($G387,#REF!,8,0)</f>
        <v>#REF!</v>
      </c>
    </row>
    <row r="388" spans="1:12">
      <c r="A388" s="120"/>
      <c r="B388" s="180"/>
      <c r="C388" s="79" t="e">
        <f t="shared" si="24"/>
        <v>#REF!</v>
      </c>
      <c r="D388" s="79" t="e">
        <f t="shared" si="25"/>
        <v>#REF!</v>
      </c>
      <c r="E388" s="79" t="e">
        <f t="shared" si="26"/>
        <v>#REF!</v>
      </c>
      <c r="F388" s="79" t="e">
        <f t="shared" si="27"/>
        <v>#REF!</v>
      </c>
      <c r="G388" s="20" t="s">
        <v>198</v>
      </c>
      <c r="H388" s="17">
        <v>15</v>
      </c>
      <c r="I388" s="37" t="e">
        <f>VLOOKUP($G388,#REF!,3,0)</f>
        <v>#REF!</v>
      </c>
      <c r="J388" s="37" t="e">
        <f>VLOOKUP($G388,#REF!,5,0)</f>
        <v>#REF!</v>
      </c>
      <c r="K388" s="37" t="e">
        <f>VLOOKUP($G388,#REF!,12,0)</f>
        <v>#REF!</v>
      </c>
      <c r="L388" s="37" t="e">
        <f>VLOOKUP($G388,#REF!,8,0)</f>
        <v>#REF!</v>
      </c>
    </row>
    <row r="389" spans="1:12">
      <c r="A389" s="120"/>
      <c r="B389" s="180"/>
      <c r="C389" s="79" t="e">
        <f t="shared" si="24"/>
        <v>#REF!</v>
      </c>
      <c r="D389" s="79" t="e">
        <f t="shared" si="25"/>
        <v>#REF!</v>
      </c>
      <c r="E389" s="79" t="e">
        <f t="shared" si="26"/>
        <v>#REF!</v>
      </c>
      <c r="F389" s="79" t="e">
        <f t="shared" si="27"/>
        <v>#REF!</v>
      </c>
      <c r="G389" s="20" t="s">
        <v>252</v>
      </c>
      <c r="H389" s="17">
        <v>5</v>
      </c>
      <c r="I389" s="37" t="e">
        <f>VLOOKUP($G389,#REF!,3,0)</f>
        <v>#REF!</v>
      </c>
      <c r="J389" s="37" t="e">
        <f>VLOOKUP($G389,#REF!,5,0)</f>
        <v>#REF!</v>
      </c>
      <c r="K389" s="37" t="e">
        <f>VLOOKUP($G389,#REF!,12,0)</f>
        <v>#REF!</v>
      </c>
      <c r="L389" s="37" t="e">
        <f>VLOOKUP($G389,#REF!,8,0)</f>
        <v>#REF!</v>
      </c>
    </row>
    <row r="390" spans="1:12">
      <c r="A390" s="120"/>
      <c r="B390" s="180"/>
      <c r="C390" s="79" t="e">
        <f t="shared" si="24"/>
        <v>#REF!</v>
      </c>
      <c r="D390" s="79" t="e">
        <f t="shared" si="25"/>
        <v>#REF!</v>
      </c>
      <c r="E390" s="79" t="e">
        <f t="shared" si="26"/>
        <v>#REF!</v>
      </c>
      <c r="F390" s="79" t="e">
        <f t="shared" si="27"/>
        <v>#REF!</v>
      </c>
      <c r="G390" s="20" t="s">
        <v>271</v>
      </c>
      <c r="H390" s="17">
        <v>10</v>
      </c>
      <c r="I390" s="37" t="e">
        <f>VLOOKUP($G390,#REF!,3,0)</f>
        <v>#REF!</v>
      </c>
      <c r="J390" s="37" t="e">
        <f>VLOOKUP($G390,#REF!,5,0)</f>
        <v>#REF!</v>
      </c>
      <c r="K390" s="37" t="e">
        <f>VLOOKUP($G390,#REF!,12,0)</f>
        <v>#REF!</v>
      </c>
      <c r="L390" s="37" t="e">
        <f>VLOOKUP($G390,#REF!,8,0)</f>
        <v>#REF!</v>
      </c>
    </row>
    <row r="391" spans="1:12">
      <c r="A391" s="120"/>
      <c r="B391" s="180"/>
      <c r="C391" s="79" t="e">
        <f t="shared" si="24"/>
        <v>#REF!</v>
      </c>
      <c r="D391" s="79" t="e">
        <f t="shared" si="25"/>
        <v>#REF!</v>
      </c>
      <c r="E391" s="79" t="e">
        <f t="shared" si="26"/>
        <v>#REF!</v>
      </c>
      <c r="F391" s="79" t="e">
        <f t="shared" si="27"/>
        <v>#REF!</v>
      </c>
      <c r="G391" s="20" t="s">
        <v>109</v>
      </c>
      <c r="H391" s="17">
        <v>5</v>
      </c>
      <c r="I391" s="37" t="e">
        <f>VLOOKUP($G391,#REF!,3,0)</f>
        <v>#REF!</v>
      </c>
      <c r="J391" s="37" t="e">
        <f>VLOOKUP($G391,#REF!,5,0)</f>
        <v>#REF!</v>
      </c>
      <c r="K391" s="37" t="e">
        <f>VLOOKUP($G391,#REF!,12,0)</f>
        <v>#REF!</v>
      </c>
      <c r="L391" s="37" t="e">
        <f>VLOOKUP($G391,#REF!,8,0)</f>
        <v>#REF!</v>
      </c>
    </row>
    <row r="392" spans="1:12">
      <c r="A392" s="120"/>
      <c r="B392" s="180"/>
      <c r="C392" s="79" t="e">
        <f t="shared" si="24"/>
        <v>#REF!</v>
      </c>
      <c r="D392" s="79" t="e">
        <f t="shared" si="25"/>
        <v>#REF!</v>
      </c>
      <c r="E392" s="79" t="e">
        <f t="shared" si="26"/>
        <v>#REF!</v>
      </c>
      <c r="F392" s="79" t="e">
        <f t="shared" si="27"/>
        <v>#REF!</v>
      </c>
      <c r="G392" s="20" t="s">
        <v>161</v>
      </c>
      <c r="H392" s="17">
        <v>50</v>
      </c>
      <c r="I392" s="37" t="e">
        <f>VLOOKUP($G392,#REF!,3,0)</f>
        <v>#REF!</v>
      </c>
      <c r="J392" s="37" t="e">
        <f>VLOOKUP($G392,#REF!,5,0)</f>
        <v>#REF!</v>
      </c>
      <c r="K392" s="37" t="e">
        <f>VLOOKUP($G392,#REF!,12,0)</f>
        <v>#REF!</v>
      </c>
      <c r="L392" s="37" t="e">
        <f>VLOOKUP($G392,#REF!,8,0)</f>
        <v>#REF!</v>
      </c>
    </row>
    <row r="393" spans="1:12">
      <c r="A393" s="120"/>
      <c r="B393" s="180"/>
      <c r="C393" s="79" t="e">
        <f t="shared" si="24"/>
        <v>#REF!</v>
      </c>
      <c r="D393" s="79" t="e">
        <f t="shared" si="25"/>
        <v>#REF!</v>
      </c>
      <c r="E393" s="79" t="e">
        <f t="shared" si="26"/>
        <v>#REF!</v>
      </c>
      <c r="F393" s="79" t="e">
        <f t="shared" si="27"/>
        <v>#REF!</v>
      </c>
      <c r="G393" s="20" t="s">
        <v>272</v>
      </c>
      <c r="H393" s="17">
        <v>20</v>
      </c>
      <c r="I393" s="37" t="e">
        <f>VLOOKUP($G393,#REF!,3,0)</f>
        <v>#REF!</v>
      </c>
      <c r="J393" s="37" t="e">
        <f>VLOOKUP($G393,#REF!,5,0)</f>
        <v>#REF!</v>
      </c>
      <c r="K393" s="37" t="e">
        <f>VLOOKUP($G393,#REF!,12,0)</f>
        <v>#REF!</v>
      </c>
      <c r="L393" s="37" t="e">
        <f>VLOOKUP($G393,#REF!,8,0)</f>
        <v>#REF!</v>
      </c>
    </row>
    <row r="394" spans="1:12">
      <c r="A394" s="120"/>
      <c r="B394" s="180"/>
      <c r="C394" s="79" t="e">
        <f t="shared" si="24"/>
        <v>#REF!</v>
      </c>
      <c r="D394" s="79" t="e">
        <f t="shared" si="25"/>
        <v>#REF!</v>
      </c>
      <c r="E394" s="79" t="e">
        <f t="shared" si="26"/>
        <v>#REF!</v>
      </c>
      <c r="F394" s="79" t="e">
        <f t="shared" si="27"/>
        <v>#REF!</v>
      </c>
      <c r="G394" s="20" t="s">
        <v>273</v>
      </c>
      <c r="H394" s="17">
        <v>20</v>
      </c>
      <c r="I394" s="37" t="e">
        <f>VLOOKUP($G394,#REF!,3,0)</f>
        <v>#REF!</v>
      </c>
      <c r="J394" s="37" t="e">
        <f>VLOOKUP($G394,#REF!,5,0)</f>
        <v>#REF!</v>
      </c>
      <c r="K394" s="37" t="e">
        <f>VLOOKUP($G394,#REF!,12,0)</f>
        <v>#REF!</v>
      </c>
      <c r="L394" s="37" t="e">
        <f>VLOOKUP($G394,#REF!,8,0)</f>
        <v>#REF!</v>
      </c>
    </row>
    <row r="395" spans="1:12">
      <c r="A395" s="120"/>
      <c r="B395" s="180"/>
      <c r="C395" s="79" t="e">
        <f t="shared" si="24"/>
        <v>#REF!</v>
      </c>
      <c r="D395" s="79" t="e">
        <f t="shared" si="25"/>
        <v>#REF!</v>
      </c>
      <c r="E395" s="79" t="e">
        <f t="shared" si="26"/>
        <v>#REF!</v>
      </c>
      <c r="F395" s="79" t="e">
        <f t="shared" si="27"/>
        <v>#REF!</v>
      </c>
      <c r="G395" s="20" t="s">
        <v>215</v>
      </c>
      <c r="H395" s="17">
        <v>10</v>
      </c>
      <c r="I395" s="37" t="e">
        <f>VLOOKUP($G395,#REF!,3,0)</f>
        <v>#REF!</v>
      </c>
      <c r="J395" s="37" t="e">
        <f>VLOOKUP($G395,#REF!,5,0)</f>
        <v>#REF!</v>
      </c>
      <c r="K395" s="37" t="e">
        <f>VLOOKUP($G395,#REF!,12,0)</f>
        <v>#REF!</v>
      </c>
      <c r="L395" s="37" t="e">
        <f>VLOOKUP($G395,#REF!,8,0)</f>
        <v>#REF!</v>
      </c>
    </row>
    <row r="396" spans="1:12">
      <c r="A396" s="120"/>
      <c r="B396" s="180"/>
      <c r="C396" s="79" t="e">
        <f t="shared" si="24"/>
        <v>#REF!</v>
      </c>
      <c r="D396" s="79" t="e">
        <f t="shared" si="25"/>
        <v>#REF!</v>
      </c>
      <c r="E396" s="79" t="e">
        <f t="shared" si="26"/>
        <v>#REF!</v>
      </c>
      <c r="F396" s="79" t="e">
        <f t="shared" si="27"/>
        <v>#REF!</v>
      </c>
      <c r="G396" s="20" t="s">
        <v>274</v>
      </c>
      <c r="H396" s="17">
        <v>5</v>
      </c>
      <c r="I396" s="37" t="e">
        <f>VLOOKUP($G396,#REF!,3,0)</f>
        <v>#REF!</v>
      </c>
      <c r="J396" s="37" t="e">
        <f>VLOOKUP($G396,#REF!,5,0)</f>
        <v>#REF!</v>
      </c>
      <c r="K396" s="37" t="e">
        <f>VLOOKUP($G396,#REF!,12,0)</f>
        <v>#REF!</v>
      </c>
      <c r="L396" s="37" t="e">
        <f>VLOOKUP($G396,#REF!,8,0)</f>
        <v>#REF!</v>
      </c>
    </row>
    <row r="397" spans="1:12">
      <c r="A397" s="120"/>
      <c r="B397" s="180"/>
      <c r="C397" s="79"/>
      <c r="D397" s="79"/>
      <c r="E397" s="79"/>
      <c r="F397" s="79"/>
      <c r="G397" s="20" t="s">
        <v>79</v>
      </c>
      <c r="H397" s="17"/>
      <c r="I397" s="37" t="e">
        <f>VLOOKUP($G397,#REF!,3,0)</f>
        <v>#REF!</v>
      </c>
      <c r="J397" s="37" t="e">
        <f>VLOOKUP($G397,#REF!,5,0)</f>
        <v>#REF!</v>
      </c>
      <c r="K397" s="37" t="e">
        <f>VLOOKUP($G397,#REF!,12,0)</f>
        <v>#REF!</v>
      </c>
      <c r="L397" s="37" t="e">
        <f>VLOOKUP($G397,#REF!,8,0)</f>
        <v>#REF!</v>
      </c>
    </row>
    <row r="398" spans="1:12">
      <c r="A398" s="120"/>
      <c r="B398" s="180"/>
      <c r="C398" s="79" t="e">
        <f t="shared" si="24"/>
        <v>#REF!</v>
      </c>
      <c r="D398" s="79" t="e">
        <f t="shared" si="25"/>
        <v>#REF!</v>
      </c>
      <c r="E398" s="79" t="e">
        <f t="shared" si="26"/>
        <v>#REF!</v>
      </c>
      <c r="F398" s="79" t="e">
        <f t="shared" si="27"/>
        <v>#REF!</v>
      </c>
      <c r="G398" s="20" t="s">
        <v>139</v>
      </c>
      <c r="H398" s="17">
        <v>5</v>
      </c>
      <c r="I398" s="37" t="e">
        <f>VLOOKUP($G398,#REF!,3,0)</f>
        <v>#REF!</v>
      </c>
      <c r="J398" s="37" t="e">
        <f>VLOOKUP($G398,#REF!,5,0)</f>
        <v>#REF!</v>
      </c>
      <c r="K398" s="37" t="e">
        <f>VLOOKUP($G398,#REF!,12,0)</f>
        <v>#REF!</v>
      </c>
      <c r="L398" s="37" t="e">
        <f>VLOOKUP($G398,#REF!,8,0)</f>
        <v>#REF!</v>
      </c>
    </row>
    <row r="399" spans="1:12">
      <c r="A399" s="103" t="s">
        <v>275</v>
      </c>
      <c r="B399" s="180" t="s">
        <v>239</v>
      </c>
      <c r="C399" s="79" t="e">
        <f t="shared" si="24"/>
        <v>#REF!</v>
      </c>
      <c r="D399" s="79" t="e">
        <f t="shared" si="25"/>
        <v>#REF!</v>
      </c>
      <c r="E399" s="79" t="e">
        <f t="shared" si="26"/>
        <v>#REF!</v>
      </c>
      <c r="F399" s="79" t="e">
        <f t="shared" si="27"/>
        <v>#REF!</v>
      </c>
      <c r="G399" s="20" t="s">
        <v>14</v>
      </c>
      <c r="H399" s="17">
        <v>30</v>
      </c>
      <c r="I399" s="37" t="e">
        <f>VLOOKUP($G399,#REF!,3,0)</f>
        <v>#REF!</v>
      </c>
      <c r="J399" s="37" t="e">
        <f>VLOOKUP($G399,#REF!,5,0)</f>
        <v>#REF!</v>
      </c>
      <c r="K399" s="37" t="e">
        <f>VLOOKUP($G399,#REF!,12,0)</f>
        <v>#REF!</v>
      </c>
      <c r="L399" s="37" t="e">
        <f>VLOOKUP($G399,#REF!,8,0)</f>
        <v>#REF!</v>
      </c>
    </row>
    <row r="400" spans="1:12">
      <c r="A400" s="103"/>
      <c r="B400" s="180"/>
      <c r="C400" s="79" t="e">
        <f t="shared" si="24"/>
        <v>#REF!</v>
      </c>
      <c r="D400" s="79" t="e">
        <f t="shared" si="25"/>
        <v>#REF!</v>
      </c>
      <c r="E400" s="79" t="e">
        <f t="shared" si="26"/>
        <v>#REF!</v>
      </c>
      <c r="F400" s="79" t="e">
        <f t="shared" si="27"/>
        <v>#REF!</v>
      </c>
      <c r="G400" s="20" t="s">
        <v>198</v>
      </c>
      <c r="H400" s="17">
        <v>10</v>
      </c>
      <c r="I400" s="37" t="e">
        <f>VLOOKUP($G400,#REF!,3,0)</f>
        <v>#REF!</v>
      </c>
      <c r="J400" s="37" t="e">
        <f>VLOOKUP($G400,#REF!,5,0)</f>
        <v>#REF!</v>
      </c>
      <c r="K400" s="37" t="e">
        <f>VLOOKUP($G400,#REF!,12,0)</f>
        <v>#REF!</v>
      </c>
      <c r="L400" s="37" t="e">
        <f>VLOOKUP($G400,#REF!,8,0)</f>
        <v>#REF!</v>
      </c>
    </row>
    <row r="401" spans="1:12">
      <c r="A401" s="103"/>
      <c r="B401" s="180"/>
      <c r="C401" s="79" t="e">
        <f t="shared" si="24"/>
        <v>#REF!</v>
      </c>
      <c r="D401" s="79" t="e">
        <f t="shared" si="25"/>
        <v>#REF!</v>
      </c>
      <c r="E401" s="79" t="e">
        <f t="shared" si="26"/>
        <v>#REF!</v>
      </c>
      <c r="F401" s="79" t="e">
        <f t="shared" si="27"/>
        <v>#REF!</v>
      </c>
      <c r="G401" s="20" t="s">
        <v>276</v>
      </c>
      <c r="H401" s="17">
        <v>5</v>
      </c>
      <c r="I401" s="37" t="e">
        <f>VLOOKUP($G401,#REF!,3,0)</f>
        <v>#REF!</v>
      </c>
      <c r="J401" s="37" t="e">
        <f>VLOOKUP($G401,#REF!,5,0)</f>
        <v>#REF!</v>
      </c>
      <c r="K401" s="37" t="e">
        <f>VLOOKUP($G401,#REF!,12,0)</f>
        <v>#REF!</v>
      </c>
      <c r="L401" s="37" t="e">
        <f>VLOOKUP($G401,#REF!,8,0)</f>
        <v>#REF!</v>
      </c>
    </row>
    <row r="402" spans="1:12">
      <c r="A402" s="103"/>
      <c r="B402" s="180"/>
      <c r="C402" s="79" t="e">
        <f t="shared" si="24"/>
        <v>#REF!</v>
      </c>
      <c r="D402" s="79" t="e">
        <f t="shared" si="25"/>
        <v>#REF!</v>
      </c>
      <c r="E402" s="79" t="e">
        <f t="shared" si="26"/>
        <v>#REF!</v>
      </c>
      <c r="F402" s="79" t="e">
        <f t="shared" si="27"/>
        <v>#REF!</v>
      </c>
      <c r="G402" s="20" t="s">
        <v>184</v>
      </c>
      <c r="H402" s="17">
        <v>200</v>
      </c>
      <c r="I402" s="37" t="e">
        <f>VLOOKUP($G402,#REF!,3,0)</f>
        <v>#REF!</v>
      </c>
      <c r="J402" s="37" t="e">
        <f>VLOOKUP($G402,#REF!,5,0)</f>
        <v>#REF!</v>
      </c>
      <c r="K402" s="37" t="e">
        <f>VLOOKUP($G402,#REF!,12,0)</f>
        <v>#REF!</v>
      </c>
      <c r="L402" s="37" t="e">
        <f>VLOOKUP($G402,#REF!,8,0)</f>
        <v>#REF!</v>
      </c>
    </row>
    <row r="403" spans="1:12">
      <c r="A403" s="103"/>
      <c r="B403" s="180"/>
      <c r="C403" s="79" t="e">
        <f t="shared" si="24"/>
        <v>#REF!</v>
      </c>
      <c r="D403" s="79" t="e">
        <f t="shared" si="25"/>
        <v>#REF!</v>
      </c>
      <c r="E403" s="79" t="e">
        <f t="shared" si="26"/>
        <v>#REF!</v>
      </c>
      <c r="F403" s="79" t="e">
        <f t="shared" si="27"/>
        <v>#REF!</v>
      </c>
      <c r="G403" s="20" t="s">
        <v>108</v>
      </c>
      <c r="H403" s="17">
        <v>20</v>
      </c>
      <c r="I403" s="37" t="e">
        <f>VLOOKUP($G403,#REF!,3,0)</f>
        <v>#REF!</v>
      </c>
      <c r="J403" s="37" t="e">
        <f>VLOOKUP($G403,#REF!,5,0)</f>
        <v>#REF!</v>
      </c>
      <c r="K403" s="37" t="e">
        <f>VLOOKUP($G403,#REF!,12,0)</f>
        <v>#REF!</v>
      </c>
      <c r="L403" s="37" t="e">
        <f>VLOOKUP($G403,#REF!,8,0)</f>
        <v>#REF!</v>
      </c>
    </row>
    <row r="404" spans="1:12">
      <c r="A404" s="103"/>
      <c r="B404" s="180"/>
      <c r="C404" s="79" t="e">
        <f t="shared" si="24"/>
        <v>#REF!</v>
      </c>
      <c r="D404" s="79" t="e">
        <f t="shared" si="25"/>
        <v>#REF!</v>
      </c>
      <c r="E404" s="79" t="e">
        <f t="shared" si="26"/>
        <v>#REF!</v>
      </c>
      <c r="F404" s="79" t="e">
        <f t="shared" si="27"/>
        <v>#REF!</v>
      </c>
      <c r="G404" s="20" t="s">
        <v>277</v>
      </c>
      <c r="H404" s="17">
        <v>4</v>
      </c>
      <c r="I404" s="37" t="e">
        <f>VLOOKUP($G404,#REF!,3,0)</f>
        <v>#REF!</v>
      </c>
      <c r="J404" s="37" t="e">
        <f>VLOOKUP($G404,#REF!,5,0)</f>
        <v>#REF!</v>
      </c>
      <c r="K404" s="37" t="e">
        <f>VLOOKUP($G404,#REF!,12,0)</f>
        <v>#REF!</v>
      </c>
      <c r="L404" s="37" t="e">
        <f>VLOOKUP($G404,#REF!,8,0)</f>
        <v>#REF!</v>
      </c>
    </row>
    <row r="405" spans="1:12">
      <c r="A405" s="103"/>
      <c r="B405" s="180"/>
      <c r="C405" s="79" t="e">
        <f t="shared" si="24"/>
        <v>#REF!</v>
      </c>
      <c r="D405" s="79" t="e">
        <f t="shared" si="25"/>
        <v>#REF!</v>
      </c>
      <c r="E405" s="79" t="e">
        <f t="shared" si="26"/>
        <v>#REF!</v>
      </c>
      <c r="F405" s="79" t="e">
        <f t="shared" si="27"/>
        <v>#REF!</v>
      </c>
      <c r="G405" s="20" t="s">
        <v>278</v>
      </c>
      <c r="H405" s="17">
        <v>50</v>
      </c>
      <c r="I405" s="37" t="e">
        <f>VLOOKUP($G405,#REF!,3,0)</f>
        <v>#REF!</v>
      </c>
      <c r="J405" s="37" t="e">
        <f>VLOOKUP($G405,#REF!,5,0)</f>
        <v>#REF!</v>
      </c>
      <c r="K405" s="37" t="e">
        <f>VLOOKUP($G405,#REF!,12,0)</f>
        <v>#REF!</v>
      </c>
      <c r="L405" s="37" t="e">
        <f>VLOOKUP($G405,#REF!,8,0)</f>
        <v>#REF!</v>
      </c>
    </row>
    <row r="406" spans="1:12">
      <c r="A406" s="103"/>
      <c r="B406" s="180"/>
      <c r="C406" s="79" t="e">
        <f t="shared" si="24"/>
        <v>#REF!</v>
      </c>
      <c r="D406" s="79" t="e">
        <f t="shared" si="25"/>
        <v>#REF!</v>
      </c>
      <c r="E406" s="79" t="e">
        <f t="shared" si="26"/>
        <v>#REF!</v>
      </c>
      <c r="F406" s="79" t="e">
        <f t="shared" si="27"/>
        <v>#REF!</v>
      </c>
      <c r="G406" s="20" t="s">
        <v>185</v>
      </c>
      <c r="H406" s="17">
        <v>50</v>
      </c>
      <c r="I406" s="37" t="e">
        <f>VLOOKUP($G406,#REF!,3,0)</f>
        <v>#REF!</v>
      </c>
      <c r="J406" s="37" t="e">
        <f>VLOOKUP($G406,#REF!,5,0)</f>
        <v>#REF!</v>
      </c>
      <c r="K406" s="37" t="e">
        <f>VLOOKUP($G406,#REF!,12,0)</f>
        <v>#REF!</v>
      </c>
      <c r="L406" s="37" t="e">
        <f>VLOOKUP($G406,#REF!,8,0)</f>
        <v>#REF!</v>
      </c>
    </row>
    <row r="407" spans="1:12">
      <c r="A407" s="103" t="s">
        <v>279</v>
      </c>
      <c r="B407" s="180" t="s">
        <v>239</v>
      </c>
      <c r="C407" s="79" t="e">
        <f t="shared" si="24"/>
        <v>#REF!</v>
      </c>
      <c r="D407" s="79" t="e">
        <f t="shared" si="25"/>
        <v>#REF!</v>
      </c>
      <c r="E407" s="79" t="e">
        <f t="shared" si="26"/>
        <v>#REF!</v>
      </c>
      <c r="F407" s="79" t="e">
        <f t="shared" si="27"/>
        <v>#REF!</v>
      </c>
      <c r="G407" s="20" t="s">
        <v>14</v>
      </c>
      <c r="H407" s="17">
        <v>30</v>
      </c>
      <c r="I407" s="37" t="e">
        <f>VLOOKUP($G407,#REF!,3,0)</f>
        <v>#REF!</v>
      </c>
      <c r="J407" s="37" t="e">
        <f>VLOOKUP($G407,#REF!,5,0)</f>
        <v>#REF!</v>
      </c>
      <c r="K407" s="37" t="e">
        <f>VLOOKUP($G407,#REF!,12,0)</f>
        <v>#REF!</v>
      </c>
      <c r="L407" s="37" t="e">
        <f>VLOOKUP($G407,#REF!,8,0)</f>
        <v>#REF!</v>
      </c>
    </row>
    <row r="408" spans="1:12">
      <c r="A408" s="103"/>
      <c r="B408" s="180"/>
      <c r="C408" s="79" t="e">
        <f t="shared" si="24"/>
        <v>#REF!</v>
      </c>
      <c r="D408" s="79" t="e">
        <f t="shared" si="25"/>
        <v>#REF!</v>
      </c>
      <c r="E408" s="79" t="e">
        <f t="shared" si="26"/>
        <v>#REF!</v>
      </c>
      <c r="F408" s="79" t="e">
        <f t="shared" si="27"/>
        <v>#REF!</v>
      </c>
      <c r="G408" s="20" t="s">
        <v>198</v>
      </c>
      <c r="H408" s="17">
        <v>10</v>
      </c>
      <c r="I408" s="37" t="e">
        <f>VLOOKUP($G408,#REF!,3,0)</f>
        <v>#REF!</v>
      </c>
      <c r="J408" s="37" t="e">
        <f>VLOOKUP($G408,#REF!,5,0)</f>
        <v>#REF!</v>
      </c>
      <c r="K408" s="37" t="e">
        <f>VLOOKUP($G408,#REF!,12,0)</f>
        <v>#REF!</v>
      </c>
      <c r="L408" s="37" t="e">
        <f>VLOOKUP($G408,#REF!,8,0)</f>
        <v>#REF!</v>
      </c>
    </row>
    <row r="409" spans="1:12">
      <c r="A409" s="103"/>
      <c r="B409" s="180"/>
      <c r="C409" s="79" t="e">
        <f t="shared" si="24"/>
        <v>#REF!</v>
      </c>
      <c r="D409" s="79" t="e">
        <f t="shared" si="25"/>
        <v>#REF!</v>
      </c>
      <c r="E409" s="79" t="e">
        <f t="shared" si="26"/>
        <v>#REF!</v>
      </c>
      <c r="F409" s="79" t="e">
        <f t="shared" si="27"/>
        <v>#REF!</v>
      </c>
      <c r="G409" s="20" t="s">
        <v>276</v>
      </c>
      <c r="H409" s="17">
        <v>5</v>
      </c>
      <c r="I409" s="37" t="e">
        <f>VLOOKUP($G409,#REF!,3,0)</f>
        <v>#REF!</v>
      </c>
      <c r="J409" s="37" t="e">
        <f>VLOOKUP($G409,#REF!,5,0)</f>
        <v>#REF!</v>
      </c>
      <c r="K409" s="37" t="e">
        <f>VLOOKUP($G409,#REF!,12,0)</f>
        <v>#REF!</v>
      </c>
      <c r="L409" s="37" t="e">
        <f>VLOOKUP($G409,#REF!,8,0)</f>
        <v>#REF!</v>
      </c>
    </row>
    <row r="410" spans="1:12">
      <c r="A410" s="103"/>
      <c r="B410" s="180"/>
      <c r="C410" s="79" t="e">
        <f t="shared" si="24"/>
        <v>#REF!</v>
      </c>
      <c r="D410" s="79" t="e">
        <f t="shared" si="25"/>
        <v>#REF!</v>
      </c>
      <c r="E410" s="79" t="e">
        <f t="shared" si="26"/>
        <v>#REF!</v>
      </c>
      <c r="F410" s="79" t="e">
        <f t="shared" si="27"/>
        <v>#REF!</v>
      </c>
      <c r="G410" s="20" t="s">
        <v>184</v>
      </c>
      <c r="H410" s="17">
        <v>200</v>
      </c>
      <c r="I410" s="37" t="e">
        <f>VLOOKUP($G410,#REF!,3,0)</f>
        <v>#REF!</v>
      </c>
      <c r="J410" s="37" t="e">
        <f>VLOOKUP($G410,#REF!,5,0)</f>
        <v>#REF!</v>
      </c>
      <c r="K410" s="37" t="e">
        <f>VLOOKUP($G410,#REF!,12,0)</f>
        <v>#REF!</v>
      </c>
      <c r="L410" s="37" t="e">
        <f>VLOOKUP($G410,#REF!,8,0)</f>
        <v>#REF!</v>
      </c>
    </row>
    <row r="411" spans="1:12">
      <c r="A411" s="103"/>
      <c r="B411" s="180"/>
      <c r="C411" s="79" t="e">
        <f t="shared" si="24"/>
        <v>#REF!</v>
      </c>
      <c r="D411" s="79" t="e">
        <f t="shared" si="25"/>
        <v>#REF!</v>
      </c>
      <c r="E411" s="79" t="e">
        <f t="shared" si="26"/>
        <v>#REF!</v>
      </c>
      <c r="F411" s="79" t="e">
        <f t="shared" si="27"/>
        <v>#REF!</v>
      </c>
      <c r="G411" s="20" t="s">
        <v>108</v>
      </c>
      <c r="H411" s="17">
        <v>20</v>
      </c>
      <c r="I411" s="37" t="e">
        <f>VLOOKUP($G411,#REF!,3,0)</f>
        <v>#REF!</v>
      </c>
      <c r="J411" s="37" t="e">
        <f>VLOOKUP($G411,#REF!,5,0)</f>
        <v>#REF!</v>
      </c>
      <c r="K411" s="37" t="e">
        <f>VLOOKUP($G411,#REF!,12,0)</f>
        <v>#REF!</v>
      </c>
      <c r="L411" s="37" t="e">
        <f>VLOOKUP($G411,#REF!,8,0)</f>
        <v>#REF!</v>
      </c>
    </row>
    <row r="412" spans="1:12">
      <c r="A412" s="103"/>
      <c r="B412" s="180"/>
      <c r="C412" s="79" t="e">
        <f t="shared" si="24"/>
        <v>#REF!</v>
      </c>
      <c r="D412" s="79" t="e">
        <f t="shared" si="25"/>
        <v>#REF!</v>
      </c>
      <c r="E412" s="79" t="e">
        <f t="shared" si="26"/>
        <v>#REF!</v>
      </c>
      <c r="F412" s="79" t="e">
        <f t="shared" si="27"/>
        <v>#REF!</v>
      </c>
      <c r="G412" s="20" t="s">
        <v>280</v>
      </c>
      <c r="H412" s="17">
        <v>100</v>
      </c>
      <c r="I412" s="37" t="e">
        <f>VLOOKUP($G412,#REF!,3,0)</f>
        <v>#REF!</v>
      </c>
      <c r="J412" s="37" t="e">
        <f>VLOOKUP($G412,#REF!,5,0)</f>
        <v>#REF!</v>
      </c>
      <c r="K412" s="37" t="e">
        <f>VLOOKUP($G412,#REF!,12,0)</f>
        <v>#REF!</v>
      </c>
      <c r="L412" s="37" t="e">
        <f>VLOOKUP($G412,#REF!,8,0)</f>
        <v>#REF!</v>
      </c>
    </row>
    <row r="413" spans="1:12">
      <c r="A413" s="103" t="s">
        <v>229</v>
      </c>
      <c r="B413" s="180"/>
      <c r="C413" s="79" t="e">
        <f t="shared" ref="C413:C476" si="28">H413*I413/100</f>
        <v>#REF!</v>
      </c>
      <c r="D413" s="79" t="e">
        <f t="shared" ref="D413:D476" si="29">H413*J413/100</f>
        <v>#REF!</v>
      </c>
      <c r="E413" s="79" t="e">
        <f t="shared" ref="E413:E476" si="30">H413*K413/100</f>
        <v>#REF!</v>
      </c>
      <c r="F413" s="79" t="e">
        <f t="shared" ref="F413:F476" si="31">H413*L413/100</f>
        <v>#REF!</v>
      </c>
      <c r="G413" s="20" t="s">
        <v>281</v>
      </c>
      <c r="H413" s="17">
        <v>200</v>
      </c>
      <c r="I413" s="37" t="e">
        <f>VLOOKUP($G413,#REF!,3,0)</f>
        <v>#REF!</v>
      </c>
      <c r="J413" s="37" t="e">
        <f>VLOOKUP($G413,#REF!,5,0)</f>
        <v>#REF!</v>
      </c>
      <c r="K413" s="37" t="e">
        <f>VLOOKUP($G413,#REF!,12,0)</f>
        <v>#REF!</v>
      </c>
      <c r="L413" s="37" t="e">
        <f>VLOOKUP($G413,#REF!,8,0)</f>
        <v>#REF!</v>
      </c>
    </row>
    <row r="414" spans="1:12">
      <c r="A414" s="103"/>
      <c r="B414" s="180"/>
      <c r="C414" s="79" t="e">
        <f t="shared" si="28"/>
        <v>#REF!</v>
      </c>
      <c r="D414" s="79" t="e">
        <f t="shared" si="29"/>
        <v>#REF!</v>
      </c>
      <c r="E414" s="79" t="e">
        <f t="shared" si="30"/>
        <v>#REF!</v>
      </c>
      <c r="F414" s="79" t="e">
        <f t="shared" si="31"/>
        <v>#REF!</v>
      </c>
      <c r="G414" s="20" t="s">
        <v>198</v>
      </c>
      <c r="H414" s="17">
        <v>15</v>
      </c>
      <c r="I414" s="37" t="e">
        <f>VLOOKUP($G414,#REF!,3,0)</f>
        <v>#REF!</v>
      </c>
      <c r="J414" s="37" t="e">
        <f>VLOOKUP($G414,#REF!,5,0)</f>
        <v>#REF!</v>
      </c>
      <c r="K414" s="37" t="e">
        <f>VLOOKUP($G414,#REF!,12,0)</f>
        <v>#REF!</v>
      </c>
      <c r="L414" s="37" t="e">
        <f>VLOOKUP($G414,#REF!,8,0)</f>
        <v>#REF!</v>
      </c>
    </row>
    <row r="415" spans="1:12">
      <c r="A415" s="103" t="s">
        <v>282</v>
      </c>
      <c r="B415" s="180"/>
      <c r="C415" s="79" t="e">
        <f>H415*I415/100</f>
        <v>#REF!</v>
      </c>
      <c r="D415" s="79" t="e">
        <f t="shared" si="29"/>
        <v>#REF!</v>
      </c>
      <c r="E415" s="79" t="e">
        <f t="shared" si="30"/>
        <v>#REF!</v>
      </c>
      <c r="F415" s="79" t="e">
        <f t="shared" si="31"/>
        <v>#REF!</v>
      </c>
      <c r="G415" s="20" t="s">
        <v>283</v>
      </c>
      <c r="H415" s="17">
        <v>55</v>
      </c>
      <c r="I415" s="37" t="e">
        <f>VLOOKUP($G415,#REF!,3,0)</f>
        <v>#REF!</v>
      </c>
      <c r="J415" s="37" t="e">
        <f>VLOOKUP($G415,#REF!,5,0)</f>
        <v>#REF!</v>
      </c>
      <c r="K415" s="37" t="e">
        <f>VLOOKUP($G415,#REF!,12,0)</f>
        <v>#REF!</v>
      </c>
      <c r="L415" s="37" t="e">
        <f>VLOOKUP($G415,#REF!,8,0)</f>
        <v>#REF!</v>
      </c>
    </row>
    <row r="416" spans="1:12">
      <c r="A416" s="103" t="s">
        <v>284</v>
      </c>
      <c r="B416" s="180"/>
      <c r="C416" s="79" t="e">
        <f t="shared" si="28"/>
        <v>#REF!</v>
      </c>
      <c r="D416" s="79" t="e">
        <f t="shared" si="29"/>
        <v>#REF!</v>
      </c>
      <c r="E416" s="79" t="e">
        <f t="shared" si="30"/>
        <v>#REF!</v>
      </c>
      <c r="F416" s="79" t="e">
        <f t="shared" si="31"/>
        <v>#REF!</v>
      </c>
      <c r="G416" s="20" t="s">
        <v>285</v>
      </c>
      <c r="H416" s="17">
        <v>45</v>
      </c>
      <c r="I416" s="37" t="e">
        <f>VLOOKUP($G416,#REF!,3,0)</f>
        <v>#REF!</v>
      </c>
      <c r="J416" s="37" t="e">
        <f>VLOOKUP($G416,#REF!,5,0)</f>
        <v>#REF!</v>
      </c>
      <c r="K416" s="37" t="e">
        <f>VLOOKUP($G416,#REF!,12,0)</f>
        <v>#REF!</v>
      </c>
      <c r="L416" s="37" t="e">
        <f>VLOOKUP($G416,#REF!,8,0)</f>
        <v>#REF!</v>
      </c>
    </row>
    <row r="417" spans="1:13">
      <c r="A417" s="103" t="s">
        <v>286</v>
      </c>
      <c r="B417" s="180"/>
      <c r="C417" s="79" t="e">
        <f t="shared" si="28"/>
        <v>#REF!</v>
      </c>
      <c r="D417" s="79" t="e">
        <f t="shared" si="29"/>
        <v>#REF!</v>
      </c>
      <c r="E417" s="79" t="e">
        <f t="shared" si="30"/>
        <v>#REF!</v>
      </c>
      <c r="F417" s="79" t="e">
        <f t="shared" si="31"/>
        <v>#REF!</v>
      </c>
      <c r="G417" s="20" t="s">
        <v>287</v>
      </c>
      <c r="H417" s="17">
        <v>250</v>
      </c>
      <c r="I417" s="37" t="e">
        <f>VLOOKUP($G417,#REF!,3,0)</f>
        <v>#REF!</v>
      </c>
      <c r="J417" s="37" t="e">
        <f>VLOOKUP($G417,#REF!,5,0)</f>
        <v>#REF!</v>
      </c>
      <c r="K417" s="37" t="e">
        <f>VLOOKUP($G417,#REF!,12,0)</f>
        <v>#REF!</v>
      </c>
      <c r="L417" s="37" t="e">
        <f>VLOOKUP($G417,#REF!,8,0)</f>
        <v>#REF!</v>
      </c>
    </row>
    <row r="418" spans="1:13">
      <c r="A418" s="103"/>
      <c r="B418" s="180"/>
      <c r="C418" s="79" t="e">
        <f t="shared" si="28"/>
        <v>#REF!</v>
      </c>
      <c r="D418" s="79" t="e">
        <f t="shared" si="29"/>
        <v>#REF!</v>
      </c>
      <c r="E418" s="79" t="e">
        <f t="shared" si="30"/>
        <v>#REF!</v>
      </c>
      <c r="F418" s="79" t="e">
        <f t="shared" si="31"/>
        <v>#REF!</v>
      </c>
      <c r="G418" s="20" t="s">
        <v>198</v>
      </c>
      <c r="H418" s="17">
        <v>30</v>
      </c>
      <c r="I418" s="37" t="e">
        <f>VLOOKUP($G418,#REF!,3,0)</f>
        <v>#REF!</v>
      </c>
      <c r="J418" s="37" t="e">
        <f>VLOOKUP($G418,#REF!,5,0)</f>
        <v>#REF!</v>
      </c>
      <c r="K418" s="37" t="e">
        <f>VLOOKUP($G418,#REF!,12,0)</f>
        <v>#REF!</v>
      </c>
      <c r="L418" s="37" t="e">
        <f>VLOOKUP($G418,#REF!,8,0)</f>
        <v>#REF!</v>
      </c>
    </row>
    <row r="419" spans="1:13" ht="24" customHeight="1">
      <c r="A419" s="119" t="s">
        <v>288</v>
      </c>
      <c r="B419" s="180" t="s">
        <v>289</v>
      </c>
      <c r="C419" s="79" t="e">
        <f>H419*I419/100</f>
        <v>#REF!</v>
      </c>
      <c r="D419" s="79" t="e">
        <f t="shared" si="29"/>
        <v>#REF!</v>
      </c>
      <c r="E419" s="79" t="e">
        <f t="shared" si="30"/>
        <v>#REF!</v>
      </c>
      <c r="F419" s="79" t="e">
        <f t="shared" si="31"/>
        <v>#REF!</v>
      </c>
      <c r="G419" s="20" t="s">
        <v>107</v>
      </c>
      <c r="H419" s="17">
        <v>100</v>
      </c>
      <c r="I419" s="37" t="e">
        <f>VLOOKUP($G419,#REF!,3,0)</f>
        <v>#REF!</v>
      </c>
      <c r="J419" s="37" t="e">
        <f>VLOOKUP($G419,#REF!,5,0)</f>
        <v>#REF!</v>
      </c>
      <c r="K419" s="37" t="e">
        <f>VLOOKUP($G419,#REF!,12,0)</f>
        <v>#REF!</v>
      </c>
      <c r="L419" s="37" t="e">
        <f>VLOOKUP($G419,#REF!,8,0)</f>
        <v>#REF!</v>
      </c>
    </row>
    <row r="420" spans="1:13">
      <c r="A420" s="119"/>
      <c r="B420" s="180"/>
      <c r="C420" s="79" t="e">
        <f t="shared" si="28"/>
        <v>#REF!</v>
      </c>
      <c r="D420" s="79" t="e">
        <f t="shared" si="29"/>
        <v>#REF!</v>
      </c>
      <c r="E420" s="79" t="e">
        <f t="shared" si="30"/>
        <v>#REF!</v>
      </c>
      <c r="F420" s="79" t="e">
        <f t="shared" si="31"/>
        <v>#REF!</v>
      </c>
      <c r="G420" s="20" t="s">
        <v>50</v>
      </c>
      <c r="H420" s="17">
        <v>50</v>
      </c>
      <c r="I420" s="37" t="e">
        <f>VLOOKUP($G420,#REF!,3,0)</f>
        <v>#REF!</v>
      </c>
      <c r="J420" s="37" t="e">
        <f>VLOOKUP($G420,#REF!,5,0)</f>
        <v>#REF!</v>
      </c>
      <c r="K420" s="37" t="e">
        <f>VLOOKUP($G420,#REF!,12,0)</f>
        <v>#REF!</v>
      </c>
      <c r="L420" s="37" t="e">
        <f>VLOOKUP($G420,#REF!,8,0)</f>
        <v>#REF!</v>
      </c>
    </row>
    <row r="421" spans="1:13">
      <c r="A421" s="119"/>
      <c r="B421" s="180"/>
      <c r="C421" s="79" t="e">
        <f>H421*I421/100</f>
        <v>#REF!</v>
      </c>
      <c r="D421" s="79" t="e">
        <f t="shared" si="29"/>
        <v>#REF!</v>
      </c>
      <c r="E421" s="79" t="e">
        <f t="shared" si="30"/>
        <v>#REF!</v>
      </c>
      <c r="F421" s="79" t="e">
        <f t="shared" si="31"/>
        <v>#REF!</v>
      </c>
      <c r="G421" s="20" t="s">
        <v>126</v>
      </c>
      <c r="H421" s="17">
        <v>20</v>
      </c>
      <c r="I421" s="37" t="e">
        <f>VLOOKUP($G421,#REF!,3,0)</f>
        <v>#REF!</v>
      </c>
      <c r="J421" s="37" t="e">
        <f>VLOOKUP($G421,#REF!,5,0)</f>
        <v>#REF!</v>
      </c>
      <c r="K421" s="37" t="e">
        <f>VLOOKUP($G421,#REF!,12,0)</f>
        <v>#REF!</v>
      </c>
      <c r="L421" s="37" t="e">
        <f>VLOOKUP($G421,#REF!,8,0)</f>
        <v>#REF!</v>
      </c>
    </row>
    <row r="422" spans="1:13">
      <c r="A422" s="119"/>
      <c r="B422" s="180"/>
      <c r="C422" s="79" t="e">
        <f t="shared" si="28"/>
        <v>#REF!</v>
      </c>
      <c r="D422" s="79" t="e">
        <f t="shared" si="29"/>
        <v>#REF!</v>
      </c>
      <c r="E422" s="79" t="e">
        <f t="shared" si="30"/>
        <v>#REF!</v>
      </c>
      <c r="F422" s="79" t="e">
        <f t="shared" si="31"/>
        <v>#REF!</v>
      </c>
      <c r="G422" s="20" t="s">
        <v>51</v>
      </c>
      <c r="H422" s="17">
        <v>50</v>
      </c>
      <c r="I422" s="37" t="e">
        <f>VLOOKUP($G422,#REF!,3,0)</f>
        <v>#REF!</v>
      </c>
      <c r="J422" s="37" t="e">
        <f>VLOOKUP($G422,#REF!,5,0)</f>
        <v>#REF!</v>
      </c>
      <c r="K422" s="37" t="e">
        <f>VLOOKUP($G422,#REF!,12,0)</f>
        <v>#REF!</v>
      </c>
      <c r="L422" s="37" t="e">
        <f>VLOOKUP($G422,#REF!,8,0)</f>
        <v>#REF!</v>
      </c>
    </row>
    <row r="423" spans="1:13">
      <c r="A423" s="119"/>
      <c r="B423" s="180"/>
      <c r="C423" s="79" t="e">
        <f t="shared" si="28"/>
        <v>#REF!</v>
      </c>
      <c r="D423" s="79" t="e">
        <f t="shared" si="29"/>
        <v>#REF!</v>
      </c>
      <c r="E423" s="79" t="e">
        <f t="shared" si="30"/>
        <v>#REF!</v>
      </c>
      <c r="F423" s="79" t="e">
        <f t="shared" si="31"/>
        <v>#REF!</v>
      </c>
      <c r="G423" s="20" t="s">
        <v>55</v>
      </c>
      <c r="H423" s="17">
        <v>2.5</v>
      </c>
      <c r="I423" s="37" t="e">
        <f>VLOOKUP($G423,#REF!,3,0)</f>
        <v>#REF!</v>
      </c>
      <c r="J423" s="37" t="e">
        <f>VLOOKUP($G423,#REF!,5,0)</f>
        <v>#REF!</v>
      </c>
      <c r="K423" s="37" t="e">
        <f>VLOOKUP($G423,#REF!,12,0)</f>
        <v>#REF!</v>
      </c>
      <c r="L423" s="37" t="e">
        <f>VLOOKUP($G423,#REF!,8,0)</f>
        <v>#REF!</v>
      </c>
    </row>
    <row r="424" spans="1:13" ht="47.1" customHeight="1">
      <c r="A424" s="119"/>
      <c r="B424" s="180"/>
      <c r="C424" s="79">
        <f t="shared" si="28"/>
        <v>0</v>
      </c>
      <c r="D424" s="79">
        <f t="shared" si="29"/>
        <v>0</v>
      </c>
      <c r="E424" s="79">
        <f t="shared" si="30"/>
        <v>0</v>
      </c>
      <c r="F424" s="79">
        <f t="shared" si="31"/>
        <v>0</v>
      </c>
      <c r="G424" s="20" t="s">
        <v>290</v>
      </c>
      <c r="H424" s="42"/>
      <c r="I424" s="37"/>
      <c r="J424" s="37"/>
      <c r="K424" s="37"/>
      <c r="L424" s="37"/>
    </row>
    <row r="425" spans="1:13" ht="21" customHeight="1">
      <c r="A425" s="104" t="s">
        <v>291</v>
      </c>
      <c r="B425" s="180" t="s">
        <v>292</v>
      </c>
      <c r="C425" s="79" t="e">
        <f t="shared" si="28"/>
        <v>#REF!</v>
      </c>
      <c r="D425" s="79" t="e">
        <f t="shared" si="29"/>
        <v>#REF!</v>
      </c>
      <c r="E425" s="79" t="e">
        <f t="shared" si="30"/>
        <v>#REF!</v>
      </c>
      <c r="F425" s="79" t="e">
        <f t="shared" si="31"/>
        <v>#REF!</v>
      </c>
      <c r="G425" s="20" t="s">
        <v>180</v>
      </c>
      <c r="H425" s="42">
        <v>50</v>
      </c>
      <c r="I425" s="37" t="e">
        <f>VLOOKUP($G425,#REF!,3,0)</f>
        <v>#REF!</v>
      </c>
      <c r="J425" s="37" t="e">
        <f>VLOOKUP($G425,#REF!,5,0)</f>
        <v>#REF!</v>
      </c>
      <c r="K425" s="37" t="e">
        <f>VLOOKUP($G425,#REF!,12,0)</f>
        <v>#REF!</v>
      </c>
      <c r="L425" s="37" t="e">
        <f>VLOOKUP($G425,#REF!,8,0)</f>
        <v>#REF!</v>
      </c>
      <c r="M425" s="78">
        <v>8</v>
      </c>
    </row>
    <row r="426" spans="1:13">
      <c r="A426" s="104"/>
      <c r="B426" s="180"/>
      <c r="C426" s="79" t="e">
        <f t="shared" si="28"/>
        <v>#REF!</v>
      </c>
      <c r="D426" s="79" t="e">
        <f t="shared" si="29"/>
        <v>#REF!</v>
      </c>
      <c r="E426" s="79" t="e">
        <f t="shared" si="30"/>
        <v>#REF!</v>
      </c>
      <c r="F426" s="79" t="e">
        <f t="shared" si="31"/>
        <v>#REF!</v>
      </c>
      <c r="G426" s="20" t="s">
        <v>293</v>
      </c>
      <c r="H426" s="42">
        <v>10</v>
      </c>
      <c r="I426" s="37" t="e">
        <f>VLOOKUP($G426,#REF!,3,0)</f>
        <v>#REF!</v>
      </c>
      <c r="J426" s="37" t="e">
        <f>VLOOKUP($G426,#REF!,5,0)</f>
        <v>#REF!</v>
      </c>
      <c r="K426" s="37" t="e">
        <f>VLOOKUP($G426,#REF!,12,0)</f>
        <v>#REF!</v>
      </c>
      <c r="L426" s="37" t="e">
        <f>VLOOKUP($G426,#REF!,8,0)</f>
        <v>#REF!</v>
      </c>
      <c r="M426" s="78">
        <v>0</v>
      </c>
    </row>
    <row r="427" spans="1:13">
      <c r="A427" s="104"/>
      <c r="B427" s="180"/>
      <c r="C427" s="79" t="e">
        <f t="shared" si="28"/>
        <v>#REF!</v>
      </c>
      <c r="D427" s="79" t="e">
        <f t="shared" si="29"/>
        <v>#REF!</v>
      </c>
      <c r="E427" s="79" t="e">
        <f t="shared" si="30"/>
        <v>#REF!</v>
      </c>
      <c r="F427" s="79" t="e">
        <f t="shared" si="31"/>
        <v>#REF!</v>
      </c>
      <c r="G427" s="20" t="s">
        <v>64</v>
      </c>
      <c r="H427" s="42">
        <v>50</v>
      </c>
      <c r="I427" s="37" t="e">
        <f>VLOOKUP($G427,#REF!,3,0)</f>
        <v>#REF!</v>
      </c>
      <c r="J427" s="37" t="e">
        <f>VLOOKUP($G427,#REF!,5,0)</f>
        <v>#REF!</v>
      </c>
      <c r="K427" s="37" t="e">
        <f>VLOOKUP($G427,#REF!,12,0)</f>
        <v>#REF!</v>
      </c>
      <c r="L427" s="37" t="e">
        <f>VLOOKUP($G427,#REF!,8,0)</f>
        <v>#REF!</v>
      </c>
      <c r="M427" s="78">
        <v>0</v>
      </c>
    </row>
    <row r="428" spans="1:13">
      <c r="A428" s="104"/>
      <c r="B428" s="180"/>
      <c r="C428" s="79" t="e">
        <f t="shared" si="28"/>
        <v>#REF!</v>
      </c>
      <c r="D428" s="79" t="e">
        <f t="shared" si="29"/>
        <v>#REF!</v>
      </c>
      <c r="E428" s="79" t="e">
        <f t="shared" si="30"/>
        <v>#REF!</v>
      </c>
      <c r="F428" s="79" t="e">
        <f t="shared" si="31"/>
        <v>#REF!</v>
      </c>
      <c r="G428" s="20" t="s">
        <v>27</v>
      </c>
      <c r="H428" s="42">
        <v>10</v>
      </c>
      <c r="I428" s="37" t="e">
        <f>VLOOKUP($G428,#REF!,3,0)</f>
        <v>#REF!</v>
      </c>
      <c r="J428" s="37" t="e">
        <f>VLOOKUP($G428,#REF!,5,0)</f>
        <v>#REF!</v>
      </c>
      <c r="K428" s="37" t="e">
        <f>VLOOKUP($G428,#REF!,12,0)</f>
        <v>#REF!</v>
      </c>
      <c r="L428" s="37" t="e">
        <f>VLOOKUP($G428,#REF!,8,0)</f>
        <v>#REF!</v>
      </c>
      <c r="M428" s="78">
        <v>1</v>
      </c>
    </row>
    <row r="429" spans="1:13">
      <c r="A429" s="104"/>
      <c r="B429" s="180"/>
      <c r="C429" s="79" t="e">
        <f t="shared" si="28"/>
        <v>#REF!</v>
      </c>
      <c r="D429" s="79" t="e">
        <f t="shared" si="29"/>
        <v>#REF!</v>
      </c>
      <c r="E429" s="79" t="e">
        <f t="shared" si="30"/>
        <v>#REF!</v>
      </c>
      <c r="F429" s="79" t="e">
        <f t="shared" si="31"/>
        <v>#REF!</v>
      </c>
      <c r="G429" s="20" t="s">
        <v>184</v>
      </c>
      <c r="H429" s="42">
        <v>125</v>
      </c>
      <c r="I429" s="37" t="e">
        <f>VLOOKUP($G429,#REF!,3,0)</f>
        <v>#REF!</v>
      </c>
      <c r="J429" s="37" t="e">
        <f>VLOOKUP($G429,#REF!,5,0)</f>
        <v>#REF!</v>
      </c>
      <c r="K429" s="37" t="e">
        <f>VLOOKUP($G429,#REF!,12,0)</f>
        <v>#REF!</v>
      </c>
      <c r="L429" s="37" t="e">
        <f>VLOOKUP($G429,#REF!,8,0)</f>
        <v>#REF!</v>
      </c>
      <c r="M429" s="78">
        <v>0</v>
      </c>
    </row>
    <row r="430" spans="1:13">
      <c r="A430" s="104"/>
      <c r="B430" s="180"/>
      <c r="C430" s="79" t="e">
        <f t="shared" si="28"/>
        <v>#REF!</v>
      </c>
      <c r="D430" s="79" t="e">
        <f t="shared" si="29"/>
        <v>#REF!</v>
      </c>
      <c r="E430" s="79" t="e">
        <f t="shared" si="30"/>
        <v>#REF!</v>
      </c>
      <c r="F430" s="79" t="e">
        <f t="shared" si="31"/>
        <v>#REF!</v>
      </c>
      <c r="G430" s="20" t="s">
        <v>294</v>
      </c>
      <c r="H430" s="42">
        <v>30</v>
      </c>
      <c r="I430" s="37" t="e">
        <f>VLOOKUP($G430,#REF!,3,0)</f>
        <v>#REF!</v>
      </c>
      <c r="J430" s="37" t="e">
        <f>VLOOKUP($G430,#REF!,5,0)</f>
        <v>#REF!</v>
      </c>
      <c r="K430" s="37" t="e">
        <f>VLOOKUP($G430,#REF!,12,0)</f>
        <v>#REF!</v>
      </c>
      <c r="L430" s="37" t="e">
        <f>VLOOKUP($G430,#REF!,8,0)</f>
        <v>#REF!</v>
      </c>
      <c r="M430" s="78">
        <v>0</v>
      </c>
    </row>
    <row r="431" spans="1:13">
      <c r="A431" s="104"/>
      <c r="B431" s="180"/>
      <c r="C431" s="79" t="e">
        <f t="shared" si="28"/>
        <v>#REF!</v>
      </c>
      <c r="D431" s="79" t="e">
        <f t="shared" si="29"/>
        <v>#REF!</v>
      </c>
      <c r="E431" s="79" t="e">
        <f t="shared" si="30"/>
        <v>#REF!</v>
      </c>
      <c r="F431" s="79" t="e">
        <f t="shared" si="31"/>
        <v>#REF!</v>
      </c>
      <c r="G431" s="20" t="s">
        <v>247</v>
      </c>
      <c r="H431" s="42">
        <v>10</v>
      </c>
      <c r="I431" s="37" t="e">
        <f>VLOOKUP($G431,#REF!,3,0)</f>
        <v>#REF!</v>
      </c>
      <c r="J431" s="37" t="e">
        <f>VLOOKUP($G431,#REF!,5,0)</f>
        <v>#REF!</v>
      </c>
      <c r="K431" s="37" t="e">
        <f>VLOOKUP($G431,#REF!,12,0)</f>
        <v>#REF!</v>
      </c>
      <c r="L431" s="37" t="e">
        <f>VLOOKUP($G431,#REF!,8,0)</f>
        <v>#REF!</v>
      </c>
      <c r="M431" s="78">
        <v>8</v>
      </c>
    </row>
    <row r="432" spans="1:13" ht="60" customHeight="1">
      <c r="A432" s="104" t="s">
        <v>295</v>
      </c>
      <c r="B432" s="174" t="s">
        <v>296</v>
      </c>
      <c r="C432" s="79" t="e">
        <f t="shared" si="28"/>
        <v>#REF!</v>
      </c>
      <c r="D432" s="79" t="e">
        <f t="shared" si="29"/>
        <v>#REF!</v>
      </c>
      <c r="E432" s="79" t="e">
        <f t="shared" si="30"/>
        <v>#REF!</v>
      </c>
      <c r="F432" s="79" t="e">
        <f t="shared" si="31"/>
        <v>#REF!</v>
      </c>
      <c r="G432" s="20" t="s">
        <v>297</v>
      </c>
      <c r="H432" s="42">
        <v>50</v>
      </c>
      <c r="I432" s="37" t="e">
        <f>VLOOKUP($G432,#REF!,3,0)</f>
        <v>#REF!</v>
      </c>
      <c r="J432" s="37" t="e">
        <f>VLOOKUP($G432,#REF!,5,0)</f>
        <v>#REF!</v>
      </c>
      <c r="K432" s="37" t="e">
        <f>VLOOKUP($G432,#REF!,12,0)</f>
        <v>#REF!</v>
      </c>
      <c r="L432" s="37" t="e">
        <f>VLOOKUP($G432,#REF!,8,0)</f>
        <v>#REF!</v>
      </c>
    </row>
    <row r="433" spans="1:12">
      <c r="A433" s="104"/>
      <c r="B433" s="175"/>
      <c r="C433" s="79" t="e">
        <f t="shared" si="28"/>
        <v>#REF!</v>
      </c>
      <c r="D433" s="79" t="e">
        <f t="shared" si="29"/>
        <v>#REF!</v>
      </c>
      <c r="E433" s="79" t="e">
        <f t="shared" si="30"/>
        <v>#REF!</v>
      </c>
      <c r="F433" s="79" t="e">
        <f t="shared" si="31"/>
        <v>#REF!</v>
      </c>
      <c r="G433" s="20" t="s">
        <v>51</v>
      </c>
      <c r="H433" s="42">
        <v>150</v>
      </c>
      <c r="I433" s="37" t="e">
        <f>VLOOKUP($G433,#REF!,3,0)</f>
        <v>#REF!</v>
      </c>
      <c r="J433" s="37" t="e">
        <f>VLOOKUP($G433,#REF!,5,0)</f>
        <v>#REF!</v>
      </c>
      <c r="K433" s="37" t="e">
        <f>VLOOKUP($G433,#REF!,12,0)</f>
        <v>#REF!</v>
      </c>
      <c r="L433" s="37" t="e">
        <f>VLOOKUP($G433,#REF!,8,0)</f>
        <v>#REF!</v>
      </c>
    </row>
    <row r="434" spans="1:12">
      <c r="A434" s="104"/>
      <c r="B434" s="175"/>
      <c r="C434" s="79" t="e">
        <f t="shared" si="28"/>
        <v>#REF!</v>
      </c>
      <c r="D434" s="79" t="e">
        <f t="shared" si="29"/>
        <v>#REF!</v>
      </c>
      <c r="E434" s="79" t="e">
        <f t="shared" si="30"/>
        <v>#REF!</v>
      </c>
      <c r="F434" s="79" t="e">
        <f t="shared" si="31"/>
        <v>#REF!</v>
      </c>
      <c r="G434" s="20" t="s">
        <v>161</v>
      </c>
      <c r="H434" s="42">
        <v>100</v>
      </c>
      <c r="I434" s="37" t="e">
        <f>VLOOKUP($G434,#REF!,3,0)</f>
        <v>#REF!</v>
      </c>
      <c r="J434" s="37" t="e">
        <f>VLOOKUP($G434,#REF!,5,0)</f>
        <v>#REF!</v>
      </c>
      <c r="K434" s="37" t="e">
        <f>VLOOKUP($G434,#REF!,12,0)</f>
        <v>#REF!</v>
      </c>
      <c r="L434" s="37" t="e">
        <f>VLOOKUP($G434,#REF!,8,0)</f>
        <v>#REF!</v>
      </c>
    </row>
    <row r="435" spans="1:12">
      <c r="A435" s="104"/>
      <c r="B435" s="175"/>
      <c r="C435" s="79" t="e">
        <f t="shared" si="28"/>
        <v>#REF!</v>
      </c>
      <c r="D435" s="79" t="e">
        <f t="shared" si="29"/>
        <v>#REF!</v>
      </c>
      <c r="E435" s="79" t="e">
        <f t="shared" si="30"/>
        <v>#REF!</v>
      </c>
      <c r="F435" s="79" t="e">
        <f t="shared" si="31"/>
        <v>#REF!</v>
      </c>
      <c r="G435" s="20" t="s">
        <v>247</v>
      </c>
      <c r="H435" s="42">
        <v>5</v>
      </c>
      <c r="I435" s="37" t="e">
        <f>VLOOKUP($G435,#REF!,3,0)</f>
        <v>#REF!</v>
      </c>
      <c r="J435" s="37" t="e">
        <f>VLOOKUP($G435,#REF!,5,0)</f>
        <v>#REF!</v>
      </c>
      <c r="K435" s="37" t="e">
        <f>VLOOKUP($G435,#REF!,12,0)</f>
        <v>#REF!</v>
      </c>
      <c r="L435" s="37" t="e">
        <f>VLOOKUP($G435,#REF!,8,0)</f>
        <v>#REF!</v>
      </c>
    </row>
    <row r="436" spans="1:12">
      <c r="A436" s="104"/>
      <c r="B436" s="176"/>
      <c r="C436" s="79" t="e">
        <f t="shared" si="28"/>
        <v>#REF!</v>
      </c>
      <c r="D436" s="79" t="e">
        <f t="shared" si="29"/>
        <v>#REF!</v>
      </c>
      <c r="E436" s="79" t="e">
        <f t="shared" si="30"/>
        <v>#REF!</v>
      </c>
      <c r="F436" s="79" t="e">
        <f t="shared" si="31"/>
        <v>#REF!</v>
      </c>
      <c r="G436" s="20" t="s">
        <v>178</v>
      </c>
      <c r="H436" s="42">
        <v>5</v>
      </c>
      <c r="I436" s="37" t="e">
        <f>VLOOKUP($G436,#REF!,3,0)</f>
        <v>#REF!</v>
      </c>
      <c r="J436" s="37" t="e">
        <f>VLOOKUP($G436,#REF!,5,0)</f>
        <v>#REF!</v>
      </c>
      <c r="K436" s="37" t="e">
        <f>VLOOKUP($G436,#REF!,12,0)</f>
        <v>#REF!</v>
      </c>
      <c r="L436" s="37" t="e">
        <f>VLOOKUP($G436,#REF!,8,0)</f>
        <v>#REF!</v>
      </c>
    </row>
    <row r="437" spans="1:12" ht="36" customHeight="1">
      <c r="A437" s="121" t="s">
        <v>298</v>
      </c>
      <c r="B437" s="174" t="s">
        <v>299</v>
      </c>
      <c r="C437" s="79" t="e">
        <f t="shared" si="28"/>
        <v>#REF!</v>
      </c>
      <c r="D437" s="79" t="e">
        <f t="shared" si="29"/>
        <v>#REF!</v>
      </c>
      <c r="E437" s="79" t="e">
        <f t="shared" si="30"/>
        <v>#REF!</v>
      </c>
      <c r="F437" s="79" t="e">
        <f t="shared" si="31"/>
        <v>#REF!</v>
      </c>
      <c r="G437" s="20" t="s">
        <v>300</v>
      </c>
      <c r="H437" s="42">
        <v>30</v>
      </c>
      <c r="I437" s="37" t="e">
        <f>VLOOKUP($G437,#REF!,3,0)</f>
        <v>#REF!</v>
      </c>
      <c r="J437" s="37" t="e">
        <f>VLOOKUP($G437,#REF!,5,0)</f>
        <v>#REF!</v>
      </c>
      <c r="K437" s="37" t="e">
        <f>VLOOKUP($G437,#REF!,12,0)</f>
        <v>#REF!</v>
      </c>
      <c r="L437" s="37" t="e">
        <f>VLOOKUP($G437,#REF!,8,0)</f>
        <v>#REF!</v>
      </c>
    </row>
    <row r="438" spans="1:12">
      <c r="A438" s="121"/>
      <c r="B438" s="175"/>
      <c r="C438" s="79" t="e">
        <f t="shared" si="28"/>
        <v>#REF!</v>
      </c>
      <c r="D438" s="79" t="e">
        <f t="shared" si="29"/>
        <v>#REF!</v>
      </c>
      <c r="E438" s="79" t="e">
        <f t="shared" si="30"/>
        <v>#REF!</v>
      </c>
      <c r="F438" s="79" t="e">
        <f t="shared" si="31"/>
        <v>#REF!</v>
      </c>
      <c r="G438" s="20" t="s">
        <v>161</v>
      </c>
      <c r="H438" s="42">
        <v>50</v>
      </c>
      <c r="I438" s="37" t="e">
        <f>VLOOKUP($G438,#REF!,3,0)</f>
        <v>#REF!</v>
      </c>
      <c r="J438" s="37" t="e">
        <f>VLOOKUP($G438,#REF!,5,0)</f>
        <v>#REF!</v>
      </c>
      <c r="K438" s="37" t="e">
        <f>VLOOKUP($G438,#REF!,12,0)</f>
        <v>#REF!</v>
      </c>
      <c r="L438" s="37" t="e">
        <f>VLOOKUP($G438,#REF!,8,0)</f>
        <v>#REF!</v>
      </c>
    </row>
    <row r="439" spans="1:12">
      <c r="A439" s="121"/>
      <c r="B439" s="175"/>
      <c r="C439" s="79" t="e">
        <f t="shared" si="28"/>
        <v>#REF!</v>
      </c>
      <c r="D439" s="79" t="e">
        <f t="shared" si="29"/>
        <v>#REF!</v>
      </c>
      <c r="E439" s="79" t="e">
        <f t="shared" si="30"/>
        <v>#REF!</v>
      </c>
      <c r="F439" s="79" t="e">
        <f t="shared" si="31"/>
        <v>#REF!</v>
      </c>
      <c r="G439" s="20" t="s">
        <v>301</v>
      </c>
      <c r="H439" s="42">
        <v>30</v>
      </c>
      <c r="I439" s="37" t="e">
        <f>VLOOKUP($G439,#REF!,3,0)</f>
        <v>#REF!</v>
      </c>
      <c r="J439" s="37" t="e">
        <f>VLOOKUP($G439,#REF!,5,0)</f>
        <v>#REF!</v>
      </c>
      <c r="K439" s="37" t="e">
        <f>VLOOKUP($G439,#REF!,12,0)</f>
        <v>#REF!</v>
      </c>
      <c r="L439" s="37" t="e">
        <f>VLOOKUP($G439,#REF!,8,0)</f>
        <v>#REF!</v>
      </c>
    </row>
    <row r="440" spans="1:12">
      <c r="A440" s="121"/>
      <c r="B440" s="175"/>
      <c r="C440" s="79" t="e">
        <f t="shared" si="28"/>
        <v>#REF!</v>
      </c>
      <c r="D440" s="79" t="e">
        <f t="shared" si="29"/>
        <v>#REF!</v>
      </c>
      <c r="E440" s="79" t="e">
        <f t="shared" si="30"/>
        <v>#REF!</v>
      </c>
      <c r="F440" s="79" t="e">
        <f t="shared" si="31"/>
        <v>#REF!</v>
      </c>
      <c r="G440" s="20" t="s">
        <v>51</v>
      </c>
      <c r="H440" s="42">
        <v>20</v>
      </c>
      <c r="I440" s="37" t="e">
        <f>VLOOKUP($G440,#REF!,3,0)</f>
        <v>#REF!</v>
      </c>
      <c r="J440" s="37" t="e">
        <f>VLOOKUP($G440,#REF!,5,0)</f>
        <v>#REF!</v>
      </c>
      <c r="K440" s="37" t="e">
        <f>VLOOKUP($G440,#REF!,12,0)</f>
        <v>#REF!</v>
      </c>
      <c r="L440" s="37" t="e">
        <f>VLOOKUP($G440,#REF!,8,0)</f>
        <v>#REF!</v>
      </c>
    </row>
    <row r="441" spans="1:12">
      <c r="A441" s="121"/>
      <c r="B441" s="175"/>
      <c r="C441" s="79" t="e">
        <f t="shared" si="28"/>
        <v>#REF!</v>
      </c>
      <c r="D441" s="79" t="e">
        <f t="shared" si="29"/>
        <v>#REF!</v>
      </c>
      <c r="E441" s="79" t="e">
        <f t="shared" si="30"/>
        <v>#REF!</v>
      </c>
      <c r="F441" s="79" t="e">
        <f t="shared" si="31"/>
        <v>#REF!</v>
      </c>
      <c r="G441" s="20" t="s">
        <v>302</v>
      </c>
      <c r="H441" s="42">
        <v>20</v>
      </c>
      <c r="I441" s="37" t="e">
        <f>VLOOKUP($G441,#REF!,3,0)</f>
        <v>#REF!</v>
      </c>
      <c r="J441" s="37" t="e">
        <f>VLOOKUP($G441,#REF!,5,0)</f>
        <v>#REF!</v>
      </c>
      <c r="K441" s="37" t="e">
        <f>VLOOKUP($G441,#REF!,12,0)</f>
        <v>#REF!</v>
      </c>
      <c r="L441" s="37" t="e">
        <f>VLOOKUP($G441,#REF!,8,0)</f>
        <v>#REF!</v>
      </c>
    </row>
    <row r="442" spans="1:12">
      <c r="A442" s="121"/>
      <c r="B442" s="175"/>
      <c r="C442" s="79" t="e">
        <f t="shared" si="28"/>
        <v>#REF!</v>
      </c>
      <c r="D442" s="79" t="e">
        <f t="shared" si="29"/>
        <v>#REF!</v>
      </c>
      <c r="E442" s="79" t="e">
        <f t="shared" si="30"/>
        <v>#REF!</v>
      </c>
      <c r="F442" s="79" t="e">
        <f t="shared" si="31"/>
        <v>#REF!</v>
      </c>
      <c r="G442" s="20" t="s">
        <v>27</v>
      </c>
      <c r="H442" s="42">
        <v>10</v>
      </c>
      <c r="I442" s="37" t="e">
        <f>VLOOKUP($G442,#REF!,3,0)</f>
        <v>#REF!</v>
      </c>
      <c r="J442" s="37" t="e">
        <f>VLOOKUP($G442,#REF!,5,0)</f>
        <v>#REF!</v>
      </c>
      <c r="K442" s="37" t="e">
        <f>VLOOKUP($G442,#REF!,12,0)</f>
        <v>#REF!</v>
      </c>
      <c r="L442" s="37" t="e">
        <f>VLOOKUP($G442,#REF!,8,0)</f>
        <v>#REF!</v>
      </c>
    </row>
    <row r="443" spans="1:12">
      <c r="A443" s="121"/>
      <c r="B443" s="175"/>
      <c r="C443" s="79" t="e">
        <f t="shared" si="28"/>
        <v>#REF!</v>
      </c>
      <c r="D443" s="79" t="e">
        <f t="shared" si="29"/>
        <v>#REF!</v>
      </c>
      <c r="E443" s="79" t="e">
        <f t="shared" si="30"/>
        <v>#REF!</v>
      </c>
      <c r="F443" s="79" t="e">
        <f t="shared" si="31"/>
        <v>#REF!</v>
      </c>
      <c r="G443" s="20" t="s">
        <v>303</v>
      </c>
      <c r="H443" s="42">
        <v>100</v>
      </c>
      <c r="I443" s="37" t="e">
        <f>VLOOKUP($G443,#REF!,3,0)</f>
        <v>#REF!</v>
      </c>
      <c r="J443" s="37" t="e">
        <f>VLOOKUP($G443,#REF!,5,0)</f>
        <v>#REF!</v>
      </c>
      <c r="K443" s="37" t="e">
        <f>VLOOKUP($G443,#REF!,12,0)</f>
        <v>#REF!</v>
      </c>
      <c r="L443" s="37" t="e">
        <f>VLOOKUP($G443,#REF!,8,0)</f>
        <v>#REF!</v>
      </c>
    </row>
    <row r="444" spans="1:12">
      <c r="A444" s="121"/>
      <c r="B444" s="175"/>
      <c r="C444" s="79" t="e">
        <f t="shared" si="28"/>
        <v>#REF!</v>
      </c>
      <c r="D444" s="79" t="e">
        <f t="shared" si="29"/>
        <v>#REF!</v>
      </c>
      <c r="E444" s="79" t="e">
        <f t="shared" si="30"/>
        <v>#REF!</v>
      </c>
      <c r="F444" s="79" t="e">
        <f t="shared" si="31"/>
        <v>#REF!</v>
      </c>
      <c r="G444" s="20" t="s">
        <v>178</v>
      </c>
      <c r="H444" s="42">
        <v>5</v>
      </c>
      <c r="I444" s="37" t="e">
        <f>VLOOKUP($G444,#REF!,3,0)</f>
        <v>#REF!</v>
      </c>
      <c r="J444" s="37" t="e">
        <f>VLOOKUP($G444,#REF!,5,0)</f>
        <v>#REF!</v>
      </c>
      <c r="K444" s="37" t="e">
        <f>VLOOKUP($G444,#REF!,12,0)</f>
        <v>#REF!</v>
      </c>
      <c r="L444" s="37" t="e">
        <f>VLOOKUP($G444,#REF!,8,0)</f>
        <v>#REF!</v>
      </c>
    </row>
    <row r="445" spans="1:12">
      <c r="A445" s="121"/>
      <c r="B445" s="175"/>
      <c r="C445" s="79" t="e">
        <f t="shared" si="28"/>
        <v>#REF!</v>
      </c>
      <c r="D445" s="79" t="e">
        <f t="shared" si="29"/>
        <v>#REF!</v>
      </c>
      <c r="E445" s="79" t="e">
        <f t="shared" si="30"/>
        <v>#REF!</v>
      </c>
      <c r="F445" s="79" t="e">
        <f t="shared" si="31"/>
        <v>#REF!</v>
      </c>
      <c r="G445" s="20" t="s">
        <v>304</v>
      </c>
      <c r="H445" s="42">
        <v>25</v>
      </c>
      <c r="I445" s="37" t="e">
        <f>VLOOKUP($G445,#REF!,3,0)</f>
        <v>#REF!</v>
      </c>
      <c r="J445" s="37" t="e">
        <f>VLOOKUP($G445,#REF!,5,0)</f>
        <v>#REF!</v>
      </c>
      <c r="K445" s="37" t="e">
        <f>VLOOKUP($G445,#REF!,12,0)</f>
        <v>#REF!</v>
      </c>
      <c r="L445" s="37" t="e">
        <f>VLOOKUP($G445,#REF!,8,0)</f>
        <v>#REF!</v>
      </c>
    </row>
    <row r="446" spans="1:12">
      <c r="A446" s="121"/>
      <c r="B446" s="175"/>
      <c r="C446" s="79" t="e">
        <f t="shared" si="28"/>
        <v>#REF!</v>
      </c>
      <c r="D446" s="79" t="e">
        <f t="shared" si="29"/>
        <v>#REF!</v>
      </c>
      <c r="E446" s="79" t="e">
        <f t="shared" si="30"/>
        <v>#REF!</v>
      </c>
      <c r="F446" s="79" t="e">
        <f t="shared" si="31"/>
        <v>#REF!</v>
      </c>
      <c r="G446" s="20" t="s">
        <v>247</v>
      </c>
      <c r="H446" s="42">
        <v>5</v>
      </c>
      <c r="I446" s="37" t="e">
        <f>VLOOKUP($G446,#REF!,3,0)</f>
        <v>#REF!</v>
      </c>
      <c r="J446" s="37" t="e">
        <f>VLOOKUP($G446,#REF!,5,0)</f>
        <v>#REF!</v>
      </c>
      <c r="K446" s="37" t="e">
        <f>VLOOKUP($G446,#REF!,12,0)</f>
        <v>#REF!</v>
      </c>
      <c r="L446" s="37" t="e">
        <f>VLOOKUP($G446,#REF!,8,0)</f>
        <v>#REF!</v>
      </c>
    </row>
    <row r="447" spans="1:12">
      <c r="A447" s="121"/>
      <c r="B447" s="175"/>
      <c r="C447" s="79" t="e">
        <f t="shared" si="28"/>
        <v>#REF!</v>
      </c>
      <c r="D447" s="79" t="e">
        <f t="shared" si="29"/>
        <v>#REF!</v>
      </c>
      <c r="E447" s="79" t="e">
        <f t="shared" si="30"/>
        <v>#REF!</v>
      </c>
      <c r="F447" s="79" t="e">
        <f t="shared" si="31"/>
        <v>#REF!</v>
      </c>
      <c r="G447" s="20" t="s">
        <v>305</v>
      </c>
      <c r="H447" s="42">
        <v>30</v>
      </c>
      <c r="I447" s="37" t="e">
        <f>VLOOKUP($G447,#REF!,3,0)</f>
        <v>#REF!</v>
      </c>
      <c r="J447" s="37" t="e">
        <f>VLOOKUP($G447,#REF!,5,0)</f>
        <v>#REF!</v>
      </c>
      <c r="K447" s="37" t="e">
        <f>VLOOKUP($G447,#REF!,12,0)</f>
        <v>#REF!</v>
      </c>
      <c r="L447" s="37" t="e">
        <f>VLOOKUP($G447,#REF!,8,0)</f>
        <v>#REF!</v>
      </c>
    </row>
    <row r="448" spans="1:12">
      <c r="A448" s="121"/>
      <c r="B448" s="175"/>
      <c r="C448" s="79" t="e">
        <f t="shared" si="28"/>
        <v>#REF!</v>
      </c>
      <c r="D448" s="79" t="e">
        <f t="shared" si="29"/>
        <v>#REF!</v>
      </c>
      <c r="E448" s="79" t="e">
        <f t="shared" si="30"/>
        <v>#REF!</v>
      </c>
      <c r="F448" s="79" t="e">
        <f t="shared" si="31"/>
        <v>#REF!</v>
      </c>
      <c r="G448" s="20" t="s">
        <v>277</v>
      </c>
      <c r="H448" s="42">
        <v>5</v>
      </c>
      <c r="I448" s="37" t="e">
        <f>VLOOKUP($G448,#REF!,3,0)</f>
        <v>#REF!</v>
      </c>
      <c r="J448" s="37" t="e">
        <f>VLOOKUP($G448,#REF!,5,0)</f>
        <v>#REF!</v>
      </c>
      <c r="K448" s="37" t="e">
        <f>VLOOKUP($G448,#REF!,12,0)</f>
        <v>#REF!</v>
      </c>
      <c r="L448" s="37" t="e">
        <f>VLOOKUP($G448,#REF!,8,0)</f>
        <v>#REF!</v>
      </c>
    </row>
    <row r="449" spans="1:12">
      <c r="A449" s="121"/>
      <c r="B449" s="175"/>
      <c r="C449" s="79" t="e">
        <f t="shared" si="28"/>
        <v>#REF!</v>
      </c>
      <c r="D449" s="79" t="e">
        <f t="shared" si="29"/>
        <v>#REF!</v>
      </c>
      <c r="E449" s="79" t="e">
        <f t="shared" si="30"/>
        <v>#REF!</v>
      </c>
      <c r="F449" s="79" t="e">
        <f t="shared" si="31"/>
        <v>#REF!</v>
      </c>
      <c r="G449" s="20" t="s">
        <v>180</v>
      </c>
      <c r="H449" s="42">
        <v>50</v>
      </c>
      <c r="I449" s="37" t="e">
        <f>VLOOKUP($G449,#REF!,3,0)</f>
        <v>#REF!</v>
      </c>
      <c r="J449" s="37" t="e">
        <f>VLOOKUP($G449,#REF!,5,0)</f>
        <v>#REF!</v>
      </c>
      <c r="K449" s="37" t="e">
        <f>VLOOKUP($G449,#REF!,12,0)</f>
        <v>#REF!</v>
      </c>
      <c r="L449" s="37" t="e">
        <f>VLOOKUP($G449,#REF!,8,0)</f>
        <v>#REF!</v>
      </c>
    </row>
    <row r="450" spans="1:12">
      <c r="A450" s="121"/>
      <c r="B450" s="175"/>
      <c r="C450" s="79" t="e">
        <f t="shared" si="28"/>
        <v>#REF!</v>
      </c>
      <c r="D450" s="79" t="e">
        <f t="shared" si="29"/>
        <v>#REF!</v>
      </c>
      <c r="E450" s="79" t="e">
        <f t="shared" si="30"/>
        <v>#REF!</v>
      </c>
      <c r="F450" s="79" t="e">
        <f t="shared" si="31"/>
        <v>#REF!</v>
      </c>
      <c r="G450" s="20" t="s">
        <v>79</v>
      </c>
      <c r="H450" s="42"/>
      <c r="I450" s="37" t="e">
        <f>VLOOKUP($G450,#REF!,3,0)</f>
        <v>#REF!</v>
      </c>
      <c r="J450" s="37" t="e">
        <f>VLOOKUP($G450,#REF!,5,0)</f>
        <v>#REF!</v>
      </c>
      <c r="K450" s="37" t="e">
        <f>VLOOKUP($G450,#REF!,12,0)</f>
        <v>#REF!</v>
      </c>
      <c r="L450" s="37" t="e">
        <f>VLOOKUP($G450,#REF!,8,0)</f>
        <v>#REF!</v>
      </c>
    </row>
    <row r="451" spans="1:12">
      <c r="A451" s="121"/>
      <c r="B451" s="175"/>
      <c r="C451" s="79" t="e">
        <f t="shared" si="28"/>
        <v>#REF!</v>
      </c>
      <c r="D451" s="79" t="e">
        <f t="shared" si="29"/>
        <v>#REF!</v>
      </c>
      <c r="E451" s="79" t="e">
        <f t="shared" si="30"/>
        <v>#REF!</v>
      </c>
      <c r="F451" s="79" t="e">
        <f t="shared" si="31"/>
        <v>#REF!</v>
      </c>
      <c r="G451" s="20" t="s">
        <v>252</v>
      </c>
      <c r="H451" s="42">
        <v>5</v>
      </c>
      <c r="I451" s="37" t="e">
        <f>VLOOKUP($G451,#REF!,3,0)</f>
        <v>#REF!</v>
      </c>
      <c r="J451" s="37" t="e">
        <f>VLOOKUP($G451,#REF!,5,0)</f>
        <v>#REF!</v>
      </c>
      <c r="K451" s="37" t="e">
        <f>VLOOKUP($G451,#REF!,12,0)</f>
        <v>#REF!</v>
      </c>
      <c r="L451" s="37" t="e">
        <f>VLOOKUP($G451,#REF!,8,0)</f>
        <v>#REF!</v>
      </c>
    </row>
    <row r="452" spans="1:12">
      <c r="A452" s="121"/>
      <c r="B452" s="176"/>
      <c r="C452" s="79">
        <f t="shared" si="28"/>
        <v>0</v>
      </c>
      <c r="D452" s="79">
        <f t="shared" si="29"/>
        <v>0</v>
      </c>
      <c r="E452" s="79">
        <f t="shared" si="30"/>
        <v>0</v>
      </c>
      <c r="F452" s="79">
        <f t="shared" si="31"/>
        <v>0</v>
      </c>
      <c r="G452" s="20" t="s">
        <v>306</v>
      </c>
      <c r="H452" s="42"/>
      <c r="I452" s="37"/>
      <c r="J452" s="37"/>
      <c r="K452" s="37"/>
      <c r="L452" s="37"/>
    </row>
    <row r="453" spans="1:12" ht="27" customHeight="1">
      <c r="A453" s="122" t="s">
        <v>307</v>
      </c>
      <c r="B453" s="174" t="s">
        <v>308</v>
      </c>
      <c r="C453" s="79" t="e">
        <f t="shared" si="28"/>
        <v>#REF!</v>
      </c>
      <c r="D453" s="79" t="e">
        <f t="shared" si="29"/>
        <v>#REF!</v>
      </c>
      <c r="E453" s="79" t="e">
        <f t="shared" si="30"/>
        <v>#REF!</v>
      </c>
      <c r="F453" s="79" t="e">
        <f t="shared" si="31"/>
        <v>#REF!</v>
      </c>
      <c r="G453" s="20" t="s">
        <v>303</v>
      </c>
      <c r="H453" s="42">
        <v>100</v>
      </c>
      <c r="I453" s="37" t="e">
        <f>VLOOKUP($G453,#REF!,3,0)</f>
        <v>#REF!</v>
      </c>
      <c r="J453" s="37" t="e">
        <f>VLOOKUP($G453,#REF!,5,0)</f>
        <v>#REF!</v>
      </c>
      <c r="K453" s="37" t="e">
        <f>VLOOKUP($G453,#REF!,12,0)</f>
        <v>#REF!</v>
      </c>
      <c r="L453" s="37" t="e">
        <f>VLOOKUP($G453,#REF!,8,0)</f>
        <v>#REF!</v>
      </c>
    </row>
    <row r="454" spans="1:12">
      <c r="A454" s="123"/>
      <c r="B454" s="175"/>
      <c r="C454" s="79" t="e">
        <f t="shared" si="28"/>
        <v>#REF!</v>
      </c>
      <c r="D454" s="79" t="e">
        <f t="shared" si="29"/>
        <v>#REF!</v>
      </c>
      <c r="E454" s="79" t="e">
        <f t="shared" si="30"/>
        <v>#REF!</v>
      </c>
      <c r="F454" s="79" t="e">
        <f t="shared" si="31"/>
        <v>#REF!</v>
      </c>
      <c r="G454" s="20" t="s">
        <v>14</v>
      </c>
      <c r="H454" s="42">
        <v>70</v>
      </c>
      <c r="I454" s="37" t="e">
        <f>VLOOKUP($G454,#REF!,3,0)</f>
        <v>#REF!</v>
      </c>
      <c r="J454" s="37" t="e">
        <f>VLOOKUP($G454,#REF!,5,0)</f>
        <v>#REF!</v>
      </c>
      <c r="K454" s="37" t="e">
        <f>VLOOKUP($G454,#REF!,12,0)</f>
        <v>#REF!</v>
      </c>
      <c r="L454" s="37" t="e">
        <f>VLOOKUP($G454,#REF!,8,0)</f>
        <v>#REF!</v>
      </c>
    </row>
    <row r="455" spans="1:12">
      <c r="A455" s="123"/>
      <c r="B455" s="175"/>
      <c r="C455" s="79" t="e">
        <f t="shared" si="28"/>
        <v>#REF!</v>
      </c>
      <c r="D455" s="79" t="e">
        <f t="shared" si="29"/>
        <v>#REF!</v>
      </c>
      <c r="E455" s="79" t="e">
        <f t="shared" si="30"/>
        <v>#REF!</v>
      </c>
      <c r="F455" s="79" t="e">
        <f t="shared" si="31"/>
        <v>#REF!</v>
      </c>
      <c r="G455" s="20" t="s">
        <v>51</v>
      </c>
      <c r="H455" s="42">
        <v>100</v>
      </c>
      <c r="I455" s="37" t="e">
        <f>VLOOKUP($G455,#REF!,3,0)</f>
        <v>#REF!</v>
      </c>
      <c r="J455" s="37" t="e">
        <f>VLOOKUP($G455,#REF!,5,0)</f>
        <v>#REF!</v>
      </c>
      <c r="K455" s="37" t="e">
        <f>VLOOKUP($G455,#REF!,12,0)</f>
        <v>#REF!</v>
      </c>
      <c r="L455" s="37" t="e">
        <f>VLOOKUP($G455,#REF!,8,0)</f>
        <v>#REF!</v>
      </c>
    </row>
    <row r="456" spans="1:12">
      <c r="A456" s="123"/>
      <c r="B456" s="175"/>
      <c r="C456" s="79" t="e">
        <f t="shared" si="28"/>
        <v>#REF!</v>
      </c>
      <c r="D456" s="79" t="e">
        <f t="shared" si="29"/>
        <v>#REF!</v>
      </c>
      <c r="E456" s="79" t="e">
        <f t="shared" si="30"/>
        <v>#REF!</v>
      </c>
      <c r="F456" s="79" t="e">
        <f t="shared" si="31"/>
        <v>#REF!</v>
      </c>
      <c r="G456" s="20" t="s">
        <v>185</v>
      </c>
      <c r="H456" s="42">
        <v>150</v>
      </c>
      <c r="I456" s="37" t="e">
        <f>VLOOKUP($G456,#REF!,3,0)</f>
        <v>#REF!</v>
      </c>
      <c r="J456" s="37" t="e">
        <f>VLOOKUP($G456,#REF!,5,0)</f>
        <v>#REF!</v>
      </c>
      <c r="K456" s="37" t="e">
        <f>VLOOKUP($G456,#REF!,12,0)</f>
        <v>#REF!</v>
      </c>
      <c r="L456" s="37" t="e">
        <f>VLOOKUP($G456,#REF!,8,0)</f>
        <v>#REF!</v>
      </c>
    </row>
    <row r="457" spans="1:12">
      <c r="A457" s="124"/>
      <c r="B457" s="176"/>
      <c r="C457" s="79" t="e">
        <f t="shared" si="28"/>
        <v>#REF!</v>
      </c>
      <c r="D457" s="79" t="e">
        <f t="shared" si="29"/>
        <v>#REF!</v>
      </c>
      <c r="E457" s="79" t="e">
        <f t="shared" si="30"/>
        <v>#REF!</v>
      </c>
      <c r="F457" s="79" t="e">
        <f t="shared" si="31"/>
        <v>#REF!</v>
      </c>
      <c r="G457" s="20" t="s">
        <v>262</v>
      </c>
      <c r="H457" s="42">
        <v>5</v>
      </c>
      <c r="I457" s="37" t="e">
        <f>VLOOKUP($G457,#REF!,3,0)</f>
        <v>#REF!</v>
      </c>
      <c r="J457" s="37" t="e">
        <f>VLOOKUP($G457,#REF!,5,0)</f>
        <v>#REF!</v>
      </c>
      <c r="K457" s="37" t="e">
        <f>VLOOKUP($G457,#REF!,12,0)</f>
        <v>#REF!</v>
      </c>
      <c r="L457" s="37" t="e">
        <f>VLOOKUP($G457,#REF!,8,0)</f>
        <v>#REF!</v>
      </c>
    </row>
    <row r="458" spans="1:12" ht="17.100000000000001" customHeight="1">
      <c r="A458" s="125" t="s">
        <v>309</v>
      </c>
      <c r="B458" s="174" t="s">
        <v>310</v>
      </c>
      <c r="C458" s="79" t="e">
        <f t="shared" si="28"/>
        <v>#REF!</v>
      </c>
      <c r="D458" s="79" t="e">
        <f t="shared" si="29"/>
        <v>#REF!</v>
      </c>
      <c r="E458" s="79" t="e">
        <f t="shared" si="30"/>
        <v>#REF!</v>
      </c>
      <c r="F458" s="79" t="e">
        <f t="shared" si="31"/>
        <v>#REF!</v>
      </c>
      <c r="G458" s="20" t="s">
        <v>297</v>
      </c>
      <c r="H458" s="42">
        <v>50</v>
      </c>
      <c r="I458" s="37" t="e">
        <f>VLOOKUP($G458,#REF!,3,0)</f>
        <v>#REF!</v>
      </c>
      <c r="J458" s="37" t="e">
        <f>VLOOKUP($G458,#REF!,5,0)</f>
        <v>#REF!</v>
      </c>
      <c r="K458" s="37" t="e">
        <f>VLOOKUP($G458,#REF!,12,0)</f>
        <v>#REF!</v>
      </c>
      <c r="L458" s="37" t="e">
        <f>VLOOKUP($G458,#REF!,8,0)</f>
        <v>#REF!</v>
      </c>
    </row>
    <row r="459" spans="1:12">
      <c r="A459" s="126"/>
      <c r="B459" s="175"/>
      <c r="C459" s="79" t="e">
        <f t="shared" si="28"/>
        <v>#REF!</v>
      </c>
      <c r="D459" s="79" t="e">
        <f t="shared" si="29"/>
        <v>#REF!</v>
      </c>
      <c r="E459" s="79" t="e">
        <f t="shared" si="30"/>
        <v>#REF!</v>
      </c>
      <c r="F459" s="79" t="e">
        <f t="shared" si="31"/>
        <v>#REF!</v>
      </c>
      <c r="G459" s="20" t="s">
        <v>51</v>
      </c>
      <c r="H459" s="42">
        <v>150</v>
      </c>
      <c r="I459" s="37" t="e">
        <f>VLOOKUP($G459,#REF!,3,0)</f>
        <v>#REF!</v>
      </c>
      <c r="J459" s="37" t="e">
        <f>VLOOKUP($G459,#REF!,5,0)</f>
        <v>#REF!</v>
      </c>
      <c r="K459" s="37" t="e">
        <f>VLOOKUP($G459,#REF!,12,0)</f>
        <v>#REF!</v>
      </c>
      <c r="L459" s="37" t="e">
        <f>VLOOKUP($G459,#REF!,8,0)</f>
        <v>#REF!</v>
      </c>
    </row>
    <row r="460" spans="1:12">
      <c r="A460" s="126"/>
      <c r="B460" s="175"/>
      <c r="C460" s="79" t="e">
        <f t="shared" si="28"/>
        <v>#REF!</v>
      </c>
      <c r="D460" s="79" t="e">
        <f t="shared" si="29"/>
        <v>#REF!</v>
      </c>
      <c r="E460" s="79" t="e">
        <f t="shared" si="30"/>
        <v>#REF!</v>
      </c>
      <c r="F460" s="79" t="e">
        <f t="shared" si="31"/>
        <v>#REF!</v>
      </c>
      <c r="G460" s="20" t="s">
        <v>184</v>
      </c>
      <c r="H460" s="42">
        <v>100</v>
      </c>
      <c r="I460" s="37" t="e">
        <f>VLOOKUP($G460,#REF!,3,0)</f>
        <v>#REF!</v>
      </c>
      <c r="J460" s="37" t="e">
        <f>VLOOKUP($G460,#REF!,5,0)</f>
        <v>#REF!</v>
      </c>
      <c r="K460" s="37" t="e">
        <f>VLOOKUP($G460,#REF!,12,0)</f>
        <v>#REF!</v>
      </c>
      <c r="L460" s="37" t="e">
        <f>VLOOKUP($G460,#REF!,8,0)</f>
        <v>#REF!</v>
      </c>
    </row>
    <row r="461" spans="1:12">
      <c r="A461" s="126"/>
      <c r="B461" s="175"/>
      <c r="C461" s="79" t="e">
        <f t="shared" si="28"/>
        <v>#REF!</v>
      </c>
      <c r="D461" s="79" t="e">
        <f t="shared" si="29"/>
        <v>#REF!</v>
      </c>
      <c r="E461" s="79" t="e">
        <f t="shared" si="30"/>
        <v>#REF!</v>
      </c>
      <c r="F461" s="79" t="e">
        <f t="shared" si="31"/>
        <v>#REF!</v>
      </c>
      <c r="G461" s="20" t="s">
        <v>198</v>
      </c>
      <c r="H461" s="42">
        <v>20</v>
      </c>
      <c r="I461" s="37" t="e">
        <f>VLOOKUP($G461,#REF!,3,0)</f>
        <v>#REF!</v>
      </c>
      <c r="J461" s="37" t="e">
        <f>VLOOKUP($G461,#REF!,5,0)</f>
        <v>#REF!</v>
      </c>
      <c r="K461" s="37" t="e">
        <f>VLOOKUP($G461,#REF!,12,0)</f>
        <v>#REF!</v>
      </c>
      <c r="L461" s="37" t="e">
        <f>VLOOKUP($G461,#REF!,8,0)</f>
        <v>#REF!</v>
      </c>
    </row>
    <row r="462" spans="1:12">
      <c r="A462" s="126"/>
      <c r="B462" s="175"/>
      <c r="C462" s="79" t="e">
        <f t="shared" si="28"/>
        <v>#REF!</v>
      </c>
      <c r="D462" s="79" t="e">
        <f t="shared" si="29"/>
        <v>#REF!</v>
      </c>
      <c r="E462" s="79" t="e">
        <f t="shared" si="30"/>
        <v>#REF!</v>
      </c>
      <c r="F462" s="79" t="e">
        <f t="shared" si="31"/>
        <v>#REF!</v>
      </c>
      <c r="G462" s="20" t="s">
        <v>247</v>
      </c>
      <c r="H462" s="42">
        <v>10</v>
      </c>
      <c r="I462" s="37" t="e">
        <f>VLOOKUP($G462,#REF!,3,0)</f>
        <v>#REF!</v>
      </c>
      <c r="J462" s="37" t="e">
        <f>VLOOKUP($G462,#REF!,5,0)</f>
        <v>#REF!</v>
      </c>
      <c r="K462" s="37" t="e">
        <f>VLOOKUP($G462,#REF!,12,0)</f>
        <v>#REF!</v>
      </c>
      <c r="L462" s="37" t="e">
        <f>VLOOKUP($G462,#REF!,8,0)</f>
        <v>#REF!</v>
      </c>
    </row>
    <row r="463" spans="1:12">
      <c r="A463" s="127"/>
      <c r="B463" s="176"/>
      <c r="C463" s="79" t="e">
        <f t="shared" si="28"/>
        <v>#REF!</v>
      </c>
      <c r="D463" s="79" t="e">
        <f t="shared" si="29"/>
        <v>#REF!</v>
      </c>
      <c r="E463" s="79" t="e">
        <f t="shared" si="30"/>
        <v>#REF!</v>
      </c>
      <c r="F463" s="79" t="e">
        <f t="shared" si="31"/>
        <v>#REF!</v>
      </c>
      <c r="G463" s="20" t="s">
        <v>237</v>
      </c>
      <c r="H463" s="42">
        <v>10</v>
      </c>
      <c r="I463" s="37" t="e">
        <f>VLOOKUP($G463,#REF!,3,0)</f>
        <v>#REF!</v>
      </c>
      <c r="J463" s="37" t="e">
        <f>VLOOKUP($G463,#REF!,5,0)</f>
        <v>#REF!</v>
      </c>
      <c r="K463" s="37" t="e">
        <f>VLOOKUP($G463,#REF!,12,0)</f>
        <v>#REF!</v>
      </c>
      <c r="L463" s="37" t="e">
        <f>VLOOKUP($G463,#REF!,8,0)</f>
        <v>#REF!</v>
      </c>
    </row>
    <row r="464" spans="1:12" ht="18.95" customHeight="1">
      <c r="A464" s="122" t="s">
        <v>311</v>
      </c>
      <c r="B464" s="174" t="s">
        <v>312</v>
      </c>
      <c r="C464" s="79" t="e">
        <f t="shared" si="28"/>
        <v>#REF!</v>
      </c>
      <c r="D464" s="79" t="e">
        <f t="shared" si="29"/>
        <v>#REF!</v>
      </c>
      <c r="E464" s="79" t="e">
        <f t="shared" si="30"/>
        <v>#REF!</v>
      </c>
      <c r="F464" s="79" t="e">
        <f t="shared" si="31"/>
        <v>#REF!</v>
      </c>
      <c r="G464" s="20" t="s">
        <v>14</v>
      </c>
      <c r="H464" s="42">
        <v>30</v>
      </c>
      <c r="I464" s="37" t="e">
        <f>VLOOKUP($G464,#REF!,3,0)</f>
        <v>#REF!</v>
      </c>
      <c r="J464" s="37" t="e">
        <f>VLOOKUP($G464,#REF!,5,0)</f>
        <v>#REF!</v>
      </c>
      <c r="K464" s="37" t="e">
        <f>VLOOKUP($G464,#REF!,12,0)</f>
        <v>#REF!</v>
      </c>
      <c r="L464" s="37" t="e">
        <f>VLOOKUP($G464,#REF!,8,0)</f>
        <v>#REF!</v>
      </c>
    </row>
    <row r="465" spans="1:12">
      <c r="A465" s="123"/>
      <c r="B465" s="175"/>
      <c r="C465" s="79">
        <f t="shared" si="28"/>
        <v>0</v>
      </c>
      <c r="D465" s="79">
        <f t="shared" si="29"/>
        <v>0</v>
      </c>
      <c r="E465" s="79">
        <f t="shared" si="30"/>
        <v>0</v>
      </c>
      <c r="F465" s="79">
        <f t="shared" si="31"/>
        <v>0</v>
      </c>
      <c r="G465" s="20" t="s">
        <v>313</v>
      </c>
      <c r="H465" s="42">
        <v>80</v>
      </c>
      <c r="I465" s="37"/>
      <c r="J465" s="37"/>
      <c r="K465" s="37"/>
      <c r="L465" s="37"/>
    </row>
    <row r="466" spans="1:12">
      <c r="A466" s="123"/>
      <c r="B466" s="175"/>
      <c r="C466" s="79" t="e">
        <f t="shared" si="28"/>
        <v>#REF!</v>
      </c>
      <c r="D466" s="79" t="e">
        <f t="shared" si="29"/>
        <v>#REF!</v>
      </c>
      <c r="E466" s="79" t="e">
        <f t="shared" si="30"/>
        <v>#REF!</v>
      </c>
      <c r="F466" s="79" t="e">
        <f t="shared" si="31"/>
        <v>#REF!</v>
      </c>
      <c r="G466" s="20" t="s">
        <v>51</v>
      </c>
      <c r="H466" s="42">
        <v>100</v>
      </c>
      <c r="I466" s="37" t="e">
        <f>VLOOKUP($G466,#REF!,3,0)</f>
        <v>#REF!</v>
      </c>
      <c r="J466" s="37" t="e">
        <f>VLOOKUP($G466,#REF!,5,0)</f>
        <v>#REF!</v>
      </c>
      <c r="K466" s="37" t="e">
        <f>VLOOKUP($G466,#REF!,12,0)</f>
        <v>#REF!</v>
      </c>
      <c r="L466" s="37" t="e">
        <f>VLOOKUP($G466,#REF!,8,0)</f>
        <v>#REF!</v>
      </c>
    </row>
    <row r="467" spans="1:12">
      <c r="A467" s="123"/>
      <c r="B467" s="175"/>
      <c r="C467" s="79" t="e">
        <f t="shared" si="28"/>
        <v>#REF!</v>
      </c>
      <c r="D467" s="79" t="e">
        <f t="shared" si="29"/>
        <v>#REF!</v>
      </c>
      <c r="E467" s="79" t="e">
        <f t="shared" si="30"/>
        <v>#REF!</v>
      </c>
      <c r="F467" s="79" t="e">
        <f t="shared" si="31"/>
        <v>#REF!</v>
      </c>
      <c r="G467" s="20" t="s">
        <v>247</v>
      </c>
      <c r="H467" s="42">
        <v>10</v>
      </c>
      <c r="I467" s="37" t="e">
        <f>VLOOKUP($G467,#REF!,3,0)</f>
        <v>#REF!</v>
      </c>
      <c r="J467" s="37" t="e">
        <f>VLOOKUP($G467,#REF!,5,0)</f>
        <v>#REF!</v>
      </c>
      <c r="K467" s="37" t="e">
        <f>VLOOKUP($G467,#REF!,12,0)</f>
        <v>#REF!</v>
      </c>
      <c r="L467" s="37" t="e">
        <f>VLOOKUP($G467,#REF!,8,0)</f>
        <v>#REF!</v>
      </c>
    </row>
    <row r="468" spans="1:12">
      <c r="A468" s="123"/>
      <c r="B468" s="175"/>
      <c r="C468" s="79"/>
      <c r="D468" s="79"/>
      <c r="E468" s="79"/>
      <c r="F468" s="79"/>
      <c r="G468" s="20"/>
      <c r="H468" s="42"/>
      <c r="I468" s="37"/>
      <c r="J468" s="37"/>
      <c r="K468" s="37"/>
      <c r="L468" s="37"/>
    </row>
    <row r="469" spans="1:12">
      <c r="A469" s="123"/>
      <c r="B469" s="175"/>
      <c r="C469" s="79" t="e">
        <f t="shared" si="28"/>
        <v>#REF!</v>
      </c>
      <c r="D469" s="79" t="e">
        <f t="shared" si="29"/>
        <v>#REF!</v>
      </c>
      <c r="E469" s="79" t="e">
        <f t="shared" si="30"/>
        <v>#REF!</v>
      </c>
      <c r="F469" s="79" t="e">
        <f t="shared" si="31"/>
        <v>#REF!</v>
      </c>
      <c r="G469" s="20" t="s">
        <v>184</v>
      </c>
      <c r="H469" s="42">
        <v>125</v>
      </c>
      <c r="I469" s="37" t="e">
        <f>VLOOKUP($G469,#REF!,3,0)</f>
        <v>#REF!</v>
      </c>
      <c r="J469" s="37" t="e">
        <f>VLOOKUP($G469,#REF!,5,0)</f>
        <v>#REF!</v>
      </c>
      <c r="K469" s="37" t="e">
        <f>VLOOKUP($G469,#REF!,12,0)</f>
        <v>#REF!</v>
      </c>
      <c r="L469" s="37" t="e">
        <f>VLOOKUP($G469,#REF!,8,0)</f>
        <v>#REF!</v>
      </c>
    </row>
    <row r="470" spans="1:12">
      <c r="A470" s="123"/>
      <c r="B470" s="175"/>
      <c r="C470" s="79" t="e">
        <f t="shared" si="28"/>
        <v>#REF!</v>
      </c>
      <c r="D470" s="79" t="e">
        <f t="shared" si="29"/>
        <v>#REF!</v>
      </c>
      <c r="E470" s="79" t="e">
        <f t="shared" si="30"/>
        <v>#REF!</v>
      </c>
      <c r="F470" s="79" t="e">
        <f t="shared" si="31"/>
        <v>#REF!</v>
      </c>
      <c r="G470" s="20" t="s">
        <v>314</v>
      </c>
      <c r="H470" s="42">
        <v>10</v>
      </c>
      <c r="I470" s="37" t="e">
        <f>VLOOKUP($G470,#REF!,3,0)</f>
        <v>#REF!</v>
      </c>
      <c r="J470" s="37" t="e">
        <f>VLOOKUP($G470,#REF!,5,0)</f>
        <v>#REF!</v>
      </c>
      <c r="K470" s="37" t="e">
        <f>VLOOKUP($G470,#REF!,12,0)</f>
        <v>#REF!</v>
      </c>
      <c r="L470" s="37" t="e">
        <f>VLOOKUP($G470,#REF!,8,0)</f>
        <v>#REF!</v>
      </c>
    </row>
    <row r="471" spans="1:12">
      <c r="A471" s="123"/>
      <c r="B471" s="175"/>
      <c r="C471" s="79" t="e">
        <f t="shared" si="28"/>
        <v>#REF!</v>
      </c>
      <c r="D471" s="79" t="e">
        <f t="shared" si="29"/>
        <v>#REF!</v>
      </c>
      <c r="E471" s="79" t="e">
        <f t="shared" si="30"/>
        <v>#REF!</v>
      </c>
      <c r="F471" s="79" t="e">
        <f t="shared" si="31"/>
        <v>#REF!</v>
      </c>
      <c r="G471" s="20" t="s">
        <v>180</v>
      </c>
      <c r="H471" s="42">
        <v>50</v>
      </c>
      <c r="I471" s="37" t="e">
        <f>VLOOKUP($G471,#REF!,3,0)</f>
        <v>#REF!</v>
      </c>
      <c r="J471" s="37" t="e">
        <f>VLOOKUP($G471,#REF!,5,0)</f>
        <v>#REF!</v>
      </c>
      <c r="K471" s="37" t="e">
        <f>VLOOKUP($G471,#REF!,12,0)</f>
        <v>#REF!</v>
      </c>
      <c r="L471" s="37" t="e">
        <f>VLOOKUP($G471,#REF!,8,0)</f>
        <v>#REF!</v>
      </c>
    </row>
    <row r="472" spans="1:12">
      <c r="A472" s="123"/>
      <c r="B472" s="175"/>
      <c r="C472" s="79" t="e">
        <f t="shared" si="28"/>
        <v>#REF!</v>
      </c>
      <c r="D472" s="79" t="e">
        <f t="shared" si="29"/>
        <v>#REF!</v>
      </c>
      <c r="E472" s="79" t="e">
        <f t="shared" si="30"/>
        <v>#REF!</v>
      </c>
      <c r="F472" s="79" t="e">
        <f t="shared" si="31"/>
        <v>#REF!</v>
      </c>
      <c r="G472" s="20" t="s">
        <v>195</v>
      </c>
      <c r="H472" s="42">
        <v>5</v>
      </c>
      <c r="I472" s="37" t="e">
        <f>VLOOKUP($G472,#REF!,3,0)</f>
        <v>#REF!</v>
      </c>
      <c r="J472" s="37" t="e">
        <f>VLOOKUP($G472,#REF!,5,0)</f>
        <v>#REF!</v>
      </c>
      <c r="K472" s="37" t="e">
        <f>VLOOKUP($G472,#REF!,12,0)</f>
        <v>#REF!</v>
      </c>
      <c r="L472" s="37" t="e">
        <f>VLOOKUP($G472,#REF!,8,0)</f>
        <v>#REF!</v>
      </c>
    </row>
    <row r="473" spans="1:12">
      <c r="A473" s="123"/>
      <c r="B473" s="175"/>
      <c r="C473" s="79" t="e">
        <f t="shared" si="28"/>
        <v>#REF!</v>
      </c>
      <c r="D473" s="79" t="e">
        <f t="shared" si="29"/>
        <v>#REF!</v>
      </c>
      <c r="E473" s="79" t="e">
        <f t="shared" si="30"/>
        <v>#REF!</v>
      </c>
      <c r="F473" s="79" t="e">
        <f t="shared" si="31"/>
        <v>#REF!</v>
      </c>
      <c r="G473" s="20" t="s">
        <v>304</v>
      </c>
      <c r="H473" s="42">
        <v>25</v>
      </c>
      <c r="I473" s="37" t="e">
        <f>VLOOKUP($G473,#REF!,3,0)</f>
        <v>#REF!</v>
      </c>
      <c r="J473" s="37" t="e">
        <f>VLOOKUP($G473,#REF!,5,0)</f>
        <v>#REF!</v>
      </c>
      <c r="K473" s="37" t="e">
        <f>VLOOKUP($G473,#REF!,12,0)</f>
        <v>#REF!</v>
      </c>
      <c r="L473" s="37" t="e">
        <f>VLOOKUP($G473,#REF!,8,0)</f>
        <v>#REF!</v>
      </c>
    </row>
    <row r="474" spans="1:12">
      <c r="A474" s="123"/>
      <c r="B474" s="175"/>
      <c r="C474" s="79" t="e">
        <f t="shared" si="28"/>
        <v>#REF!</v>
      </c>
      <c r="D474" s="79" t="e">
        <f t="shared" si="29"/>
        <v>#REF!</v>
      </c>
      <c r="E474" s="79" t="e">
        <f t="shared" si="30"/>
        <v>#REF!</v>
      </c>
      <c r="F474" s="79" t="e">
        <f t="shared" si="31"/>
        <v>#REF!</v>
      </c>
      <c r="G474" s="20" t="s">
        <v>198</v>
      </c>
      <c r="H474" s="42">
        <v>10</v>
      </c>
      <c r="I474" s="37" t="e">
        <f>VLOOKUP($G474,#REF!,3,0)</f>
        <v>#REF!</v>
      </c>
      <c r="J474" s="37" t="e">
        <f>VLOOKUP($G474,#REF!,5,0)</f>
        <v>#REF!</v>
      </c>
      <c r="K474" s="37" t="e">
        <f>VLOOKUP($G474,#REF!,12,0)</f>
        <v>#REF!</v>
      </c>
      <c r="L474" s="37" t="e">
        <f>VLOOKUP($G474,#REF!,8,0)</f>
        <v>#REF!</v>
      </c>
    </row>
    <row r="475" spans="1:12">
      <c r="A475" s="124"/>
      <c r="B475" s="176"/>
      <c r="C475" s="79"/>
      <c r="D475" s="79"/>
      <c r="E475" s="79"/>
      <c r="F475" s="79"/>
      <c r="G475" s="20"/>
      <c r="H475" s="42"/>
      <c r="I475" s="37"/>
      <c r="J475" s="37"/>
      <c r="K475" s="37"/>
      <c r="L475" s="37"/>
    </row>
    <row r="476" spans="1:12" ht="24.95" customHeight="1">
      <c r="A476" s="122" t="s">
        <v>315</v>
      </c>
      <c r="B476" s="186" t="s">
        <v>316</v>
      </c>
      <c r="C476" s="79" t="e">
        <f t="shared" si="28"/>
        <v>#REF!</v>
      </c>
      <c r="D476" s="79" t="e">
        <f t="shared" si="29"/>
        <v>#REF!</v>
      </c>
      <c r="E476" s="79" t="e">
        <f t="shared" si="30"/>
        <v>#REF!</v>
      </c>
      <c r="F476" s="79" t="e">
        <f t="shared" si="31"/>
        <v>#REF!</v>
      </c>
      <c r="G476" s="20" t="s">
        <v>317</v>
      </c>
      <c r="H476" s="42">
        <v>100</v>
      </c>
      <c r="I476" s="37" t="e">
        <f>VLOOKUP($G476,#REF!,3,0)</f>
        <v>#REF!</v>
      </c>
      <c r="J476" s="37" t="e">
        <f>VLOOKUP($G476,#REF!,5,0)</f>
        <v>#REF!</v>
      </c>
      <c r="K476" s="37" t="e">
        <f>VLOOKUP($G476,#REF!,12,0)</f>
        <v>#REF!</v>
      </c>
      <c r="L476" s="37" t="e">
        <f>VLOOKUP($G476,#REF!,8,0)</f>
        <v>#REF!</v>
      </c>
    </row>
    <row r="477" spans="1:12" ht="20.100000000000001" customHeight="1">
      <c r="A477" s="123"/>
      <c r="B477" s="187"/>
      <c r="C477" s="79" t="e">
        <f t="shared" ref="C477:C506" si="32">H477*I477/100</f>
        <v>#REF!</v>
      </c>
      <c r="D477" s="79" t="e">
        <f t="shared" ref="D477:D506" si="33">H477*J477/100</f>
        <v>#REF!</v>
      </c>
      <c r="E477" s="79" t="e">
        <f t="shared" ref="E477:E506" si="34">H477*K477/100</f>
        <v>#REF!</v>
      </c>
      <c r="F477" s="79" t="e">
        <f t="shared" ref="F477:F506" si="35">H477*L477/100</f>
        <v>#REF!</v>
      </c>
      <c r="G477" s="20" t="s">
        <v>161</v>
      </c>
      <c r="H477" s="42">
        <v>100</v>
      </c>
      <c r="I477" s="37" t="e">
        <f>VLOOKUP($G477,#REF!,3,0)</f>
        <v>#REF!</v>
      </c>
      <c r="J477" s="37" t="e">
        <f>VLOOKUP($G477,#REF!,5,0)</f>
        <v>#REF!</v>
      </c>
      <c r="K477" s="37" t="e">
        <f>VLOOKUP($G477,#REF!,12,0)</f>
        <v>#REF!</v>
      </c>
      <c r="L477" s="37" t="e">
        <f>VLOOKUP($G477,#REF!,8,0)</f>
        <v>#REF!</v>
      </c>
    </row>
    <row r="478" spans="1:12" ht="20.100000000000001" customHeight="1">
      <c r="A478" s="123"/>
      <c r="B478" s="187"/>
      <c r="C478" s="79" t="e">
        <f t="shared" si="32"/>
        <v>#REF!</v>
      </c>
      <c r="D478" s="79" t="e">
        <f t="shared" si="33"/>
        <v>#REF!</v>
      </c>
      <c r="E478" s="79" t="e">
        <f t="shared" si="34"/>
        <v>#REF!</v>
      </c>
      <c r="F478" s="79" t="e">
        <f t="shared" si="35"/>
        <v>#REF!</v>
      </c>
      <c r="G478" s="20" t="s">
        <v>209</v>
      </c>
      <c r="H478" s="42">
        <v>100</v>
      </c>
      <c r="I478" s="37" t="e">
        <f>VLOOKUP($G478,#REF!,3,0)</f>
        <v>#REF!</v>
      </c>
      <c r="J478" s="37" t="e">
        <f>VLOOKUP($G478,#REF!,5,0)</f>
        <v>#REF!</v>
      </c>
      <c r="K478" s="37" t="e">
        <f>VLOOKUP($G478,#REF!,12,0)</f>
        <v>#REF!</v>
      </c>
      <c r="L478" s="37" t="e">
        <f>VLOOKUP($G478,#REF!,8,0)</f>
        <v>#REF!</v>
      </c>
    </row>
    <row r="479" spans="1:12" ht="20.100000000000001" customHeight="1">
      <c r="A479" s="123"/>
      <c r="B479" s="187"/>
      <c r="C479" s="79" t="e">
        <f t="shared" si="32"/>
        <v>#REF!</v>
      </c>
      <c r="D479" s="79" t="e">
        <f t="shared" si="33"/>
        <v>#REF!</v>
      </c>
      <c r="E479" s="79" t="e">
        <f t="shared" si="34"/>
        <v>#REF!</v>
      </c>
      <c r="F479" s="79" t="e">
        <f t="shared" si="35"/>
        <v>#REF!</v>
      </c>
      <c r="G479" s="20" t="s">
        <v>318</v>
      </c>
      <c r="H479" s="42">
        <v>39</v>
      </c>
      <c r="I479" s="37" t="e">
        <f>VLOOKUP($G479,#REF!,3,0)</f>
        <v>#REF!</v>
      </c>
      <c r="J479" s="37" t="e">
        <f>VLOOKUP($G479,#REF!,5,0)</f>
        <v>#REF!</v>
      </c>
      <c r="K479" s="37" t="e">
        <f>VLOOKUP($G479,#REF!,12,0)</f>
        <v>#REF!</v>
      </c>
      <c r="L479" s="37" t="e">
        <f>VLOOKUP($G479,#REF!,8,0)</f>
        <v>#REF!</v>
      </c>
    </row>
    <row r="480" spans="1:12">
      <c r="A480" s="123"/>
      <c r="B480" s="187"/>
      <c r="C480" s="79" t="e">
        <f t="shared" si="32"/>
        <v>#REF!</v>
      </c>
      <c r="D480" s="79" t="e">
        <f t="shared" si="33"/>
        <v>#REF!</v>
      </c>
      <c r="E480" s="79" t="e">
        <f t="shared" si="34"/>
        <v>#REF!</v>
      </c>
      <c r="F480" s="79" t="e">
        <f t="shared" si="35"/>
        <v>#REF!</v>
      </c>
      <c r="G480" s="20" t="s">
        <v>262</v>
      </c>
      <c r="H480" s="42">
        <v>10</v>
      </c>
      <c r="I480" s="37" t="e">
        <f>VLOOKUP($G480,#REF!,3,0)</f>
        <v>#REF!</v>
      </c>
      <c r="J480" s="37" t="e">
        <f>VLOOKUP($G480,#REF!,5,0)</f>
        <v>#REF!</v>
      </c>
      <c r="K480" s="37" t="e">
        <f>VLOOKUP($G480,#REF!,12,0)</f>
        <v>#REF!</v>
      </c>
      <c r="L480" s="37" t="e">
        <f>VLOOKUP($G480,#REF!,8,0)</f>
        <v>#REF!</v>
      </c>
    </row>
    <row r="481" spans="1:12" ht="15.95" customHeight="1">
      <c r="A481" s="122" t="s">
        <v>319</v>
      </c>
      <c r="B481" s="174" t="s">
        <v>320</v>
      </c>
      <c r="C481" s="79" t="e">
        <f t="shared" si="32"/>
        <v>#REF!</v>
      </c>
      <c r="D481" s="79" t="e">
        <f t="shared" si="33"/>
        <v>#REF!</v>
      </c>
      <c r="E481" s="79" t="e">
        <f t="shared" si="34"/>
        <v>#REF!</v>
      </c>
      <c r="F481" s="79" t="e">
        <f t="shared" si="35"/>
        <v>#REF!</v>
      </c>
      <c r="G481" s="20" t="s">
        <v>161</v>
      </c>
      <c r="H481" s="42">
        <v>150</v>
      </c>
      <c r="I481" s="37" t="e">
        <f>VLOOKUP($G481,#REF!,3,0)</f>
        <v>#REF!</v>
      </c>
      <c r="J481" s="37" t="e">
        <f>VLOOKUP($G481,#REF!,5,0)</f>
        <v>#REF!</v>
      </c>
      <c r="K481" s="37" t="e">
        <f>VLOOKUP($G481,#REF!,12,0)</f>
        <v>#REF!</v>
      </c>
      <c r="L481" s="37" t="e">
        <f>VLOOKUP($G481,#REF!,8,0)</f>
        <v>#REF!</v>
      </c>
    </row>
    <row r="482" spans="1:12">
      <c r="A482" s="123"/>
      <c r="B482" s="175"/>
      <c r="C482" s="79" t="e">
        <f t="shared" si="32"/>
        <v>#REF!</v>
      </c>
      <c r="D482" s="79" t="e">
        <f t="shared" si="33"/>
        <v>#REF!</v>
      </c>
      <c r="E482" s="79" t="e">
        <f t="shared" si="34"/>
        <v>#REF!</v>
      </c>
      <c r="F482" s="79" t="e">
        <f t="shared" si="35"/>
        <v>#REF!</v>
      </c>
      <c r="G482" s="20" t="s">
        <v>278</v>
      </c>
      <c r="H482" s="42">
        <v>200</v>
      </c>
      <c r="I482" s="37" t="e">
        <f>VLOOKUP($G482,#REF!,3,0)</f>
        <v>#REF!</v>
      </c>
      <c r="J482" s="37" t="e">
        <f>VLOOKUP($G482,#REF!,5,0)</f>
        <v>#REF!</v>
      </c>
      <c r="K482" s="37" t="e">
        <f>VLOOKUP($G482,#REF!,12,0)</f>
        <v>#REF!</v>
      </c>
      <c r="L482" s="37" t="e">
        <f>VLOOKUP($G482,#REF!,8,0)</f>
        <v>#REF!</v>
      </c>
    </row>
    <row r="483" spans="1:12">
      <c r="A483" s="123"/>
      <c r="B483" s="175"/>
      <c r="C483" s="79" t="e">
        <f t="shared" si="32"/>
        <v>#REF!</v>
      </c>
      <c r="D483" s="79" t="e">
        <f t="shared" si="33"/>
        <v>#REF!</v>
      </c>
      <c r="E483" s="79" t="e">
        <f t="shared" si="34"/>
        <v>#REF!</v>
      </c>
      <c r="F483" s="79" t="e">
        <f t="shared" si="35"/>
        <v>#REF!</v>
      </c>
      <c r="G483" s="20" t="s">
        <v>318</v>
      </c>
      <c r="H483" s="42">
        <v>39</v>
      </c>
      <c r="I483" s="37" t="e">
        <f>VLOOKUP($G483,#REF!,3,0)</f>
        <v>#REF!</v>
      </c>
      <c r="J483" s="37" t="e">
        <f>VLOOKUP($G483,#REF!,5,0)</f>
        <v>#REF!</v>
      </c>
      <c r="K483" s="37" t="e">
        <f>VLOOKUP($G483,#REF!,12,0)</f>
        <v>#REF!</v>
      </c>
      <c r="L483" s="37" t="e">
        <f>VLOOKUP($G483,#REF!,8,0)</f>
        <v>#REF!</v>
      </c>
    </row>
    <row r="484" spans="1:12">
      <c r="A484" s="123"/>
      <c r="B484" s="175"/>
      <c r="C484" s="79" t="e">
        <f t="shared" si="32"/>
        <v>#REF!</v>
      </c>
      <c r="D484" s="79" t="e">
        <f t="shared" si="33"/>
        <v>#REF!</v>
      </c>
      <c r="E484" s="79" t="e">
        <f t="shared" si="34"/>
        <v>#REF!</v>
      </c>
      <c r="F484" s="79" t="e">
        <f t="shared" si="35"/>
        <v>#REF!</v>
      </c>
      <c r="G484" s="20" t="s">
        <v>262</v>
      </c>
      <c r="H484" s="42">
        <v>20</v>
      </c>
      <c r="I484" s="37" t="e">
        <f>VLOOKUP($G484,#REF!,3,0)</f>
        <v>#REF!</v>
      </c>
      <c r="J484" s="37" t="e">
        <f>VLOOKUP($G484,#REF!,5,0)</f>
        <v>#REF!</v>
      </c>
      <c r="K484" s="37" t="e">
        <f>VLOOKUP($G484,#REF!,12,0)</f>
        <v>#REF!</v>
      </c>
      <c r="L484" s="37" t="e">
        <f>VLOOKUP($G484,#REF!,8,0)</f>
        <v>#REF!</v>
      </c>
    </row>
    <row r="485" spans="1:12">
      <c r="A485" s="124"/>
      <c r="B485" s="176"/>
      <c r="C485" s="79" t="e">
        <f t="shared" si="32"/>
        <v>#REF!</v>
      </c>
      <c r="D485" s="79" t="e">
        <f t="shared" si="33"/>
        <v>#REF!</v>
      </c>
      <c r="E485" s="79" t="e">
        <f t="shared" si="34"/>
        <v>#REF!</v>
      </c>
      <c r="F485" s="79" t="e">
        <f t="shared" si="35"/>
        <v>#REF!</v>
      </c>
      <c r="G485" s="20" t="s">
        <v>183</v>
      </c>
      <c r="H485" s="42">
        <v>30</v>
      </c>
      <c r="I485" s="37" t="e">
        <f>VLOOKUP($G485,#REF!,3,0)</f>
        <v>#REF!</v>
      </c>
      <c r="J485" s="37" t="e">
        <f>VLOOKUP($G485,#REF!,5,0)</f>
        <v>#REF!</v>
      </c>
      <c r="K485" s="37" t="e">
        <f>VLOOKUP($G485,#REF!,12,0)</f>
        <v>#REF!</v>
      </c>
      <c r="L485" s="37" t="e">
        <f>VLOOKUP($G485,#REF!,8,0)</f>
        <v>#REF!</v>
      </c>
    </row>
    <row r="486" spans="1:12" ht="20.100000000000001" customHeight="1">
      <c r="A486" s="122" t="s">
        <v>321</v>
      </c>
      <c r="B486" s="174" t="s">
        <v>322</v>
      </c>
      <c r="C486" s="79" t="e">
        <f t="shared" si="32"/>
        <v>#REF!</v>
      </c>
      <c r="D486" s="79" t="e">
        <f t="shared" si="33"/>
        <v>#REF!</v>
      </c>
      <c r="E486" s="79" t="e">
        <f t="shared" si="34"/>
        <v>#REF!</v>
      </c>
      <c r="F486" s="79" t="e">
        <f t="shared" si="35"/>
        <v>#REF!</v>
      </c>
      <c r="G486" s="20" t="s">
        <v>184</v>
      </c>
      <c r="H486" s="42">
        <v>200</v>
      </c>
      <c r="I486" s="37" t="e">
        <f>VLOOKUP($G486,#REF!,3,0)</f>
        <v>#REF!</v>
      </c>
      <c r="J486" s="37" t="e">
        <f>VLOOKUP($G486,#REF!,5,0)</f>
        <v>#REF!</v>
      </c>
      <c r="K486" s="37" t="e">
        <f>VLOOKUP($G486,#REF!,12,0)</f>
        <v>#REF!</v>
      </c>
      <c r="L486" s="37" t="e">
        <f>VLOOKUP($G486,#REF!,8,0)</f>
        <v>#REF!</v>
      </c>
    </row>
    <row r="487" spans="1:12">
      <c r="A487" s="123"/>
      <c r="B487" s="175"/>
      <c r="C487" s="79">
        <f t="shared" si="32"/>
        <v>0</v>
      </c>
      <c r="D487" s="79">
        <f t="shared" si="33"/>
        <v>0</v>
      </c>
      <c r="E487" s="79">
        <f t="shared" si="34"/>
        <v>0</v>
      </c>
      <c r="F487" s="79">
        <f t="shared" si="35"/>
        <v>0</v>
      </c>
      <c r="G487" s="20" t="s">
        <v>323</v>
      </c>
      <c r="H487" s="42">
        <v>5</v>
      </c>
      <c r="I487" s="37"/>
      <c r="J487" s="37"/>
      <c r="K487" s="37"/>
      <c r="L487" s="37"/>
    </row>
    <row r="488" spans="1:12">
      <c r="A488" s="123"/>
      <c r="B488" s="175"/>
      <c r="C488" s="79" t="e">
        <f t="shared" si="32"/>
        <v>#REF!</v>
      </c>
      <c r="D488" s="79" t="e">
        <f t="shared" si="33"/>
        <v>#REF!</v>
      </c>
      <c r="E488" s="79" t="e">
        <f t="shared" si="34"/>
        <v>#REF!</v>
      </c>
      <c r="F488" s="79" t="e">
        <f t="shared" si="35"/>
        <v>#REF!</v>
      </c>
      <c r="G488" s="20" t="s">
        <v>304</v>
      </c>
      <c r="H488" s="42">
        <v>35</v>
      </c>
      <c r="I488" s="37" t="e">
        <f>VLOOKUP($G488,#REF!,3,0)</f>
        <v>#REF!</v>
      </c>
      <c r="J488" s="37" t="e">
        <f>VLOOKUP($G488,#REF!,5,0)</f>
        <v>#REF!</v>
      </c>
      <c r="K488" s="37" t="e">
        <f>VLOOKUP($G488,#REF!,12,0)</f>
        <v>#REF!</v>
      </c>
      <c r="L488" s="37" t="e">
        <f>VLOOKUP($G488,#REF!,8,0)</f>
        <v>#REF!</v>
      </c>
    </row>
    <row r="489" spans="1:12">
      <c r="A489" s="124"/>
      <c r="B489" s="176"/>
      <c r="C489" s="79" t="e">
        <f t="shared" si="32"/>
        <v>#REF!</v>
      </c>
      <c r="D489" s="79" t="e">
        <f t="shared" si="33"/>
        <v>#REF!</v>
      </c>
      <c r="E489" s="79" t="e">
        <f t="shared" si="34"/>
        <v>#REF!</v>
      </c>
      <c r="F489" s="79" t="e">
        <f t="shared" si="35"/>
        <v>#REF!</v>
      </c>
      <c r="G489" s="20" t="s">
        <v>198</v>
      </c>
      <c r="H489" s="42">
        <v>15</v>
      </c>
      <c r="I489" s="37" t="e">
        <f>VLOOKUP($G489,#REF!,3,0)</f>
        <v>#REF!</v>
      </c>
      <c r="J489" s="37" t="e">
        <f>VLOOKUP($G489,#REF!,5,0)</f>
        <v>#REF!</v>
      </c>
      <c r="K489" s="37" t="e">
        <f>VLOOKUP($G489,#REF!,12,0)</f>
        <v>#REF!</v>
      </c>
      <c r="L489" s="37" t="e">
        <f>VLOOKUP($G489,#REF!,8,0)</f>
        <v>#REF!</v>
      </c>
    </row>
    <row r="490" spans="1:12">
      <c r="A490" s="104"/>
      <c r="B490" s="180"/>
      <c r="C490" s="79">
        <f t="shared" si="32"/>
        <v>0</v>
      </c>
      <c r="D490" s="79">
        <f t="shared" si="33"/>
        <v>0</v>
      </c>
      <c r="E490" s="79">
        <f t="shared" si="34"/>
        <v>0</v>
      </c>
      <c r="F490" s="79">
        <f t="shared" si="35"/>
        <v>0</v>
      </c>
      <c r="G490" s="20"/>
      <c r="H490" s="42"/>
      <c r="I490" s="37"/>
      <c r="J490" s="37"/>
      <c r="K490" s="37"/>
      <c r="L490" s="37"/>
    </row>
    <row r="491" spans="1:12">
      <c r="A491" s="104"/>
      <c r="B491" s="180"/>
      <c r="C491" s="79" t="e">
        <f t="shared" si="32"/>
        <v>#REF!</v>
      </c>
      <c r="D491" s="79" t="e">
        <f t="shared" si="33"/>
        <v>#REF!</v>
      </c>
      <c r="E491" s="79" t="e">
        <f t="shared" si="34"/>
        <v>#REF!</v>
      </c>
      <c r="F491" s="79" t="e">
        <f t="shared" si="35"/>
        <v>#REF!</v>
      </c>
      <c r="G491" s="20" t="s">
        <v>324</v>
      </c>
      <c r="H491" s="42">
        <v>6</v>
      </c>
      <c r="I491" s="37" t="e">
        <f>VLOOKUP($G491,#REF!,3,0)</f>
        <v>#REF!</v>
      </c>
      <c r="J491" s="37" t="e">
        <f>VLOOKUP($G491,#REF!,5,0)</f>
        <v>#REF!</v>
      </c>
      <c r="K491" s="37" t="e">
        <f>VLOOKUP($G491,#REF!,12,0)</f>
        <v>#REF!</v>
      </c>
      <c r="L491" s="37" t="e">
        <f>VLOOKUP($G491,#REF!,8,0)</f>
        <v>#REF!</v>
      </c>
    </row>
    <row r="492" spans="1:12">
      <c r="A492" s="128" t="s">
        <v>162</v>
      </c>
      <c r="B492" s="184"/>
      <c r="C492" s="79" t="e">
        <f t="shared" si="32"/>
        <v>#REF!</v>
      </c>
      <c r="D492" s="79" t="e">
        <f t="shared" si="33"/>
        <v>#REF!</v>
      </c>
      <c r="E492" s="79" t="e">
        <f t="shared" si="34"/>
        <v>#REF!</v>
      </c>
      <c r="F492" s="79" t="e">
        <f t="shared" si="35"/>
        <v>#REF!</v>
      </c>
      <c r="G492" s="20" t="s">
        <v>182</v>
      </c>
      <c r="H492" s="17">
        <v>100</v>
      </c>
      <c r="I492" s="37" t="e">
        <f>VLOOKUP($G492,#REF!,3,0)</f>
        <v>#REF!</v>
      </c>
      <c r="J492" s="37" t="e">
        <f>VLOOKUP($G492,#REF!,5,0)</f>
        <v>#REF!</v>
      </c>
      <c r="K492" s="37" t="e">
        <f>VLOOKUP($G492,#REF!,12,0)</f>
        <v>#REF!</v>
      </c>
      <c r="L492" s="37" t="e">
        <f>VLOOKUP($G492,#REF!,8,0)</f>
        <v>#REF!</v>
      </c>
    </row>
    <row r="493" spans="1:12">
      <c r="A493" s="128"/>
      <c r="B493" s="184"/>
      <c r="C493" s="79" t="e">
        <f t="shared" si="32"/>
        <v>#REF!</v>
      </c>
      <c r="D493" s="79" t="e">
        <f t="shared" si="33"/>
        <v>#REF!</v>
      </c>
      <c r="E493" s="79" t="e">
        <f t="shared" si="34"/>
        <v>#REF!</v>
      </c>
      <c r="F493" s="79" t="e">
        <f t="shared" si="35"/>
        <v>#REF!</v>
      </c>
      <c r="G493" s="20" t="s">
        <v>163</v>
      </c>
      <c r="H493" s="17">
        <v>10</v>
      </c>
      <c r="I493" s="37" t="e">
        <f>VLOOKUP($G493,#REF!,3,0)</f>
        <v>#REF!</v>
      </c>
      <c r="J493" s="37" t="e">
        <f>VLOOKUP($G493,#REF!,5,0)</f>
        <v>#REF!</v>
      </c>
      <c r="K493" s="37" t="e">
        <f>VLOOKUP($G493,#REF!,12,0)</f>
        <v>#REF!</v>
      </c>
      <c r="L493" s="37" t="e">
        <f>VLOOKUP($G493,#REF!,8,0)</f>
        <v>#REF!</v>
      </c>
    </row>
    <row r="494" spans="1:12">
      <c r="A494" s="128"/>
      <c r="B494" s="184"/>
      <c r="C494" s="79" t="e">
        <f t="shared" si="32"/>
        <v>#REF!</v>
      </c>
      <c r="D494" s="79" t="e">
        <f t="shared" si="33"/>
        <v>#REF!</v>
      </c>
      <c r="E494" s="79" t="e">
        <f t="shared" si="34"/>
        <v>#REF!</v>
      </c>
      <c r="F494" s="79" t="e">
        <f t="shared" si="35"/>
        <v>#REF!</v>
      </c>
      <c r="G494" s="20" t="s">
        <v>161</v>
      </c>
      <c r="H494" s="17">
        <v>100</v>
      </c>
      <c r="I494" s="37" t="e">
        <f>VLOOKUP($G494,#REF!,3,0)</f>
        <v>#REF!</v>
      </c>
      <c r="J494" s="37" t="e">
        <f>VLOOKUP($G494,#REF!,5,0)</f>
        <v>#REF!</v>
      </c>
      <c r="K494" s="37" t="e">
        <f>VLOOKUP($G494,#REF!,12,0)</f>
        <v>#REF!</v>
      </c>
      <c r="L494" s="37" t="e">
        <f>VLOOKUP($G494,#REF!,8,0)</f>
        <v>#REF!</v>
      </c>
    </row>
    <row r="495" spans="1:12">
      <c r="A495" s="128"/>
      <c r="B495" s="184"/>
      <c r="C495" s="79" t="e">
        <f t="shared" si="32"/>
        <v>#REF!</v>
      </c>
      <c r="D495" s="79" t="e">
        <f t="shared" si="33"/>
        <v>#REF!</v>
      </c>
      <c r="E495" s="79" t="e">
        <f t="shared" si="34"/>
        <v>#REF!</v>
      </c>
      <c r="F495" s="79" t="e">
        <f t="shared" si="35"/>
        <v>#REF!</v>
      </c>
      <c r="G495" s="20" t="s">
        <v>164</v>
      </c>
      <c r="H495" s="17">
        <v>50</v>
      </c>
      <c r="I495" s="37" t="e">
        <f>VLOOKUP($G495,#REF!,3,0)</f>
        <v>#REF!</v>
      </c>
      <c r="J495" s="37" t="e">
        <f>VLOOKUP($G495,#REF!,5,0)</f>
        <v>#REF!</v>
      </c>
      <c r="K495" s="37" t="e">
        <f>VLOOKUP($G495,#REF!,12,0)</f>
        <v>#REF!</v>
      </c>
      <c r="L495" s="37" t="e">
        <f>VLOOKUP($G495,#REF!,8,0)</f>
        <v>#REF!</v>
      </c>
    </row>
    <row r="496" spans="1:12">
      <c r="A496" s="129"/>
      <c r="B496" s="185"/>
      <c r="C496" s="83" t="e">
        <f t="shared" si="32"/>
        <v>#REF!</v>
      </c>
      <c r="D496" s="83" t="e">
        <f t="shared" si="33"/>
        <v>#REF!</v>
      </c>
      <c r="E496" s="83" t="e">
        <f t="shared" si="34"/>
        <v>#REF!</v>
      </c>
      <c r="F496" s="83" t="e">
        <f t="shared" si="35"/>
        <v>#REF!</v>
      </c>
      <c r="G496" s="84" t="s">
        <v>51</v>
      </c>
      <c r="H496" s="85">
        <v>50</v>
      </c>
      <c r="I496" s="37" t="e">
        <f>VLOOKUP($G496,#REF!,3,0)</f>
        <v>#REF!</v>
      </c>
      <c r="J496" s="37" t="e">
        <f>VLOOKUP($G496,#REF!,5,0)</f>
        <v>#REF!</v>
      </c>
      <c r="K496" s="37" t="e">
        <f>VLOOKUP($G496,#REF!,12,0)</f>
        <v>#REF!</v>
      </c>
      <c r="L496" s="37" t="e">
        <f>VLOOKUP($G496,#REF!,8,0)</f>
        <v>#REF!</v>
      </c>
    </row>
    <row r="497" spans="1:12" ht="105" customHeight="1">
      <c r="A497" s="130" t="s">
        <v>325</v>
      </c>
      <c r="B497" s="174" t="s">
        <v>326</v>
      </c>
      <c r="C497" s="83" t="e">
        <f t="shared" si="32"/>
        <v>#REF!</v>
      </c>
      <c r="D497" s="83" t="e">
        <f t="shared" si="33"/>
        <v>#REF!</v>
      </c>
      <c r="E497" s="83" t="e">
        <f t="shared" si="34"/>
        <v>#REF!</v>
      </c>
      <c r="F497" s="83" t="e">
        <f t="shared" si="35"/>
        <v>#REF!</v>
      </c>
      <c r="G497" s="86" t="s">
        <v>327</v>
      </c>
      <c r="H497" s="42">
        <v>100</v>
      </c>
      <c r="I497" s="37" t="e">
        <f>VLOOKUP($G497,#REF!,3,0)</f>
        <v>#REF!</v>
      </c>
      <c r="J497" s="37" t="e">
        <f>VLOOKUP($G497,#REF!,5,0)</f>
        <v>#REF!</v>
      </c>
      <c r="K497" s="37" t="e">
        <f>VLOOKUP($G497,#REF!,12,0)</f>
        <v>#REF!</v>
      </c>
      <c r="L497" s="37" t="e">
        <f>VLOOKUP($G497,#REF!,8,0)</f>
        <v>#REF!</v>
      </c>
    </row>
    <row r="498" spans="1:12">
      <c r="A498" s="131"/>
      <c r="B498" s="175"/>
      <c r="C498" s="83" t="e">
        <f t="shared" si="32"/>
        <v>#REF!</v>
      </c>
      <c r="D498" s="83" t="e">
        <f t="shared" si="33"/>
        <v>#REF!</v>
      </c>
      <c r="E498" s="83" t="e">
        <f t="shared" si="34"/>
        <v>#REF!</v>
      </c>
      <c r="F498" s="83" t="e">
        <f t="shared" si="35"/>
        <v>#REF!</v>
      </c>
      <c r="G498" s="87" t="s">
        <v>262</v>
      </c>
      <c r="H498" s="42">
        <v>10</v>
      </c>
      <c r="I498" s="37" t="e">
        <f>VLOOKUP($G498,#REF!,3,0)</f>
        <v>#REF!</v>
      </c>
      <c r="J498" s="37" t="e">
        <f>VLOOKUP($G498,#REF!,5,0)</f>
        <v>#REF!</v>
      </c>
      <c r="K498" s="37" t="e">
        <f>VLOOKUP($G498,#REF!,12,0)</f>
        <v>#REF!</v>
      </c>
      <c r="L498" s="37" t="e">
        <f>VLOOKUP($G498,#REF!,8,0)</f>
        <v>#REF!</v>
      </c>
    </row>
    <row r="499" spans="1:12">
      <c r="A499" s="131"/>
      <c r="B499" s="175"/>
      <c r="C499" s="83" t="e">
        <f t="shared" si="32"/>
        <v>#REF!</v>
      </c>
      <c r="D499" s="83" t="e">
        <f t="shared" si="33"/>
        <v>#REF!</v>
      </c>
      <c r="E499" s="83" t="e">
        <f t="shared" si="34"/>
        <v>#REF!</v>
      </c>
      <c r="F499" s="83" t="e">
        <f t="shared" si="35"/>
        <v>#REF!</v>
      </c>
      <c r="G499" s="87" t="s">
        <v>110</v>
      </c>
      <c r="H499" s="42">
        <v>10</v>
      </c>
      <c r="I499" s="37" t="e">
        <f>VLOOKUP($G499,#REF!,3,0)</f>
        <v>#REF!</v>
      </c>
      <c r="J499" s="37" t="e">
        <f>VLOOKUP($G499,#REF!,5,0)</f>
        <v>#REF!</v>
      </c>
      <c r="K499" s="37" t="e">
        <f>VLOOKUP($G499,#REF!,12,0)</f>
        <v>#REF!</v>
      </c>
      <c r="L499" s="37" t="e">
        <f>VLOOKUP($G499,#REF!,8,0)</f>
        <v>#REF!</v>
      </c>
    </row>
    <row r="500" spans="1:12">
      <c r="A500" s="132"/>
      <c r="B500" s="176"/>
      <c r="C500" s="83" t="e">
        <f t="shared" si="32"/>
        <v>#REF!</v>
      </c>
      <c r="D500" s="83" t="e">
        <f t="shared" si="33"/>
        <v>#REF!</v>
      </c>
      <c r="E500" s="83" t="e">
        <f t="shared" si="34"/>
        <v>#REF!</v>
      </c>
      <c r="F500" s="83" t="e">
        <f t="shared" si="35"/>
        <v>#REF!</v>
      </c>
      <c r="G500" s="86" t="s">
        <v>240</v>
      </c>
      <c r="H500" s="42">
        <v>200</v>
      </c>
      <c r="I500" s="37" t="e">
        <f>VLOOKUP($G500,#REF!,3,0)</f>
        <v>#REF!</v>
      </c>
      <c r="J500" s="37" t="e">
        <f>VLOOKUP($G500,#REF!,5,0)</f>
        <v>#REF!</v>
      </c>
      <c r="K500" s="37" t="e">
        <f>VLOOKUP($G500,#REF!,12,0)</f>
        <v>#REF!</v>
      </c>
      <c r="L500" s="37" t="e">
        <f>VLOOKUP($G500,#REF!,8,0)</f>
        <v>#REF!</v>
      </c>
    </row>
    <row r="501" spans="1:12" ht="60" customHeight="1">
      <c r="A501" s="130" t="s">
        <v>328</v>
      </c>
      <c r="B501" s="174" t="s">
        <v>329</v>
      </c>
      <c r="C501" s="83" t="e">
        <f t="shared" si="32"/>
        <v>#REF!</v>
      </c>
      <c r="D501" s="83" t="e">
        <f t="shared" si="33"/>
        <v>#REF!</v>
      </c>
      <c r="E501" s="83" t="e">
        <f t="shared" si="34"/>
        <v>#REF!</v>
      </c>
      <c r="F501" s="83" t="e">
        <f t="shared" si="35"/>
        <v>#REF!</v>
      </c>
      <c r="G501" s="45" t="s">
        <v>330</v>
      </c>
      <c r="H501" s="42">
        <v>15</v>
      </c>
      <c r="I501" s="37" t="e">
        <f>VLOOKUP($G501,#REF!,3,0)</f>
        <v>#REF!</v>
      </c>
      <c r="J501" s="37" t="e">
        <f>VLOOKUP($G501,#REF!,5,0)</f>
        <v>#REF!</v>
      </c>
      <c r="K501" s="37" t="e">
        <f>VLOOKUP($G501,#REF!,12,0)</f>
        <v>#REF!</v>
      </c>
      <c r="L501" s="37" t="e">
        <f>VLOOKUP($G501,#REF!,8,0)</f>
        <v>#REF!</v>
      </c>
    </row>
    <row r="502" spans="1:12">
      <c r="A502" s="131"/>
      <c r="B502" s="175"/>
      <c r="C502" s="83" t="e">
        <f t="shared" si="32"/>
        <v>#REF!</v>
      </c>
      <c r="D502" s="83" t="e">
        <f t="shared" si="33"/>
        <v>#REF!</v>
      </c>
      <c r="E502" s="83" t="e">
        <f t="shared" si="34"/>
        <v>#REF!</v>
      </c>
      <c r="F502" s="83" t="e">
        <f t="shared" si="35"/>
        <v>#REF!</v>
      </c>
      <c r="G502" s="86" t="s">
        <v>21</v>
      </c>
      <c r="H502" s="42">
        <v>20</v>
      </c>
      <c r="I502" s="37" t="e">
        <f>VLOOKUP($G502,#REF!,3,0)</f>
        <v>#REF!</v>
      </c>
      <c r="J502" s="37" t="e">
        <f>VLOOKUP($G502,#REF!,5,0)</f>
        <v>#REF!</v>
      </c>
      <c r="K502" s="37" t="e">
        <f>VLOOKUP($G502,#REF!,12,0)</f>
        <v>#REF!</v>
      </c>
      <c r="L502" s="37" t="e">
        <f>VLOOKUP($G502,#REF!,8,0)</f>
        <v>#REF!</v>
      </c>
    </row>
    <row r="503" spans="1:12">
      <c r="A503" s="131"/>
      <c r="B503" s="175"/>
      <c r="C503" s="83" t="e">
        <f t="shared" si="32"/>
        <v>#REF!</v>
      </c>
      <c r="D503" s="83" t="e">
        <f t="shared" si="33"/>
        <v>#REF!</v>
      </c>
      <c r="E503" s="83" t="e">
        <f t="shared" si="34"/>
        <v>#REF!</v>
      </c>
      <c r="F503" s="83" t="e">
        <f t="shared" si="35"/>
        <v>#REF!</v>
      </c>
      <c r="G503" s="86" t="s">
        <v>240</v>
      </c>
      <c r="H503" s="42">
        <v>200</v>
      </c>
      <c r="I503" s="37" t="e">
        <f>VLOOKUP($G503,#REF!,3,0)</f>
        <v>#REF!</v>
      </c>
      <c r="J503" s="37" t="e">
        <f>VLOOKUP($G503,#REF!,5,0)</f>
        <v>#REF!</v>
      </c>
      <c r="K503" s="37" t="e">
        <f>VLOOKUP($G503,#REF!,12,0)</f>
        <v>#REF!</v>
      </c>
      <c r="L503" s="37" t="e">
        <f>VLOOKUP($G503,#REF!,8,0)</f>
        <v>#REF!</v>
      </c>
    </row>
    <row r="504" spans="1:12">
      <c r="A504" s="131"/>
      <c r="B504" s="175"/>
      <c r="C504" s="83" t="e">
        <f t="shared" si="32"/>
        <v>#REF!</v>
      </c>
      <c r="D504" s="83" t="e">
        <f t="shared" si="33"/>
        <v>#REF!</v>
      </c>
      <c r="E504" s="83" t="e">
        <f t="shared" si="34"/>
        <v>#REF!</v>
      </c>
      <c r="F504" s="83" t="e">
        <f t="shared" si="35"/>
        <v>#REF!</v>
      </c>
      <c r="G504" s="84" t="s">
        <v>51</v>
      </c>
      <c r="H504" s="42">
        <v>100</v>
      </c>
      <c r="I504" s="37" t="e">
        <f>VLOOKUP($G504,#REF!,3,0)</f>
        <v>#REF!</v>
      </c>
      <c r="J504" s="37" t="e">
        <f>VLOOKUP($G504,#REF!,5,0)</f>
        <v>#REF!</v>
      </c>
      <c r="K504" s="37" t="e">
        <f>VLOOKUP($G504,#REF!,12,0)</f>
        <v>#REF!</v>
      </c>
      <c r="L504" s="37" t="e">
        <f>VLOOKUP($G504,#REF!,8,0)</f>
        <v>#REF!</v>
      </c>
    </row>
    <row r="505" spans="1:12">
      <c r="A505" s="131"/>
      <c r="B505" s="175"/>
      <c r="C505" s="83" t="e">
        <f t="shared" si="32"/>
        <v>#REF!</v>
      </c>
      <c r="D505" s="83" t="e">
        <f t="shared" si="33"/>
        <v>#REF!</v>
      </c>
      <c r="E505" s="83" t="e">
        <f t="shared" si="34"/>
        <v>#REF!</v>
      </c>
      <c r="F505" s="83" t="e">
        <f t="shared" si="35"/>
        <v>#REF!</v>
      </c>
      <c r="G505" s="86" t="s">
        <v>246</v>
      </c>
      <c r="H505" s="42">
        <v>5</v>
      </c>
      <c r="I505" s="37" t="e">
        <f>VLOOKUP($G505,#REF!,3,0)</f>
        <v>#REF!</v>
      </c>
      <c r="J505" s="37" t="e">
        <f>VLOOKUP($G505,#REF!,5,0)</f>
        <v>#REF!</v>
      </c>
      <c r="K505" s="37" t="e">
        <f>VLOOKUP($G505,#REF!,12,0)</f>
        <v>#REF!</v>
      </c>
      <c r="L505" s="37" t="e">
        <f>VLOOKUP($G505,#REF!,8,0)</f>
        <v>#REF!</v>
      </c>
    </row>
    <row r="506" spans="1:12">
      <c r="A506" s="132"/>
      <c r="B506" s="176"/>
      <c r="C506" s="83" t="e">
        <f t="shared" si="32"/>
        <v>#REF!</v>
      </c>
      <c r="D506" s="83" t="e">
        <f t="shared" si="33"/>
        <v>#REF!</v>
      </c>
      <c r="E506" s="83" t="e">
        <f t="shared" si="34"/>
        <v>#REF!</v>
      </c>
      <c r="F506" s="83" t="e">
        <f t="shared" si="35"/>
        <v>#REF!</v>
      </c>
      <c r="G506" s="86" t="s">
        <v>98</v>
      </c>
      <c r="H506" s="42">
        <v>20</v>
      </c>
      <c r="I506" s="37" t="e">
        <f>VLOOKUP($G506,#REF!,3,0)</f>
        <v>#REF!</v>
      </c>
      <c r="J506" s="37" t="e">
        <f>VLOOKUP($G506,#REF!,5,0)</f>
        <v>#REF!</v>
      </c>
      <c r="K506" s="37" t="e">
        <f>VLOOKUP($G506,#REF!,12,0)</f>
        <v>#REF!</v>
      </c>
      <c r="L506" s="37" t="e">
        <f>VLOOKUP($G506,#REF!,8,0)</f>
        <v>#REF!</v>
      </c>
    </row>
    <row r="507" spans="1:12">
      <c r="A507" s="104"/>
      <c r="B507" s="180"/>
      <c r="C507" s="43"/>
      <c r="D507" s="43"/>
      <c r="E507" s="43"/>
      <c r="F507" s="43"/>
      <c r="G507" s="39"/>
      <c r="H507" s="42"/>
      <c r="I507" s="37"/>
      <c r="J507" s="37"/>
      <c r="K507" s="37"/>
      <c r="L507" s="37"/>
    </row>
    <row r="508" spans="1:12" ht="102" customHeight="1">
      <c r="A508" s="130" t="s">
        <v>331</v>
      </c>
      <c r="B508" s="177" t="s">
        <v>332</v>
      </c>
      <c r="C508" s="83" t="e">
        <f t="shared" ref="C508:C571" si="36">H508*I508/100</f>
        <v>#REF!</v>
      </c>
      <c r="D508" s="83" t="e">
        <f t="shared" ref="D508:D571" si="37">H508*J508/100</f>
        <v>#REF!</v>
      </c>
      <c r="E508" s="83" t="e">
        <f t="shared" ref="E508:E571" si="38">H508*K508/100</f>
        <v>#REF!</v>
      </c>
      <c r="F508" s="83" t="e">
        <f t="shared" ref="F508:F571" si="39">H508*L508/100</f>
        <v>#REF!</v>
      </c>
      <c r="G508" s="84" t="s">
        <v>51</v>
      </c>
      <c r="H508" s="42">
        <v>100</v>
      </c>
      <c r="I508" s="37" t="e">
        <f>VLOOKUP($G508,#REF!,3,0)</f>
        <v>#REF!</v>
      </c>
      <c r="J508" s="37" t="e">
        <f>VLOOKUP($G508,#REF!,5,0)</f>
        <v>#REF!</v>
      </c>
      <c r="K508" s="37" t="e">
        <f>VLOOKUP($G508,#REF!,12,0)</f>
        <v>#REF!</v>
      </c>
      <c r="L508" s="37" t="e">
        <f>VLOOKUP($G508,#REF!,8,0)</f>
        <v>#REF!</v>
      </c>
    </row>
    <row r="509" spans="1:12">
      <c r="A509" s="131"/>
      <c r="B509" s="178"/>
      <c r="C509" s="83" t="e">
        <f t="shared" si="36"/>
        <v>#REF!</v>
      </c>
      <c r="D509" s="83" t="e">
        <f t="shared" si="37"/>
        <v>#REF!</v>
      </c>
      <c r="E509" s="83" t="e">
        <f t="shared" si="38"/>
        <v>#REF!</v>
      </c>
      <c r="F509" s="83" t="e">
        <f t="shared" si="39"/>
        <v>#REF!</v>
      </c>
      <c r="G509" s="87" t="s">
        <v>28</v>
      </c>
      <c r="H509" s="42">
        <v>125</v>
      </c>
      <c r="I509" s="37" t="e">
        <f>VLOOKUP($G509,#REF!,3,0)</f>
        <v>#REF!</v>
      </c>
      <c r="J509" s="37" t="e">
        <f>VLOOKUP($G509,#REF!,5,0)</f>
        <v>#REF!</v>
      </c>
      <c r="K509" s="37" t="e">
        <f>VLOOKUP($G509,#REF!,12,0)</f>
        <v>#REF!</v>
      </c>
      <c r="L509" s="37" t="e">
        <f>VLOOKUP($G509,#REF!,8,0)</f>
        <v>#REF!</v>
      </c>
    </row>
    <row r="510" spans="1:12">
      <c r="A510" s="131"/>
      <c r="B510" s="178"/>
      <c r="C510" s="83" t="e">
        <f t="shared" si="36"/>
        <v>#REF!</v>
      </c>
      <c r="D510" s="83" t="e">
        <f t="shared" si="37"/>
        <v>#REF!</v>
      </c>
      <c r="E510" s="83" t="e">
        <f t="shared" si="38"/>
        <v>#REF!</v>
      </c>
      <c r="F510" s="83" t="e">
        <f t="shared" si="39"/>
        <v>#REF!</v>
      </c>
      <c r="G510" s="87" t="s">
        <v>195</v>
      </c>
      <c r="H510" s="42">
        <v>5</v>
      </c>
      <c r="I510" s="37" t="e">
        <f>VLOOKUP($G510,#REF!,3,0)</f>
        <v>#REF!</v>
      </c>
      <c r="J510" s="37" t="e">
        <f>VLOOKUP($G510,#REF!,5,0)</f>
        <v>#REF!</v>
      </c>
      <c r="K510" s="37" t="e">
        <f>VLOOKUP($G510,#REF!,12,0)</f>
        <v>#REF!</v>
      </c>
      <c r="L510" s="37" t="e">
        <f>VLOOKUP($G510,#REF!,8,0)</f>
        <v>#REF!</v>
      </c>
    </row>
    <row r="511" spans="1:12">
      <c r="A511" s="132"/>
      <c r="B511" s="179"/>
      <c r="C511" s="83" t="e">
        <f t="shared" si="36"/>
        <v>#REF!</v>
      </c>
      <c r="D511" s="83" t="e">
        <f t="shared" si="37"/>
        <v>#REF!</v>
      </c>
      <c r="E511" s="83" t="e">
        <f t="shared" si="38"/>
        <v>#REF!</v>
      </c>
      <c r="F511" s="83" t="e">
        <f t="shared" si="39"/>
        <v>#REF!</v>
      </c>
      <c r="G511" s="20" t="s">
        <v>303</v>
      </c>
      <c r="H511" s="42">
        <v>200</v>
      </c>
      <c r="I511" s="37" t="e">
        <f>VLOOKUP($G511,#REF!,3,0)</f>
        <v>#REF!</v>
      </c>
      <c r="J511" s="37" t="e">
        <f>VLOOKUP($G511,#REF!,5,0)</f>
        <v>#REF!</v>
      </c>
      <c r="K511" s="37" t="e">
        <f>VLOOKUP($G511,#REF!,12,0)</f>
        <v>#REF!</v>
      </c>
      <c r="L511" s="37" t="e">
        <f>VLOOKUP($G511,#REF!,8,0)</f>
        <v>#REF!</v>
      </c>
    </row>
    <row r="512" spans="1:12">
      <c r="A512" s="104"/>
      <c r="B512" s="180"/>
      <c r="C512" s="83">
        <f t="shared" si="36"/>
        <v>0</v>
      </c>
      <c r="D512" s="83">
        <f t="shared" si="37"/>
        <v>0</v>
      </c>
      <c r="E512" s="83">
        <f t="shared" si="38"/>
        <v>0</v>
      </c>
      <c r="F512" s="83">
        <f t="shared" si="39"/>
        <v>0</v>
      </c>
      <c r="G512" s="39"/>
      <c r="H512" s="42"/>
      <c r="I512" s="37"/>
      <c r="J512" s="37"/>
      <c r="K512" s="37"/>
      <c r="L512" s="37"/>
    </row>
    <row r="513" spans="1:12">
      <c r="A513" s="104"/>
      <c r="B513" s="180"/>
      <c r="C513" s="83">
        <f t="shared" si="36"/>
        <v>0</v>
      </c>
      <c r="D513" s="83">
        <f t="shared" si="37"/>
        <v>0</v>
      </c>
      <c r="E513" s="83">
        <f t="shared" si="38"/>
        <v>0</v>
      </c>
      <c r="F513" s="83">
        <f t="shared" si="39"/>
        <v>0</v>
      </c>
      <c r="G513" s="39"/>
      <c r="H513" s="42"/>
      <c r="I513" s="37"/>
      <c r="J513" s="37"/>
      <c r="K513" s="37"/>
      <c r="L513" s="37"/>
    </row>
    <row r="514" spans="1:12" ht="150" customHeight="1">
      <c r="A514" s="130" t="s">
        <v>333</v>
      </c>
      <c r="B514" s="174" t="s">
        <v>334</v>
      </c>
      <c r="C514" s="83" t="e">
        <f t="shared" si="36"/>
        <v>#REF!</v>
      </c>
      <c r="D514" s="83" t="e">
        <f t="shared" si="37"/>
        <v>#REF!</v>
      </c>
      <c r="E514" s="83" t="e">
        <f t="shared" si="38"/>
        <v>#REF!</v>
      </c>
      <c r="F514" s="83" t="e">
        <f t="shared" si="39"/>
        <v>#REF!</v>
      </c>
      <c r="G514" s="87" t="s">
        <v>195</v>
      </c>
      <c r="H514" s="42">
        <v>20</v>
      </c>
      <c r="I514" s="37" t="e">
        <f>VLOOKUP($G514,#REF!,3,0)</f>
        <v>#REF!</v>
      </c>
      <c r="J514" s="37" t="e">
        <f>VLOOKUP($G514,#REF!,5,0)</f>
        <v>#REF!</v>
      </c>
      <c r="K514" s="37" t="e">
        <f>VLOOKUP($G514,#REF!,12,0)</f>
        <v>#REF!</v>
      </c>
      <c r="L514" s="37" t="e">
        <f>VLOOKUP($G514,#REF!,8,0)</f>
        <v>#REF!</v>
      </c>
    </row>
    <row r="515" spans="1:12">
      <c r="A515" s="131"/>
      <c r="B515" s="175"/>
      <c r="C515" s="83" t="e">
        <f t="shared" si="36"/>
        <v>#REF!</v>
      </c>
      <c r="D515" s="83" t="e">
        <f t="shared" si="37"/>
        <v>#REF!</v>
      </c>
      <c r="E515" s="83" t="e">
        <f t="shared" si="38"/>
        <v>#REF!</v>
      </c>
      <c r="F515" s="83" t="e">
        <f t="shared" si="39"/>
        <v>#REF!</v>
      </c>
      <c r="G515" s="45" t="s">
        <v>335</v>
      </c>
      <c r="H515" s="42">
        <v>5</v>
      </c>
      <c r="I515" s="37" t="e">
        <f>VLOOKUP($G515,#REF!,3,0)</f>
        <v>#REF!</v>
      </c>
      <c r="J515" s="37" t="e">
        <f>VLOOKUP($G515,#REF!,5,0)</f>
        <v>#REF!</v>
      </c>
      <c r="K515" s="37" t="e">
        <f>VLOOKUP($G515,#REF!,12,0)</f>
        <v>#REF!</v>
      </c>
      <c r="L515" s="37" t="e">
        <f>VLOOKUP($G515,#REF!,8,0)</f>
        <v>#REF!</v>
      </c>
    </row>
    <row r="516" spans="1:12">
      <c r="A516" s="131"/>
      <c r="B516" s="175"/>
      <c r="C516" s="83" t="e">
        <f t="shared" si="36"/>
        <v>#REF!</v>
      </c>
      <c r="D516" s="83" t="e">
        <f t="shared" si="37"/>
        <v>#REF!</v>
      </c>
      <c r="E516" s="83" t="e">
        <f t="shared" si="38"/>
        <v>#REF!</v>
      </c>
      <c r="F516" s="83" t="e">
        <f t="shared" si="39"/>
        <v>#REF!</v>
      </c>
      <c r="G516" s="87" t="s">
        <v>336</v>
      </c>
      <c r="H516" s="42">
        <v>5</v>
      </c>
      <c r="I516" s="37" t="e">
        <f>VLOOKUP($G516,#REF!,3,0)</f>
        <v>#REF!</v>
      </c>
      <c r="J516" s="37" t="e">
        <f>VLOOKUP($G516,#REF!,5,0)</f>
        <v>#REF!</v>
      </c>
      <c r="K516" s="37" t="e">
        <f>VLOOKUP($G516,#REF!,12,0)</f>
        <v>#REF!</v>
      </c>
      <c r="L516" s="37" t="e">
        <f>VLOOKUP($G516,#REF!,8,0)</f>
        <v>#REF!</v>
      </c>
    </row>
    <row r="517" spans="1:12">
      <c r="A517" s="131"/>
      <c r="B517" s="175"/>
      <c r="C517" s="83" t="e">
        <f t="shared" si="36"/>
        <v>#REF!</v>
      </c>
      <c r="D517" s="83" t="e">
        <f t="shared" si="37"/>
        <v>#REF!</v>
      </c>
      <c r="E517" s="83" t="e">
        <f t="shared" si="38"/>
        <v>#REF!</v>
      </c>
      <c r="F517" s="83" t="e">
        <f t="shared" si="39"/>
        <v>#REF!</v>
      </c>
      <c r="G517" s="45" t="s">
        <v>337</v>
      </c>
      <c r="H517" s="42">
        <v>5</v>
      </c>
      <c r="I517" s="37" t="e">
        <f>VLOOKUP($G517,#REF!,3,0)</f>
        <v>#REF!</v>
      </c>
      <c r="J517" s="37" t="e">
        <f>VLOOKUP($G517,#REF!,5,0)</f>
        <v>#REF!</v>
      </c>
      <c r="K517" s="37" t="e">
        <f>VLOOKUP($G517,#REF!,12,0)</f>
        <v>#REF!</v>
      </c>
      <c r="L517" s="37" t="e">
        <f>VLOOKUP($G517,#REF!,8,0)</f>
        <v>#REF!</v>
      </c>
    </row>
    <row r="518" spans="1:12">
      <c r="A518" s="131"/>
      <c r="B518" s="175"/>
      <c r="C518" s="83" t="e">
        <f t="shared" si="36"/>
        <v>#REF!</v>
      </c>
      <c r="D518" s="83" t="e">
        <f t="shared" si="37"/>
        <v>#REF!</v>
      </c>
      <c r="E518" s="83" t="e">
        <f t="shared" si="38"/>
        <v>#REF!</v>
      </c>
      <c r="F518" s="83" t="e">
        <f t="shared" si="39"/>
        <v>#REF!</v>
      </c>
      <c r="G518" s="87" t="s">
        <v>98</v>
      </c>
      <c r="H518" s="42">
        <v>5</v>
      </c>
      <c r="I518" s="37" t="e">
        <f>VLOOKUP($G518,#REF!,3,0)</f>
        <v>#REF!</v>
      </c>
      <c r="J518" s="37" t="e">
        <f>VLOOKUP($G518,#REF!,5,0)</f>
        <v>#REF!</v>
      </c>
      <c r="K518" s="37" t="e">
        <f>VLOOKUP($G518,#REF!,12,0)</f>
        <v>#REF!</v>
      </c>
      <c r="L518" s="37" t="e">
        <f>VLOOKUP($G518,#REF!,8,0)</f>
        <v>#REF!</v>
      </c>
    </row>
    <row r="519" spans="1:12">
      <c r="A519" s="131"/>
      <c r="B519" s="175"/>
      <c r="C519" s="83" t="e">
        <f t="shared" si="36"/>
        <v>#REF!</v>
      </c>
      <c r="D519" s="83" t="e">
        <f t="shared" si="37"/>
        <v>#REF!</v>
      </c>
      <c r="E519" s="83" t="e">
        <f t="shared" si="38"/>
        <v>#REF!</v>
      </c>
      <c r="F519" s="83" t="e">
        <f t="shared" si="39"/>
        <v>#REF!</v>
      </c>
      <c r="G519" s="86" t="s">
        <v>21</v>
      </c>
      <c r="H519" s="42">
        <v>10</v>
      </c>
      <c r="I519" s="37" t="e">
        <f>VLOOKUP($G519,#REF!,3,0)</f>
        <v>#REF!</v>
      </c>
      <c r="J519" s="37" t="e">
        <f>VLOOKUP($G519,#REF!,5,0)</f>
        <v>#REF!</v>
      </c>
      <c r="K519" s="37" t="e">
        <f>VLOOKUP($G519,#REF!,12,0)</f>
        <v>#REF!</v>
      </c>
      <c r="L519" s="37" t="e">
        <f>VLOOKUP($G519,#REF!,8,0)</f>
        <v>#REF!</v>
      </c>
    </row>
    <row r="520" spans="1:12">
      <c r="A520" s="131"/>
      <c r="B520" s="175"/>
      <c r="C520" s="83" t="e">
        <f t="shared" si="36"/>
        <v>#REF!</v>
      </c>
      <c r="D520" s="83" t="e">
        <f t="shared" si="37"/>
        <v>#REF!</v>
      </c>
      <c r="E520" s="83" t="e">
        <f t="shared" si="38"/>
        <v>#REF!</v>
      </c>
      <c r="F520" s="83" t="e">
        <f t="shared" si="39"/>
        <v>#REF!</v>
      </c>
      <c r="G520" s="87" t="s">
        <v>301</v>
      </c>
      <c r="H520" s="42">
        <v>30</v>
      </c>
      <c r="I520" s="37" t="e">
        <f>VLOOKUP($G520,#REF!,3,0)</f>
        <v>#REF!</v>
      </c>
      <c r="J520" s="37" t="e">
        <f>VLOOKUP($G520,#REF!,5,0)</f>
        <v>#REF!</v>
      </c>
      <c r="K520" s="37" t="e">
        <f>VLOOKUP($G520,#REF!,12,0)</f>
        <v>#REF!</v>
      </c>
      <c r="L520" s="37" t="e">
        <f>VLOOKUP($G520,#REF!,8,0)</f>
        <v>#REF!</v>
      </c>
    </row>
    <row r="521" spans="1:12" ht="41.25">
      <c r="A521" s="132"/>
      <c r="B521" s="176"/>
      <c r="C521" s="83">
        <f t="shared" si="36"/>
        <v>0</v>
      </c>
      <c r="D521" s="83">
        <f t="shared" si="37"/>
        <v>0</v>
      </c>
      <c r="E521" s="83">
        <f t="shared" si="38"/>
        <v>0</v>
      </c>
      <c r="F521" s="83">
        <f t="shared" si="39"/>
        <v>0</v>
      </c>
      <c r="G521" s="87" t="s">
        <v>338</v>
      </c>
      <c r="H521" s="42"/>
      <c r="I521" s="37"/>
      <c r="J521" s="37"/>
      <c r="K521" s="37"/>
      <c r="L521" s="37"/>
    </row>
    <row r="522" spans="1:12" ht="90" customHeight="1">
      <c r="A522" s="130" t="s">
        <v>339</v>
      </c>
      <c r="B522" s="174" t="s">
        <v>340</v>
      </c>
      <c r="C522" s="83" t="e">
        <f t="shared" si="36"/>
        <v>#REF!</v>
      </c>
      <c r="D522" s="83" t="e">
        <f t="shared" si="37"/>
        <v>#REF!</v>
      </c>
      <c r="E522" s="83" t="e">
        <f t="shared" si="38"/>
        <v>#REF!</v>
      </c>
      <c r="F522" s="83" t="e">
        <f t="shared" si="39"/>
        <v>#REF!</v>
      </c>
      <c r="G522" s="20" t="s">
        <v>303</v>
      </c>
      <c r="H522" s="42">
        <v>100</v>
      </c>
      <c r="I522" s="37" t="e">
        <f>VLOOKUP($G522,#REF!,3,0)</f>
        <v>#REF!</v>
      </c>
      <c r="J522" s="37" t="e">
        <f>VLOOKUP($G522,#REF!,5,0)</f>
        <v>#REF!</v>
      </c>
      <c r="K522" s="37" t="e">
        <f>VLOOKUP($G522,#REF!,12,0)</f>
        <v>#REF!</v>
      </c>
      <c r="L522" s="37" t="e">
        <f>VLOOKUP($G522,#REF!,8,0)</f>
        <v>#REF!</v>
      </c>
    </row>
    <row r="523" spans="1:12">
      <c r="A523" s="131"/>
      <c r="B523" s="175"/>
      <c r="C523" s="83" t="e">
        <f t="shared" si="36"/>
        <v>#REF!</v>
      </c>
      <c r="D523" s="83" t="e">
        <f t="shared" si="37"/>
        <v>#REF!</v>
      </c>
      <c r="E523" s="83" t="e">
        <f t="shared" si="38"/>
        <v>#REF!</v>
      </c>
      <c r="F523" s="83" t="e">
        <f t="shared" si="39"/>
        <v>#REF!</v>
      </c>
      <c r="G523" s="45" t="s">
        <v>341</v>
      </c>
      <c r="H523" s="42">
        <v>20</v>
      </c>
      <c r="I523" s="37" t="e">
        <f>VLOOKUP($G523,#REF!,3,0)</f>
        <v>#REF!</v>
      </c>
      <c r="J523" s="37" t="e">
        <f>VLOOKUP($G523,#REF!,5,0)</f>
        <v>#REF!</v>
      </c>
      <c r="K523" s="37" t="e">
        <f>VLOOKUP($G523,#REF!,12,0)</f>
        <v>#REF!</v>
      </c>
      <c r="L523" s="37" t="e">
        <f>VLOOKUP($G523,#REF!,8,0)</f>
        <v>#REF!</v>
      </c>
    </row>
    <row r="524" spans="1:12">
      <c r="A524" s="131"/>
      <c r="B524" s="175"/>
      <c r="C524" s="83">
        <f t="shared" si="36"/>
        <v>0</v>
      </c>
      <c r="D524" s="83">
        <f t="shared" si="37"/>
        <v>0</v>
      </c>
      <c r="E524" s="83">
        <f t="shared" si="38"/>
        <v>0</v>
      </c>
      <c r="F524" s="83">
        <f t="shared" si="39"/>
        <v>0</v>
      </c>
      <c r="G524" s="87" t="s">
        <v>342</v>
      </c>
      <c r="H524" s="42">
        <v>50</v>
      </c>
      <c r="I524" s="37"/>
      <c r="J524" s="37"/>
      <c r="K524" s="37"/>
      <c r="L524" s="37"/>
    </row>
    <row r="525" spans="1:12">
      <c r="A525" s="131"/>
      <c r="B525" s="175"/>
      <c r="C525" s="83">
        <f t="shared" si="36"/>
        <v>0</v>
      </c>
      <c r="D525" s="83">
        <f t="shared" si="37"/>
        <v>0</v>
      </c>
      <c r="E525" s="83">
        <f t="shared" si="38"/>
        <v>0</v>
      </c>
      <c r="F525" s="83">
        <f t="shared" si="39"/>
        <v>0</v>
      </c>
      <c r="G525" s="87" t="s">
        <v>343</v>
      </c>
      <c r="H525" s="42"/>
      <c r="I525" s="37"/>
      <c r="J525" s="37"/>
      <c r="K525" s="37"/>
      <c r="L525" s="37"/>
    </row>
    <row r="526" spans="1:12" ht="41.25">
      <c r="A526" s="131"/>
      <c r="B526" s="175"/>
      <c r="C526" s="83">
        <f t="shared" si="36"/>
        <v>0</v>
      </c>
      <c r="D526" s="83">
        <f t="shared" si="37"/>
        <v>0</v>
      </c>
      <c r="E526" s="83">
        <f t="shared" si="38"/>
        <v>0</v>
      </c>
      <c r="F526" s="83">
        <f t="shared" si="39"/>
        <v>0</v>
      </c>
      <c r="G526" s="87" t="s">
        <v>344</v>
      </c>
      <c r="H526" s="42"/>
      <c r="I526" s="37"/>
      <c r="J526" s="37"/>
      <c r="K526" s="37"/>
      <c r="L526" s="37"/>
    </row>
    <row r="527" spans="1:12">
      <c r="A527" s="132"/>
      <c r="B527" s="176"/>
      <c r="C527" s="83" t="e">
        <f t="shared" si="36"/>
        <v>#REF!</v>
      </c>
      <c r="D527" s="83" t="e">
        <f t="shared" si="37"/>
        <v>#REF!</v>
      </c>
      <c r="E527" s="83" t="e">
        <f t="shared" si="38"/>
        <v>#REF!</v>
      </c>
      <c r="F527" s="83" t="e">
        <f t="shared" si="39"/>
        <v>#REF!</v>
      </c>
      <c r="G527" s="86" t="s">
        <v>64</v>
      </c>
      <c r="H527" s="42">
        <v>100</v>
      </c>
      <c r="I527" s="37" t="e">
        <f>VLOOKUP($G527,#REF!,3,0)</f>
        <v>#REF!</v>
      </c>
      <c r="J527" s="37" t="e">
        <f>VLOOKUP($G527,#REF!,5,0)</f>
        <v>#REF!</v>
      </c>
      <c r="K527" s="37" t="e">
        <f>VLOOKUP($G527,#REF!,12,0)</f>
        <v>#REF!</v>
      </c>
      <c r="L527" s="37" t="e">
        <f>VLOOKUP($G527,#REF!,8,0)</f>
        <v>#REF!</v>
      </c>
    </row>
    <row r="528" spans="1:12" ht="105" customHeight="1">
      <c r="A528" s="130" t="s">
        <v>345</v>
      </c>
      <c r="B528" s="174" t="s">
        <v>346</v>
      </c>
      <c r="C528" s="79" t="e">
        <f t="shared" si="36"/>
        <v>#REF!</v>
      </c>
      <c r="D528" s="79" t="e">
        <f t="shared" si="37"/>
        <v>#REF!</v>
      </c>
      <c r="E528" s="79" t="e">
        <f t="shared" si="38"/>
        <v>#REF!</v>
      </c>
      <c r="F528" s="79" t="e">
        <f t="shared" si="39"/>
        <v>#REF!</v>
      </c>
      <c r="G528" s="86" t="s">
        <v>246</v>
      </c>
      <c r="H528" s="42">
        <v>20</v>
      </c>
      <c r="I528" s="37" t="e">
        <f>VLOOKUP($G528,#REF!,3,0)</f>
        <v>#REF!</v>
      </c>
      <c r="J528" s="37" t="e">
        <f>VLOOKUP($G528,#REF!,5,0)</f>
        <v>#REF!</v>
      </c>
      <c r="K528" s="37" t="e">
        <f>VLOOKUP($G528,#REF!,12,0)</f>
        <v>#REF!</v>
      </c>
      <c r="L528" s="37" t="e">
        <f>VLOOKUP($G528,#REF!,8,0)</f>
        <v>#REF!</v>
      </c>
    </row>
    <row r="529" spans="1:12">
      <c r="A529" s="131"/>
      <c r="B529" s="175"/>
      <c r="C529" s="79" t="e">
        <f t="shared" si="36"/>
        <v>#REF!</v>
      </c>
      <c r="D529" s="79" t="e">
        <f t="shared" si="37"/>
        <v>#REF!</v>
      </c>
      <c r="E529" s="79" t="e">
        <f t="shared" si="38"/>
        <v>#REF!</v>
      </c>
      <c r="F529" s="79" t="e">
        <f t="shared" si="39"/>
        <v>#REF!</v>
      </c>
      <c r="G529" s="20" t="s">
        <v>51</v>
      </c>
      <c r="H529" s="42">
        <v>100</v>
      </c>
      <c r="I529" s="37" t="e">
        <f>VLOOKUP($G529,#REF!,3,0)</f>
        <v>#REF!</v>
      </c>
      <c r="J529" s="37" t="e">
        <f>VLOOKUP($G529,#REF!,5,0)</f>
        <v>#REF!</v>
      </c>
      <c r="K529" s="37" t="e">
        <f>VLOOKUP($G529,#REF!,12,0)</f>
        <v>#REF!</v>
      </c>
      <c r="L529" s="37" t="e">
        <f>VLOOKUP($G529,#REF!,8,0)</f>
        <v>#REF!</v>
      </c>
    </row>
    <row r="530" spans="1:12">
      <c r="A530" s="131"/>
      <c r="B530" s="175"/>
      <c r="C530" s="79" t="e">
        <f t="shared" si="36"/>
        <v>#REF!</v>
      </c>
      <c r="D530" s="79" t="e">
        <f t="shared" si="37"/>
        <v>#REF!</v>
      </c>
      <c r="E530" s="79" t="e">
        <f t="shared" si="38"/>
        <v>#REF!</v>
      </c>
      <c r="F530" s="79" t="e">
        <f t="shared" si="39"/>
        <v>#REF!</v>
      </c>
      <c r="G530" s="45" t="s">
        <v>272</v>
      </c>
      <c r="H530" s="42">
        <v>150</v>
      </c>
      <c r="I530" s="37" t="e">
        <f>VLOOKUP($G530,#REF!,3,0)</f>
        <v>#REF!</v>
      </c>
      <c r="J530" s="37" t="e">
        <f>VLOOKUP($G530,#REF!,5,0)</f>
        <v>#REF!</v>
      </c>
      <c r="K530" s="37" t="e">
        <f>VLOOKUP($G530,#REF!,12,0)</f>
        <v>#REF!</v>
      </c>
      <c r="L530" s="37" t="e">
        <f>VLOOKUP($G530,#REF!,8,0)</f>
        <v>#REF!</v>
      </c>
    </row>
    <row r="531" spans="1:12">
      <c r="A531" s="131"/>
      <c r="B531" s="175"/>
      <c r="C531" s="79" t="e">
        <f t="shared" si="36"/>
        <v>#REF!</v>
      </c>
      <c r="D531" s="79" t="e">
        <f t="shared" si="37"/>
        <v>#REF!</v>
      </c>
      <c r="E531" s="79" t="e">
        <f t="shared" si="38"/>
        <v>#REF!</v>
      </c>
      <c r="F531" s="79" t="e">
        <f t="shared" si="39"/>
        <v>#REF!</v>
      </c>
      <c r="G531" s="87" t="s">
        <v>198</v>
      </c>
      <c r="H531" s="42">
        <v>20</v>
      </c>
      <c r="I531" s="37" t="e">
        <f>VLOOKUP($G531,#REF!,3,0)</f>
        <v>#REF!</v>
      </c>
      <c r="J531" s="37" t="e">
        <f>VLOOKUP($G531,#REF!,5,0)</f>
        <v>#REF!</v>
      </c>
      <c r="K531" s="37" t="e">
        <f>VLOOKUP($G531,#REF!,12,0)</f>
        <v>#REF!</v>
      </c>
      <c r="L531" s="37" t="e">
        <f>VLOOKUP($G531,#REF!,8,0)</f>
        <v>#REF!</v>
      </c>
    </row>
    <row r="532" spans="1:12">
      <c r="A532" s="131"/>
      <c r="B532" s="175"/>
      <c r="C532" s="79" t="e">
        <f t="shared" si="36"/>
        <v>#REF!</v>
      </c>
      <c r="D532" s="79" t="e">
        <f t="shared" si="37"/>
        <v>#REF!</v>
      </c>
      <c r="E532" s="79" t="e">
        <f t="shared" si="38"/>
        <v>#REF!</v>
      </c>
      <c r="F532" s="79" t="e">
        <f t="shared" si="39"/>
        <v>#REF!</v>
      </c>
      <c r="G532" s="87" t="s">
        <v>28</v>
      </c>
      <c r="H532" s="42">
        <v>30</v>
      </c>
      <c r="I532" s="37" t="e">
        <f>VLOOKUP($G532,#REF!,3,0)</f>
        <v>#REF!</v>
      </c>
      <c r="J532" s="37" t="e">
        <f>VLOOKUP($G532,#REF!,5,0)</f>
        <v>#REF!</v>
      </c>
      <c r="K532" s="37" t="e">
        <f>VLOOKUP($G532,#REF!,12,0)</f>
        <v>#REF!</v>
      </c>
      <c r="L532" s="37" t="e">
        <f>VLOOKUP($G532,#REF!,8,0)</f>
        <v>#REF!</v>
      </c>
    </row>
    <row r="533" spans="1:12">
      <c r="A533" s="131"/>
      <c r="B533" s="175"/>
      <c r="C533" s="79" t="e">
        <f t="shared" si="36"/>
        <v>#REF!</v>
      </c>
      <c r="D533" s="79" t="e">
        <f t="shared" si="37"/>
        <v>#REF!</v>
      </c>
      <c r="E533" s="79" t="e">
        <f t="shared" si="38"/>
        <v>#REF!</v>
      </c>
      <c r="F533" s="79" t="e">
        <f t="shared" si="39"/>
        <v>#REF!</v>
      </c>
      <c r="G533" s="87" t="s">
        <v>64</v>
      </c>
      <c r="H533" s="42">
        <v>20</v>
      </c>
      <c r="I533" s="37" t="e">
        <f>VLOOKUP($G533,#REF!,3,0)</f>
        <v>#REF!</v>
      </c>
      <c r="J533" s="37" t="e">
        <f>VLOOKUP($G533,#REF!,5,0)</f>
        <v>#REF!</v>
      </c>
      <c r="K533" s="37" t="e">
        <f>VLOOKUP($G533,#REF!,12,0)</f>
        <v>#REF!</v>
      </c>
      <c r="L533" s="37" t="e">
        <f>VLOOKUP($G533,#REF!,8,0)</f>
        <v>#REF!</v>
      </c>
    </row>
    <row r="534" spans="1:12">
      <c r="A534" s="132"/>
      <c r="B534" s="176"/>
      <c r="C534" s="79" t="e">
        <f t="shared" si="36"/>
        <v>#REF!</v>
      </c>
      <c r="D534" s="79" t="e">
        <f t="shared" si="37"/>
        <v>#REF!</v>
      </c>
      <c r="E534" s="79" t="e">
        <f t="shared" si="38"/>
        <v>#REF!</v>
      </c>
      <c r="F534" s="79" t="e">
        <f t="shared" si="39"/>
        <v>#REF!</v>
      </c>
      <c r="G534" s="87" t="s">
        <v>195</v>
      </c>
      <c r="H534" s="42">
        <v>10</v>
      </c>
      <c r="I534" s="37" t="e">
        <f>VLOOKUP($G534,#REF!,3,0)</f>
        <v>#REF!</v>
      </c>
      <c r="J534" s="37" t="e">
        <f>VLOOKUP($G534,#REF!,5,0)</f>
        <v>#REF!</v>
      </c>
      <c r="K534" s="37" t="e">
        <f>VLOOKUP($G534,#REF!,12,0)</f>
        <v>#REF!</v>
      </c>
      <c r="L534" s="37" t="e">
        <f>VLOOKUP($G534,#REF!,8,0)</f>
        <v>#REF!</v>
      </c>
    </row>
    <row r="535" spans="1:12" ht="135" customHeight="1">
      <c r="A535" s="130" t="s">
        <v>347</v>
      </c>
      <c r="B535" s="180" t="s">
        <v>348</v>
      </c>
      <c r="C535" s="79" t="e">
        <f t="shared" si="36"/>
        <v>#REF!</v>
      </c>
      <c r="D535" s="79" t="e">
        <f t="shared" si="37"/>
        <v>#REF!</v>
      </c>
      <c r="E535" s="79" t="e">
        <f t="shared" si="38"/>
        <v>#REF!</v>
      </c>
      <c r="F535" s="79" t="e">
        <f t="shared" si="39"/>
        <v>#REF!</v>
      </c>
      <c r="G535" s="86" t="s">
        <v>302</v>
      </c>
      <c r="H535" s="42">
        <v>25</v>
      </c>
      <c r="I535" s="37" t="e">
        <f>VLOOKUP($G535,#REF!,3,0)</f>
        <v>#REF!</v>
      </c>
      <c r="J535" s="37" t="e">
        <f>VLOOKUP($G535,#REF!,5,0)</f>
        <v>#REF!</v>
      </c>
      <c r="K535" s="37" t="e">
        <f>VLOOKUP($G535,#REF!,12,0)</f>
        <v>#REF!</v>
      </c>
      <c r="L535" s="37" t="e">
        <f>VLOOKUP($G535,#REF!,8,0)</f>
        <v>#REF!</v>
      </c>
    </row>
    <row r="536" spans="1:12">
      <c r="A536" s="131"/>
      <c r="B536" s="180"/>
      <c r="C536" s="79">
        <f t="shared" si="36"/>
        <v>0</v>
      </c>
      <c r="D536" s="79">
        <f t="shared" si="37"/>
        <v>0</v>
      </c>
      <c r="E536" s="79">
        <f t="shared" si="38"/>
        <v>0</v>
      </c>
      <c r="F536" s="79">
        <f t="shared" si="39"/>
        <v>0</v>
      </c>
      <c r="G536" s="87" t="s">
        <v>349</v>
      </c>
      <c r="H536" s="42"/>
      <c r="I536" s="37"/>
      <c r="J536" s="37"/>
      <c r="K536" s="37"/>
      <c r="L536" s="37"/>
    </row>
    <row r="537" spans="1:12">
      <c r="A537" s="131"/>
      <c r="B537" s="180"/>
      <c r="C537" s="79" t="e">
        <f t="shared" si="36"/>
        <v>#REF!</v>
      </c>
      <c r="D537" s="79" t="e">
        <f t="shared" si="37"/>
        <v>#REF!</v>
      </c>
      <c r="E537" s="79" t="e">
        <f t="shared" si="38"/>
        <v>#REF!</v>
      </c>
      <c r="F537" s="79" t="e">
        <f t="shared" si="39"/>
        <v>#REF!</v>
      </c>
      <c r="G537" s="86" t="s">
        <v>55</v>
      </c>
      <c r="H537" s="42">
        <v>5</v>
      </c>
      <c r="I537" s="37" t="e">
        <f>VLOOKUP($G537,#REF!,3,0)</f>
        <v>#REF!</v>
      </c>
      <c r="J537" s="37" t="e">
        <f>VLOOKUP($G537,#REF!,5,0)</f>
        <v>#REF!</v>
      </c>
      <c r="K537" s="37" t="e">
        <f>VLOOKUP($G537,#REF!,12,0)</f>
        <v>#REF!</v>
      </c>
      <c r="L537" s="37" t="e">
        <f>VLOOKUP($G537,#REF!,8,0)</f>
        <v>#REF!</v>
      </c>
    </row>
    <row r="538" spans="1:12" ht="41.25">
      <c r="A538" s="131"/>
      <c r="B538" s="180"/>
      <c r="C538" s="79">
        <f t="shared" si="36"/>
        <v>0</v>
      </c>
      <c r="D538" s="79">
        <f t="shared" si="37"/>
        <v>0</v>
      </c>
      <c r="E538" s="79">
        <f t="shared" si="38"/>
        <v>0</v>
      </c>
      <c r="F538" s="79">
        <f t="shared" si="39"/>
        <v>0</v>
      </c>
      <c r="G538" s="87" t="s">
        <v>338</v>
      </c>
      <c r="H538" s="42"/>
      <c r="I538" s="37"/>
      <c r="J538" s="37"/>
      <c r="K538" s="37"/>
      <c r="L538" s="37"/>
    </row>
    <row r="539" spans="1:12">
      <c r="A539" s="131"/>
      <c r="B539" s="180"/>
      <c r="C539" s="79" t="e">
        <f t="shared" si="36"/>
        <v>#REF!</v>
      </c>
      <c r="D539" s="79" t="e">
        <f t="shared" si="37"/>
        <v>#REF!</v>
      </c>
      <c r="E539" s="79" t="e">
        <f t="shared" si="38"/>
        <v>#REF!</v>
      </c>
      <c r="F539" s="79" t="e">
        <f t="shared" si="39"/>
        <v>#REF!</v>
      </c>
      <c r="G539" s="86" t="s">
        <v>139</v>
      </c>
      <c r="H539" s="42">
        <v>5</v>
      </c>
      <c r="I539" s="37" t="e">
        <f>VLOOKUP($G539,#REF!,3,0)</f>
        <v>#REF!</v>
      </c>
      <c r="J539" s="37" t="e">
        <f>VLOOKUP($G539,#REF!,5,0)</f>
        <v>#REF!</v>
      </c>
      <c r="K539" s="37" t="e">
        <f>VLOOKUP($G539,#REF!,12,0)</f>
        <v>#REF!</v>
      </c>
      <c r="L539" s="37" t="e">
        <f>VLOOKUP($G539,#REF!,8,0)</f>
        <v>#REF!</v>
      </c>
    </row>
    <row r="540" spans="1:12">
      <c r="A540" s="131"/>
      <c r="B540" s="180"/>
      <c r="C540" s="79" t="e">
        <f t="shared" si="36"/>
        <v>#REF!</v>
      </c>
      <c r="D540" s="79" t="e">
        <f t="shared" si="37"/>
        <v>#REF!</v>
      </c>
      <c r="E540" s="79" t="e">
        <f t="shared" si="38"/>
        <v>#REF!</v>
      </c>
      <c r="F540" s="79" t="e">
        <f t="shared" si="39"/>
        <v>#REF!</v>
      </c>
      <c r="G540" s="87" t="s">
        <v>91</v>
      </c>
      <c r="H540" s="42">
        <v>5</v>
      </c>
      <c r="I540" s="37" t="e">
        <f>VLOOKUP($G540,#REF!,3,0)</f>
        <v>#REF!</v>
      </c>
      <c r="J540" s="37" t="e">
        <f>VLOOKUP($G540,#REF!,5,0)</f>
        <v>#REF!</v>
      </c>
      <c r="K540" s="37" t="e">
        <f>VLOOKUP($G540,#REF!,12,0)</f>
        <v>#REF!</v>
      </c>
      <c r="L540" s="37" t="e">
        <f>VLOOKUP($G540,#REF!,8,0)</f>
        <v>#REF!</v>
      </c>
    </row>
    <row r="541" spans="1:12">
      <c r="A541" s="132"/>
      <c r="B541" s="180"/>
      <c r="C541" s="79">
        <f t="shared" si="36"/>
        <v>0</v>
      </c>
      <c r="D541" s="79">
        <f t="shared" si="37"/>
        <v>0</v>
      </c>
      <c r="E541" s="79">
        <f t="shared" si="38"/>
        <v>0</v>
      </c>
      <c r="F541" s="79">
        <f t="shared" si="39"/>
        <v>0</v>
      </c>
      <c r="G541" s="87" t="s">
        <v>342</v>
      </c>
      <c r="H541" s="42">
        <v>25</v>
      </c>
      <c r="I541" s="37"/>
      <c r="J541" s="37"/>
      <c r="K541" s="37"/>
      <c r="L541" s="37"/>
    </row>
    <row r="542" spans="1:12" ht="120" customHeight="1">
      <c r="A542" s="130" t="s">
        <v>350</v>
      </c>
      <c r="B542" s="174" t="s">
        <v>351</v>
      </c>
      <c r="C542" s="79" t="e">
        <f t="shared" si="36"/>
        <v>#REF!</v>
      </c>
      <c r="D542" s="79" t="e">
        <f t="shared" si="37"/>
        <v>#REF!</v>
      </c>
      <c r="E542" s="79" t="e">
        <f t="shared" si="38"/>
        <v>#REF!</v>
      </c>
      <c r="F542" s="79" t="e">
        <f t="shared" si="39"/>
        <v>#REF!</v>
      </c>
      <c r="G542" s="45" t="s">
        <v>183</v>
      </c>
      <c r="H542" s="42">
        <v>20</v>
      </c>
      <c r="I542" s="37" t="e">
        <f>VLOOKUP($G542,#REF!,3,0)</f>
        <v>#REF!</v>
      </c>
      <c r="J542" s="37" t="e">
        <f>VLOOKUP($G542,#REF!,5,0)</f>
        <v>#REF!</v>
      </c>
      <c r="K542" s="37" t="e">
        <f>VLOOKUP($G542,#REF!,12,0)</f>
        <v>#REF!</v>
      </c>
      <c r="L542" s="37" t="e">
        <f>VLOOKUP($G542,#REF!,8,0)</f>
        <v>#REF!</v>
      </c>
    </row>
    <row r="543" spans="1:12">
      <c r="A543" s="131"/>
      <c r="B543" s="175"/>
      <c r="C543" s="79" t="e">
        <f t="shared" si="36"/>
        <v>#REF!</v>
      </c>
      <c r="D543" s="79" t="e">
        <f t="shared" si="37"/>
        <v>#REF!</v>
      </c>
      <c r="E543" s="79" t="e">
        <f t="shared" si="38"/>
        <v>#REF!</v>
      </c>
      <c r="F543" s="79" t="e">
        <f t="shared" si="39"/>
        <v>#REF!</v>
      </c>
      <c r="G543" s="87" t="s">
        <v>98</v>
      </c>
      <c r="H543" s="42">
        <v>15</v>
      </c>
      <c r="I543" s="37" t="e">
        <f>VLOOKUP($G543,#REF!,3,0)</f>
        <v>#REF!</v>
      </c>
      <c r="J543" s="37" t="e">
        <f>VLOOKUP($G543,#REF!,5,0)</f>
        <v>#REF!</v>
      </c>
      <c r="K543" s="37" t="e">
        <f>VLOOKUP($G543,#REF!,12,0)</f>
        <v>#REF!</v>
      </c>
      <c r="L543" s="37" t="e">
        <f>VLOOKUP($G543,#REF!,8,0)</f>
        <v>#REF!</v>
      </c>
    </row>
    <row r="544" spans="1:12" ht="41.25">
      <c r="A544" s="131"/>
      <c r="B544" s="175"/>
      <c r="C544" s="79">
        <f t="shared" si="36"/>
        <v>0</v>
      </c>
      <c r="D544" s="79">
        <f t="shared" si="37"/>
        <v>0</v>
      </c>
      <c r="E544" s="79">
        <f t="shared" si="38"/>
        <v>0</v>
      </c>
      <c r="F544" s="79">
        <f t="shared" si="39"/>
        <v>0</v>
      </c>
      <c r="G544" s="87" t="s">
        <v>352</v>
      </c>
      <c r="H544" s="42"/>
      <c r="I544" s="37"/>
      <c r="J544" s="37"/>
      <c r="K544" s="37"/>
      <c r="L544" s="37"/>
    </row>
    <row r="545" spans="1:12">
      <c r="A545" s="131"/>
      <c r="B545" s="175"/>
      <c r="C545" s="79" t="e">
        <f t="shared" si="36"/>
        <v>#REF!</v>
      </c>
      <c r="D545" s="79" t="e">
        <f t="shared" si="37"/>
        <v>#REF!</v>
      </c>
      <c r="E545" s="79" t="e">
        <f t="shared" si="38"/>
        <v>#REF!</v>
      </c>
      <c r="F545" s="79" t="e">
        <f t="shared" si="39"/>
        <v>#REF!</v>
      </c>
      <c r="G545" s="87" t="s">
        <v>21</v>
      </c>
      <c r="H545" s="42">
        <v>10</v>
      </c>
      <c r="I545" s="37" t="e">
        <f>VLOOKUP($G545,#REF!,3,0)</f>
        <v>#REF!</v>
      </c>
      <c r="J545" s="37" t="e">
        <f>VLOOKUP($G545,#REF!,5,0)</f>
        <v>#REF!</v>
      </c>
      <c r="K545" s="37" t="e">
        <f>VLOOKUP($G545,#REF!,12,0)</f>
        <v>#REF!</v>
      </c>
      <c r="L545" s="37" t="e">
        <f>VLOOKUP($G545,#REF!,8,0)</f>
        <v>#REF!</v>
      </c>
    </row>
    <row r="546" spans="1:12">
      <c r="A546" s="132"/>
      <c r="B546" s="176"/>
      <c r="C546" s="79" t="e">
        <f t="shared" si="36"/>
        <v>#REF!</v>
      </c>
      <c r="D546" s="79" t="e">
        <f t="shared" si="37"/>
        <v>#REF!</v>
      </c>
      <c r="E546" s="79" t="e">
        <f t="shared" si="38"/>
        <v>#REF!</v>
      </c>
      <c r="F546" s="79" t="e">
        <f t="shared" si="39"/>
        <v>#REF!</v>
      </c>
      <c r="G546" s="87" t="s">
        <v>195</v>
      </c>
      <c r="H546" s="42">
        <v>10</v>
      </c>
      <c r="I546" s="37" t="e">
        <f>VLOOKUP($G546,#REF!,3,0)</f>
        <v>#REF!</v>
      </c>
      <c r="J546" s="37" t="e">
        <f>VLOOKUP($G546,#REF!,5,0)</f>
        <v>#REF!</v>
      </c>
      <c r="K546" s="37" t="e">
        <f>VLOOKUP($G546,#REF!,12,0)</f>
        <v>#REF!</v>
      </c>
      <c r="L546" s="37" t="e">
        <f>VLOOKUP($G546,#REF!,8,0)</f>
        <v>#REF!</v>
      </c>
    </row>
    <row r="547" spans="1:12" ht="150" customHeight="1">
      <c r="A547" s="130" t="s">
        <v>353</v>
      </c>
      <c r="B547" s="174" t="s">
        <v>354</v>
      </c>
      <c r="C547" s="79" t="e">
        <f t="shared" si="36"/>
        <v>#REF!</v>
      </c>
      <c r="D547" s="79" t="e">
        <f t="shared" si="37"/>
        <v>#REF!</v>
      </c>
      <c r="E547" s="79" t="e">
        <f t="shared" si="38"/>
        <v>#REF!</v>
      </c>
      <c r="F547" s="79" t="e">
        <f t="shared" si="39"/>
        <v>#REF!</v>
      </c>
      <c r="G547" s="87" t="s">
        <v>51</v>
      </c>
      <c r="H547" s="42">
        <v>10</v>
      </c>
      <c r="I547" s="37" t="e">
        <f>VLOOKUP($G547,#REF!,3,0)</f>
        <v>#REF!</v>
      </c>
      <c r="J547" s="37" t="e">
        <f>VLOOKUP($G547,#REF!,5,0)</f>
        <v>#REF!</v>
      </c>
      <c r="K547" s="37" t="e">
        <f>VLOOKUP($G547,#REF!,12,0)</f>
        <v>#REF!</v>
      </c>
      <c r="L547" s="37" t="e">
        <f>VLOOKUP($G547,#REF!,8,0)</f>
        <v>#REF!</v>
      </c>
    </row>
    <row r="548" spans="1:12">
      <c r="A548" s="131"/>
      <c r="B548" s="175"/>
      <c r="C548" s="79" t="e">
        <f t="shared" si="36"/>
        <v>#REF!</v>
      </c>
      <c r="D548" s="79" t="e">
        <f t="shared" si="37"/>
        <v>#REF!</v>
      </c>
      <c r="E548" s="79" t="e">
        <f t="shared" si="38"/>
        <v>#REF!</v>
      </c>
      <c r="F548" s="79" t="e">
        <f t="shared" si="39"/>
        <v>#REF!</v>
      </c>
      <c r="G548" s="87" t="s">
        <v>355</v>
      </c>
      <c r="H548" s="42">
        <v>20</v>
      </c>
      <c r="I548" s="37" t="e">
        <f>VLOOKUP($G548,#REF!,3,0)</f>
        <v>#REF!</v>
      </c>
      <c r="J548" s="37" t="e">
        <f>VLOOKUP($G548,#REF!,5,0)</f>
        <v>#REF!</v>
      </c>
      <c r="K548" s="37" t="e">
        <f>VLOOKUP($G548,#REF!,12,0)</f>
        <v>#REF!</v>
      </c>
      <c r="L548" s="37" t="e">
        <f>VLOOKUP($G548,#REF!,8,0)</f>
        <v>#REF!</v>
      </c>
    </row>
    <row r="549" spans="1:12">
      <c r="A549" s="131"/>
      <c r="B549" s="175"/>
      <c r="C549" s="79" t="e">
        <f t="shared" si="36"/>
        <v>#REF!</v>
      </c>
      <c r="D549" s="79" t="e">
        <f t="shared" si="37"/>
        <v>#REF!</v>
      </c>
      <c r="E549" s="79" t="e">
        <f t="shared" si="38"/>
        <v>#REF!</v>
      </c>
      <c r="F549" s="79" t="e">
        <f t="shared" si="39"/>
        <v>#REF!</v>
      </c>
      <c r="G549" s="87" t="s">
        <v>303</v>
      </c>
      <c r="H549" s="42">
        <v>250</v>
      </c>
      <c r="I549" s="37" t="e">
        <f>VLOOKUP($G549,#REF!,3,0)</f>
        <v>#REF!</v>
      </c>
      <c r="J549" s="37" t="e">
        <f>VLOOKUP($G549,#REF!,5,0)</f>
        <v>#REF!</v>
      </c>
      <c r="K549" s="37" t="e">
        <f>VLOOKUP($G549,#REF!,12,0)</f>
        <v>#REF!</v>
      </c>
      <c r="L549" s="37" t="e">
        <f>VLOOKUP($G549,#REF!,8,0)</f>
        <v>#REF!</v>
      </c>
    </row>
    <row r="550" spans="1:12">
      <c r="A550" s="131"/>
      <c r="B550" s="175"/>
      <c r="C550" s="79" t="e">
        <f t="shared" si="36"/>
        <v>#REF!</v>
      </c>
      <c r="D550" s="79" t="e">
        <f t="shared" si="37"/>
        <v>#REF!</v>
      </c>
      <c r="E550" s="79" t="e">
        <f t="shared" si="38"/>
        <v>#REF!</v>
      </c>
      <c r="F550" s="79" t="e">
        <f t="shared" si="39"/>
        <v>#REF!</v>
      </c>
      <c r="G550" s="87" t="s">
        <v>52</v>
      </c>
      <c r="H550" s="42">
        <v>10</v>
      </c>
      <c r="I550" s="37" t="e">
        <f>VLOOKUP($G550,#REF!,3,0)</f>
        <v>#REF!</v>
      </c>
      <c r="J550" s="37" t="e">
        <f>VLOOKUP($G550,#REF!,5,0)</f>
        <v>#REF!</v>
      </c>
      <c r="K550" s="37" t="e">
        <f>VLOOKUP($G550,#REF!,12,0)</f>
        <v>#REF!</v>
      </c>
      <c r="L550" s="37" t="e">
        <f>VLOOKUP($G550,#REF!,8,0)</f>
        <v>#REF!</v>
      </c>
    </row>
    <row r="551" spans="1:12">
      <c r="A551" s="131"/>
      <c r="B551" s="175"/>
      <c r="C551" s="79" t="e">
        <f t="shared" si="36"/>
        <v>#REF!</v>
      </c>
      <c r="D551" s="79" t="e">
        <f t="shared" si="37"/>
        <v>#REF!</v>
      </c>
      <c r="E551" s="79" t="e">
        <f t="shared" si="38"/>
        <v>#REF!</v>
      </c>
      <c r="F551" s="79" t="e">
        <f t="shared" si="39"/>
        <v>#REF!</v>
      </c>
      <c r="G551" s="87" t="s">
        <v>28</v>
      </c>
      <c r="H551" s="42">
        <v>20</v>
      </c>
      <c r="I551" s="37" t="e">
        <f>VLOOKUP($G551,#REF!,3,0)</f>
        <v>#REF!</v>
      </c>
      <c r="J551" s="37" t="e">
        <f>VLOOKUP($G551,#REF!,5,0)</f>
        <v>#REF!</v>
      </c>
      <c r="K551" s="37" t="e">
        <f>VLOOKUP($G551,#REF!,12,0)</f>
        <v>#REF!</v>
      </c>
      <c r="L551" s="37" t="e">
        <f>VLOOKUP($G551,#REF!,8,0)</f>
        <v>#REF!</v>
      </c>
    </row>
    <row r="552" spans="1:12">
      <c r="A552" s="131"/>
      <c r="B552" s="175"/>
      <c r="C552" s="79" t="e">
        <f t="shared" si="36"/>
        <v>#REF!</v>
      </c>
      <c r="D552" s="79" t="e">
        <f t="shared" si="37"/>
        <v>#REF!</v>
      </c>
      <c r="E552" s="79" t="e">
        <f t="shared" si="38"/>
        <v>#REF!</v>
      </c>
      <c r="F552" s="79" t="e">
        <f t="shared" si="39"/>
        <v>#REF!</v>
      </c>
      <c r="G552" s="87" t="s">
        <v>356</v>
      </c>
      <c r="H552" s="42">
        <v>30</v>
      </c>
      <c r="I552" s="37" t="e">
        <f>VLOOKUP($G552,#REF!,3,0)</f>
        <v>#REF!</v>
      </c>
      <c r="J552" s="37" t="e">
        <f>VLOOKUP($G552,#REF!,5,0)</f>
        <v>#REF!</v>
      </c>
      <c r="K552" s="37" t="e">
        <f>VLOOKUP($G552,#REF!,12,0)</f>
        <v>#REF!</v>
      </c>
      <c r="L552" s="37" t="e">
        <f>VLOOKUP($G552,#REF!,8,0)</f>
        <v>#REF!</v>
      </c>
    </row>
    <row r="553" spans="1:12">
      <c r="A553" s="131"/>
      <c r="B553" s="175"/>
      <c r="C553" s="79" t="e">
        <f t="shared" si="36"/>
        <v>#REF!</v>
      </c>
      <c r="D553" s="79" t="e">
        <f t="shared" si="37"/>
        <v>#REF!</v>
      </c>
      <c r="E553" s="79" t="e">
        <f t="shared" si="38"/>
        <v>#REF!</v>
      </c>
      <c r="F553" s="79" t="e">
        <f t="shared" si="39"/>
        <v>#REF!</v>
      </c>
      <c r="G553" s="87" t="s">
        <v>64</v>
      </c>
      <c r="H553" s="42">
        <v>14</v>
      </c>
      <c r="I553" s="37" t="e">
        <f>VLOOKUP($G553,#REF!,3,0)</f>
        <v>#REF!</v>
      </c>
      <c r="J553" s="37" t="e">
        <f>VLOOKUP($G553,#REF!,5,0)</f>
        <v>#REF!</v>
      </c>
      <c r="K553" s="37" t="e">
        <f>VLOOKUP($G553,#REF!,12,0)</f>
        <v>#REF!</v>
      </c>
      <c r="L553" s="37" t="e">
        <f>VLOOKUP($G553,#REF!,8,0)</f>
        <v>#REF!</v>
      </c>
    </row>
    <row r="554" spans="1:12">
      <c r="A554" s="132"/>
      <c r="B554" s="176"/>
      <c r="C554" s="79" t="e">
        <f t="shared" si="36"/>
        <v>#REF!</v>
      </c>
      <c r="D554" s="79" t="e">
        <f t="shared" si="37"/>
        <v>#REF!</v>
      </c>
      <c r="E554" s="79" t="e">
        <f t="shared" si="38"/>
        <v>#REF!</v>
      </c>
      <c r="F554" s="79" t="e">
        <f t="shared" si="39"/>
        <v>#REF!</v>
      </c>
      <c r="G554" s="45" t="s">
        <v>341</v>
      </c>
      <c r="H554" s="42">
        <v>15</v>
      </c>
      <c r="I554" s="37" t="e">
        <f>VLOOKUP($G554,#REF!,3,0)</f>
        <v>#REF!</v>
      </c>
      <c r="J554" s="37" t="e">
        <f>VLOOKUP($G554,#REF!,5,0)</f>
        <v>#REF!</v>
      </c>
      <c r="K554" s="37" t="e">
        <f>VLOOKUP($G554,#REF!,12,0)</f>
        <v>#REF!</v>
      </c>
      <c r="L554" s="37" t="e">
        <f>VLOOKUP($G554,#REF!,8,0)</f>
        <v>#REF!</v>
      </c>
    </row>
    <row r="555" spans="1:12" ht="90" customHeight="1">
      <c r="A555" s="130" t="s">
        <v>357</v>
      </c>
      <c r="B555" s="174" t="s">
        <v>358</v>
      </c>
      <c r="C555" s="79" t="e">
        <f t="shared" si="36"/>
        <v>#REF!</v>
      </c>
      <c r="D555" s="79" t="e">
        <f t="shared" si="37"/>
        <v>#REF!</v>
      </c>
      <c r="E555" s="79" t="e">
        <f t="shared" si="38"/>
        <v>#REF!</v>
      </c>
      <c r="F555" s="79" t="e">
        <f t="shared" si="39"/>
        <v>#REF!</v>
      </c>
      <c r="G555" s="87" t="s">
        <v>51</v>
      </c>
      <c r="H555" s="42">
        <v>75</v>
      </c>
      <c r="I555" s="37" t="e">
        <f>VLOOKUP($G555,#REF!,3,0)</f>
        <v>#REF!</v>
      </c>
      <c r="J555" s="37" t="e">
        <f>VLOOKUP($G555,#REF!,5,0)</f>
        <v>#REF!</v>
      </c>
      <c r="K555" s="37" t="e">
        <f>VLOOKUP($G555,#REF!,12,0)</f>
        <v>#REF!</v>
      </c>
      <c r="L555" s="37" t="e">
        <f>VLOOKUP($G555,#REF!,8,0)</f>
        <v>#REF!</v>
      </c>
    </row>
    <row r="556" spans="1:12">
      <c r="A556" s="131"/>
      <c r="B556" s="175"/>
      <c r="C556" s="79" t="e">
        <f t="shared" si="36"/>
        <v>#REF!</v>
      </c>
      <c r="D556" s="79" t="e">
        <f t="shared" si="37"/>
        <v>#REF!</v>
      </c>
      <c r="E556" s="79" t="e">
        <f t="shared" si="38"/>
        <v>#REF!</v>
      </c>
      <c r="F556" s="79" t="e">
        <f t="shared" si="39"/>
        <v>#REF!</v>
      </c>
      <c r="G556" s="87" t="s">
        <v>359</v>
      </c>
      <c r="H556" s="42">
        <v>15</v>
      </c>
      <c r="I556" s="37" t="e">
        <f>VLOOKUP($G556,#REF!,3,0)</f>
        <v>#REF!</v>
      </c>
      <c r="J556" s="37" t="e">
        <f>VLOOKUP($G556,#REF!,5,0)</f>
        <v>#REF!</v>
      </c>
      <c r="K556" s="37" t="e">
        <f>VLOOKUP($G556,#REF!,12,0)</f>
        <v>#REF!</v>
      </c>
      <c r="L556" s="37" t="e">
        <f>VLOOKUP($G556,#REF!,8,0)</f>
        <v>#REF!</v>
      </c>
    </row>
    <row r="557" spans="1:12">
      <c r="A557" s="131"/>
      <c r="B557" s="175"/>
      <c r="C557" s="79" t="e">
        <f t="shared" si="36"/>
        <v>#REF!</v>
      </c>
      <c r="D557" s="79" t="e">
        <f t="shared" si="37"/>
        <v>#REF!</v>
      </c>
      <c r="E557" s="79" t="e">
        <f t="shared" si="38"/>
        <v>#REF!</v>
      </c>
      <c r="F557" s="79" t="e">
        <f t="shared" si="39"/>
        <v>#REF!</v>
      </c>
      <c r="G557" s="87" t="s">
        <v>21</v>
      </c>
      <c r="H557" s="42">
        <v>20</v>
      </c>
      <c r="I557" s="37" t="e">
        <f>VLOOKUP($G557,#REF!,3,0)</f>
        <v>#REF!</v>
      </c>
      <c r="J557" s="37" t="e">
        <f>VLOOKUP($G557,#REF!,5,0)</f>
        <v>#REF!</v>
      </c>
      <c r="K557" s="37" t="e">
        <f>VLOOKUP($G557,#REF!,12,0)</f>
        <v>#REF!</v>
      </c>
      <c r="L557" s="37" t="e">
        <f>VLOOKUP($G557,#REF!,8,0)</f>
        <v>#REF!</v>
      </c>
    </row>
    <row r="558" spans="1:12">
      <c r="A558" s="131"/>
      <c r="B558" s="175"/>
      <c r="C558" s="79" t="e">
        <f t="shared" si="36"/>
        <v>#REF!</v>
      </c>
      <c r="D558" s="79" t="e">
        <f t="shared" si="37"/>
        <v>#REF!</v>
      </c>
      <c r="E558" s="79" t="e">
        <f t="shared" si="38"/>
        <v>#REF!</v>
      </c>
      <c r="F558" s="79" t="e">
        <f t="shared" si="39"/>
        <v>#REF!</v>
      </c>
      <c r="G558" s="87" t="s">
        <v>246</v>
      </c>
      <c r="H558" s="42">
        <v>10</v>
      </c>
      <c r="I558" s="37" t="e">
        <f>VLOOKUP($G558,#REF!,3,0)</f>
        <v>#REF!</v>
      </c>
      <c r="J558" s="37" t="e">
        <f>VLOOKUP($G558,#REF!,5,0)</f>
        <v>#REF!</v>
      </c>
      <c r="K558" s="37" t="e">
        <f>VLOOKUP($G558,#REF!,12,0)</f>
        <v>#REF!</v>
      </c>
      <c r="L558" s="37" t="e">
        <f>VLOOKUP($G558,#REF!,8,0)</f>
        <v>#REF!</v>
      </c>
    </row>
    <row r="559" spans="1:12">
      <c r="A559" s="131"/>
      <c r="B559" s="175"/>
      <c r="C559" s="79" t="e">
        <f t="shared" si="36"/>
        <v>#REF!</v>
      </c>
      <c r="D559" s="79" t="e">
        <f t="shared" si="37"/>
        <v>#REF!</v>
      </c>
      <c r="E559" s="79" t="e">
        <f t="shared" si="38"/>
        <v>#REF!</v>
      </c>
      <c r="F559" s="79" t="e">
        <f t="shared" si="39"/>
        <v>#REF!</v>
      </c>
      <c r="G559" s="87" t="s">
        <v>305</v>
      </c>
      <c r="H559" s="42">
        <v>250</v>
      </c>
      <c r="I559" s="37" t="e">
        <f>VLOOKUP($G559,#REF!,3,0)</f>
        <v>#REF!</v>
      </c>
      <c r="J559" s="37" t="e">
        <f>VLOOKUP($G559,#REF!,5,0)</f>
        <v>#REF!</v>
      </c>
      <c r="K559" s="37" t="e">
        <f>VLOOKUP($G559,#REF!,12,0)</f>
        <v>#REF!</v>
      </c>
      <c r="L559" s="37" t="e">
        <f>VLOOKUP($G559,#REF!,8,0)</f>
        <v>#REF!</v>
      </c>
    </row>
    <row r="560" spans="1:12" ht="41.25">
      <c r="A560" s="132"/>
      <c r="B560" s="176"/>
      <c r="C560" s="79">
        <f t="shared" si="36"/>
        <v>0</v>
      </c>
      <c r="D560" s="79">
        <f t="shared" si="37"/>
        <v>0</v>
      </c>
      <c r="E560" s="79">
        <f t="shared" si="38"/>
        <v>0</v>
      </c>
      <c r="F560" s="79">
        <f t="shared" si="39"/>
        <v>0</v>
      </c>
      <c r="G560" s="87" t="s">
        <v>352</v>
      </c>
      <c r="H560" s="42"/>
      <c r="I560" s="37"/>
      <c r="J560" s="37"/>
      <c r="K560" s="37"/>
      <c r="L560" s="37"/>
    </row>
    <row r="561" spans="1:12" ht="105" customHeight="1">
      <c r="A561" s="130" t="s">
        <v>360</v>
      </c>
      <c r="B561" s="174" t="s">
        <v>361</v>
      </c>
      <c r="C561" s="79" t="e">
        <f t="shared" si="36"/>
        <v>#REF!</v>
      </c>
      <c r="D561" s="79" t="e">
        <f t="shared" si="37"/>
        <v>#REF!</v>
      </c>
      <c r="E561" s="79" t="e">
        <f t="shared" si="38"/>
        <v>#REF!</v>
      </c>
      <c r="F561" s="79" t="e">
        <f t="shared" si="39"/>
        <v>#REF!</v>
      </c>
      <c r="G561" s="87" t="s">
        <v>185</v>
      </c>
      <c r="H561" s="42">
        <v>90</v>
      </c>
      <c r="I561" s="37" t="e">
        <f>VLOOKUP($G561,#REF!,3,0)</f>
        <v>#REF!</v>
      </c>
      <c r="J561" s="37" t="e">
        <f>VLOOKUP($G561,#REF!,5,0)</f>
        <v>#REF!</v>
      </c>
      <c r="K561" s="37" t="e">
        <f>VLOOKUP($G561,#REF!,12,0)</f>
        <v>#REF!</v>
      </c>
      <c r="L561" s="37" t="e">
        <f>VLOOKUP($G561,#REF!,8,0)</f>
        <v>#REF!</v>
      </c>
    </row>
    <row r="562" spans="1:12" ht="41.25">
      <c r="A562" s="131"/>
      <c r="B562" s="175"/>
      <c r="C562" s="79" t="e">
        <f t="shared" si="36"/>
        <v>#REF!</v>
      </c>
      <c r="D562" s="79" t="e">
        <f t="shared" si="37"/>
        <v>#REF!</v>
      </c>
      <c r="E562" s="79" t="e">
        <f t="shared" si="38"/>
        <v>#REF!</v>
      </c>
      <c r="F562" s="79" t="e">
        <f t="shared" si="39"/>
        <v>#REF!</v>
      </c>
      <c r="G562" s="88" t="s">
        <v>297</v>
      </c>
      <c r="H562" s="42">
        <v>20</v>
      </c>
      <c r="I562" s="37" t="e">
        <f>VLOOKUP($G562,#REF!,3,0)</f>
        <v>#REF!</v>
      </c>
      <c r="J562" s="37" t="e">
        <f>VLOOKUP($G562,#REF!,5,0)</f>
        <v>#REF!</v>
      </c>
      <c r="K562" s="37" t="e">
        <f>VLOOKUP($G562,#REF!,12,0)</f>
        <v>#REF!</v>
      </c>
      <c r="L562" s="37" t="e">
        <f>VLOOKUP($G562,#REF!,8,0)</f>
        <v>#REF!</v>
      </c>
    </row>
    <row r="563" spans="1:12">
      <c r="A563" s="131"/>
      <c r="B563" s="175"/>
      <c r="C563" s="79">
        <f t="shared" si="36"/>
        <v>0</v>
      </c>
      <c r="D563" s="79">
        <f t="shared" si="37"/>
        <v>0</v>
      </c>
      <c r="E563" s="79">
        <f t="shared" si="38"/>
        <v>0</v>
      </c>
      <c r="F563" s="79">
        <f t="shared" si="39"/>
        <v>0</v>
      </c>
      <c r="G563" s="87" t="s">
        <v>362</v>
      </c>
      <c r="H563" s="42"/>
      <c r="I563" s="37"/>
      <c r="J563" s="37"/>
      <c r="K563" s="37"/>
      <c r="L563" s="37"/>
    </row>
    <row r="564" spans="1:12">
      <c r="A564" s="132"/>
      <c r="B564" s="176"/>
      <c r="C564" s="79" t="e">
        <f t="shared" si="36"/>
        <v>#REF!</v>
      </c>
      <c r="D564" s="79" t="e">
        <f t="shared" si="37"/>
        <v>#REF!</v>
      </c>
      <c r="E564" s="79" t="e">
        <f t="shared" si="38"/>
        <v>#REF!</v>
      </c>
      <c r="F564" s="79" t="e">
        <f t="shared" si="39"/>
        <v>#REF!</v>
      </c>
      <c r="G564" s="45" t="s">
        <v>363</v>
      </c>
      <c r="H564" s="42">
        <v>175</v>
      </c>
      <c r="I564" s="37" t="e">
        <f>VLOOKUP($G564,#REF!,3,0)</f>
        <v>#REF!</v>
      </c>
      <c r="J564" s="37" t="e">
        <f>VLOOKUP($G564,#REF!,5,0)</f>
        <v>#REF!</v>
      </c>
      <c r="K564" s="37" t="e">
        <f>VLOOKUP($G564,#REF!,12,0)</f>
        <v>#REF!</v>
      </c>
      <c r="L564" s="37" t="e">
        <f>VLOOKUP($G564,#REF!,8,0)</f>
        <v>#REF!</v>
      </c>
    </row>
    <row r="565" spans="1:12" ht="30.95" customHeight="1">
      <c r="A565" s="130" t="s">
        <v>364</v>
      </c>
      <c r="B565" s="174" t="s">
        <v>365</v>
      </c>
      <c r="C565" s="16" t="e">
        <f t="shared" si="36"/>
        <v>#REF!</v>
      </c>
      <c r="D565" s="16" t="e">
        <f t="shared" si="37"/>
        <v>#REF!</v>
      </c>
      <c r="E565" s="16" t="e">
        <f t="shared" si="38"/>
        <v>#REF!</v>
      </c>
      <c r="F565" s="16" t="e">
        <f t="shared" si="39"/>
        <v>#REF!</v>
      </c>
      <c r="G565" s="10" t="s">
        <v>366</v>
      </c>
      <c r="H565" s="11">
        <v>70</v>
      </c>
      <c r="I565" s="37" t="e">
        <f>VLOOKUP($G565,#REF!,3,0)</f>
        <v>#REF!</v>
      </c>
      <c r="J565" s="37" t="e">
        <f>VLOOKUP($G565,#REF!,5,0)</f>
        <v>#REF!</v>
      </c>
      <c r="K565" s="37" t="e">
        <f>VLOOKUP($G565,#REF!,12,0)</f>
        <v>#REF!</v>
      </c>
      <c r="L565" s="37" t="e">
        <f>VLOOKUP($G565,#REF!,8,0)</f>
        <v>#REF!</v>
      </c>
    </row>
    <row r="566" spans="1:12">
      <c r="A566" s="131"/>
      <c r="B566" s="175"/>
      <c r="C566" s="16" t="e">
        <f t="shared" si="36"/>
        <v>#REF!</v>
      </c>
      <c r="D566" s="16" t="e">
        <f t="shared" si="37"/>
        <v>#REF!</v>
      </c>
      <c r="E566" s="16" t="e">
        <f t="shared" si="38"/>
        <v>#REF!</v>
      </c>
      <c r="F566" s="16" t="e">
        <f t="shared" si="39"/>
        <v>#REF!</v>
      </c>
      <c r="G566" s="10" t="s">
        <v>185</v>
      </c>
      <c r="H566" s="11">
        <v>70</v>
      </c>
      <c r="I566" s="37" t="e">
        <f>VLOOKUP($G566,#REF!,3,0)</f>
        <v>#REF!</v>
      </c>
      <c r="J566" s="37" t="e">
        <f>VLOOKUP($G566,#REF!,5,0)</f>
        <v>#REF!</v>
      </c>
      <c r="K566" s="37" t="e">
        <f>VLOOKUP($G566,#REF!,12,0)</f>
        <v>#REF!</v>
      </c>
      <c r="L566" s="37" t="e">
        <f>VLOOKUP($G566,#REF!,8,0)</f>
        <v>#REF!</v>
      </c>
    </row>
    <row r="567" spans="1:12">
      <c r="A567" s="131"/>
      <c r="B567" s="175"/>
      <c r="C567" s="16" t="e">
        <f t="shared" si="36"/>
        <v>#REF!</v>
      </c>
      <c r="D567" s="16" t="e">
        <f t="shared" si="37"/>
        <v>#REF!</v>
      </c>
      <c r="E567" s="16" t="e">
        <f t="shared" si="38"/>
        <v>#REF!</v>
      </c>
      <c r="F567" s="16" t="e">
        <f t="shared" si="39"/>
        <v>#REF!</v>
      </c>
      <c r="G567" s="22" t="s">
        <v>367</v>
      </c>
      <c r="H567" s="11">
        <v>5</v>
      </c>
      <c r="I567" s="37" t="e">
        <f>VLOOKUP($G567,#REF!,3,0)</f>
        <v>#REF!</v>
      </c>
      <c r="J567" s="37" t="e">
        <f>VLOOKUP($G567,#REF!,5,0)</f>
        <v>#REF!</v>
      </c>
      <c r="K567" s="37" t="e">
        <f>VLOOKUP($G567,#REF!,12,0)</f>
        <v>#REF!</v>
      </c>
      <c r="L567" s="37" t="e">
        <f>VLOOKUP($G567,#REF!,8,0)</f>
        <v>#REF!</v>
      </c>
    </row>
    <row r="568" spans="1:12">
      <c r="A568" s="131"/>
      <c r="B568" s="175"/>
      <c r="C568" s="16" t="e">
        <f t="shared" si="36"/>
        <v>#REF!</v>
      </c>
      <c r="D568" s="16" t="e">
        <f t="shared" si="37"/>
        <v>#REF!</v>
      </c>
      <c r="E568" s="16" t="e">
        <f t="shared" si="38"/>
        <v>#REF!</v>
      </c>
      <c r="F568" s="16" t="e">
        <f t="shared" si="39"/>
        <v>#REF!</v>
      </c>
      <c r="G568" s="10" t="s">
        <v>64</v>
      </c>
      <c r="H568" s="11">
        <v>24</v>
      </c>
      <c r="I568" s="37" t="e">
        <f>VLOOKUP($G568,#REF!,3,0)</f>
        <v>#REF!</v>
      </c>
      <c r="J568" s="37" t="e">
        <f>VLOOKUP($G568,#REF!,5,0)</f>
        <v>#REF!</v>
      </c>
      <c r="K568" s="37" t="e">
        <f>VLOOKUP($G568,#REF!,12,0)</f>
        <v>#REF!</v>
      </c>
      <c r="L568" s="37" t="e">
        <f>VLOOKUP($G568,#REF!,8,0)</f>
        <v>#REF!</v>
      </c>
    </row>
    <row r="569" spans="1:12">
      <c r="A569" s="131"/>
      <c r="B569" s="175"/>
      <c r="C569" s="16" t="e">
        <f t="shared" si="36"/>
        <v>#REF!</v>
      </c>
      <c r="D569" s="16" t="e">
        <f t="shared" si="37"/>
        <v>#REF!</v>
      </c>
      <c r="E569" s="16" t="e">
        <f t="shared" si="38"/>
        <v>#REF!</v>
      </c>
      <c r="F569" s="16" t="e">
        <f t="shared" si="39"/>
        <v>#REF!</v>
      </c>
      <c r="G569" s="10" t="s">
        <v>21</v>
      </c>
      <c r="H569" s="11">
        <v>10</v>
      </c>
      <c r="I569" s="37" t="e">
        <f>VLOOKUP($G569,#REF!,3,0)</f>
        <v>#REF!</v>
      </c>
      <c r="J569" s="37" t="e">
        <f>VLOOKUP($G569,#REF!,5,0)</f>
        <v>#REF!</v>
      </c>
      <c r="K569" s="37" t="e">
        <f>VLOOKUP($G569,#REF!,12,0)</f>
        <v>#REF!</v>
      </c>
      <c r="L569" s="37" t="e">
        <f>VLOOKUP($G569,#REF!,8,0)</f>
        <v>#REF!</v>
      </c>
    </row>
    <row r="570" spans="1:12">
      <c r="A570" s="131"/>
      <c r="B570" s="175"/>
      <c r="C570" s="16">
        <f t="shared" si="36"/>
        <v>0</v>
      </c>
      <c r="D570" s="16">
        <f t="shared" si="37"/>
        <v>0</v>
      </c>
      <c r="E570" s="16">
        <f t="shared" si="38"/>
        <v>0</v>
      </c>
      <c r="F570" s="16">
        <f t="shared" si="39"/>
        <v>0</v>
      </c>
      <c r="G570" s="10" t="s">
        <v>362</v>
      </c>
      <c r="H570" s="11"/>
      <c r="I570" s="37"/>
      <c r="J570" s="37"/>
      <c r="K570" s="37"/>
      <c r="L570" s="37"/>
    </row>
    <row r="571" spans="1:12">
      <c r="A571" s="131"/>
      <c r="B571" s="175"/>
      <c r="C571" s="16" t="e">
        <f t="shared" si="36"/>
        <v>#REF!</v>
      </c>
      <c r="D571" s="16" t="e">
        <f t="shared" si="37"/>
        <v>#REF!</v>
      </c>
      <c r="E571" s="16" t="e">
        <f t="shared" si="38"/>
        <v>#REF!</v>
      </c>
      <c r="F571" s="16" t="e">
        <f t="shared" si="39"/>
        <v>#REF!</v>
      </c>
      <c r="G571" s="33" t="s">
        <v>14</v>
      </c>
      <c r="H571" s="11">
        <v>25</v>
      </c>
      <c r="I571" s="37" t="e">
        <f>VLOOKUP($G571,#REF!,3,0)</f>
        <v>#REF!</v>
      </c>
      <c r="J571" s="37" t="e">
        <f>VLOOKUP($G571,#REF!,5,0)</f>
        <v>#REF!</v>
      </c>
      <c r="K571" s="37" t="e">
        <f>VLOOKUP($G571,#REF!,12,0)</f>
        <v>#REF!</v>
      </c>
      <c r="L571" s="37" t="e">
        <f>VLOOKUP($G571,#REF!,8,0)</f>
        <v>#REF!</v>
      </c>
    </row>
    <row r="572" spans="1:12">
      <c r="A572" s="132"/>
      <c r="B572" s="176"/>
      <c r="C572" s="16" t="e">
        <f t="shared" ref="C572:C601" si="40">H572*I572/100</f>
        <v>#REF!</v>
      </c>
      <c r="D572" s="16" t="e">
        <f t="shared" ref="D572:D601" si="41">H572*J572/100</f>
        <v>#REF!</v>
      </c>
      <c r="E572" s="16" t="e">
        <f t="shared" ref="E572:E601" si="42">H572*K572/100</f>
        <v>#REF!</v>
      </c>
      <c r="F572" s="16" t="e">
        <f t="shared" ref="F572:F601" si="43">H572*L572/100</f>
        <v>#REF!</v>
      </c>
      <c r="G572" s="10" t="s">
        <v>51</v>
      </c>
      <c r="H572" s="11">
        <v>75</v>
      </c>
      <c r="I572" s="37" t="e">
        <f>VLOOKUP($G572,#REF!,3,0)</f>
        <v>#REF!</v>
      </c>
      <c r="J572" s="37" t="e">
        <f>VLOOKUP($G572,#REF!,5,0)</f>
        <v>#REF!</v>
      </c>
      <c r="K572" s="37" t="e">
        <f>VLOOKUP($G572,#REF!,12,0)</f>
        <v>#REF!</v>
      </c>
      <c r="L572" s="37" t="e">
        <f>VLOOKUP($G572,#REF!,8,0)</f>
        <v>#REF!</v>
      </c>
    </row>
    <row r="573" spans="1:12" ht="17.100000000000001" customHeight="1">
      <c r="A573" s="130" t="s">
        <v>368</v>
      </c>
      <c r="B573" s="174" t="s">
        <v>369</v>
      </c>
      <c r="C573" s="16" t="e">
        <f t="shared" si="40"/>
        <v>#REF!</v>
      </c>
      <c r="D573" s="16" t="e">
        <f t="shared" si="41"/>
        <v>#REF!</v>
      </c>
      <c r="E573" s="16" t="e">
        <f t="shared" si="42"/>
        <v>#REF!</v>
      </c>
      <c r="F573" s="16" t="e">
        <f t="shared" si="43"/>
        <v>#REF!</v>
      </c>
      <c r="G573" s="10" t="s">
        <v>327</v>
      </c>
      <c r="H573" s="11">
        <v>200</v>
      </c>
      <c r="I573" s="37" t="e">
        <f>VLOOKUP($G573,#REF!,3,0)</f>
        <v>#REF!</v>
      </c>
      <c r="J573" s="37" t="e">
        <f>VLOOKUP($G573,#REF!,5,0)</f>
        <v>#REF!</v>
      </c>
      <c r="K573" s="37" t="e">
        <f>VLOOKUP($G573,#REF!,12,0)</f>
        <v>#REF!</v>
      </c>
      <c r="L573" s="37" t="e">
        <f>VLOOKUP($G573,#REF!,8,0)</f>
        <v>#REF!</v>
      </c>
    </row>
    <row r="574" spans="1:12">
      <c r="A574" s="131"/>
      <c r="B574" s="175"/>
      <c r="C574" s="16" t="e">
        <f t="shared" si="40"/>
        <v>#REF!</v>
      </c>
      <c r="D574" s="16" t="e">
        <f t="shared" si="41"/>
        <v>#REF!</v>
      </c>
      <c r="E574" s="16" t="e">
        <f t="shared" si="42"/>
        <v>#REF!</v>
      </c>
      <c r="F574" s="16" t="e">
        <f t="shared" si="43"/>
        <v>#REF!</v>
      </c>
      <c r="G574" s="10" t="s">
        <v>51</v>
      </c>
      <c r="H574" s="11">
        <v>150</v>
      </c>
      <c r="I574" s="37" t="e">
        <f>VLOOKUP($G574,#REF!,3,0)</f>
        <v>#REF!</v>
      </c>
      <c r="J574" s="37" t="e">
        <f>VLOOKUP($G574,#REF!,5,0)</f>
        <v>#REF!</v>
      </c>
      <c r="K574" s="37" t="e">
        <f>VLOOKUP($G574,#REF!,12,0)</f>
        <v>#REF!</v>
      </c>
      <c r="L574" s="37" t="e">
        <f>VLOOKUP($G574,#REF!,8,0)</f>
        <v>#REF!</v>
      </c>
    </row>
    <row r="575" spans="1:12">
      <c r="A575" s="131"/>
      <c r="B575" s="175"/>
      <c r="C575" s="16" t="e">
        <f t="shared" si="40"/>
        <v>#REF!</v>
      </c>
      <c r="D575" s="16" t="e">
        <f t="shared" si="41"/>
        <v>#REF!</v>
      </c>
      <c r="E575" s="16" t="e">
        <f t="shared" si="42"/>
        <v>#REF!</v>
      </c>
      <c r="F575" s="16" t="e">
        <f t="shared" si="43"/>
        <v>#REF!</v>
      </c>
      <c r="G575" s="22" t="s">
        <v>341</v>
      </c>
      <c r="H575" s="11">
        <v>10</v>
      </c>
      <c r="I575" s="37" t="e">
        <f>VLOOKUP($G575,#REF!,3,0)</f>
        <v>#REF!</v>
      </c>
      <c r="J575" s="37" t="e">
        <f>VLOOKUP($G575,#REF!,5,0)</f>
        <v>#REF!</v>
      </c>
      <c r="K575" s="37" t="e">
        <f>VLOOKUP($G575,#REF!,12,0)</f>
        <v>#REF!</v>
      </c>
      <c r="L575" s="37" t="e">
        <f>VLOOKUP($G575,#REF!,8,0)</f>
        <v>#REF!</v>
      </c>
    </row>
    <row r="576" spans="1:12">
      <c r="A576" s="131"/>
      <c r="B576" s="175"/>
      <c r="C576" s="16" t="e">
        <f t="shared" si="40"/>
        <v>#REF!</v>
      </c>
      <c r="D576" s="16" t="e">
        <f t="shared" si="41"/>
        <v>#REF!</v>
      </c>
      <c r="E576" s="16" t="e">
        <f t="shared" si="42"/>
        <v>#REF!</v>
      </c>
      <c r="F576" s="16" t="e">
        <f t="shared" si="43"/>
        <v>#REF!</v>
      </c>
      <c r="G576" s="10" t="s">
        <v>52</v>
      </c>
      <c r="H576" s="11">
        <v>10</v>
      </c>
      <c r="I576" s="37" t="e">
        <f>VLOOKUP($G576,#REF!,3,0)</f>
        <v>#REF!</v>
      </c>
      <c r="J576" s="37" t="e">
        <f>VLOOKUP($G576,#REF!,5,0)</f>
        <v>#REF!</v>
      </c>
      <c r="K576" s="37" t="e">
        <f>VLOOKUP($G576,#REF!,12,0)</f>
        <v>#REF!</v>
      </c>
      <c r="L576" s="37" t="e">
        <f>VLOOKUP($G576,#REF!,8,0)</f>
        <v>#REF!</v>
      </c>
    </row>
    <row r="577" spans="1:12">
      <c r="A577" s="131"/>
      <c r="B577" s="175"/>
      <c r="C577" s="16">
        <f t="shared" si="40"/>
        <v>0</v>
      </c>
      <c r="D577" s="16">
        <f t="shared" si="41"/>
        <v>0</v>
      </c>
      <c r="E577" s="16">
        <f t="shared" si="42"/>
        <v>0</v>
      </c>
      <c r="F577" s="16">
        <f t="shared" si="43"/>
        <v>0</v>
      </c>
      <c r="G577" s="10" t="s">
        <v>362</v>
      </c>
      <c r="H577" s="11"/>
      <c r="I577" s="37"/>
      <c r="J577" s="37"/>
      <c r="K577" s="37"/>
      <c r="L577" s="37"/>
    </row>
    <row r="578" spans="1:12">
      <c r="A578" s="132"/>
      <c r="B578" s="176"/>
      <c r="C578" s="16" t="e">
        <f t="shared" si="40"/>
        <v>#REF!</v>
      </c>
      <c r="D578" s="16" t="e">
        <f t="shared" si="41"/>
        <v>#REF!</v>
      </c>
      <c r="E578" s="16" t="e">
        <f t="shared" si="42"/>
        <v>#REF!</v>
      </c>
      <c r="F578" s="16" t="e">
        <f t="shared" si="43"/>
        <v>#REF!</v>
      </c>
      <c r="G578" s="33" t="s">
        <v>14</v>
      </c>
      <c r="H578" s="11">
        <v>20</v>
      </c>
      <c r="I578" s="37" t="e">
        <f>VLOOKUP($G578,#REF!,3,0)</f>
        <v>#REF!</v>
      </c>
      <c r="J578" s="37" t="e">
        <f>VLOOKUP($G578,#REF!,5,0)</f>
        <v>#REF!</v>
      </c>
      <c r="K578" s="37" t="e">
        <f>VLOOKUP($G578,#REF!,12,0)</f>
        <v>#REF!</v>
      </c>
      <c r="L578" s="37" t="e">
        <f>VLOOKUP($G578,#REF!,8,0)</f>
        <v>#REF!</v>
      </c>
    </row>
    <row r="579" spans="1:12" ht="17.100000000000001" customHeight="1">
      <c r="A579" s="130" t="s">
        <v>370</v>
      </c>
      <c r="B579" s="174" t="s">
        <v>371</v>
      </c>
      <c r="C579" s="16">
        <f t="shared" si="40"/>
        <v>0</v>
      </c>
      <c r="D579" s="16">
        <f t="shared" si="41"/>
        <v>0</v>
      </c>
      <c r="E579" s="16">
        <f t="shared" si="42"/>
        <v>0</v>
      </c>
      <c r="F579" s="16">
        <f t="shared" si="43"/>
        <v>0</v>
      </c>
      <c r="G579" s="10" t="s">
        <v>362</v>
      </c>
      <c r="H579" s="11"/>
      <c r="I579" s="37"/>
      <c r="J579" s="37"/>
      <c r="K579" s="37"/>
      <c r="L579" s="37"/>
    </row>
    <row r="580" spans="1:12">
      <c r="A580" s="131"/>
      <c r="B580" s="175"/>
      <c r="C580" s="16" t="e">
        <f t="shared" si="40"/>
        <v>#REF!</v>
      </c>
      <c r="D580" s="16" t="e">
        <f t="shared" si="41"/>
        <v>#REF!</v>
      </c>
      <c r="E580" s="16" t="e">
        <f t="shared" si="42"/>
        <v>#REF!</v>
      </c>
      <c r="F580" s="16" t="e">
        <f t="shared" si="43"/>
        <v>#REF!</v>
      </c>
      <c r="G580" s="22" t="s">
        <v>372</v>
      </c>
      <c r="H580" s="11">
        <v>100</v>
      </c>
      <c r="I580" s="37" t="e">
        <f>VLOOKUP($G580,#REF!,3,0)</f>
        <v>#REF!</v>
      </c>
      <c r="J580" s="37" t="e">
        <f>VLOOKUP($G580,#REF!,5,0)</f>
        <v>#REF!</v>
      </c>
      <c r="K580" s="37" t="e">
        <f>VLOOKUP($G580,#REF!,12,0)</f>
        <v>#REF!</v>
      </c>
      <c r="L580" s="37" t="e">
        <f>VLOOKUP($G580,#REF!,8,0)</f>
        <v>#REF!</v>
      </c>
    </row>
    <row r="581" spans="1:12">
      <c r="A581" s="131"/>
      <c r="B581" s="175"/>
      <c r="C581" s="16" t="e">
        <f t="shared" si="40"/>
        <v>#REF!</v>
      </c>
      <c r="D581" s="16" t="e">
        <f t="shared" si="41"/>
        <v>#REF!</v>
      </c>
      <c r="E581" s="16" t="e">
        <f t="shared" si="42"/>
        <v>#REF!</v>
      </c>
      <c r="F581" s="16" t="e">
        <f t="shared" si="43"/>
        <v>#REF!</v>
      </c>
      <c r="G581" s="10" t="s">
        <v>21</v>
      </c>
      <c r="H581" s="11">
        <v>20</v>
      </c>
      <c r="I581" s="37" t="e">
        <f>VLOOKUP($G581,#REF!,3,0)</f>
        <v>#REF!</v>
      </c>
      <c r="J581" s="37" t="e">
        <f>VLOOKUP($G581,#REF!,5,0)</f>
        <v>#REF!</v>
      </c>
      <c r="K581" s="37" t="e">
        <f>VLOOKUP($G581,#REF!,12,0)</f>
        <v>#REF!</v>
      </c>
      <c r="L581" s="37" t="e">
        <f>VLOOKUP($G581,#REF!,8,0)</f>
        <v>#REF!</v>
      </c>
    </row>
    <row r="582" spans="1:12">
      <c r="A582" s="131"/>
      <c r="B582" s="175"/>
      <c r="C582" s="16" t="e">
        <f t="shared" si="40"/>
        <v>#REF!</v>
      </c>
      <c r="D582" s="16" t="e">
        <f t="shared" si="41"/>
        <v>#REF!</v>
      </c>
      <c r="E582" s="16" t="e">
        <f t="shared" si="42"/>
        <v>#REF!</v>
      </c>
      <c r="F582" s="16" t="e">
        <f t="shared" si="43"/>
        <v>#REF!</v>
      </c>
      <c r="G582" s="10" t="s">
        <v>305</v>
      </c>
      <c r="H582" s="11">
        <v>250</v>
      </c>
      <c r="I582" s="37" t="e">
        <f>VLOOKUP($G582,#REF!,3,0)</f>
        <v>#REF!</v>
      </c>
      <c r="J582" s="37" t="e">
        <f>VLOOKUP($G582,#REF!,5,0)</f>
        <v>#REF!</v>
      </c>
      <c r="K582" s="37" t="e">
        <f>VLOOKUP($G582,#REF!,12,0)</f>
        <v>#REF!</v>
      </c>
      <c r="L582" s="37" t="e">
        <f>VLOOKUP($G582,#REF!,8,0)</f>
        <v>#REF!</v>
      </c>
    </row>
    <row r="583" spans="1:12" ht="41.25">
      <c r="A583" s="132"/>
      <c r="B583" s="176"/>
      <c r="C583" s="16">
        <f t="shared" si="40"/>
        <v>0</v>
      </c>
      <c r="D583" s="16">
        <f t="shared" si="41"/>
        <v>0</v>
      </c>
      <c r="E583" s="16">
        <f t="shared" si="42"/>
        <v>0</v>
      </c>
      <c r="F583" s="16">
        <f t="shared" si="43"/>
        <v>0</v>
      </c>
      <c r="G583" s="10" t="s">
        <v>373</v>
      </c>
      <c r="H583" s="11"/>
      <c r="I583" s="37"/>
      <c r="J583" s="37"/>
      <c r="K583" s="37"/>
      <c r="L583" s="37"/>
    </row>
    <row r="584" spans="1:12" ht="21" customHeight="1">
      <c r="A584" s="130" t="s">
        <v>374</v>
      </c>
      <c r="B584" s="174" t="s">
        <v>375</v>
      </c>
      <c r="C584" s="16" t="e">
        <f t="shared" si="40"/>
        <v>#REF!</v>
      </c>
      <c r="D584" s="16" t="e">
        <f t="shared" si="41"/>
        <v>#REF!</v>
      </c>
      <c r="E584" s="16" t="e">
        <f t="shared" si="42"/>
        <v>#REF!</v>
      </c>
      <c r="F584" s="16" t="e">
        <f t="shared" si="43"/>
        <v>#REF!</v>
      </c>
      <c r="G584" s="10" t="s">
        <v>376</v>
      </c>
      <c r="H584" s="11">
        <v>80</v>
      </c>
      <c r="I584" s="37" t="e">
        <f>VLOOKUP($G584,#REF!,3,0)</f>
        <v>#REF!</v>
      </c>
      <c r="J584" s="37" t="e">
        <f>VLOOKUP($G584,#REF!,5,0)</f>
        <v>#REF!</v>
      </c>
      <c r="K584" s="37" t="e">
        <f>VLOOKUP($G584,#REF!,12,0)</f>
        <v>#REF!</v>
      </c>
      <c r="L584" s="37" t="e">
        <f>VLOOKUP($G584,#REF!,8,0)</f>
        <v>#REF!</v>
      </c>
    </row>
    <row r="585" spans="1:12">
      <c r="A585" s="131"/>
      <c r="B585" s="175"/>
      <c r="C585" s="16" t="e">
        <f t="shared" si="40"/>
        <v>#REF!</v>
      </c>
      <c r="D585" s="16" t="e">
        <f t="shared" si="41"/>
        <v>#REF!</v>
      </c>
      <c r="E585" s="16" t="e">
        <f t="shared" si="42"/>
        <v>#REF!</v>
      </c>
      <c r="F585" s="16" t="e">
        <f t="shared" si="43"/>
        <v>#REF!</v>
      </c>
      <c r="G585" s="10" t="s">
        <v>301</v>
      </c>
      <c r="H585" s="11">
        <v>140</v>
      </c>
      <c r="I585" s="37" t="e">
        <f>VLOOKUP($G585,#REF!,3,0)</f>
        <v>#REF!</v>
      </c>
      <c r="J585" s="37" t="e">
        <f>VLOOKUP($G585,#REF!,5,0)</f>
        <v>#REF!</v>
      </c>
      <c r="K585" s="37" t="e">
        <f>VLOOKUP($G585,#REF!,12,0)</f>
        <v>#REF!</v>
      </c>
      <c r="L585" s="37" t="e">
        <f>VLOOKUP($G585,#REF!,8,0)</f>
        <v>#REF!</v>
      </c>
    </row>
    <row r="586" spans="1:12">
      <c r="A586" s="131"/>
      <c r="B586" s="175"/>
      <c r="C586" s="16" t="e">
        <f t="shared" si="40"/>
        <v>#REF!</v>
      </c>
      <c r="D586" s="16" t="e">
        <f t="shared" si="41"/>
        <v>#REF!</v>
      </c>
      <c r="E586" s="16" t="e">
        <f t="shared" si="42"/>
        <v>#REF!</v>
      </c>
      <c r="F586" s="16" t="e">
        <f t="shared" si="43"/>
        <v>#REF!</v>
      </c>
      <c r="G586" s="10" t="s">
        <v>126</v>
      </c>
      <c r="H586" s="11">
        <v>30</v>
      </c>
      <c r="I586" s="37" t="e">
        <f>VLOOKUP($G586,#REF!,3,0)</f>
        <v>#REF!</v>
      </c>
      <c r="J586" s="37" t="e">
        <f>VLOOKUP($G586,#REF!,5,0)</f>
        <v>#REF!</v>
      </c>
      <c r="K586" s="37" t="e">
        <f>VLOOKUP($G586,#REF!,12,0)</f>
        <v>#REF!</v>
      </c>
      <c r="L586" s="37" t="e">
        <f>VLOOKUP($G586,#REF!,8,0)</f>
        <v>#REF!</v>
      </c>
    </row>
    <row r="587" spans="1:12">
      <c r="A587" s="131"/>
      <c r="B587" s="175"/>
      <c r="C587" s="16" t="e">
        <f t="shared" si="40"/>
        <v>#REF!</v>
      </c>
      <c r="D587" s="16" t="e">
        <f t="shared" si="41"/>
        <v>#REF!</v>
      </c>
      <c r="E587" s="16" t="e">
        <f t="shared" si="42"/>
        <v>#REF!</v>
      </c>
      <c r="F587" s="16" t="e">
        <f t="shared" si="43"/>
        <v>#REF!</v>
      </c>
      <c r="G587" s="10" t="s">
        <v>367</v>
      </c>
      <c r="H587" s="11">
        <v>10</v>
      </c>
      <c r="I587" s="37" t="e">
        <f>VLOOKUP($G587,#REF!,3,0)</f>
        <v>#REF!</v>
      </c>
      <c r="J587" s="37" t="e">
        <f>VLOOKUP($G587,#REF!,5,0)</f>
        <v>#REF!</v>
      </c>
      <c r="K587" s="37" t="e">
        <f>VLOOKUP($G587,#REF!,12,0)</f>
        <v>#REF!</v>
      </c>
      <c r="L587" s="37" t="e">
        <f>VLOOKUP($G587,#REF!,8,0)</f>
        <v>#REF!</v>
      </c>
    </row>
    <row r="588" spans="1:12">
      <c r="A588" s="131"/>
      <c r="B588" s="175"/>
      <c r="C588" s="16" t="e">
        <f t="shared" si="40"/>
        <v>#REF!</v>
      </c>
      <c r="D588" s="16" t="e">
        <f t="shared" si="41"/>
        <v>#REF!</v>
      </c>
      <c r="E588" s="16" t="e">
        <f t="shared" si="42"/>
        <v>#REF!</v>
      </c>
      <c r="F588" s="16" t="e">
        <f t="shared" si="43"/>
        <v>#REF!</v>
      </c>
      <c r="G588" s="22" t="s">
        <v>363</v>
      </c>
      <c r="H588" s="11">
        <v>50</v>
      </c>
      <c r="I588" s="37" t="e">
        <f>VLOOKUP($G588,#REF!,3,0)</f>
        <v>#REF!</v>
      </c>
      <c r="J588" s="37" t="e">
        <f>VLOOKUP($G588,#REF!,5,0)</f>
        <v>#REF!</v>
      </c>
      <c r="K588" s="37" t="e">
        <f>VLOOKUP($G588,#REF!,12,0)</f>
        <v>#REF!</v>
      </c>
      <c r="L588" s="37" t="e">
        <f>VLOOKUP($G588,#REF!,8,0)</f>
        <v>#REF!</v>
      </c>
    </row>
    <row r="589" spans="1:12" ht="45.95" customHeight="1">
      <c r="A589" s="132"/>
      <c r="B589" s="176"/>
      <c r="C589" s="16">
        <f t="shared" si="40"/>
        <v>0</v>
      </c>
      <c r="D589" s="16">
        <f t="shared" si="41"/>
        <v>0</v>
      </c>
      <c r="E589" s="16">
        <f t="shared" si="42"/>
        <v>0</v>
      </c>
      <c r="F589" s="16">
        <f t="shared" si="43"/>
        <v>0</v>
      </c>
      <c r="G589" s="10" t="s">
        <v>352</v>
      </c>
      <c r="H589" s="11"/>
      <c r="I589" s="37"/>
      <c r="J589" s="37"/>
      <c r="K589" s="37"/>
      <c r="L589" s="37"/>
    </row>
    <row r="590" spans="1:12" ht="21" customHeight="1">
      <c r="A590" s="133" t="s">
        <v>377</v>
      </c>
      <c r="B590" s="188" t="s">
        <v>378</v>
      </c>
      <c r="C590" s="89" t="e">
        <f t="shared" si="40"/>
        <v>#REF!</v>
      </c>
      <c r="D590" s="89" t="e">
        <f t="shared" si="41"/>
        <v>#REF!</v>
      </c>
      <c r="E590" s="89" t="e">
        <f t="shared" si="42"/>
        <v>#REF!</v>
      </c>
      <c r="F590" s="90" t="e">
        <f t="shared" si="43"/>
        <v>#REF!</v>
      </c>
      <c r="G590" s="10" t="s">
        <v>161</v>
      </c>
      <c r="H590" s="48">
        <v>50</v>
      </c>
      <c r="I590" s="37" t="e">
        <f>VLOOKUP($G590,#REF!,3,0)</f>
        <v>#REF!</v>
      </c>
      <c r="J590" s="37" t="e">
        <f>VLOOKUP($G590,#REF!,5,0)</f>
        <v>#REF!</v>
      </c>
      <c r="K590" s="37" t="e">
        <f>VLOOKUP($G590,#REF!,12,0)</f>
        <v>#REF!</v>
      </c>
      <c r="L590" s="37" t="e">
        <f>VLOOKUP($G590,#REF!,8,0)</f>
        <v>#REF!</v>
      </c>
    </row>
    <row r="591" spans="1:12">
      <c r="A591" s="134"/>
      <c r="B591" s="189"/>
      <c r="C591" s="89" t="e">
        <f t="shared" si="40"/>
        <v>#REF!</v>
      </c>
      <c r="D591" s="89" t="e">
        <f t="shared" si="41"/>
        <v>#REF!</v>
      </c>
      <c r="E591" s="89" t="e">
        <f t="shared" si="42"/>
        <v>#REF!</v>
      </c>
      <c r="F591" s="90" t="e">
        <f t="shared" si="43"/>
        <v>#REF!</v>
      </c>
      <c r="G591" s="10" t="s">
        <v>379</v>
      </c>
      <c r="H591" s="48">
        <v>40</v>
      </c>
      <c r="I591" s="37" t="e">
        <f>VLOOKUP($G591,#REF!,3,0)</f>
        <v>#REF!</v>
      </c>
      <c r="J591" s="37" t="e">
        <f>VLOOKUP($G591,#REF!,5,0)</f>
        <v>#REF!</v>
      </c>
      <c r="K591" s="37" t="e">
        <f>VLOOKUP($G591,#REF!,12,0)</f>
        <v>#REF!</v>
      </c>
      <c r="L591" s="37" t="e">
        <f>VLOOKUP($G591,#REF!,8,0)</f>
        <v>#REF!</v>
      </c>
    </row>
    <row r="592" spans="1:12">
      <c r="A592" s="134"/>
      <c r="B592" s="189"/>
      <c r="C592" s="89" t="e">
        <f t="shared" si="40"/>
        <v>#REF!</v>
      </c>
      <c r="D592" s="89" t="e">
        <f t="shared" si="41"/>
        <v>#REF!</v>
      </c>
      <c r="E592" s="89" t="e">
        <f t="shared" si="42"/>
        <v>#REF!</v>
      </c>
      <c r="F592" s="90" t="e">
        <f t="shared" si="43"/>
        <v>#REF!</v>
      </c>
      <c r="G592" s="10" t="s">
        <v>55</v>
      </c>
      <c r="H592" s="48">
        <v>5</v>
      </c>
      <c r="I592" s="37" t="e">
        <f>VLOOKUP($G592,#REF!,3,0)</f>
        <v>#REF!</v>
      </c>
      <c r="J592" s="37" t="e">
        <f>VLOOKUP($G592,#REF!,5,0)</f>
        <v>#REF!</v>
      </c>
      <c r="K592" s="37" t="e">
        <f>VLOOKUP($G592,#REF!,12,0)</f>
        <v>#REF!</v>
      </c>
      <c r="L592" s="37" t="e">
        <f>VLOOKUP($G592,#REF!,8,0)</f>
        <v>#REF!</v>
      </c>
    </row>
    <row r="593" spans="1:14">
      <c r="A593" s="134"/>
      <c r="B593" s="189"/>
      <c r="C593" s="89" t="e">
        <f t="shared" si="40"/>
        <v>#REF!</v>
      </c>
      <c r="D593" s="89" t="e">
        <f t="shared" si="41"/>
        <v>#REF!</v>
      </c>
      <c r="E593" s="89" t="e">
        <f t="shared" si="42"/>
        <v>#REF!</v>
      </c>
      <c r="F593" s="90" t="e">
        <f t="shared" si="43"/>
        <v>#REF!</v>
      </c>
      <c r="G593" s="39" t="s">
        <v>372</v>
      </c>
      <c r="H593" s="48">
        <v>70</v>
      </c>
      <c r="I593" s="37" t="e">
        <f>VLOOKUP($G593,#REF!,3,0)</f>
        <v>#REF!</v>
      </c>
      <c r="J593" s="37" t="e">
        <f>VLOOKUP($G593,#REF!,5,0)</f>
        <v>#REF!</v>
      </c>
      <c r="K593" s="37" t="e">
        <f>VLOOKUP($G593,#REF!,12,0)</f>
        <v>#REF!</v>
      </c>
      <c r="L593" s="37" t="e">
        <f>VLOOKUP($G593,#REF!,8,0)</f>
        <v>#REF!</v>
      </c>
    </row>
    <row r="594" spans="1:14" ht="41.25">
      <c r="A594" s="134"/>
      <c r="B594" s="189"/>
      <c r="C594" s="89">
        <f t="shared" si="40"/>
        <v>0</v>
      </c>
      <c r="D594" s="89">
        <f t="shared" si="41"/>
        <v>0</v>
      </c>
      <c r="E594" s="89">
        <f t="shared" si="42"/>
        <v>0</v>
      </c>
      <c r="F594" s="90">
        <f t="shared" si="43"/>
        <v>0</v>
      </c>
      <c r="G594" s="10" t="s">
        <v>352</v>
      </c>
      <c r="H594" s="48"/>
      <c r="I594" s="37"/>
      <c r="J594" s="37"/>
      <c r="K594" s="37"/>
      <c r="L594" s="37"/>
    </row>
    <row r="595" spans="1:14">
      <c r="A595" s="134"/>
      <c r="B595" s="189"/>
      <c r="C595" s="89" t="e">
        <f t="shared" si="40"/>
        <v>#REF!</v>
      </c>
      <c r="D595" s="89" t="e">
        <f t="shared" si="41"/>
        <v>#REF!</v>
      </c>
      <c r="E595" s="89" t="e">
        <f t="shared" si="42"/>
        <v>#REF!</v>
      </c>
      <c r="F595" s="90" t="e">
        <f t="shared" si="43"/>
        <v>#REF!</v>
      </c>
      <c r="G595" s="10" t="s">
        <v>32</v>
      </c>
      <c r="H595" s="48">
        <v>135</v>
      </c>
      <c r="I595" s="37" t="e">
        <f>VLOOKUP($G595,#REF!,3,0)</f>
        <v>#REF!</v>
      </c>
      <c r="J595" s="37" t="e">
        <f>VLOOKUP($G595,#REF!,5,0)</f>
        <v>#REF!</v>
      </c>
      <c r="K595" s="37" t="e">
        <f>VLOOKUP($G595,#REF!,12,0)</f>
        <v>#REF!</v>
      </c>
      <c r="L595" s="37" t="e">
        <f>VLOOKUP($G595,#REF!,8,0)</f>
        <v>#REF!</v>
      </c>
    </row>
    <row r="596" spans="1:14">
      <c r="A596" s="135"/>
      <c r="B596" s="136"/>
      <c r="C596" s="89" t="e">
        <f t="shared" si="40"/>
        <v>#REF!</v>
      </c>
      <c r="D596" s="89" t="e">
        <f t="shared" si="41"/>
        <v>#REF!</v>
      </c>
      <c r="E596" s="89" t="e">
        <f t="shared" si="42"/>
        <v>#REF!</v>
      </c>
      <c r="F596" s="90" t="e">
        <f t="shared" si="43"/>
        <v>#REF!</v>
      </c>
      <c r="G596" s="10" t="s">
        <v>380</v>
      </c>
      <c r="H596" s="48">
        <v>10</v>
      </c>
      <c r="I596" s="37" t="e">
        <f>VLOOKUP($G596,#REF!,3,0)</f>
        <v>#REF!</v>
      </c>
      <c r="J596" s="37" t="e">
        <f>VLOOKUP($G596,#REF!,5,0)</f>
        <v>#REF!</v>
      </c>
      <c r="K596" s="37" t="e">
        <f>VLOOKUP($G596,#REF!,12,0)</f>
        <v>#REF!</v>
      </c>
      <c r="L596" s="37" t="e">
        <f>VLOOKUP($G596,#REF!,8,0)</f>
        <v>#REF!</v>
      </c>
    </row>
    <row r="597" spans="1:14" ht="21" customHeight="1">
      <c r="A597" s="133" t="s">
        <v>381</v>
      </c>
      <c r="B597" s="188" t="s">
        <v>382</v>
      </c>
      <c r="C597" s="9" t="e">
        <f t="shared" si="40"/>
        <v>#REF!</v>
      </c>
      <c r="D597" s="9" t="e">
        <f t="shared" si="41"/>
        <v>#REF!</v>
      </c>
      <c r="E597" s="9" t="e">
        <f t="shared" si="42"/>
        <v>#REF!</v>
      </c>
      <c r="F597" s="9" t="e">
        <f t="shared" si="43"/>
        <v>#REF!</v>
      </c>
      <c r="G597" s="10" t="s">
        <v>185</v>
      </c>
      <c r="H597" s="34">
        <v>140</v>
      </c>
      <c r="I597" s="37" t="e">
        <f>VLOOKUP($G597,#REF!,3,0)</f>
        <v>#REF!</v>
      </c>
      <c r="J597" s="37" t="e">
        <f>VLOOKUP($G597,#REF!,5,0)</f>
        <v>#REF!</v>
      </c>
      <c r="K597" s="37" t="e">
        <f>VLOOKUP($G597,#REF!,12,0)</f>
        <v>#REF!</v>
      </c>
      <c r="L597" s="37" t="e">
        <f>VLOOKUP($G597,#REF!,8,0)</f>
        <v>#REF!</v>
      </c>
      <c r="M597" s="35"/>
      <c r="N597" s="35"/>
    </row>
    <row r="598" spans="1:14">
      <c r="A598" s="134"/>
      <c r="B598" s="189"/>
      <c r="C598" s="9" t="e">
        <f t="shared" si="40"/>
        <v>#REF!</v>
      </c>
      <c r="D598" s="9" t="e">
        <f t="shared" si="41"/>
        <v>#REF!</v>
      </c>
      <c r="E598" s="9" t="e">
        <f t="shared" si="42"/>
        <v>#REF!</v>
      </c>
      <c r="F598" s="9" t="e">
        <f t="shared" si="43"/>
        <v>#REF!</v>
      </c>
      <c r="G598" s="10" t="s">
        <v>383</v>
      </c>
      <c r="H598" s="34">
        <v>10</v>
      </c>
      <c r="I598" s="37" t="e">
        <f>VLOOKUP($G598,#REF!,3,0)</f>
        <v>#REF!</v>
      </c>
      <c r="J598" s="37" t="e">
        <f>VLOOKUP($G598,#REF!,5,0)</f>
        <v>#REF!</v>
      </c>
      <c r="K598" s="37" t="e">
        <f>VLOOKUP($G598,#REF!,12,0)</f>
        <v>#REF!</v>
      </c>
      <c r="L598" s="37" t="e">
        <f>VLOOKUP($G598,#REF!,8,0)</f>
        <v>#REF!</v>
      </c>
      <c r="M598" s="35"/>
      <c r="N598" s="35"/>
    </row>
    <row r="599" spans="1:14">
      <c r="A599" s="134"/>
      <c r="B599" s="189"/>
      <c r="C599" s="9">
        <f t="shared" si="40"/>
        <v>0</v>
      </c>
      <c r="D599" s="9">
        <f t="shared" si="41"/>
        <v>0</v>
      </c>
      <c r="E599" s="9">
        <f t="shared" si="42"/>
        <v>0</v>
      </c>
      <c r="F599" s="9">
        <f t="shared" si="43"/>
        <v>0</v>
      </c>
      <c r="G599" s="10" t="s">
        <v>362</v>
      </c>
      <c r="H599" s="34"/>
      <c r="I599" s="37"/>
      <c r="J599" s="37"/>
      <c r="K599" s="37"/>
      <c r="L599" s="37"/>
      <c r="M599" s="35"/>
      <c r="N599" s="35"/>
    </row>
    <row r="600" spans="1:14" ht="41.25">
      <c r="A600" s="134"/>
      <c r="B600" s="189"/>
      <c r="C600" s="9">
        <f t="shared" si="40"/>
        <v>0</v>
      </c>
      <c r="D600" s="9">
        <f t="shared" si="41"/>
        <v>0</v>
      </c>
      <c r="E600" s="9">
        <f t="shared" si="42"/>
        <v>0</v>
      </c>
      <c r="F600" s="9">
        <f t="shared" si="43"/>
        <v>0</v>
      </c>
      <c r="G600" s="10" t="s">
        <v>352</v>
      </c>
      <c r="H600" s="34"/>
      <c r="I600" s="37"/>
      <c r="J600" s="37"/>
      <c r="K600" s="37"/>
      <c r="L600" s="37"/>
      <c r="M600" s="35"/>
      <c r="N600" s="35"/>
    </row>
    <row r="601" spans="1:14">
      <c r="A601" s="135"/>
      <c r="B601" s="136"/>
      <c r="C601" s="9" t="e">
        <f t="shared" si="40"/>
        <v>#REF!</v>
      </c>
      <c r="D601" s="9" t="e">
        <f t="shared" si="41"/>
        <v>#REF!</v>
      </c>
      <c r="E601" s="9" t="e">
        <f t="shared" si="42"/>
        <v>#REF!</v>
      </c>
      <c r="F601" s="9" t="e">
        <f t="shared" si="43"/>
        <v>#REF!</v>
      </c>
      <c r="G601" s="10" t="s">
        <v>301</v>
      </c>
      <c r="H601" s="34">
        <v>60</v>
      </c>
      <c r="I601" s="37" t="e">
        <f>VLOOKUP($G601,#REF!,3,0)</f>
        <v>#REF!</v>
      </c>
      <c r="J601" s="37" t="e">
        <f>VLOOKUP($G601,#REF!,5,0)</f>
        <v>#REF!</v>
      </c>
      <c r="K601" s="37" t="e">
        <f>VLOOKUP($G601,#REF!,12,0)</f>
        <v>#REF!</v>
      </c>
      <c r="L601" s="37" t="e">
        <f>VLOOKUP($G601,#REF!,8,0)</f>
        <v>#REF!</v>
      </c>
      <c r="M601" s="35"/>
      <c r="N601" s="35"/>
    </row>
    <row r="602" spans="1:14">
      <c r="C602" s="43"/>
      <c r="D602" s="43"/>
      <c r="E602" s="43"/>
      <c r="F602" s="43"/>
      <c r="G602" s="39"/>
      <c r="H602" s="42"/>
      <c r="I602" s="91"/>
      <c r="J602" s="91"/>
      <c r="K602" s="91"/>
      <c r="L602" s="91"/>
    </row>
    <row r="603" spans="1:14" ht="21" customHeight="1">
      <c r="A603" s="137" t="s">
        <v>384</v>
      </c>
      <c r="B603" s="174" t="s">
        <v>385</v>
      </c>
      <c r="C603" s="9" t="e">
        <f t="shared" ref="C603:C610" si="44">H603*I603/100</f>
        <v>#REF!</v>
      </c>
      <c r="D603" s="9" t="e">
        <f t="shared" ref="D603:D610" si="45">H603*J603/100</f>
        <v>#REF!</v>
      </c>
      <c r="E603" s="9" t="e">
        <f t="shared" ref="E603:E610" si="46">H603*K603/100</f>
        <v>#REF!</v>
      </c>
      <c r="F603" s="9" t="e">
        <f t="shared" ref="F603:F610" si="47">H603*L603/100</f>
        <v>#REF!</v>
      </c>
      <c r="G603" s="39" t="s">
        <v>330</v>
      </c>
      <c r="H603" s="42">
        <v>35</v>
      </c>
      <c r="I603" s="37" t="e">
        <f>VLOOKUP($G603,#REF!,3,0)</f>
        <v>#REF!</v>
      </c>
      <c r="J603" s="37" t="e">
        <f>VLOOKUP($G603,#REF!,5,0)</f>
        <v>#REF!</v>
      </c>
      <c r="K603" s="37" t="e">
        <f>VLOOKUP($G603,#REF!,12,0)</f>
        <v>#REF!</v>
      </c>
      <c r="L603" s="37" t="e">
        <f>VLOOKUP($G603,#REF!,8,0)</f>
        <v>#REF!</v>
      </c>
    </row>
    <row r="604" spans="1:14">
      <c r="A604" s="138"/>
      <c r="B604" s="175"/>
      <c r="C604" s="9" t="e">
        <f t="shared" si="44"/>
        <v>#REF!</v>
      </c>
      <c r="D604" s="9" t="e">
        <f t="shared" si="45"/>
        <v>#REF!</v>
      </c>
      <c r="E604" s="9" t="e">
        <f t="shared" si="46"/>
        <v>#REF!</v>
      </c>
      <c r="F604" s="9" t="e">
        <f t="shared" si="47"/>
        <v>#REF!</v>
      </c>
      <c r="G604" s="40" t="s">
        <v>184</v>
      </c>
      <c r="H604" s="42">
        <v>150</v>
      </c>
      <c r="I604" s="37" t="e">
        <f>VLOOKUP($G604,#REF!,3,0)</f>
        <v>#REF!</v>
      </c>
      <c r="J604" s="37" t="e">
        <f>VLOOKUP($G604,#REF!,5,0)</f>
        <v>#REF!</v>
      </c>
      <c r="K604" s="37" t="e">
        <f>VLOOKUP($G604,#REF!,12,0)</f>
        <v>#REF!</v>
      </c>
      <c r="L604" s="37" t="e">
        <f>VLOOKUP($G604,#REF!,8,0)</f>
        <v>#REF!</v>
      </c>
    </row>
    <row r="605" spans="1:14">
      <c r="A605" s="138"/>
      <c r="B605" s="175"/>
      <c r="C605" s="16" t="e">
        <f t="shared" si="44"/>
        <v>#REF!</v>
      </c>
      <c r="D605" s="16" t="e">
        <f t="shared" si="45"/>
        <v>#REF!</v>
      </c>
      <c r="E605" s="16" t="e">
        <f t="shared" si="46"/>
        <v>#REF!</v>
      </c>
      <c r="F605" s="16" t="e">
        <f t="shared" si="47"/>
        <v>#REF!</v>
      </c>
      <c r="G605" s="10" t="s">
        <v>51</v>
      </c>
      <c r="H605" s="11">
        <v>75</v>
      </c>
      <c r="I605" s="37" t="e">
        <f>VLOOKUP($G605,#REF!,3,0)</f>
        <v>#REF!</v>
      </c>
      <c r="J605" s="37" t="e">
        <f>VLOOKUP($G605,#REF!,5,0)</f>
        <v>#REF!</v>
      </c>
      <c r="K605" s="37" t="e">
        <f>VLOOKUP($G605,#REF!,12,0)</f>
        <v>#REF!</v>
      </c>
      <c r="L605" s="37" t="e">
        <f>VLOOKUP($G605,#REF!,8,0)</f>
        <v>#REF!</v>
      </c>
    </row>
    <row r="606" spans="1:14">
      <c r="A606" s="138"/>
      <c r="B606" s="175"/>
      <c r="C606" s="9">
        <f t="shared" si="44"/>
        <v>0</v>
      </c>
      <c r="D606" s="9">
        <f t="shared" si="45"/>
        <v>0</v>
      </c>
      <c r="E606" s="9">
        <f t="shared" si="46"/>
        <v>0</v>
      </c>
      <c r="F606" s="9">
        <f t="shared" si="47"/>
        <v>0</v>
      </c>
      <c r="G606" s="40" t="s">
        <v>386</v>
      </c>
      <c r="H606" s="42"/>
      <c r="I606" s="37"/>
      <c r="J606" s="37"/>
      <c r="K606" s="37"/>
      <c r="L606" s="37"/>
    </row>
    <row r="607" spans="1:14">
      <c r="A607" s="138"/>
      <c r="B607" s="175"/>
      <c r="C607" s="9" t="e">
        <f t="shared" si="44"/>
        <v>#REF!</v>
      </c>
      <c r="D607" s="9" t="e">
        <f t="shared" si="45"/>
        <v>#REF!</v>
      </c>
      <c r="E607" s="9" t="e">
        <f t="shared" si="46"/>
        <v>#REF!</v>
      </c>
      <c r="F607" s="9" t="e">
        <f t="shared" si="47"/>
        <v>#REF!</v>
      </c>
      <c r="G607" s="40" t="s">
        <v>180</v>
      </c>
      <c r="H607" s="42">
        <v>100</v>
      </c>
      <c r="I607" s="37" t="e">
        <f>VLOOKUP($G607,#REF!,3,0)</f>
        <v>#REF!</v>
      </c>
      <c r="J607" s="37" t="e">
        <f>VLOOKUP($G607,#REF!,5,0)</f>
        <v>#REF!</v>
      </c>
      <c r="K607" s="37" t="e">
        <f>VLOOKUP($G607,#REF!,12,0)</f>
        <v>#REF!</v>
      </c>
      <c r="L607" s="37" t="e">
        <f>VLOOKUP($G607,#REF!,8,0)</f>
        <v>#REF!</v>
      </c>
    </row>
    <row r="608" spans="1:14">
      <c r="A608" s="138"/>
      <c r="B608" s="175"/>
      <c r="C608" s="9" t="e">
        <f t="shared" si="44"/>
        <v>#REF!</v>
      </c>
      <c r="D608" s="9" t="e">
        <f t="shared" si="45"/>
        <v>#REF!</v>
      </c>
      <c r="E608" s="9" t="e">
        <f t="shared" si="46"/>
        <v>#REF!</v>
      </c>
      <c r="F608" s="9" t="e">
        <f t="shared" si="47"/>
        <v>#REF!</v>
      </c>
      <c r="G608" s="40" t="s">
        <v>273</v>
      </c>
      <c r="H608" s="42">
        <v>15</v>
      </c>
      <c r="I608" s="37" t="e">
        <f>VLOOKUP($G608,#REF!,3,0)</f>
        <v>#REF!</v>
      </c>
      <c r="J608" s="37" t="e">
        <f>VLOOKUP($G608,#REF!,5,0)</f>
        <v>#REF!</v>
      </c>
      <c r="K608" s="37" t="e">
        <f>VLOOKUP($G608,#REF!,12,0)</f>
        <v>#REF!</v>
      </c>
      <c r="L608" s="37" t="e">
        <f>VLOOKUP($G608,#REF!,8,0)</f>
        <v>#REF!</v>
      </c>
    </row>
    <row r="609" spans="1:12">
      <c r="A609" s="138"/>
      <c r="B609" s="175"/>
      <c r="C609" s="9" t="e">
        <f t="shared" si="44"/>
        <v>#REF!</v>
      </c>
      <c r="D609" s="9" t="e">
        <f t="shared" si="45"/>
        <v>#REF!</v>
      </c>
      <c r="E609" s="9" t="e">
        <f t="shared" si="46"/>
        <v>#REF!</v>
      </c>
      <c r="F609" s="9" t="e">
        <f t="shared" si="47"/>
        <v>#REF!</v>
      </c>
      <c r="G609" s="45" t="s">
        <v>387</v>
      </c>
      <c r="H609" s="42">
        <v>10</v>
      </c>
      <c r="I609" s="37" t="e">
        <f>VLOOKUP($G609,#REF!,3,0)</f>
        <v>#REF!</v>
      </c>
      <c r="J609" s="37" t="e">
        <f>VLOOKUP($G609,#REF!,5,0)</f>
        <v>#REF!</v>
      </c>
      <c r="K609" s="37" t="e">
        <f>VLOOKUP($G609,#REF!,12,0)</f>
        <v>#REF!</v>
      </c>
      <c r="L609" s="37" t="e">
        <f>VLOOKUP($G609,#REF!,8,0)</f>
        <v>#REF!</v>
      </c>
    </row>
    <row r="610" spans="1:12">
      <c r="A610" s="106"/>
      <c r="B610" s="176"/>
      <c r="C610" s="9" t="e">
        <f t="shared" si="44"/>
        <v>#REF!</v>
      </c>
      <c r="D610" s="9" t="e">
        <f t="shared" si="45"/>
        <v>#REF!</v>
      </c>
      <c r="E610" s="9" t="e">
        <f t="shared" si="46"/>
        <v>#REF!</v>
      </c>
      <c r="F610" s="9" t="e">
        <f t="shared" si="47"/>
        <v>#REF!</v>
      </c>
      <c r="G610" s="40" t="s">
        <v>195</v>
      </c>
      <c r="H610" s="42">
        <v>5</v>
      </c>
      <c r="I610" s="37" t="e">
        <f>VLOOKUP($G610,#REF!,3,0)</f>
        <v>#REF!</v>
      </c>
      <c r="J610" s="37" t="e">
        <f>VLOOKUP($G610,#REF!,5,0)</f>
        <v>#REF!</v>
      </c>
      <c r="K610" s="37" t="e">
        <f>VLOOKUP($G610,#REF!,12,0)</f>
        <v>#REF!</v>
      </c>
      <c r="L610" s="37" t="e">
        <f>VLOOKUP($G610,#REF!,8,0)</f>
        <v>#REF!</v>
      </c>
    </row>
    <row r="611" spans="1:12">
      <c r="A611" s="106"/>
      <c r="B611" s="176"/>
      <c r="C611" s="9" t="e">
        <f>SUM(C603:C610)</f>
        <v>#REF!</v>
      </c>
      <c r="D611" s="9" t="e">
        <f>SUM(D603:D610)</f>
        <v>#REF!</v>
      </c>
      <c r="E611" s="9" t="e">
        <f>SUM(E603:E610)</f>
        <v>#REF!</v>
      </c>
      <c r="F611" s="9" t="e">
        <f>SUM(F603:F610)</f>
        <v>#REF!</v>
      </c>
      <c r="G611" s="40"/>
      <c r="H611" s="42"/>
      <c r="I611" s="37"/>
      <c r="J611" s="37"/>
      <c r="K611" s="37"/>
      <c r="L611" s="37"/>
    </row>
    <row r="612" spans="1:12">
      <c r="A612" s="104"/>
      <c r="B612" s="180"/>
      <c r="C612" s="43"/>
      <c r="D612" s="43"/>
      <c r="E612" s="43"/>
      <c r="F612" s="43"/>
      <c r="G612" s="39"/>
      <c r="H612" s="42"/>
      <c r="I612" s="91"/>
      <c r="J612" s="91"/>
      <c r="K612" s="91"/>
      <c r="L612" s="91"/>
    </row>
    <row r="613" spans="1:12" ht="21" customHeight="1">
      <c r="A613" s="137" t="s">
        <v>388</v>
      </c>
      <c r="B613" s="174" t="s">
        <v>389</v>
      </c>
      <c r="C613" s="9" t="e">
        <f t="shared" ref="C613:C618" si="48">H613*I613/100</f>
        <v>#REF!</v>
      </c>
      <c r="D613" s="9" t="e">
        <f t="shared" ref="D613:D618" si="49">H613*J613/100</f>
        <v>#REF!</v>
      </c>
      <c r="E613" s="9" t="e">
        <f t="shared" ref="E613:E618" si="50">H613*K613/100</f>
        <v>#REF!</v>
      </c>
      <c r="F613" s="9" t="e">
        <f t="shared" ref="F613:F618" si="51">H613*L613/100</f>
        <v>#REF!</v>
      </c>
      <c r="G613" s="40" t="s">
        <v>390</v>
      </c>
      <c r="H613" s="42">
        <v>100</v>
      </c>
      <c r="I613" s="37" t="e">
        <f>VLOOKUP($G613,#REF!,3,0)</f>
        <v>#REF!</v>
      </c>
      <c r="J613" s="37" t="e">
        <f>VLOOKUP($G613,#REF!,5,0)</f>
        <v>#REF!</v>
      </c>
      <c r="K613" s="37" t="e">
        <f>VLOOKUP($G613,#REF!,12,0)</f>
        <v>#REF!</v>
      </c>
      <c r="L613" s="37" t="e">
        <f>VLOOKUP($G613,#REF!,8,0)</f>
        <v>#REF!</v>
      </c>
    </row>
    <row r="614" spans="1:12">
      <c r="A614" s="138"/>
      <c r="B614" s="175"/>
      <c r="C614" s="9" t="e">
        <f t="shared" si="48"/>
        <v>#REF!</v>
      </c>
      <c r="D614" s="9" t="e">
        <f t="shared" si="49"/>
        <v>#REF!</v>
      </c>
      <c r="E614" s="9" t="e">
        <f t="shared" si="50"/>
        <v>#REF!</v>
      </c>
      <c r="F614" s="9" t="e">
        <f t="shared" si="51"/>
        <v>#REF!</v>
      </c>
      <c r="G614" s="39" t="s">
        <v>330</v>
      </c>
      <c r="H614" s="42">
        <v>40</v>
      </c>
      <c r="I614" s="37" t="e">
        <f>VLOOKUP($G614,#REF!,3,0)</f>
        <v>#REF!</v>
      </c>
      <c r="J614" s="37" t="e">
        <f>VLOOKUP($G614,#REF!,5,0)</f>
        <v>#REF!</v>
      </c>
      <c r="K614" s="37" t="e">
        <f>VLOOKUP($G614,#REF!,12,0)</f>
        <v>#REF!</v>
      </c>
      <c r="L614" s="37" t="e">
        <f>VLOOKUP($G614,#REF!,8,0)</f>
        <v>#REF!</v>
      </c>
    </row>
    <row r="615" spans="1:12">
      <c r="A615" s="138"/>
      <c r="B615" s="175"/>
      <c r="C615" s="9" t="e">
        <f t="shared" si="48"/>
        <v>#REF!</v>
      </c>
      <c r="D615" s="9" t="e">
        <f t="shared" si="49"/>
        <v>#REF!</v>
      </c>
      <c r="E615" s="9" t="e">
        <f t="shared" si="50"/>
        <v>#REF!</v>
      </c>
      <c r="F615" s="9" t="e">
        <f t="shared" si="51"/>
        <v>#REF!</v>
      </c>
      <c r="G615" s="40" t="s">
        <v>161</v>
      </c>
      <c r="H615" s="42">
        <v>100</v>
      </c>
      <c r="I615" s="37" t="e">
        <f>VLOOKUP($G615,#REF!,3,0)</f>
        <v>#REF!</v>
      </c>
      <c r="J615" s="37" t="e">
        <f>VLOOKUP($G615,#REF!,5,0)</f>
        <v>#REF!</v>
      </c>
      <c r="K615" s="37" t="e">
        <f>VLOOKUP($G615,#REF!,12,0)</f>
        <v>#REF!</v>
      </c>
      <c r="L615" s="37" t="e">
        <f>VLOOKUP($G615,#REF!,8,0)</f>
        <v>#REF!</v>
      </c>
    </row>
    <row r="616" spans="1:12">
      <c r="A616" s="138"/>
      <c r="B616" s="175"/>
      <c r="C616" s="9" t="e">
        <f t="shared" si="48"/>
        <v>#REF!</v>
      </c>
      <c r="D616" s="9" t="e">
        <f t="shared" si="49"/>
        <v>#REF!</v>
      </c>
      <c r="E616" s="9" t="e">
        <f t="shared" si="50"/>
        <v>#REF!</v>
      </c>
      <c r="F616" s="9" t="e">
        <f t="shared" si="51"/>
        <v>#REF!</v>
      </c>
      <c r="G616" s="87" t="s">
        <v>305</v>
      </c>
      <c r="H616" s="42">
        <v>100</v>
      </c>
      <c r="I616" s="37" t="e">
        <f>VLOOKUP($G616,#REF!,3,0)</f>
        <v>#REF!</v>
      </c>
      <c r="J616" s="37" t="e">
        <f>VLOOKUP($G616,#REF!,5,0)</f>
        <v>#REF!</v>
      </c>
      <c r="K616" s="37" t="e">
        <f>VLOOKUP($G616,#REF!,12,0)</f>
        <v>#REF!</v>
      </c>
      <c r="L616" s="37" t="e">
        <f>VLOOKUP($G616,#REF!,8,0)</f>
        <v>#REF!</v>
      </c>
    </row>
    <row r="617" spans="1:12">
      <c r="A617" s="138"/>
      <c r="B617" s="175"/>
      <c r="C617" s="9">
        <f t="shared" si="48"/>
        <v>0</v>
      </c>
      <c r="D617" s="9">
        <f t="shared" si="49"/>
        <v>0</v>
      </c>
      <c r="E617" s="9">
        <f t="shared" si="50"/>
        <v>0</v>
      </c>
      <c r="F617" s="9">
        <f t="shared" si="51"/>
        <v>0</v>
      </c>
      <c r="G617" s="40" t="s">
        <v>391</v>
      </c>
      <c r="H617" s="42"/>
      <c r="I617" s="37"/>
      <c r="J617" s="37"/>
      <c r="K617" s="37"/>
      <c r="L617" s="37"/>
    </row>
    <row r="618" spans="1:12" ht="40.5">
      <c r="A618" s="106"/>
      <c r="B618" s="176"/>
      <c r="C618" s="9">
        <f t="shared" si="48"/>
        <v>0</v>
      </c>
      <c r="D618" s="9">
        <f t="shared" si="49"/>
        <v>0</v>
      </c>
      <c r="E618" s="9">
        <f t="shared" si="50"/>
        <v>0</v>
      </c>
      <c r="F618" s="9">
        <f t="shared" si="51"/>
        <v>0</v>
      </c>
      <c r="G618" s="40" t="s">
        <v>392</v>
      </c>
      <c r="H618" s="42"/>
      <c r="I618" s="91"/>
      <c r="J618" s="91"/>
      <c r="K618" s="91"/>
      <c r="L618" s="91"/>
    </row>
    <row r="619" spans="1:12">
      <c r="A619" s="107"/>
      <c r="B619" s="108"/>
      <c r="C619" s="2" t="e">
        <f>SUM(C613:C618)</f>
        <v>#REF!</v>
      </c>
      <c r="D619" s="2" t="e">
        <f>SUM(D613:D618)</f>
        <v>#REF!</v>
      </c>
      <c r="E619" s="2" t="e">
        <f>SUM(E613:E618)</f>
        <v>#REF!</v>
      </c>
      <c r="F619" s="2" t="e">
        <f>SUM(F613:F618)</f>
        <v>#REF!</v>
      </c>
      <c r="G619" s="92"/>
      <c r="H619" s="93"/>
      <c r="I619" s="94"/>
      <c r="J619" s="94"/>
      <c r="K619" s="94"/>
      <c r="L619" s="94"/>
    </row>
    <row r="622" spans="1:12">
      <c r="A622" s="109" t="s">
        <v>0</v>
      </c>
      <c r="B622" s="5" t="s">
        <v>1</v>
      </c>
      <c r="C622" s="6" t="s">
        <v>2</v>
      </c>
      <c r="D622" s="6" t="s">
        <v>3</v>
      </c>
      <c r="E622" s="6" t="s">
        <v>4</v>
      </c>
      <c r="F622" s="6" t="s">
        <v>5</v>
      </c>
      <c r="G622" s="7" t="s">
        <v>6</v>
      </c>
      <c r="H622" s="8" t="s">
        <v>7</v>
      </c>
    </row>
    <row r="623" spans="1:12" ht="21" customHeight="1">
      <c r="A623" s="133" t="s">
        <v>393</v>
      </c>
      <c r="B623" s="139" t="s">
        <v>394</v>
      </c>
      <c r="C623" s="9" t="e">
        <f t="shared" ref="C623:C628" si="52">H623*I623/100</f>
        <v>#REF!</v>
      </c>
      <c r="D623" s="9" t="e">
        <f t="shared" ref="D623:D628" si="53">H623*J623/100</f>
        <v>#REF!</v>
      </c>
      <c r="E623" s="9" t="e">
        <f t="shared" ref="E623:E628" si="54">H623*K623/100</f>
        <v>#REF!</v>
      </c>
      <c r="F623" s="9" t="e">
        <f t="shared" ref="F623:F628" si="55">H623*L623/100</f>
        <v>#REF!</v>
      </c>
      <c r="G623" s="10" t="s">
        <v>330</v>
      </c>
      <c r="H623" s="11">
        <v>35</v>
      </c>
      <c r="I623" s="37" t="e">
        <f>VLOOKUP($G623,#REF!,3,0)</f>
        <v>#REF!</v>
      </c>
      <c r="J623" s="37" t="e">
        <f>VLOOKUP($G623,#REF!,5,0)</f>
        <v>#REF!</v>
      </c>
      <c r="K623" s="37" t="e">
        <f>VLOOKUP($G623,#REF!,12,0)</f>
        <v>#REF!</v>
      </c>
      <c r="L623" s="37" t="e">
        <f>VLOOKUP($G623,#REF!,8,0)</f>
        <v>#REF!</v>
      </c>
    </row>
    <row r="624" spans="1:12" ht="21.95" customHeight="1">
      <c r="A624" s="134"/>
      <c r="B624" s="140"/>
      <c r="C624" s="9" t="e">
        <f t="shared" si="52"/>
        <v>#REF!</v>
      </c>
      <c r="D624" s="9" t="e">
        <f t="shared" si="53"/>
        <v>#REF!</v>
      </c>
      <c r="E624" s="9" t="e">
        <f t="shared" si="54"/>
        <v>#REF!</v>
      </c>
      <c r="F624" s="9" t="e">
        <f t="shared" si="55"/>
        <v>#REF!</v>
      </c>
      <c r="G624" s="10" t="s">
        <v>51</v>
      </c>
      <c r="H624" s="11">
        <v>100</v>
      </c>
      <c r="I624" s="37" t="e">
        <f>VLOOKUP($G624,#REF!,3,0)</f>
        <v>#REF!</v>
      </c>
      <c r="J624" s="37" t="e">
        <f>VLOOKUP($G624,#REF!,5,0)</f>
        <v>#REF!</v>
      </c>
      <c r="K624" s="37" t="e">
        <f>VLOOKUP($G624,#REF!,12,0)</f>
        <v>#REF!</v>
      </c>
      <c r="L624" s="37" t="e">
        <f>VLOOKUP($G624,#REF!,8,0)</f>
        <v>#REF!</v>
      </c>
    </row>
    <row r="625" spans="1:12" ht="21.95" customHeight="1">
      <c r="A625" s="134"/>
      <c r="B625" s="140"/>
      <c r="C625" s="9">
        <f t="shared" si="52"/>
        <v>0</v>
      </c>
      <c r="D625" s="9">
        <f t="shared" si="53"/>
        <v>0</v>
      </c>
      <c r="E625" s="9">
        <f t="shared" si="54"/>
        <v>0</v>
      </c>
      <c r="F625" s="9">
        <f t="shared" si="55"/>
        <v>0</v>
      </c>
      <c r="G625" s="10" t="s">
        <v>395</v>
      </c>
      <c r="H625" s="11"/>
      <c r="I625" s="37"/>
      <c r="J625" s="37"/>
      <c r="K625" s="37"/>
      <c r="L625" s="37"/>
    </row>
    <row r="626" spans="1:12" ht="21.95" customHeight="1">
      <c r="A626" s="134"/>
      <c r="B626" s="140"/>
      <c r="C626" s="9" t="e">
        <f t="shared" si="52"/>
        <v>#REF!</v>
      </c>
      <c r="D626" s="9" t="e">
        <f t="shared" si="53"/>
        <v>#REF!</v>
      </c>
      <c r="E626" s="9" t="e">
        <f t="shared" si="54"/>
        <v>#REF!</v>
      </c>
      <c r="F626" s="9" t="e">
        <f t="shared" si="55"/>
        <v>#REF!</v>
      </c>
      <c r="G626" s="10" t="s">
        <v>396</v>
      </c>
      <c r="H626" s="11"/>
      <c r="I626" s="37" t="e">
        <f>VLOOKUP($G626,#REF!,3,0)</f>
        <v>#REF!</v>
      </c>
      <c r="J626" s="37" t="e">
        <f>VLOOKUP($G626,#REF!,5,0)</f>
        <v>#REF!</v>
      </c>
      <c r="K626" s="37" t="e">
        <f>VLOOKUP($G626,#REF!,12,0)</f>
        <v>#REF!</v>
      </c>
      <c r="L626" s="37" t="e">
        <f>VLOOKUP($G626,#REF!,8,0)</f>
        <v>#REF!</v>
      </c>
    </row>
    <row r="627" spans="1:12" ht="21.95" customHeight="1">
      <c r="A627" s="134"/>
      <c r="B627" s="140"/>
      <c r="C627" s="9" t="e">
        <f t="shared" si="52"/>
        <v>#REF!</v>
      </c>
      <c r="D627" s="9" t="e">
        <f t="shared" si="53"/>
        <v>#REF!</v>
      </c>
      <c r="E627" s="9" t="e">
        <f t="shared" si="54"/>
        <v>#REF!</v>
      </c>
      <c r="F627" s="9" t="e">
        <f t="shared" si="55"/>
        <v>#REF!</v>
      </c>
      <c r="G627" s="10" t="s">
        <v>397</v>
      </c>
      <c r="H627" s="11">
        <v>10</v>
      </c>
      <c r="I627" s="37" t="e">
        <f>VLOOKUP($G627,#REF!,3,0)</f>
        <v>#REF!</v>
      </c>
      <c r="J627" s="37" t="e">
        <f>VLOOKUP($G627,#REF!,5,0)</f>
        <v>#REF!</v>
      </c>
      <c r="K627" s="37" t="e">
        <f>VLOOKUP($G627,#REF!,12,0)</f>
        <v>#REF!</v>
      </c>
      <c r="L627" s="37" t="e">
        <f>VLOOKUP($G627,#REF!,8,0)</f>
        <v>#REF!</v>
      </c>
    </row>
    <row r="628" spans="1:12" ht="21.95" customHeight="1">
      <c r="A628" s="134"/>
      <c r="B628" s="140"/>
      <c r="C628" s="9" t="e">
        <f t="shared" si="52"/>
        <v>#REF!</v>
      </c>
      <c r="D628" s="9" t="e">
        <f t="shared" si="53"/>
        <v>#REF!</v>
      </c>
      <c r="E628" s="9" t="e">
        <f t="shared" si="54"/>
        <v>#REF!</v>
      </c>
      <c r="F628" s="9" t="e">
        <f t="shared" si="55"/>
        <v>#REF!</v>
      </c>
      <c r="G628" s="10" t="s">
        <v>237</v>
      </c>
      <c r="H628" s="11">
        <v>10</v>
      </c>
      <c r="I628" s="37" t="e">
        <f>VLOOKUP($G628,#REF!,3,0)</f>
        <v>#REF!</v>
      </c>
      <c r="J628" s="37" t="e">
        <f>VLOOKUP($G628,#REF!,5,0)</f>
        <v>#REF!</v>
      </c>
      <c r="K628" s="37" t="e">
        <f>VLOOKUP($G628,#REF!,12,0)</f>
        <v>#REF!</v>
      </c>
      <c r="L628" s="37" t="e">
        <f>VLOOKUP($G628,#REF!,8,0)</f>
        <v>#REF!</v>
      </c>
    </row>
    <row r="629" spans="1:12" ht="44.1" customHeight="1">
      <c r="A629" s="135"/>
      <c r="B629" s="141"/>
      <c r="C629" s="12" t="e">
        <f>SUM(C623:C628)</f>
        <v>#REF!</v>
      </c>
      <c r="D629" s="12" t="e">
        <f>SUM(D623:D628)</f>
        <v>#REF!</v>
      </c>
      <c r="E629" s="12" t="e">
        <f>SUM(E623:E628)</f>
        <v>#REF!</v>
      </c>
      <c r="F629" s="12" t="e">
        <f>SUM(F623:F628)</f>
        <v>#REF!</v>
      </c>
      <c r="G629" s="10" t="s">
        <v>352</v>
      </c>
      <c r="H629" s="11"/>
      <c r="I629" s="37"/>
      <c r="J629" s="37"/>
      <c r="K629" s="37"/>
      <c r="L629" s="37"/>
    </row>
    <row r="630" spans="1:12">
      <c r="A630" s="110"/>
      <c r="B630" s="110"/>
      <c r="C630" s="13"/>
      <c r="D630" s="13"/>
      <c r="E630" s="13"/>
      <c r="F630" s="13"/>
      <c r="G630" s="14"/>
      <c r="H630" s="15"/>
      <c r="I630" s="50"/>
      <c r="J630" s="50"/>
      <c r="K630" s="50"/>
      <c r="L630" s="50"/>
    </row>
    <row r="631" spans="1:12">
      <c r="A631" s="109" t="s">
        <v>0</v>
      </c>
      <c r="B631" s="5" t="s">
        <v>1</v>
      </c>
      <c r="C631" s="6" t="s">
        <v>2</v>
      </c>
      <c r="D631" s="6" t="s">
        <v>3</v>
      </c>
      <c r="E631" s="6" t="s">
        <v>4</v>
      </c>
      <c r="F631" s="6" t="s">
        <v>5</v>
      </c>
      <c r="G631" s="7" t="s">
        <v>6</v>
      </c>
      <c r="H631" s="8" t="s">
        <v>7</v>
      </c>
      <c r="I631" s="50"/>
      <c r="J631" s="50"/>
      <c r="K631" s="50"/>
      <c r="L631" s="50"/>
    </row>
    <row r="632" spans="1:12" ht="21" customHeight="1">
      <c r="A632" s="133" t="s">
        <v>398</v>
      </c>
      <c r="B632" s="139" t="s">
        <v>394</v>
      </c>
      <c r="C632" s="9" t="e">
        <f t="shared" ref="C632:C637" si="56">H632*I632/100</f>
        <v>#REF!</v>
      </c>
      <c r="D632" s="9" t="e">
        <f t="shared" ref="D632:D637" si="57">H632*J632/100</f>
        <v>#REF!</v>
      </c>
      <c r="E632" s="9" t="e">
        <f t="shared" ref="E632:E637" si="58">H632*K632/100</f>
        <v>#REF!</v>
      </c>
      <c r="F632" s="9" t="e">
        <f t="shared" ref="F632:F637" si="59">H632*L632/100</f>
        <v>#REF!</v>
      </c>
      <c r="G632" s="10" t="s">
        <v>330</v>
      </c>
      <c r="H632" s="11">
        <v>35</v>
      </c>
      <c r="I632" s="37" t="e">
        <f>VLOOKUP($G632,#REF!,3,0)</f>
        <v>#REF!</v>
      </c>
      <c r="J632" s="37" t="e">
        <f>VLOOKUP($G632,#REF!,5,0)</f>
        <v>#REF!</v>
      </c>
      <c r="K632" s="37" t="e">
        <f>VLOOKUP($G632,#REF!,12,0)</f>
        <v>#REF!</v>
      </c>
      <c r="L632" s="37" t="e">
        <f>VLOOKUP($G632,#REF!,8,0)</f>
        <v>#REF!</v>
      </c>
    </row>
    <row r="633" spans="1:12" ht="21.95" customHeight="1">
      <c r="A633" s="134"/>
      <c r="B633" s="140"/>
      <c r="C633" s="9" t="e">
        <f t="shared" si="56"/>
        <v>#REF!</v>
      </c>
      <c r="D633" s="9" t="e">
        <f t="shared" si="57"/>
        <v>#REF!</v>
      </c>
      <c r="E633" s="9" t="e">
        <f t="shared" si="58"/>
        <v>#REF!</v>
      </c>
      <c r="F633" s="9" t="e">
        <f t="shared" si="59"/>
        <v>#REF!</v>
      </c>
      <c r="G633" s="10" t="s">
        <v>51</v>
      </c>
      <c r="H633" s="11">
        <v>100</v>
      </c>
      <c r="I633" s="37" t="e">
        <f>VLOOKUP($G633,#REF!,3,0)</f>
        <v>#REF!</v>
      </c>
      <c r="J633" s="37" t="e">
        <f>VLOOKUP($G633,#REF!,5,0)</f>
        <v>#REF!</v>
      </c>
      <c r="K633" s="37" t="e">
        <f>VLOOKUP($G633,#REF!,12,0)</f>
        <v>#REF!</v>
      </c>
      <c r="L633" s="37" t="e">
        <f>VLOOKUP($G633,#REF!,8,0)</f>
        <v>#REF!</v>
      </c>
    </row>
    <row r="634" spans="1:12" ht="21.95" customHeight="1">
      <c r="A634" s="134"/>
      <c r="B634" s="140"/>
      <c r="C634" s="9">
        <f t="shared" si="56"/>
        <v>0</v>
      </c>
      <c r="D634" s="9">
        <f t="shared" si="57"/>
        <v>0</v>
      </c>
      <c r="E634" s="9">
        <f t="shared" si="58"/>
        <v>0</v>
      </c>
      <c r="F634" s="9">
        <f t="shared" si="59"/>
        <v>0</v>
      </c>
      <c r="G634" s="10" t="s">
        <v>395</v>
      </c>
      <c r="H634" s="11"/>
      <c r="I634" s="37"/>
      <c r="J634" s="37"/>
      <c r="K634" s="37"/>
      <c r="L634" s="37"/>
    </row>
    <row r="635" spans="1:12" ht="21.95" customHeight="1">
      <c r="A635" s="134"/>
      <c r="B635" s="140"/>
      <c r="C635" s="9" t="e">
        <f t="shared" si="56"/>
        <v>#REF!</v>
      </c>
      <c r="D635" s="9" t="e">
        <f t="shared" si="57"/>
        <v>#REF!</v>
      </c>
      <c r="E635" s="9" t="e">
        <f t="shared" si="58"/>
        <v>#REF!</v>
      </c>
      <c r="F635" s="9" t="e">
        <f t="shared" si="59"/>
        <v>#REF!</v>
      </c>
      <c r="G635" s="10" t="s">
        <v>180</v>
      </c>
      <c r="H635" s="11">
        <v>100</v>
      </c>
      <c r="I635" s="37" t="e">
        <f>VLOOKUP($G635,#REF!,3,0)</f>
        <v>#REF!</v>
      </c>
      <c r="J635" s="37" t="e">
        <f>VLOOKUP($G635,#REF!,5,0)</f>
        <v>#REF!</v>
      </c>
      <c r="K635" s="37" t="e">
        <f>VLOOKUP($G635,#REF!,12,0)</f>
        <v>#REF!</v>
      </c>
      <c r="L635" s="37" t="e">
        <f>VLOOKUP($G635,#REF!,8,0)</f>
        <v>#REF!</v>
      </c>
    </row>
    <row r="636" spans="1:12" ht="21.95" customHeight="1">
      <c r="A636" s="134"/>
      <c r="B636" s="140"/>
      <c r="C636" s="9" t="e">
        <f t="shared" si="56"/>
        <v>#REF!</v>
      </c>
      <c r="D636" s="9" t="e">
        <f t="shared" si="57"/>
        <v>#REF!</v>
      </c>
      <c r="E636" s="9" t="e">
        <f t="shared" si="58"/>
        <v>#REF!</v>
      </c>
      <c r="F636" s="9" t="e">
        <f t="shared" si="59"/>
        <v>#REF!</v>
      </c>
      <c r="G636" s="10" t="s">
        <v>399</v>
      </c>
      <c r="H636" s="11">
        <v>10</v>
      </c>
      <c r="I636" s="37" t="e">
        <f>VLOOKUP($G636,#REF!,3,0)</f>
        <v>#REF!</v>
      </c>
      <c r="J636" s="37" t="e">
        <f>VLOOKUP($G636,#REF!,5,0)</f>
        <v>#REF!</v>
      </c>
      <c r="K636" s="37" t="e">
        <f>VLOOKUP($G636,#REF!,12,0)</f>
        <v>#REF!</v>
      </c>
      <c r="L636" s="37" t="e">
        <f>VLOOKUP($G636,#REF!,8,0)</f>
        <v>#REF!</v>
      </c>
    </row>
    <row r="637" spans="1:12" ht="21.95" customHeight="1">
      <c r="A637" s="134"/>
      <c r="B637" s="140"/>
      <c r="C637" s="9" t="e">
        <f t="shared" si="56"/>
        <v>#REF!</v>
      </c>
      <c r="D637" s="9" t="e">
        <f t="shared" si="57"/>
        <v>#REF!</v>
      </c>
      <c r="E637" s="9" t="e">
        <f t="shared" si="58"/>
        <v>#REF!</v>
      </c>
      <c r="F637" s="9" t="e">
        <f t="shared" si="59"/>
        <v>#REF!</v>
      </c>
      <c r="G637" s="10" t="s">
        <v>400</v>
      </c>
      <c r="H637" s="11">
        <v>10</v>
      </c>
      <c r="I637" s="37" t="e">
        <f>VLOOKUP($G637,#REF!,3,0)</f>
        <v>#REF!</v>
      </c>
      <c r="J637" s="37" t="e">
        <f>VLOOKUP($G637,#REF!,5,0)</f>
        <v>#REF!</v>
      </c>
      <c r="K637" s="37" t="e">
        <f>VLOOKUP($G637,#REF!,12,0)</f>
        <v>#REF!</v>
      </c>
      <c r="L637" s="37" t="e">
        <f>VLOOKUP($G637,#REF!,8,0)</f>
        <v>#REF!</v>
      </c>
    </row>
    <row r="638" spans="1:12" ht="44.1" customHeight="1">
      <c r="A638" s="135"/>
      <c r="B638" s="141"/>
      <c r="C638" s="12" t="e">
        <f>SUM(C632:C637)</f>
        <v>#REF!</v>
      </c>
      <c r="D638" s="12" t="e">
        <f>SUM(D632:D637)</f>
        <v>#REF!</v>
      </c>
      <c r="E638" s="12" t="e">
        <f>SUM(E632:E637)</f>
        <v>#REF!</v>
      </c>
      <c r="F638" s="12" t="e">
        <f>SUM(F632:F637)</f>
        <v>#REF!</v>
      </c>
      <c r="G638" s="10" t="s">
        <v>352</v>
      </c>
      <c r="H638" s="11"/>
      <c r="I638" s="37"/>
      <c r="J638" s="37"/>
      <c r="K638" s="37"/>
      <c r="L638" s="37"/>
    </row>
    <row r="639" spans="1:12">
      <c r="A639" s="110"/>
      <c r="B639" s="110"/>
      <c r="C639" s="13"/>
      <c r="D639" s="13"/>
      <c r="E639" s="13"/>
      <c r="F639" s="13"/>
      <c r="G639" s="14"/>
      <c r="H639" s="15"/>
      <c r="I639" s="50"/>
      <c r="J639" s="50"/>
      <c r="K639" s="50"/>
      <c r="L639" s="50"/>
    </row>
    <row r="640" spans="1:12">
      <c r="A640" s="109" t="s">
        <v>0</v>
      </c>
      <c r="B640" s="5" t="s">
        <v>1</v>
      </c>
      <c r="C640" s="6" t="s">
        <v>2</v>
      </c>
      <c r="D640" s="6" t="s">
        <v>3</v>
      </c>
      <c r="E640" s="6" t="s">
        <v>4</v>
      </c>
      <c r="F640" s="6" t="s">
        <v>5</v>
      </c>
      <c r="G640" s="7" t="s">
        <v>6</v>
      </c>
      <c r="H640" s="8" t="s">
        <v>7</v>
      </c>
      <c r="I640" s="50"/>
      <c r="J640" s="50"/>
      <c r="K640" s="50"/>
      <c r="L640" s="50"/>
    </row>
    <row r="641" spans="1:12" ht="21" customHeight="1">
      <c r="A641" s="133" t="s">
        <v>401</v>
      </c>
      <c r="B641" s="139" t="s">
        <v>394</v>
      </c>
      <c r="C641" s="9" t="e">
        <f t="shared" ref="C641:C646" si="60">H641*I641/100</f>
        <v>#REF!</v>
      </c>
      <c r="D641" s="9" t="e">
        <f t="shared" ref="D641:D646" si="61">H641*J641/100</f>
        <v>#REF!</v>
      </c>
      <c r="E641" s="9" t="e">
        <f t="shared" ref="E641:E646" si="62">H641*K641/100</f>
        <v>#REF!</v>
      </c>
      <c r="F641" s="9" t="e">
        <f t="shared" ref="F641:F646" si="63">H641*L641/100</f>
        <v>#REF!</v>
      </c>
      <c r="G641" s="10" t="s">
        <v>330</v>
      </c>
      <c r="H641" s="11">
        <v>35</v>
      </c>
      <c r="I641" s="37" t="e">
        <f>VLOOKUP($G641,#REF!,3,0)</f>
        <v>#REF!</v>
      </c>
      <c r="J641" s="37" t="e">
        <f>VLOOKUP($G641,#REF!,5,0)</f>
        <v>#REF!</v>
      </c>
      <c r="K641" s="37" t="e">
        <f>VLOOKUP($G641,#REF!,12,0)</f>
        <v>#REF!</v>
      </c>
      <c r="L641" s="37" t="e">
        <f>VLOOKUP($G641,#REF!,8,0)</f>
        <v>#REF!</v>
      </c>
    </row>
    <row r="642" spans="1:12" ht="21.95" customHeight="1">
      <c r="A642" s="134"/>
      <c r="B642" s="140"/>
      <c r="C642" s="9" t="e">
        <f t="shared" si="60"/>
        <v>#REF!</v>
      </c>
      <c r="D642" s="9" t="e">
        <f t="shared" si="61"/>
        <v>#REF!</v>
      </c>
      <c r="E642" s="9" t="e">
        <f t="shared" si="62"/>
        <v>#REF!</v>
      </c>
      <c r="F642" s="9" t="e">
        <f t="shared" si="63"/>
        <v>#REF!</v>
      </c>
      <c r="G642" s="10" t="s">
        <v>51</v>
      </c>
      <c r="H642" s="11">
        <v>100</v>
      </c>
      <c r="I642" s="37" t="e">
        <f>VLOOKUP($G642,#REF!,3,0)</f>
        <v>#REF!</v>
      </c>
      <c r="J642" s="37" t="e">
        <f>VLOOKUP($G642,#REF!,5,0)</f>
        <v>#REF!</v>
      </c>
      <c r="K642" s="37" t="e">
        <f>VLOOKUP($G642,#REF!,12,0)</f>
        <v>#REF!</v>
      </c>
      <c r="L642" s="37" t="e">
        <f>VLOOKUP($G642,#REF!,8,0)</f>
        <v>#REF!</v>
      </c>
    </row>
    <row r="643" spans="1:12" ht="21.95" customHeight="1">
      <c r="A643" s="134"/>
      <c r="B643" s="140"/>
      <c r="C643" s="9">
        <f t="shared" si="60"/>
        <v>0</v>
      </c>
      <c r="D643" s="9">
        <f t="shared" si="61"/>
        <v>0</v>
      </c>
      <c r="E643" s="9">
        <f t="shared" si="62"/>
        <v>0</v>
      </c>
      <c r="F643" s="9">
        <f t="shared" si="63"/>
        <v>0</v>
      </c>
      <c r="G643" s="10" t="s">
        <v>395</v>
      </c>
      <c r="H643" s="11"/>
      <c r="I643" s="37"/>
      <c r="J643" s="37"/>
      <c r="K643" s="37"/>
      <c r="L643" s="37"/>
    </row>
    <row r="644" spans="1:12" ht="21.95" customHeight="1">
      <c r="A644" s="134"/>
      <c r="B644" s="140"/>
      <c r="C644" s="9" t="e">
        <f t="shared" si="60"/>
        <v>#REF!</v>
      </c>
      <c r="D644" s="9" t="e">
        <f t="shared" si="61"/>
        <v>#REF!</v>
      </c>
      <c r="E644" s="9" t="e">
        <f t="shared" si="62"/>
        <v>#REF!</v>
      </c>
      <c r="F644" s="9" t="e">
        <f t="shared" si="63"/>
        <v>#REF!</v>
      </c>
      <c r="G644" s="10" t="s">
        <v>390</v>
      </c>
      <c r="H644" s="11">
        <v>100</v>
      </c>
      <c r="I644" s="37" t="e">
        <f>VLOOKUP($G644,#REF!,3,0)</f>
        <v>#REF!</v>
      </c>
      <c r="J644" s="37" t="e">
        <f>VLOOKUP($G644,#REF!,5,0)</f>
        <v>#REF!</v>
      </c>
      <c r="K644" s="37" t="e">
        <f>VLOOKUP($G644,#REF!,12,0)</f>
        <v>#REF!</v>
      </c>
      <c r="L644" s="37" t="e">
        <f>VLOOKUP($G644,#REF!,8,0)</f>
        <v>#REF!</v>
      </c>
    </row>
    <row r="645" spans="1:12" ht="21.95" customHeight="1">
      <c r="A645" s="134"/>
      <c r="B645" s="140"/>
      <c r="C645" s="9" t="e">
        <f t="shared" si="60"/>
        <v>#REF!</v>
      </c>
      <c r="D645" s="9" t="e">
        <f t="shared" si="61"/>
        <v>#REF!</v>
      </c>
      <c r="E645" s="9" t="e">
        <f t="shared" si="62"/>
        <v>#REF!</v>
      </c>
      <c r="F645" s="9" t="e">
        <f t="shared" si="63"/>
        <v>#REF!</v>
      </c>
      <c r="G645" s="10" t="s">
        <v>399</v>
      </c>
      <c r="H645" s="11">
        <v>10</v>
      </c>
      <c r="I645" s="37" t="e">
        <f>VLOOKUP($G645,#REF!,3,0)</f>
        <v>#REF!</v>
      </c>
      <c r="J645" s="37" t="e">
        <f>VLOOKUP($G645,#REF!,5,0)</f>
        <v>#REF!</v>
      </c>
      <c r="K645" s="37" t="e">
        <f>VLOOKUP($G645,#REF!,12,0)</f>
        <v>#REF!</v>
      </c>
      <c r="L645" s="37" t="e">
        <f>VLOOKUP($G645,#REF!,8,0)</f>
        <v>#REF!</v>
      </c>
    </row>
    <row r="646" spans="1:12" ht="21.95" customHeight="1">
      <c r="A646" s="134"/>
      <c r="B646" s="140"/>
      <c r="C646" s="9" t="e">
        <f t="shared" si="60"/>
        <v>#REF!</v>
      </c>
      <c r="D646" s="9" t="e">
        <f t="shared" si="61"/>
        <v>#REF!</v>
      </c>
      <c r="E646" s="9" t="e">
        <f t="shared" si="62"/>
        <v>#REF!</v>
      </c>
      <c r="F646" s="9" t="e">
        <f t="shared" si="63"/>
        <v>#REF!</v>
      </c>
      <c r="G646" s="10" t="s">
        <v>304</v>
      </c>
      <c r="H646" s="11">
        <v>50</v>
      </c>
      <c r="I646" s="37" t="e">
        <f>VLOOKUP($G646,#REF!,3,0)</f>
        <v>#REF!</v>
      </c>
      <c r="J646" s="37" t="e">
        <f>VLOOKUP($G646,#REF!,5,0)</f>
        <v>#REF!</v>
      </c>
      <c r="K646" s="37" t="e">
        <f>VLOOKUP($G646,#REF!,12,0)</f>
        <v>#REF!</v>
      </c>
      <c r="L646" s="37" t="e">
        <f>VLOOKUP($G646,#REF!,8,0)</f>
        <v>#REF!</v>
      </c>
    </row>
    <row r="647" spans="1:12" ht="44.1" customHeight="1">
      <c r="A647" s="135"/>
      <c r="B647" s="141"/>
      <c r="C647" s="12" t="e">
        <f>SUM(C641:C646)</f>
        <v>#REF!</v>
      </c>
      <c r="D647" s="12" t="e">
        <f>SUM(D641:D646)</f>
        <v>#REF!</v>
      </c>
      <c r="E647" s="12" t="e">
        <f>SUM(E641:E646)</f>
        <v>#REF!</v>
      </c>
      <c r="F647" s="12" t="e">
        <f>SUM(F641:F646)</f>
        <v>#REF!</v>
      </c>
      <c r="G647" s="10" t="s">
        <v>352</v>
      </c>
      <c r="H647" s="11"/>
      <c r="I647" s="37"/>
      <c r="J647" s="37"/>
      <c r="K647" s="37"/>
      <c r="L647" s="37"/>
    </row>
    <row r="648" spans="1:12">
      <c r="A648" s="110"/>
      <c r="B648" s="110"/>
      <c r="C648" s="13"/>
      <c r="D648" s="13"/>
      <c r="E648" s="13"/>
      <c r="F648" s="13"/>
      <c r="G648" s="14"/>
      <c r="H648" s="15"/>
      <c r="I648" s="50"/>
      <c r="J648" s="50"/>
      <c r="K648" s="50"/>
      <c r="L648" s="50"/>
    </row>
    <row r="649" spans="1:12">
      <c r="A649" s="109" t="s">
        <v>0</v>
      </c>
      <c r="B649" s="5" t="s">
        <v>1</v>
      </c>
      <c r="C649" s="6" t="s">
        <v>2</v>
      </c>
      <c r="D649" s="6" t="s">
        <v>3</v>
      </c>
      <c r="E649" s="6" t="s">
        <v>4</v>
      </c>
      <c r="F649" s="6" t="s">
        <v>5</v>
      </c>
      <c r="G649" s="7" t="s">
        <v>6</v>
      </c>
      <c r="H649" s="8" t="s">
        <v>7</v>
      </c>
      <c r="I649" s="50"/>
      <c r="J649" s="50"/>
      <c r="K649" s="50"/>
      <c r="L649" s="50"/>
    </row>
    <row r="650" spans="1:12" ht="21" customHeight="1">
      <c r="A650" s="133" t="s">
        <v>402</v>
      </c>
      <c r="B650" s="139" t="s">
        <v>394</v>
      </c>
      <c r="C650" s="9" t="e">
        <f t="shared" ref="C650:C655" si="64">H650*I650/100</f>
        <v>#REF!</v>
      </c>
      <c r="D650" s="9" t="e">
        <f t="shared" ref="D650:D655" si="65">H650*J650/100</f>
        <v>#REF!</v>
      </c>
      <c r="E650" s="9" t="e">
        <f t="shared" ref="E650:E655" si="66">H650*K650/100</f>
        <v>#REF!</v>
      </c>
      <c r="F650" s="9" t="e">
        <f t="shared" ref="F650:F655" si="67">H650*L650/100</f>
        <v>#REF!</v>
      </c>
      <c r="G650" s="10" t="s">
        <v>330</v>
      </c>
      <c r="H650" s="11">
        <v>35</v>
      </c>
      <c r="I650" s="37" t="e">
        <f>VLOOKUP($G650,#REF!,3,0)</f>
        <v>#REF!</v>
      </c>
      <c r="J650" s="37" t="e">
        <f>VLOOKUP($G650,#REF!,5,0)</f>
        <v>#REF!</v>
      </c>
      <c r="K650" s="37" t="e">
        <f>VLOOKUP($G650,#REF!,12,0)</f>
        <v>#REF!</v>
      </c>
      <c r="L650" s="37" t="e">
        <f>VLOOKUP($G650,#REF!,8,0)</f>
        <v>#REF!</v>
      </c>
    </row>
    <row r="651" spans="1:12" ht="21.95" customHeight="1">
      <c r="A651" s="134"/>
      <c r="B651" s="140"/>
      <c r="C651" s="9" t="e">
        <f t="shared" si="64"/>
        <v>#REF!</v>
      </c>
      <c r="D651" s="9" t="e">
        <f t="shared" si="65"/>
        <v>#REF!</v>
      </c>
      <c r="E651" s="9" t="e">
        <f t="shared" si="66"/>
        <v>#REF!</v>
      </c>
      <c r="F651" s="9" t="e">
        <f t="shared" si="67"/>
        <v>#REF!</v>
      </c>
      <c r="G651" s="10" t="s">
        <v>51</v>
      </c>
      <c r="H651" s="11">
        <v>100</v>
      </c>
      <c r="I651" s="37" t="e">
        <f>VLOOKUP($G651,#REF!,3,0)</f>
        <v>#REF!</v>
      </c>
      <c r="J651" s="37" t="e">
        <f>VLOOKUP($G651,#REF!,5,0)</f>
        <v>#REF!</v>
      </c>
      <c r="K651" s="37" t="e">
        <f>VLOOKUP($G651,#REF!,12,0)</f>
        <v>#REF!</v>
      </c>
      <c r="L651" s="37" t="e">
        <f>VLOOKUP($G651,#REF!,8,0)</f>
        <v>#REF!</v>
      </c>
    </row>
    <row r="652" spans="1:12" ht="21.95" customHeight="1">
      <c r="A652" s="134"/>
      <c r="B652" s="140"/>
      <c r="C652" s="9">
        <f t="shared" si="64"/>
        <v>0</v>
      </c>
      <c r="D652" s="9">
        <f t="shared" si="65"/>
        <v>0</v>
      </c>
      <c r="E652" s="9">
        <f t="shared" si="66"/>
        <v>0</v>
      </c>
      <c r="F652" s="9">
        <f t="shared" si="67"/>
        <v>0</v>
      </c>
      <c r="G652" s="10" t="s">
        <v>395</v>
      </c>
      <c r="H652" s="11"/>
      <c r="I652" s="37"/>
      <c r="J652" s="37"/>
      <c r="K652" s="37"/>
      <c r="L652" s="37"/>
    </row>
    <row r="653" spans="1:12" ht="21.95" customHeight="1">
      <c r="A653" s="134"/>
      <c r="B653" s="140"/>
      <c r="C653" s="9" t="e">
        <f t="shared" si="64"/>
        <v>#REF!</v>
      </c>
      <c r="D653" s="9" t="e">
        <f t="shared" si="65"/>
        <v>#REF!</v>
      </c>
      <c r="E653" s="9" t="e">
        <f t="shared" si="66"/>
        <v>#REF!</v>
      </c>
      <c r="F653" s="9" t="e">
        <f t="shared" si="67"/>
        <v>#REF!</v>
      </c>
      <c r="G653" s="10" t="s">
        <v>180</v>
      </c>
      <c r="H653" s="11">
        <v>50</v>
      </c>
      <c r="I653" s="37" t="e">
        <f>VLOOKUP($G653,#REF!,3,0)</f>
        <v>#REF!</v>
      </c>
      <c r="J653" s="37" t="e">
        <f>VLOOKUP($G653,#REF!,5,0)</f>
        <v>#REF!</v>
      </c>
      <c r="K653" s="37" t="e">
        <f>VLOOKUP($G653,#REF!,12,0)</f>
        <v>#REF!</v>
      </c>
      <c r="L653" s="37" t="e">
        <f>VLOOKUP($G653,#REF!,8,0)</f>
        <v>#REF!</v>
      </c>
    </row>
    <row r="654" spans="1:12" ht="21.95" customHeight="1">
      <c r="A654" s="134"/>
      <c r="B654" s="140"/>
      <c r="C654" s="9" t="e">
        <f t="shared" si="64"/>
        <v>#REF!</v>
      </c>
      <c r="D654" s="9" t="e">
        <f t="shared" si="65"/>
        <v>#REF!</v>
      </c>
      <c r="E654" s="9" t="e">
        <f t="shared" si="66"/>
        <v>#REF!</v>
      </c>
      <c r="F654" s="9" t="e">
        <f t="shared" si="67"/>
        <v>#REF!</v>
      </c>
      <c r="G654" s="10" t="s">
        <v>184</v>
      </c>
      <c r="H654" s="11">
        <v>50</v>
      </c>
      <c r="I654" s="37" t="e">
        <f>VLOOKUP($G654,#REF!,3,0)</f>
        <v>#REF!</v>
      </c>
      <c r="J654" s="37" t="e">
        <f>VLOOKUP($G654,#REF!,5,0)</f>
        <v>#REF!</v>
      </c>
      <c r="K654" s="37" t="e">
        <f>VLOOKUP($G654,#REF!,12,0)</f>
        <v>#REF!</v>
      </c>
      <c r="L654" s="37" t="e">
        <f>VLOOKUP($G654,#REF!,8,0)</f>
        <v>#REF!</v>
      </c>
    </row>
    <row r="655" spans="1:12" ht="21.95" customHeight="1">
      <c r="A655" s="134"/>
      <c r="B655" s="140"/>
      <c r="C655" s="9" t="e">
        <f t="shared" si="64"/>
        <v>#REF!</v>
      </c>
      <c r="D655" s="9" t="e">
        <f t="shared" si="65"/>
        <v>#REF!</v>
      </c>
      <c r="E655" s="9" t="e">
        <f t="shared" si="66"/>
        <v>#REF!</v>
      </c>
      <c r="F655" s="9" t="e">
        <f t="shared" si="67"/>
        <v>#REF!</v>
      </c>
      <c r="G655" s="10" t="s">
        <v>237</v>
      </c>
      <c r="H655" s="11">
        <v>10</v>
      </c>
      <c r="I655" s="37" t="e">
        <f>VLOOKUP($G655,#REF!,3,0)</f>
        <v>#REF!</v>
      </c>
      <c r="J655" s="37" t="e">
        <f>VLOOKUP($G655,#REF!,5,0)</f>
        <v>#REF!</v>
      </c>
      <c r="K655" s="37" t="e">
        <f>VLOOKUP($G655,#REF!,12,0)</f>
        <v>#REF!</v>
      </c>
      <c r="L655" s="37" t="e">
        <f>VLOOKUP($G655,#REF!,8,0)</f>
        <v>#REF!</v>
      </c>
    </row>
    <row r="656" spans="1:12" ht="44.1" customHeight="1">
      <c r="A656" s="135"/>
      <c r="B656" s="141"/>
      <c r="C656" s="12" t="e">
        <f>SUM(C650:C655)</f>
        <v>#REF!</v>
      </c>
      <c r="D656" s="12" t="e">
        <f>SUM(D650:D655)</f>
        <v>#REF!</v>
      </c>
      <c r="E656" s="12" t="e">
        <f>SUM(E650:E655)</f>
        <v>#REF!</v>
      </c>
      <c r="F656" s="12" t="e">
        <f>SUM(F650:F655)</f>
        <v>#REF!</v>
      </c>
      <c r="G656" s="10" t="s">
        <v>352</v>
      </c>
      <c r="H656" s="11"/>
      <c r="I656" s="37"/>
      <c r="J656" s="37"/>
      <c r="K656" s="37"/>
      <c r="L656" s="37"/>
    </row>
    <row r="657" spans="1:12">
      <c r="A657" s="110"/>
      <c r="B657" s="110"/>
      <c r="C657" s="13"/>
      <c r="D657" s="13"/>
      <c r="E657" s="13"/>
      <c r="F657" s="13"/>
      <c r="G657" s="14"/>
      <c r="H657" s="15"/>
      <c r="I657" s="50"/>
      <c r="J657" s="50"/>
      <c r="K657" s="50"/>
      <c r="L657" s="50"/>
    </row>
    <row r="658" spans="1:12">
      <c r="A658" s="109" t="s">
        <v>0</v>
      </c>
      <c r="B658" s="5" t="s">
        <v>1</v>
      </c>
      <c r="C658" s="6" t="s">
        <v>2</v>
      </c>
      <c r="D658" s="6" t="s">
        <v>3</v>
      </c>
      <c r="E658" s="6" t="s">
        <v>4</v>
      </c>
      <c r="F658" s="6" t="s">
        <v>5</v>
      </c>
      <c r="G658" s="7" t="s">
        <v>6</v>
      </c>
      <c r="H658" s="8" t="s">
        <v>7</v>
      </c>
      <c r="I658" s="50"/>
      <c r="J658" s="50"/>
      <c r="K658" s="50"/>
      <c r="L658" s="50"/>
    </row>
    <row r="659" spans="1:12" ht="21" customHeight="1">
      <c r="A659" s="133" t="s">
        <v>403</v>
      </c>
      <c r="B659" s="139" t="s">
        <v>394</v>
      </c>
      <c r="C659" s="9" t="e">
        <f t="shared" ref="C659:C665" si="68">H659*I659/100</f>
        <v>#REF!</v>
      </c>
      <c r="D659" s="9" t="e">
        <f t="shared" ref="D659:D665" si="69">H659*J659/100</f>
        <v>#REF!</v>
      </c>
      <c r="E659" s="9" t="e">
        <f t="shared" ref="E659:E665" si="70">H659*K659/100</f>
        <v>#REF!</v>
      </c>
      <c r="F659" s="9" t="e">
        <f t="shared" ref="F659:F665" si="71">H659*L659/100</f>
        <v>#REF!</v>
      </c>
      <c r="G659" s="10" t="s">
        <v>330</v>
      </c>
      <c r="H659" s="11">
        <v>35</v>
      </c>
      <c r="I659" s="37" t="e">
        <f>VLOOKUP($G659,#REF!,3,0)</f>
        <v>#REF!</v>
      </c>
      <c r="J659" s="37" t="e">
        <f>VLOOKUP($G659,#REF!,5,0)</f>
        <v>#REF!</v>
      </c>
      <c r="K659" s="37" t="e">
        <f>VLOOKUP($G659,#REF!,12,0)</f>
        <v>#REF!</v>
      </c>
      <c r="L659" s="37" t="e">
        <f>VLOOKUP($G659,#REF!,8,0)</f>
        <v>#REF!</v>
      </c>
    </row>
    <row r="660" spans="1:12" ht="21.95" customHeight="1">
      <c r="A660" s="134"/>
      <c r="B660" s="140"/>
      <c r="C660" s="9" t="e">
        <f t="shared" si="68"/>
        <v>#REF!</v>
      </c>
      <c r="D660" s="9" t="e">
        <f t="shared" si="69"/>
        <v>#REF!</v>
      </c>
      <c r="E660" s="9" t="e">
        <f t="shared" si="70"/>
        <v>#REF!</v>
      </c>
      <c r="F660" s="9" t="e">
        <f t="shared" si="71"/>
        <v>#REF!</v>
      </c>
      <c r="G660" s="10" t="s">
        <v>51</v>
      </c>
      <c r="H660" s="11">
        <v>100</v>
      </c>
      <c r="I660" s="37" t="e">
        <f>VLOOKUP($G660,#REF!,3,0)</f>
        <v>#REF!</v>
      </c>
      <c r="J660" s="37" t="e">
        <f>VLOOKUP($G660,#REF!,5,0)</f>
        <v>#REF!</v>
      </c>
      <c r="K660" s="37" t="e">
        <f>VLOOKUP($G660,#REF!,12,0)</f>
        <v>#REF!</v>
      </c>
      <c r="L660" s="37" t="e">
        <f>VLOOKUP($G660,#REF!,8,0)</f>
        <v>#REF!</v>
      </c>
    </row>
    <row r="661" spans="1:12" ht="21.95" customHeight="1">
      <c r="A661" s="134"/>
      <c r="B661" s="140"/>
      <c r="C661" s="9">
        <f t="shared" si="68"/>
        <v>0</v>
      </c>
      <c r="D661" s="9">
        <f t="shared" si="69"/>
        <v>0</v>
      </c>
      <c r="E661" s="9">
        <f t="shared" si="70"/>
        <v>0</v>
      </c>
      <c r="F661" s="9">
        <f t="shared" si="71"/>
        <v>0</v>
      </c>
      <c r="G661" s="10" t="s">
        <v>395</v>
      </c>
      <c r="H661" s="11"/>
      <c r="I661" s="37"/>
      <c r="J661" s="37"/>
      <c r="K661" s="37"/>
      <c r="L661" s="37"/>
    </row>
    <row r="662" spans="1:12" ht="21.95" customHeight="1">
      <c r="A662" s="134"/>
      <c r="B662" s="140"/>
      <c r="C662" s="9" t="e">
        <f t="shared" si="68"/>
        <v>#REF!</v>
      </c>
      <c r="D662" s="9" t="e">
        <f t="shared" si="69"/>
        <v>#REF!</v>
      </c>
      <c r="E662" s="9" t="e">
        <f t="shared" si="70"/>
        <v>#REF!</v>
      </c>
      <c r="F662" s="9" t="e">
        <f t="shared" si="71"/>
        <v>#REF!</v>
      </c>
      <c r="G662" s="10" t="s">
        <v>185</v>
      </c>
      <c r="H662" s="11">
        <v>120</v>
      </c>
      <c r="I662" s="37" t="e">
        <f>VLOOKUP($G662,#REF!,3,0)</f>
        <v>#REF!</v>
      </c>
      <c r="J662" s="37" t="e">
        <f>VLOOKUP($G662,#REF!,5,0)</f>
        <v>#REF!</v>
      </c>
      <c r="K662" s="37" t="e">
        <f>VLOOKUP($G662,#REF!,12,0)</f>
        <v>#REF!</v>
      </c>
      <c r="L662" s="37" t="e">
        <f>VLOOKUP($G662,#REF!,8,0)</f>
        <v>#REF!</v>
      </c>
    </row>
    <row r="663" spans="1:12" ht="21.95" customHeight="1">
      <c r="A663" s="134"/>
      <c r="B663" s="140"/>
      <c r="C663" s="9" t="e">
        <f t="shared" si="68"/>
        <v>#REF!</v>
      </c>
      <c r="D663" s="9" t="e">
        <f t="shared" si="69"/>
        <v>#REF!</v>
      </c>
      <c r="E663" s="9" t="e">
        <f t="shared" si="70"/>
        <v>#REF!</v>
      </c>
      <c r="F663" s="9" t="e">
        <f t="shared" si="71"/>
        <v>#REF!</v>
      </c>
      <c r="G663" s="10" t="s">
        <v>221</v>
      </c>
      <c r="H663" s="11">
        <v>5</v>
      </c>
      <c r="I663" s="37" t="e">
        <f>VLOOKUP($G663,#REF!,3,0)</f>
        <v>#REF!</v>
      </c>
      <c r="J663" s="37" t="e">
        <f>VLOOKUP($G663,#REF!,5,0)</f>
        <v>#REF!</v>
      </c>
      <c r="K663" s="37" t="e">
        <f>VLOOKUP($G663,#REF!,12,0)</f>
        <v>#REF!</v>
      </c>
      <c r="L663" s="37" t="e">
        <f>VLOOKUP($G663,#REF!,8,0)</f>
        <v>#REF!</v>
      </c>
    </row>
    <row r="664" spans="1:12" ht="21.95" customHeight="1">
      <c r="A664" s="134"/>
      <c r="B664" s="140"/>
      <c r="C664" s="9" t="e">
        <f t="shared" si="68"/>
        <v>#REF!</v>
      </c>
      <c r="D664" s="9" t="e">
        <f t="shared" si="69"/>
        <v>#REF!</v>
      </c>
      <c r="E664" s="9" t="e">
        <f t="shared" si="70"/>
        <v>#REF!</v>
      </c>
      <c r="F664" s="9" t="e">
        <f t="shared" si="71"/>
        <v>#REF!</v>
      </c>
      <c r="G664" s="10" t="s">
        <v>262</v>
      </c>
      <c r="H664" s="11">
        <v>10</v>
      </c>
      <c r="I664" s="37" t="e">
        <f>VLOOKUP($G664,#REF!,3,0)</f>
        <v>#REF!</v>
      </c>
      <c r="J664" s="37" t="e">
        <f>VLOOKUP($G664,#REF!,5,0)</f>
        <v>#REF!</v>
      </c>
      <c r="K664" s="37" t="e">
        <f>VLOOKUP($G664,#REF!,12,0)</f>
        <v>#REF!</v>
      </c>
      <c r="L664" s="37" t="e">
        <f>VLOOKUP($G664,#REF!,8,0)</f>
        <v>#REF!</v>
      </c>
    </row>
    <row r="665" spans="1:12" ht="21.95" customHeight="1">
      <c r="A665" s="134"/>
      <c r="B665" s="140"/>
      <c r="C665" s="9" t="e">
        <f t="shared" si="68"/>
        <v>#REF!</v>
      </c>
      <c r="D665" s="9" t="e">
        <f t="shared" si="69"/>
        <v>#REF!</v>
      </c>
      <c r="E665" s="9" t="e">
        <f t="shared" si="70"/>
        <v>#REF!</v>
      </c>
      <c r="F665" s="9" t="e">
        <f t="shared" si="71"/>
        <v>#REF!</v>
      </c>
      <c r="G665" s="10" t="s">
        <v>184</v>
      </c>
      <c r="H665" s="11">
        <v>50</v>
      </c>
      <c r="I665" s="37" t="e">
        <f>VLOOKUP($G665,#REF!,3,0)</f>
        <v>#REF!</v>
      </c>
      <c r="J665" s="37" t="e">
        <f>VLOOKUP($G665,#REF!,5,0)</f>
        <v>#REF!</v>
      </c>
      <c r="K665" s="37" t="e">
        <f>VLOOKUP($G665,#REF!,12,0)</f>
        <v>#REF!</v>
      </c>
      <c r="L665" s="37" t="e">
        <f>VLOOKUP($G665,#REF!,8,0)</f>
        <v>#REF!</v>
      </c>
    </row>
    <row r="666" spans="1:12" ht="44.1" customHeight="1">
      <c r="A666" s="135"/>
      <c r="B666" s="141"/>
      <c r="C666" s="12" t="e">
        <f>SUM(C659:C665)</f>
        <v>#REF!</v>
      </c>
      <c r="D666" s="12" t="e">
        <f>SUM(D659:D665)</f>
        <v>#REF!</v>
      </c>
      <c r="E666" s="12" t="e">
        <f>SUM(E659:E665)</f>
        <v>#REF!</v>
      </c>
      <c r="F666" s="12" t="e">
        <f>SUM(F659:F665)</f>
        <v>#REF!</v>
      </c>
      <c r="G666" s="10" t="s">
        <v>352</v>
      </c>
      <c r="H666" s="11"/>
      <c r="I666" s="37"/>
      <c r="J666" s="37"/>
      <c r="K666" s="37"/>
      <c r="L666" s="37"/>
    </row>
    <row r="667" spans="1:12">
      <c r="A667" s="110"/>
      <c r="B667" s="110"/>
      <c r="C667" s="13"/>
      <c r="D667" s="13"/>
      <c r="E667" s="13"/>
      <c r="F667" s="13"/>
      <c r="G667" s="14"/>
      <c r="H667" s="15"/>
      <c r="I667" s="50"/>
      <c r="J667" s="50"/>
      <c r="K667" s="50"/>
      <c r="L667" s="50"/>
    </row>
    <row r="668" spans="1:12">
      <c r="A668" s="109" t="s">
        <v>0</v>
      </c>
      <c r="B668" s="5" t="s">
        <v>1</v>
      </c>
      <c r="C668" s="6" t="s">
        <v>2</v>
      </c>
      <c r="D668" s="6" t="s">
        <v>3</v>
      </c>
      <c r="E668" s="6" t="s">
        <v>4</v>
      </c>
      <c r="F668" s="6" t="s">
        <v>5</v>
      </c>
      <c r="G668" s="7" t="s">
        <v>6</v>
      </c>
      <c r="H668" s="8" t="s">
        <v>7</v>
      </c>
    </row>
    <row r="669" spans="1:12" ht="21" customHeight="1">
      <c r="A669" s="98" t="s">
        <v>404</v>
      </c>
      <c r="B669" s="192" t="s">
        <v>25</v>
      </c>
      <c r="C669" s="16" t="e">
        <f>H669*I669/100</f>
        <v>#REF!</v>
      </c>
      <c r="D669" s="16" t="e">
        <f>H669*J669/100</f>
        <v>#REF!</v>
      </c>
      <c r="E669" s="16" t="e">
        <f>H669*K669/100</f>
        <v>#REF!</v>
      </c>
      <c r="F669" s="16" t="e">
        <f>H669*L669/100</f>
        <v>#REF!</v>
      </c>
      <c r="G669" s="10" t="s">
        <v>14</v>
      </c>
      <c r="H669" s="17">
        <v>40</v>
      </c>
      <c r="I669" s="37" t="e">
        <f>VLOOKUP($G669,#REF!,3,0)</f>
        <v>#REF!</v>
      </c>
      <c r="J669" s="37" t="e">
        <f>VLOOKUP($G669,#REF!,5,0)</f>
        <v>#REF!</v>
      </c>
      <c r="K669" s="37" t="e">
        <f>VLOOKUP($G669,#REF!,12,0)</f>
        <v>#REF!</v>
      </c>
      <c r="L669" s="37" t="e">
        <f>VLOOKUP($G669,#REF!,8,0)</f>
        <v>#REF!</v>
      </c>
    </row>
    <row r="670" spans="1:12">
      <c r="A670" s="98"/>
      <c r="B670" s="192"/>
      <c r="C670" s="9" t="e">
        <f>H670*I670/100</f>
        <v>#REF!</v>
      </c>
      <c r="D670" s="9" t="e">
        <f>H670*J670/100</f>
        <v>#REF!</v>
      </c>
      <c r="E670" s="9" t="e">
        <f>H670*K670/100</f>
        <v>#REF!</v>
      </c>
      <c r="F670" s="9" t="e">
        <f>H670*L670/100</f>
        <v>#REF!</v>
      </c>
      <c r="G670" s="10" t="s">
        <v>51</v>
      </c>
      <c r="H670" s="11">
        <v>100</v>
      </c>
      <c r="I670" s="37" t="e">
        <f>VLOOKUP($G670,#REF!,3,0)</f>
        <v>#REF!</v>
      </c>
      <c r="J670" s="37" t="e">
        <f>VLOOKUP($G670,#REF!,5,0)</f>
        <v>#REF!</v>
      </c>
      <c r="K670" s="37" t="e">
        <f>VLOOKUP($G670,#REF!,12,0)</f>
        <v>#REF!</v>
      </c>
      <c r="L670" s="37" t="e">
        <f>VLOOKUP($G670,#REF!,8,0)</f>
        <v>#REF!</v>
      </c>
    </row>
    <row r="671" spans="1:12">
      <c r="A671" s="98"/>
      <c r="B671" s="192"/>
      <c r="C671" s="16"/>
      <c r="D671" s="16"/>
      <c r="E671" s="16"/>
      <c r="F671" s="16"/>
      <c r="G671" s="10" t="s">
        <v>395</v>
      </c>
      <c r="H671" s="17"/>
      <c r="I671" s="37"/>
      <c r="J671" s="37"/>
      <c r="K671" s="37"/>
      <c r="L671" s="37"/>
    </row>
    <row r="672" spans="1:12">
      <c r="A672" s="98"/>
      <c r="B672" s="192"/>
      <c r="C672" s="16" t="e">
        <f>H672*I672/100</f>
        <v>#REF!</v>
      </c>
      <c r="D672" s="16" t="e">
        <f>H672*J672/100</f>
        <v>#REF!</v>
      </c>
      <c r="E672" s="16" t="e">
        <f>H672*K672/100</f>
        <v>#REF!</v>
      </c>
      <c r="F672" s="16" t="e">
        <f>H672*L672/100</f>
        <v>#REF!</v>
      </c>
      <c r="G672" s="10" t="s">
        <v>26</v>
      </c>
      <c r="H672" s="17">
        <v>25</v>
      </c>
      <c r="I672" s="37" t="e">
        <f>VLOOKUP($G672,#REF!,3,0)</f>
        <v>#REF!</v>
      </c>
      <c r="J672" s="37" t="e">
        <f>VLOOKUP($G672,#REF!,5,0)</f>
        <v>#REF!</v>
      </c>
      <c r="K672" s="37" t="e">
        <f>VLOOKUP($G672,#REF!,12,0)</f>
        <v>#REF!</v>
      </c>
      <c r="L672" s="37" t="e">
        <f>VLOOKUP($G672,#REF!,8,0)</f>
        <v>#REF!</v>
      </c>
    </row>
    <row r="673" spans="1:12">
      <c r="A673" s="98"/>
      <c r="B673" s="192"/>
      <c r="C673" s="16" t="e">
        <f>H673*I673/100</f>
        <v>#REF!</v>
      </c>
      <c r="D673" s="16" t="e">
        <f>H673*J673/100</f>
        <v>#REF!</v>
      </c>
      <c r="E673" s="16" t="e">
        <f>H673*K673/100</f>
        <v>#REF!</v>
      </c>
      <c r="F673" s="16" t="e">
        <f>H673*L673/100</f>
        <v>#REF!</v>
      </c>
      <c r="G673" s="10" t="s">
        <v>27</v>
      </c>
      <c r="H673" s="17">
        <v>10</v>
      </c>
      <c r="I673" s="37" t="e">
        <f>VLOOKUP($G673,#REF!,3,0)</f>
        <v>#REF!</v>
      </c>
      <c r="J673" s="37" t="e">
        <f>VLOOKUP($G673,#REF!,5,0)</f>
        <v>#REF!</v>
      </c>
      <c r="K673" s="37" t="e">
        <f>VLOOKUP($G673,#REF!,12,0)</f>
        <v>#REF!</v>
      </c>
      <c r="L673" s="37" t="e">
        <f>VLOOKUP($G673,#REF!,8,0)</f>
        <v>#REF!</v>
      </c>
    </row>
    <row r="674" spans="1:12">
      <c r="A674" s="98"/>
      <c r="B674" s="192"/>
      <c r="C674" s="16" t="e">
        <f>H674*I674/100</f>
        <v>#REF!</v>
      </c>
      <c r="D674" s="16" t="e">
        <f>H674*J674/100</f>
        <v>#REF!</v>
      </c>
      <c r="E674" s="16" t="e">
        <f>H674*K674/100</f>
        <v>#REF!</v>
      </c>
      <c r="F674" s="16" t="e">
        <f>H674*L674/100</f>
        <v>#REF!</v>
      </c>
      <c r="G674" s="10" t="s">
        <v>28</v>
      </c>
      <c r="H674" s="17">
        <v>60</v>
      </c>
      <c r="I674" s="37" t="e">
        <f>VLOOKUP($G674,#REF!,3,0)</f>
        <v>#REF!</v>
      </c>
      <c r="J674" s="37" t="e">
        <f>VLOOKUP($G674,#REF!,5,0)</f>
        <v>#REF!</v>
      </c>
      <c r="K674" s="37" t="e">
        <f>VLOOKUP($G674,#REF!,12,0)</f>
        <v>#REF!</v>
      </c>
      <c r="L674" s="37" t="e">
        <f>VLOOKUP($G674,#REF!,8,0)</f>
        <v>#REF!</v>
      </c>
    </row>
    <row r="675" spans="1:12" ht="41.25">
      <c r="A675" s="111"/>
      <c r="B675" s="18"/>
      <c r="C675" s="12" t="e">
        <f>SUM(C669:C674)</f>
        <v>#REF!</v>
      </c>
      <c r="D675" s="12" t="e">
        <f>SUM(D669:D674)</f>
        <v>#REF!</v>
      </c>
      <c r="E675" s="12" t="e">
        <f>SUM(E669:E674)</f>
        <v>#REF!</v>
      </c>
      <c r="F675" s="12" t="e">
        <f>SUM(F669:F674)</f>
        <v>#REF!</v>
      </c>
      <c r="G675" s="10" t="s">
        <v>352</v>
      </c>
      <c r="H675" s="19"/>
      <c r="I675" s="50"/>
      <c r="J675" s="50"/>
      <c r="K675" s="50"/>
      <c r="L675" s="50"/>
    </row>
    <row r="676" spans="1:12">
      <c r="A676" s="111"/>
      <c r="B676" s="18"/>
      <c r="C676" s="18"/>
      <c r="D676" s="18"/>
      <c r="E676" s="18"/>
      <c r="F676" s="18"/>
      <c r="G676" s="14"/>
      <c r="H676" s="19"/>
      <c r="I676" s="50"/>
      <c r="J676" s="50"/>
      <c r="K676" s="50"/>
      <c r="L676" s="50"/>
    </row>
    <row r="677" spans="1:12">
      <c r="A677" s="109" t="s">
        <v>0</v>
      </c>
      <c r="B677" s="5" t="s">
        <v>1</v>
      </c>
      <c r="C677" s="6" t="s">
        <v>2</v>
      </c>
      <c r="D677" s="6" t="s">
        <v>3</v>
      </c>
      <c r="E677" s="6" t="s">
        <v>4</v>
      </c>
      <c r="F677" s="6" t="s">
        <v>5</v>
      </c>
      <c r="G677" s="7" t="s">
        <v>6</v>
      </c>
      <c r="H677" s="8" t="s">
        <v>7</v>
      </c>
    </row>
    <row r="678" spans="1:12" ht="36.950000000000003" customHeight="1">
      <c r="A678" s="142" t="s">
        <v>405</v>
      </c>
      <c r="B678" s="143" t="s">
        <v>394</v>
      </c>
      <c r="C678" s="16" t="e">
        <f>H678*I678/100</f>
        <v>#REF!</v>
      </c>
      <c r="D678" s="16" t="e">
        <f>H678*J678/100</f>
        <v>#REF!</v>
      </c>
      <c r="E678" s="16" t="e">
        <f>H678*K678/100</f>
        <v>#REF!</v>
      </c>
      <c r="F678" s="16" t="e">
        <f>H678*L678/100</f>
        <v>#REF!</v>
      </c>
      <c r="G678" s="20" t="s">
        <v>167</v>
      </c>
      <c r="H678" s="17">
        <v>35</v>
      </c>
      <c r="I678" s="37" t="e">
        <f>VLOOKUP($G678,#REF!,3,0)</f>
        <v>#REF!</v>
      </c>
      <c r="J678" s="37" t="e">
        <f>VLOOKUP($G678,#REF!,5,0)</f>
        <v>#REF!</v>
      </c>
      <c r="K678" s="37" t="e">
        <f>VLOOKUP($G678,#REF!,12,0)</f>
        <v>#REF!</v>
      </c>
      <c r="L678" s="37" t="e">
        <f>VLOOKUP($G678,#REF!,8,0)</f>
        <v>#REF!</v>
      </c>
    </row>
    <row r="679" spans="1:12">
      <c r="A679" s="144"/>
      <c r="B679" s="145"/>
      <c r="C679" s="16" t="e">
        <f>H679*I679/100</f>
        <v>#REF!</v>
      </c>
      <c r="D679" s="16" t="e">
        <f>H679*J679/100</f>
        <v>#REF!</v>
      </c>
      <c r="E679" s="16" t="e">
        <f>H679*K679/100</f>
        <v>#REF!</v>
      </c>
      <c r="F679" s="16" t="e">
        <f>H679*L679/100</f>
        <v>#REF!</v>
      </c>
      <c r="G679" s="20" t="s">
        <v>171</v>
      </c>
      <c r="H679" s="17">
        <v>100</v>
      </c>
      <c r="I679" s="37" t="e">
        <f>VLOOKUP($G679,#REF!,3,0)</f>
        <v>#REF!</v>
      </c>
      <c r="J679" s="37" t="e">
        <f>VLOOKUP($G679,#REF!,5,0)</f>
        <v>#REF!</v>
      </c>
      <c r="K679" s="37" t="e">
        <f>VLOOKUP($G679,#REF!,12,0)</f>
        <v>#REF!</v>
      </c>
      <c r="L679" s="37" t="e">
        <f>VLOOKUP($G679,#REF!,8,0)</f>
        <v>#REF!</v>
      </c>
    </row>
    <row r="680" spans="1:12">
      <c r="A680" s="144"/>
      <c r="B680" s="145"/>
      <c r="C680" s="16" t="e">
        <f>H680*I680/100</f>
        <v>#REF!</v>
      </c>
      <c r="D680" s="16" t="e">
        <f>H680*J680/100</f>
        <v>#REF!</v>
      </c>
      <c r="E680" s="16" t="e">
        <f>H680*K680/100</f>
        <v>#REF!</v>
      </c>
      <c r="F680" s="16" t="e">
        <f>H680*L680/100</f>
        <v>#REF!</v>
      </c>
      <c r="G680" s="20" t="s">
        <v>172</v>
      </c>
      <c r="H680" s="17">
        <v>10</v>
      </c>
      <c r="I680" s="37" t="e">
        <f>VLOOKUP($G680,#REF!,3,0)</f>
        <v>#REF!</v>
      </c>
      <c r="J680" s="37" t="e">
        <f>VLOOKUP($G680,#REF!,5,0)</f>
        <v>#REF!</v>
      </c>
      <c r="K680" s="37" t="e">
        <f>VLOOKUP($G680,#REF!,12,0)</f>
        <v>#REF!</v>
      </c>
      <c r="L680" s="37" t="e">
        <f>VLOOKUP($G680,#REF!,8,0)</f>
        <v>#REF!</v>
      </c>
    </row>
    <row r="681" spans="1:12">
      <c r="A681" s="144"/>
      <c r="B681" s="145"/>
      <c r="C681" s="16" t="e">
        <f>H681*I681/100</f>
        <v>#REF!</v>
      </c>
      <c r="D681" s="16" t="e">
        <f>H681*J681/100</f>
        <v>#REF!</v>
      </c>
      <c r="E681" s="16" t="e">
        <f>H681*K681/100</f>
        <v>#REF!</v>
      </c>
      <c r="F681" s="16" t="e">
        <f>H681*L681/100</f>
        <v>#REF!</v>
      </c>
      <c r="G681" s="10" t="s">
        <v>195</v>
      </c>
      <c r="H681" s="11">
        <v>10</v>
      </c>
      <c r="I681" s="37" t="e">
        <f>VLOOKUP($G681,#REF!,3,0)</f>
        <v>#REF!</v>
      </c>
      <c r="J681" s="37" t="e">
        <f>VLOOKUP($G681,#REF!,5,0)</f>
        <v>#REF!</v>
      </c>
      <c r="K681" s="37" t="e">
        <f>VLOOKUP($G681,#REF!,12,0)</f>
        <v>#REF!</v>
      </c>
      <c r="L681" s="37" t="e">
        <f>VLOOKUP($G681,#REF!,8,0)</f>
        <v>#REF!</v>
      </c>
    </row>
    <row r="682" spans="1:12">
      <c r="A682" s="144"/>
      <c r="B682" s="145"/>
      <c r="C682" s="16" t="e">
        <f>H682*I682/100</f>
        <v>#REF!</v>
      </c>
      <c r="D682" s="16" t="e">
        <f>H682*J682/100</f>
        <v>#REF!</v>
      </c>
      <c r="E682" s="16" t="e">
        <f>H682*K682/100</f>
        <v>#REF!</v>
      </c>
      <c r="F682" s="16" t="e">
        <f>H682*L682/100</f>
        <v>#REF!</v>
      </c>
      <c r="G682" s="10" t="s">
        <v>399</v>
      </c>
      <c r="H682" s="11">
        <v>20</v>
      </c>
      <c r="I682" s="37" t="e">
        <f>VLOOKUP($G682,#REF!,3,0)</f>
        <v>#REF!</v>
      </c>
      <c r="J682" s="37" t="e">
        <f>VLOOKUP($G682,#REF!,5,0)</f>
        <v>#REF!</v>
      </c>
      <c r="K682" s="37" t="e">
        <f>VLOOKUP($G682,#REF!,12,0)</f>
        <v>#REF!</v>
      </c>
      <c r="L682" s="37" t="e">
        <f>VLOOKUP($G682,#REF!,8,0)</f>
        <v>#REF!</v>
      </c>
    </row>
    <row r="683" spans="1:12" ht="41.25">
      <c r="A683" s="146"/>
      <c r="B683" s="147"/>
      <c r="C683" s="12" t="e">
        <f>SUM(C678:C681)</f>
        <v>#REF!</v>
      </c>
      <c r="D683" s="12" t="e">
        <f>SUM(D678:D681)</f>
        <v>#REF!</v>
      </c>
      <c r="E683" s="12" t="e">
        <f>SUM(E678:E681)</f>
        <v>#REF!</v>
      </c>
      <c r="F683" s="12" t="e">
        <f>SUM(F678:F681)</f>
        <v>#REF!</v>
      </c>
      <c r="G683" s="10" t="s">
        <v>352</v>
      </c>
      <c r="H683" s="11"/>
      <c r="I683" s="91"/>
      <c r="J683" s="91"/>
      <c r="K683" s="91"/>
      <c r="L683" s="91"/>
    </row>
    <row r="684" spans="1:12">
      <c r="A684" s="112"/>
      <c r="B684" s="193"/>
      <c r="C684" s="21"/>
      <c r="D684" s="21"/>
      <c r="E684" s="21"/>
      <c r="F684" s="21"/>
      <c r="G684" s="22"/>
      <c r="H684" s="23"/>
    </row>
    <row r="685" spans="1:12">
      <c r="A685" s="109" t="s">
        <v>0</v>
      </c>
      <c r="B685" s="5" t="s">
        <v>1</v>
      </c>
      <c r="C685" s="6" t="s">
        <v>2</v>
      </c>
      <c r="D685" s="6" t="s">
        <v>3</v>
      </c>
      <c r="E685" s="6" t="s">
        <v>4</v>
      </c>
      <c r="F685" s="6" t="s">
        <v>5</v>
      </c>
      <c r="G685" s="7" t="s">
        <v>6</v>
      </c>
      <c r="H685" s="8" t="s">
        <v>7</v>
      </c>
    </row>
    <row r="686" spans="1:12" ht="21" customHeight="1">
      <c r="A686" s="148" t="s">
        <v>406</v>
      </c>
      <c r="B686" s="188" t="s">
        <v>407</v>
      </c>
      <c r="C686" s="16" t="e">
        <f t="shared" ref="C686:C695" si="72">H686*I686/100</f>
        <v>#REF!</v>
      </c>
      <c r="D686" s="16" t="e">
        <f t="shared" ref="D686:D695" si="73">H686*J686/100</f>
        <v>#REF!</v>
      </c>
      <c r="E686" s="16" t="e">
        <f t="shared" ref="E686:E695" si="74">H686*K686/100</f>
        <v>#REF!</v>
      </c>
      <c r="F686" s="16" t="e">
        <f t="shared" ref="F686:F695" si="75">H686*L686/100</f>
        <v>#REF!</v>
      </c>
      <c r="G686" s="20" t="s">
        <v>14</v>
      </c>
      <c r="H686" s="11">
        <v>30</v>
      </c>
      <c r="I686" s="37" t="e">
        <f>VLOOKUP($G686,#REF!,3,0)</f>
        <v>#REF!</v>
      </c>
      <c r="J686" s="37" t="e">
        <f>VLOOKUP($G686,#REF!,5,0)</f>
        <v>#REF!</v>
      </c>
      <c r="K686" s="37" t="e">
        <f>VLOOKUP($G686,#REF!,12,0)</f>
        <v>#REF!</v>
      </c>
      <c r="L686" s="37" t="e">
        <f>VLOOKUP($G686,#REF!,8,0)</f>
        <v>#REF!</v>
      </c>
    </row>
    <row r="687" spans="1:12">
      <c r="A687" s="149"/>
      <c r="B687" s="189"/>
      <c r="C687" s="16">
        <f t="shared" si="72"/>
        <v>0</v>
      </c>
      <c r="D687" s="16">
        <f t="shared" si="73"/>
        <v>0</v>
      </c>
      <c r="E687" s="16">
        <f t="shared" si="74"/>
        <v>0</v>
      </c>
      <c r="F687" s="16">
        <f t="shared" si="75"/>
        <v>0</v>
      </c>
      <c r="G687" s="10" t="s">
        <v>395</v>
      </c>
      <c r="H687" s="11"/>
      <c r="I687" s="37"/>
      <c r="J687" s="37"/>
      <c r="K687" s="37"/>
      <c r="L687" s="37"/>
    </row>
    <row r="688" spans="1:12">
      <c r="A688" s="149"/>
      <c r="B688" s="189"/>
      <c r="C688" s="16" t="e">
        <f t="shared" si="72"/>
        <v>#REF!</v>
      </c>
      <c r="D688" s="16" t="e">
        <f t="shared" si="73"/>
        <v>#REF!</v>
      </c>
      <c r="E688" s="16" t="e">
        <f t="shared" si="74"/>
        <v>#REF!</v>
      </c>
      <c r="F688" s="16" t="e">
        <f t="shared" si="75"/>
        <v>#REF!</v>
      </c>
      <c r="G688" s="20" t="s">
        <v>51</v>
      </c>
      <c r="H688" s="11">
        <v>100</v>
      </c>
      <c r="I688" s="37" t="e">
        <f>VLOOKUP($G688,#REF!,3,0)</f>
        <v>#REF!</v>
      </c>
      <c r="J688" s="37" t="e">
        <f>VLOOKUP($G688,#REF!,5,0)</f>
        <v>#REF!</v>
      </c>
      <c r="K688" s="37" t="e">
        <f>VLOOKUP($G688,#REF!,12,0)</f>
        <v>#REF!</v>
      </c>
      <c r="L688" s="37" t="e">
        <f>VLOOKUP($G688,#REF!,8,0)</f>
        <v>#REF!</v>
      </c>
    </row>
    <row r="689" spans="1:12">
      <c r="A689" s="149"/>
      <c r="B689" s="189"/>
      <c r="C689" s="16" t="e">
        <f t="shared" si="72"/>
        <v>#REF!</v>
      </c>
      <c r="D689" s="16" t="e">
        <f t="shared" si="73"/>
        <v>#REF!</v>
      </c>
      <c r="E689" s="16" t="e">
        <f t="shared" si="74"/>
        <v>#REF!</v>
      </c>
      <c r="F689" s="16" t="e">
        <f t="shared" si="75"/>
        <v>#REF!</v>
      </c>
      <c r="G689" s="20" t="s">
        <v>247</v>
      </c>
      <c r="H689" s="11">
        <v>10</v>
      </c>
      <c r="I689" s="37" t="e">
        <f>VLOOKUP($G689,#REF!,3,0)</f>
        <v>#REF!</v>
      </c>
      <c r="J689" s="37" t="e">
        <f>VLOOKUP($G689,#REF!,5,0)</f>
        <v>#REF!</v>
      </c>
      <c r="K689" s="37" t="e">
        <f>VLOOKUP($G689,#REF!,12,0)</f>
        <v>#REF!</v>
      </c>
      <c r="L689" s="37" t="e">
        <f>VLOOKUP($G689,#REF!,8,0)</f>
        <v>#REF!</v>
      </c>
    </row>
    <row r="690" spans="1:12">
      <c r="A690" s="149"/>
      <c r="B690" s="189"/>
      <c r="C690" s="16" t="e">
        <f t="shared" si="72"/>
        <v>#REF!</v>
      </c>
      <c r="D690" s="16" t="e">
        <f t="shared" si="73"/>
        <v>#REF!</v>
      </c>
      <c r="E690" s="16" t="e">
        <f t="shared" si="74"/>
        <v>#REF!</v>
      </c>
      <c r="F690" s="16" t="e">
        <f t="shared" si="75"/>
        <v>#REF!</v>
      </c>
      <c r="G690" s="20" t="s">
        <v>184</v>
      </c>
      <c r="H690" s="11">
        <v>125</v>
      </c>
      <c r="I690" s="37" t="e">
        <f>VLOOKUP($G690,#REF!,3,0)</f>
        <v>#REF!</v>
      </c>
      <c r="J690" s="37" t="e">
        <f>VLOOKUP($G690,#REF!,5,0)</f>
        <v>#REF!</v>
      </c>
      <c r="K690" s="37" t="e">
        <f>VLOOKUP($G690,#REF!,12,0)</f>
        <v>#REF!</v>
      </c>
      <c r="L690" s="37" t="e">
        <f>VLOOKUP($G690,#REF!,8,0)</f>
        <v>#REF!</v>
      </c>
    </row>
    <row r="691" spans="1:12">
      <c r="A691" s="149"/>
      <c r="B691" s="189"/>
      <c r="C691" s="16" t="e">
        <f t="shared" si="72"/>
        <v>#REF!</v>
      </c>
      <c r="D691" s="16" t="e">
        <f t="shared" si="73"/>
        <v>#REF!</v>
      </c>
      <c r="E691" s="16" t="e">
        <f t="shared" si="74"/>
        <v>#REF!</v>
      </c>
      <c r="F691" s="16" t="e">
        <f t="shared" si="75"/>
        <v>#REF!</v>
      </c>
      <c r="G691" s="20" t="s">
        <v>314</v>
      </c>
      <c r="H691" s="11">
        <v>10</v>
      </c>
      <c r="I691" s="37" t="e">
        <f>VLOOKUP($G691,#REF!,3,0)</f>
        <v>#REF!</v>
      </c>
      <c r="J691" s="37" t="e">
        <f>VLOOKUP($G691,#REF!,5,0)</f>
        <v>#REF!</v>
      </c>
      <c r="K691" s="37" t="e">
        <f>VLOOKUP($G691,#REF!,12,0)</f>
        <v>#REF!</v>
      </c>
      <c r="L691" s="37" t="e">
        <f>VLOOKUP($G691,#REF!,8,0)</f>
        <v>#REF!</v>
      </c>
    </row>
    <row r="692" spans="1:12">
      <c r="A692" s="149"/>
      <c r="B692" s="189"/>
      <c r="C692" s="16" t="e">
        <f t="shared" si="72"/>
        <v>#REF!</v>
      </c>
      <c r="D692" s="16" t="e">
        <f t="shared" si="73"/>
        <v>#REF!</v>
      </c>
      <c r="E692" s="16" t="e">
        <f t="shared" si="74"/>
        <v>#REF!</v>
      </c>
      <c r="F692" s="16" t="e">
        <f t="shared" si="75"/>
        <v>#REF!</v>
      </c>
      <c r="G692" s="20" t="s">
        <v>180</v>
      </c>
      <c r="H692" s="11">
        <v>50</v>
      </c>
      <c r="I692" s="37" t="e">
        <f>VLOOKUP($G692,#REF!,3,0)</f>
        <v>#REF!</v>
      </c>
      <c r="J692" s="37" t="e">
        <f>VLOOKUP($G692,#REF!,5,0)</f>
        <v>#REF!</v>
      </c>
      <c r="K692" s="37" t="e">
        <f>VLOOKUP($G692,#REF!,12,0)</f>
        <v>#REF!</v>
      </c>
      <c r="L692" s="37" t="e">
        <f>VLOOKUP($G692,#REF!,8,0)</f>
        <v>#REF!</v>
      </c>
    </row>
    <row r="693" spans="1:12">
      <c r="A693" s="149"/>
      <c r="B693" s="189"/>
      <c r="C693" s="16" t="e">
        <f t="shared" si="72"/>
        <v>#REF!</v>
      </c>
      <c r="D693" s="16" t="e">
        <f t="shared" si="73"/>
        <v>#REF!</v>
      </c>
      <c r="E693" s="16" t="e">
        <f t="shared" si="74"/>
        <v>#REF!</v>
      </c>
      <c r="F693" s="16" t="e">
        <f t="shared" si="75"/>
        <v>#REF!</v>
      </c>
      <c r="G693" s="20" t="s">
        <v>195</v>
      </c>
      <c r="H693" s="11">
        <v>5</v>
      </c>
      <c r="I693" s="37" t="e">
        <f>VLOOKUP($G693,#REF!,3,0)</f>
        <v>#REF!</v>
      </c>
      <c r="J693" s="37" t="e">
        <f>VLOOKUP($G693,#REF!,5,0)</f>
        <v>#REF!</v>
      </c>
      <c r="K693" s="37" t="e">
        <f>VLOOKUP($G693,#REF!,12,0)</f>
        <v>#REF!</v>
      </c>
      <c r="L693" s="37" t="e">
        <f>VLOOKUP($G693,#REF!,8,0)</f>
        <v>#REF!</v>
      </c>
    </row>
    <row r="694" spans="1:12">
      <c r="A694" s="149"/>
      <c r="B694" s="190"/>
      <c r="C694" s="16" t="e">
        <f t="shared" si="72"/>
        <v>#REF!</v>
      </c>
      <c r="D694" s="16" t="e">
        <f t="shared" si="73"/>
        <v>#REF!</v>
      </c>
      <c r="E694" s="16" t="e">
        <f t="shared" si="74"/>
        <v>#REF!</v>
      </c>
      <c r="F694" s="16" t="e">
        <f t="shared" si="75"/>
        <v>#REF!</v>
      </c>
      <c r="G694" s="24" t="s">
        <v>304</v>
      </c>
      <c r="H694" s="11">
        <v>25</v>
      </c>
      <c r="I694" s="37" t="e">
        <f>VLOOKUP($G694,#REF!,3,0)</f>
        <v>#REF!</v>
      </c>
      <c r="J694" s="37" t="e">
        <f>VLOOKUP($G694,#REF!,5,0)</f>
        <v>#REF!</v>
      </c>
      <c r="K694" s="37" t="e">
        <f>VLOOKUP($G694,#REF!,12,0)</f>
        <v>#REF!</v>
      </c>
      <c r="L694" s="37" t="e">
        <f>VLOOKUP($G694,#REF!,8,0)</f>
        <v>#REF!</v>
      </c>
    </row>
    <row r="695" spans="1:12">
      <c r="A695" s="149"/>
      <c r="B695" s="190"/>
      <c r="C695" s="16" t="e">
        <f t="shared" si="72"/>
        <v>#REF!</v>
      </c>
      <c r="D695" s="16" t="e">
        <f t="shared" si="73"/>
        <v>#REF!</v>
      </c>
      <c r="E695" s="16" t="e">
        <f t="shared" si="74"/>
        <v>#REF!</v>
      </c>
      <c r="F695" s="16" t="e">
        <f t="shared" si="75"/>
        <v>#REF!</v>
      </c>
      <c r="G695" s="24" t="s">
        <v>198</v>
      </c>
      <c r="H695" s="11">
        <v>10</v>
      </c>
      <c r="I695" s="37" t="e">
        <f>VLOOKUP($G695,#REF!,3,0)</f>
        <v>#REF!</v>
      </c>
      <c r="J695" s="37" t="e">
        <f>VLOOKUP($G695,#REF!,5,0)</f>
        <v>#REF!</v>
      </c>
      <c r="K695" s="37" t="e">
        <f>VLOOKUP($G695,#REF!,12,0)</f>
        <v>#REF!</v>
      </c>
      <c r="L695" s="37" t="e">
        <f>VLOOKUP($G695,#REF!,8,0)</f>
        <v>#REF!</v>
      </c>
    </row>
    <row r="696" spans="1:12" ht="137.1" customHeight="1">
      <c r="A696" s="150"/>
      <c r="B696" s="191"/>
      <c r="C696" s="16"/>
      <c r="D696" s="16"/>
      <c r="E696" s="16"/>
      <c r="F696" s="16"/>
      <c r="G696" s="31" t="s">
        <v>352</v>
      </c>
      <c r="H696" s="11"/>
      <c r="I696" s="37"/>
      <c r="J696" s="37"/>
      <c r="K696" s="37"/>
      <c r="L696" s="37"/>
    </row>
    <row r="697" spans="1:12">
      <c r="A697" s="112"/>
      <c r="B697" s="193"/>
      <c r="C697" s="12" t="e">
        <f>SUM(C686:C696)</f>
        <v>#REF!</v>
      </c>
      <c r="D697" s="12" t="e">
        <f>SUM(D686:D696)</f>
        <v>#REF!</v>
      </c>
      <c r="E697" s="12" t="e">
        <f>SUM(E686:E696)</f>
        <v>#REF!</v>
      </c>
      <c r="F697" s="12" t="e">
        <f>SUM(F686:F696)</f>
        <v>#REF!</v>
      </c>
      <c r="G697" s="22"/>
      <c r="H697" s="23"/>
    </row>
    <row r="698" spans="1:12">
      <c r="A698" s="112"/>
      <c r="B698" s="193"/>
      <c r="C698" s="193"/>
      <c r="D698" s="193"/>
      <c r="E698" s="193"/>
      <c r="F698" s="193"/>
      <c r="G698" s="22"/>
      <c r="H698" s="23"/>
    </row>
    <row r="699" spans="1:12">
      <c r="A699" s="109" t="s">
        <v>0</v>
      </c>
      <c r="B699" s="5" t="s">
        <v>1</v>
      </c>
      <c r="C699" s="6" t="s">
        <v>2</v>
      </c>
      <c r="D699" s="6" t="s">
        <v>3</v>
      </c>
      <c r="E699" s="6" t="s">
        <v>4</v>
      </c>
      <c r="F699" s="6" t="s">
        <v>5</v>
      </c>
      <c r="G699" s="7" t="s">
        <v>6</v>
      </c>
      <c r="H699" s="8" t="s">
        <v>7</v>
      </c>
    </row>
    <row r="700" spans="1:12" ht="21" customHeight="1">
      <c r="A700" s="133" t="s">
        <v>408</v>
      </c>
      <c r="B700" s="188" t="s">
        <v>329</v>
      </c>
      <c r="C700" s="25" t="e">
        <f t="shared" ref="C700:C705" si="76">H700*I700/100</f>
        <v>#REF!</v>
      </c>
      <c r="D700" s="25" t="e">
        <f t="shared" ref="D700:D705" si="77">H700*J700/100</f>
        <v>#REF!</v>
      </c>
      <c r="E700" s="25" t="e">
        <f t="shared" ref="E700:E705" si="78">H700*K700/100</f>
        <v>#REF!</v>
      </c>
      <c r="F700" s="16" t="e">
        <f t="shared" ref="F700:F705" si="79">H700*L700/100</f>
        <v>#REF!</v>
      </c>
      <c r="G700" s="10" t="s">
        <v>330</v>
      </c>
      <c r="H700" s="11">
        <v>20</v>
      </c>
      <c r="I700" s="37" t="e">
        <f>VLOOKUP($G700,#REF!,3,0)</f>
        <v>#REF!</v>
      </c>
      <c r="J700" s="37" t="e">
        <f>VLOOKUP($G700,#REF!,5,0)</f>
        <v>#REF!</v>
      </c>
      <c r="K700" s="37" t="e">
        <f>VLOOKUP($G700,#REF!,12,0)</f>
        <v>#REF!</v>
      </c>
      <c r="L700" s="37" t="e">
        <f>VLOOKUP($G700,#REF!,8,0)</f>
        <v>#REF!</v>
      </c>
    </row>
    <row r="701" spans="1:12">
      <c r="A701" s="134"/>
      <c r="B701" s="189"/>
      <c r="C701" s="25" t="e">
        <f t="shared" si="76"/>
        <v>#REF!</v>
      </c>
      <c r="D701" s="25" t="e">
        <f t="shared" si="77"/>
        <v>#REF!</v>
      </c>
      <c r="E701" s="25" t="e">
        <f t="shared" si="78"/>
        <v>#REF!</v>
      </c>
      <c r="F701" s="16" t="e">
        <f t="shared" si="79"/>
        <v>#REF!</v>
      </c>
      <c r="G701" s="10" t="s">
        <v>21</v>
      </c>
      <c r="H701" s="11">
        <v>20</v>
      </c>
      <c r="I701" s="37" t="e">
        <f>VLOOKUP($G701,#REF!,3,0)</f>
        <v>#REF!</v>
      </c>
      <c r="J701" s="37" t="e">
        <f>VLOOKUP($G701,#REF!,5,0)</f>
        <v>#REF!</v>
      </c>
      <c r="K701" s="37" t="e">
        <f>VLOOKUP($G701,#REF!,12,0)</f>
        <v>#REF!</v>
      </c>
      <c r="L701" s="37" t="e">
        <f>VLOOKUP($G701,#REF!,8,0)</f>
        <v>#REF!</v>
      </c>
    </row>
    <row r="702" spans="1:12">
      <c r="A702" s="134"/>
      <c r="B702" s="190"/>
      <c r="C702" s="16" t="e">
        <f t="shared" si="76"/>
        <v>#REF!</v>
      </c>
      <c r="D702" s="16" t="e">
        <f t="shared" si="77"/>
        <v>#REF!</v>
      </c>
      <c r="E702" s="16" t="e">
        <f t="shared" si="78"/>
        <v>#REF!</v>
      </c>
      <c r="F702" s="16" t="e">
        <f t="shared" si="79"/>
        <v>#REF!</v>
      </c>
      <c r="G702" s="26" t="s">
        <v>184</v>
      </c>
      <c r="H702" s="11">
        <v>200</v>
      </c>
      <c r="I702" s="37" t="e">
        <f>VLOOKUP($G702,#REF!,3,0)</f>
        <v>#REF!</v>
      </c>
      <c r="J702" s="37" t="e">
        <f>VLOOKUP($G702,#REF!,5,0)</f>
        <v>#REF!</v>
      </c>
      <c r="K702" s="37" t="e">
        <f>VLOOKUP($G702,#REF!,12,0)</f>
        <v>#REF!</v>
      </c>
      <c r="L702" s="37" t="e">
        <f>VLOOKUP($G702,#REF!,8,0)</f>
        <v>#REF!</v>
      </c>
    </row>
    <row r="703" spans="1:12">
      <c r="A703" s="134"/>
      <c r="B703" s="190"/>
      <c r="C703" s="16" t="e">
        <f t="shared" si="76"/>
        <v>#REF!</v>
      </c>
      <c r="D703" s="16" t="e">
        <f t="shared" si="77"/>
        <v>#REF!</v>
      </c>
      <c r="E703" s="16" t="e">
        <f t="shared" si="78"/>
        <v>#REF!</v>
      </c>
      <c r="F703" s="16" t="e">
        <f t="shared" si="79"/>
        <v>#REF!</v>
      </c>
      <c r="G703" s="24" t="s">
        <v>51</v>
      </c>
      <c r="H703" s="11">
        <v>100</v>
      </c>
      <c r="I703" s="37" t="e">
        <f>VLOOKUP($G703,#REF!,3,0)</f>
        <v>#REF!</v>
      </c>
      <c r="J703" s="37" t="e">
        <f>VLOOKUP($G703,#REF!,5,0)</f>
        <v>#REF!</v>
      </c>
      <c r="K703" s="37" t="e">
        <f>VLOOKUP($G703,#REF!,12,0)</f>
        <v>#REF!</v>
      </c>
      <c r="L703" s="37" t="e">
        <f>VLOOKUP($G703,#REF!,8,0)</f>
        <v>#REF!</v>
      </c>
    </row>
    <row r="704" spans="1:12">
      <c r="A704" s="134"/>
      <c r="B704" s="190"/>
      <c r="C704" s="16" t="e">
        <f t="shared" si="76"/>
        <v>#REF!</v>
      </c>
      <c r="D704" s="16" t="e">
        <f t="shared" si="77"/>
        <v>#REF!</v>
      </c>
      <c r="E704" s="16" t="e">
        <f t="shared" si="78"/>
        <v>#REF!</v>
      </c>
      <c r="F704" s="16" t="e">
        <f t="shared" si="79"/>
        <v>#REF!</v>
      </c>
      <c r="G704" s="26" t="s">
        <v>246</v>
      </c>
      <c r="H704" s="11">
        <v>5</v>
      </c>
      <c r="I704" s="37" t="e">
        <f>VLOOKUP($G704,#REF!,3,0)</f>
        <v>#REF!</v>
      </c>
      <c r="J704" s="37" t="e">
        <f>VLOOKUP($G704,#REF!,5,0)</f>
        <v>#REF!</v>
      </c>
      <c r="K704" s="37" t="e">
        <f>VLOOKUP($G704,#REF!,12,0)</f>
        <v>#REF!</v>
      </c>
      <c r="L704" s="37" t="e">
        <f>VLOOKUP($G704,#REF!,8,0)</f>
        <v>#REF!</v>
      </c>
    </row>
    <row r="705" spans="1:13">
      <c r="A705" s="135"/>
      <c r="B705" s="191"/>
      <c r="C705" s="16" t="e">
        <f t="shared" si="76"/>
        <v>#REF!</v>
      </c>
      <c r="D705" s="16" t="e">
        <f t="shared" si="77"/>
        <v>#REF!</v>
      </c>
      <c r="E705" s="16" t="e">
        <f t="shared" si="78"/>
        <v>#REF!</v>
      </c>
      <c r="F705" s="16" t="e">
        <f t="shared" si="79"/>
        <v>#REF!</v>
      </c>
      <c r="G705" s="26" t="s">
        <v>98</v>
      </c>
      <c r="H705" s="11">
        <v>20</v>
      </c>
      <c r="I705" s="37" t="e">
        <f>VLOOKUP($G705,#REF!,3,0)</f>
        <v>#REF!</v>
      </c>
      <c r="J705" s="37" t="e">
        <f>VLOOKUP($G705,#REF!,5,0)</f>
        <v>#REF!</v>
      </c>
      <c r="K705" s="37" t="e">
        <f>VLOOKUP($G705,#REF!,12,0)</f>
        <v>#REF!</v>
      </c>
      <c r="L705" s="37" t="e">
        <f>VLOOKUP($G705,#REF!,8,0)</f>
        <v>#REF!</v>
      </c>
    </row>
    <row r="706" spans="1:13" ht="41.25">
      <c r="A706" s="112"/>
      <c r="B706" s="193"/>
      <c r="C706" s="12" t="e">
        <f>SUM(C700:C705)</f>
        <v>#REF!</v>
      </c>
      <c r="D706" s="12" t="e">
        <f>SUM(D700:D705)</f>
        <v>#REF!</v>
      </c>
      <c r="E706" s="12" t="e">
        <f>SUM(E700:E705)</f>
        <v>#REF!</v>
      </c>
      <c r="F706" s="12" t="e">
        <f>SUM(F700:F705)</f>
        <v>#REF!</v>
      </c>
      <c r="G706" s="10" t="s">
        <v>352</v>
      </c>
      <c r="H706" s="23"/>
    </row>
    <row r="707" spans="1:13">
      <c r="A707" s="112"/>
      <c r="B707" s="193"/>
      <c r="C707" s="193"/>
      <c r="D707" s="193"/>
      <c r="E707" s="193"/>
      <c r="F707" s="193"/>
      <c r="G707" s="22"/>
      <c r="H707" s="23"/>
    </row>
    <row r="708" spans="1:13">
      <c r="A708" s="109" t="s">
        <v>0</v>
      </c>
      <c r="B708" s="5" t="s">
        <v>1</v>
      </c>
      <c r="C708" s="6" t="s">
        <v>2</v>
      </c>
      <c r="D708" s="6" t="s">
        <v>3</v>
      </c>
      <c r="E708" s="6" t="s">
        <v>4</v>
      </c>
      <c r="F708" s="6" t="s">
        <v>5</v>
      </c>
      <c r="G708" s="7" t="s">
        <v>6</v>
      </c>
      <c r="H708" s="8" t="s">
        <v>7</v>
      </c>
    </row>
    <row r="709" spans="1:13" ht="21" customHeight="1">
      <c r="A709" s="148" t="s">
        <v>409</v>
      </c>
      <c r="B709" s="188" t="s">
        <v>308</v>
      </c>
      <c r="C709" s="27" t="e">
        <f>H709*I709/100</f>
        <v>#REF!</v>
      </c>
      <c r="D709" s="27" t="e">
        <f>H709*J709/100</f>
        <v>#REF!</v>
      </c>
      <c r="E709" s="27" t="e">
        <f>H709*K709/100</f>
        <v>#REF!</v>
      </c>
      <c r="F709" s="27" t="e">
        <f>H709*L709/100</f>
        <v>#REF!</v>
      </c>
      <c r="G709" s="28" t="s">
        <v>303</v>
      </c>
      <c r="H709" s="29">
        <v>100</v>
      </c>
      <c r="I709" s="37" t="e">
        <f>VLOOKUP($G709,#REF!,3,0)</f>
        <v>#REF!</v>
      </c>
      <c r="J709" s="37" t="e">
        <f>VLOOKUP($G709,#REF!,5,0)</f>
        <v>#REF!</v>
      </c>
      <c r="K709" s="37" t="e">
        <f>VLOOKUP($G709,#REF!,12,0)</f>
        <v>#REF!</v>
      </c>
      <c r="L709" s="37" t="e">
        <f>VLOOKUP($G709,#REF!,8,0)</f>
        <v>#REF!</v>
      </c>
    </row>
    <row r="710" spans="1:13">
      <c r="A710" s="149"/>
      <c r="B710" s="189"/>
      <c r="C710" s="27" t="e">
        <f>H710*I710/100</f>
        <v>#REF!</v>
      </c>
      <c r="D710" s="27" t="e">
        <f>H710*J710/100</f>
        <v>#REF!</v>
      </c>
      <c r="E710" s="27" t="e">
        <f>H710*K710/100</f>
        <v>#REF!</v>
      </c>
      <c r="F710" s="27" t="e">
        <f>H710*L710/100</f>
        <v>#REF!</v>
      </c>
      <c r="G710" s="28" t="s">
        <v>14</v>
      </c>
      <c r="H710" s="29">
        <v>35</v>
      </c>
      <c r="I710" s="37" t="e">
        <f>VLOOKUP($G710,#REF!,3,0)</f>
        <v>#REF!</v>
      </c>
      <c r="J710" s="37" t="e">
        <f>VLOOKUP($G710,#REF!,5,0)</f>
        <v>#REF!</v>
      </c>
      <c r="K710" s="37" t="e">
        <f>VLOOKUP($G710,#REF!,12,0)</f>
        <v>#REF!</v>
      </c>
      <c r="L710" s="37" t="e">
        <f>VLOOKUP($G710,#REF!,8,0)</f>
        <v>#REF!</v>
      </c>
    </row>
    <row r="711" spans="1:13">
      <c r="A711" s="149"/>
      <c r="B711" s="190"/>
      <c r="C711" s="27" t="e">
        <f>H711*I711/100</f>
        <v>#REF!</v>
      </c>
      <c r="D711" s="27" t="e">
        <f>H711*J711/100</f>
        <v>#REF!</v>
      </c>
      <c r="E711" s="27" t="e">
        <f>H711*K711/100</f>
        <v>#REF!</v>
      </c>
      <c r="F711" s="27" t="e">
        <f>H711*L711/100</f>
        <v>#REF!</v>
      </c>
      <c r="G711" s="30" t="s">
        <v>51</v>
      </c>
      <c r="H711" s="29">
        <v>100</v>
      </c>
      <c r="I711" s="37" t="e">
        <f>VLOOKUP($G711,#REF!,3,0)</f>
        <v>#REF!</v>
      </c>
      <c r="J711" s="37" t="e">
        <f>VLOOKUP($G711,#REF!,5,0)</f>
        <v>#REF!</v>
      </c>
      <c r="K711" s="37" t="e">
        <f>VLOOKUP($G711,#REF!,12,0)</f>
        <v>#REF!</v>
      </c>
      <c r="L711" s="37" t="e">
        <f>VLOOKUP($G711,#REF!,8,0)</f>
        <v>#REF!</v>
      </c>
    </row>
    <row r="712" spans="1:13">
      <c r="A712" s="149"/>
      <c r="B712" s="190"/>
      <c r="C712" s="27" t="e">
        <f>H712*I712/100</f>
        <v>#REF!</v>
      </c>
      <c r="D712" s="27" t="e">
        <f>H712*J712/100</f>
        <v>#REF!</v>
      </c>
      <c r="E712" s="27" t="e">
        <f>H712*K712/100</f>
        <v>#REF!</v>
      </c>
      <c r="F712" s="27" t="e">
        <f>H712*L712/100</f>
        <v>#REF!</v>
      </c>
      <c r="G712" s="30" t="s">
        <v>185</v>
      </c>
      <c r="H712" s="29">
        <v>125</v>
      </c>
      <c r="I712" s="37" t="e">
        <f>VLOOKUP($G712,#REF!,3,0)</f>
        <v>#REF!</v>
      </c>
      <c r="J712" s="37" t="e">
        <f>VLOOKUP($G712,#REF!,5,0)</f>
        <v>#REF!</v>
      </c>
      <c r="K712" s="37" t="e">
        <f>VLOOKUP($G712,#REF!,12,0)</f>
        <v>#REF!</v>
      </c>
      <c r="L712" s="37" t="e">
        <f>VLOOKUP($G712,#REF!,8,0)</f>
        <v>#REF!</v>
      </c>
    </row>
    <row r="713" spans="1:13" ht="83.1" customHeight="1">
      <c r="A713" s="150"/>
      <c r="B713" s="191"/>
      <c r="C713" s="27" t="e">
        <f>H713*I713/100</f>
        <v>#REF!</v>
      </c>
      <c r="D713" s="27" t="e">
        <f>H713*J713/100</f>
        <v>#REF!</v>
      </c>
      <c r="E713" s="27" t="e">
        <f>H713*K713/100</f>
        <v>#REF!</v>
      </c>
      <c r="F713" s="27" t="e">
        <f>H713*L713/100</f>
        <v>#REF!</v>
      </c>
      <c r="G713" s="30" t="s">
        <v>262</v>
      </c>
      <c r="H713" s="29">
        <v>5</v>
      </c>
      <c r="I713" s="37" t="e">
        <f>VLOOKUP($G713,#REF!,3,0)</f>
        <v>#REF!</v>
      </c>
      <c r="J713" s="37" t="e">
        <f>VLOOKUP($G713,#REF!,5,0)</f>
        <v>#REF!</v>
      </c>
      <c r="K713" s="37" t="e">
        <f>VLOOKUP($G713,#REF!,12,0)</f>
        <v>#REF!</v>
      </c>
      <c r="L713" s="37" t="e">
        <f>VLOOKUP($G713,#REF!,8,0)</f>
        <v>#REF!</v>
      </c>
    </row>
    <row r="714" spans="1:13" ht="41.25">
      <c r="A714" s="112"/>
      <c r="B714" s="193"/>
      <c r="C714" s="12" t="e">
        <f>SUM(C709:C713)</f>
        <v>#REF!</v>
      </c>
      <c r="D714" s="12" t="e">
        <f>SUM(D709:D713)</f>
        <v>#REF!</v>
      </c>
      <c r="E714" s="12" t="e">
        <f>SUM(E709:E713)</f>
        <v>#REF!</v>
      </c>
      <c r="F714" s="12" t="e">
        <f>SUM(F709:F713)</f>
        <v>#REF!</v>
      </c>
      <c r="G714" s="10" t="s">
        <v>352</v>
      </c>
      <c r="H714" s="23"/>
    </row>
    <row r="715" spans="1:13">
      <c r="A715" s="112"/>
      <c r="B715" s="193"/>
      <c r="C715" s="21"/>
      <c r="D715" s="21"/>
      <c r="E715" s="21"/>
      <c r="F715" s="21"/>
      <c r="G715" s="22"/>
    </row>
    <row r="716" spans="1:13">
      <c r="A716" s="113" t="s">
        <v>0</v>
      </c>
      <c r="B716" s="32" t="s">
        <v>1</v>
      </c>
      <c r="C716" s="41" t="s">
        <v>2</v>
      </c>
      <c r="D716" s="41" t="s">
        <v>3</v>
      </c>
      <c r="E716" s="41" t="s">
        <v>4</v>
      </c>
      <c r="F716" s="41" t="s">
        <v>5</v>
      </c>
      <c r="G716" s="32" t="s">
        <v>6</v>
      </c>
      <c r="H716" s="41" t="s">
        <v>7</v>
      </c>
      <c r="I716" s="91"/>
      <c r="J716" s="91"/>
      <c r="K716" s="91"/>
      <c r="L716" s="91"/>
      <c r="M716" s="91"/>
    </row>
    <row r="717" spans="1:13" ht="60.75">
      <c r="A717" s="133" t="s">
        <v>410</v>
      </c>
      <c r="B717" s="192" t="s">
        <v>411</v>
      </c>
      <c r="C717" s="27" t="e">
        <f t="shared" ref="C717:C725" si="80">H717*I717/100</f>
        <v>#REF!</v>
      </c>
      <c r="D717" s="27" t="e">
        <f t="shared" ref="D717:D725" si="81">H717*J717/100</f>
        <v>#REF!</v>
      </c>
      <c r="E717" s="27" t="e">
        <f t="shared" ref="E717:E725" si="82">H717*K717/100</f>
        <v>#REF!</v>
      </c>
      <c r="F717" s="27" t="e">
        <f t="shared" ref="F717:F725" si="83">H717*L717/100</f>
        <v>#REF!</v>
      </c>
      <c r="G717" s="28" t="s">
        <v>14</v>
      </c>
      <c r="H717" s="29">
        <v>40</v>
      </c>
      <c r="I717" s="37" t="e">
        <f>VLOOKUP($G717,#REF!,3,0)</f>
        <v>#REF!</v>
      </c>
      <c r="J717" s="37" t="e">
        <f>VLOOKUP($G717,#REF!,5,0)</f>
        <v>#REF!</v>
      </c>
      <c r="K717" s="37" t="e">
        <f>VLOOKUP($G717,#REF!,12,0)</f>
        <v>#REF!</v>
      </c>
      <c r="L717" s="37" t="e">
        <f>VLOOKUP($G717,#REF!,8,0)</f>
        <v>#REF!</v>
      </c>
      <c r="M717" s="91"/>
    </row>
    <row r="718" spans="1:13">
      <c r="A718" s="134"/>
      <c r="B718" s="139" t="s">
        <v>412</v>
      </c>
      <c r="C718" s="27" t="e">
        <f t="shared" si="80"/>
        <v>#REF!</v>
      </c>
      <c r="D718" s="27" t="e">
        <f t="shared" si="81"/>
        <v>#REF!</v>
      </c>
      <c r="E718" s="27" t="e">
        <f t="shared" si="82"/>
        <v>#REF!</v>
      </c>
      <c r="F718" s="27" t="e">
        <f t="shared" si="83"/>
        <v>#REF!</v>
      </c>
      <c r="G718" s="28" t="s">
        <v>161</v>
      </c>
      <c r="H718" s="29">
        <v>50</v>
      </c>
      <c r="I718" s="37" t="e">
        <f>VLOOKUP($G718,#REF!,3,0)</f>
        <v>#REF!</v>
      </c>
      <c r="J718" s="37" t="e">
        <f>VLOOKUP($G718,#REF!,5,0)</f>
        <v>#REF!</v>
      </c>
      <c r="K718" s="37" t="e">
        <f>VLOOKUP($G718,#REF!,12,0)</f>
        <v>#REF!</v>
      </c>
      <c r="L718" s="37" t="e">
        <f>VLOOKUP($G718,#REF!,8,0)</f>
        <v>#REF!</v>
      </c>
      <c r="M718" s="91"/>
    </row>
    <row r="719" spans="1:13">
      <c r="A719" s="134"/>
      <c r="B719" s="151"/>
      <c r="C719" s="27" t="e">
        <f t="shared" si="80"/>
        <v>#REF!</v>
      </c>
      <c r="D719" s="27" t="e">
        <f t="shared" si="81"/>
        <v>#REF!</v>
      </c>
      <c r="E719" s="27" t="e">
        <f t="shared" si="82"/>
        <v>#REF!</v>
      </c>
      <c r="F719" s="27" t="e">
        <f t="shared" si="83"/>
        <v>#REF!</v>
      </c>
      <c r="G719" s="28" t="s">
        <v>390</v>
      </c>
      <c r="H719" s="29">
        <v>100</v>
      </c>
      <c r="I719" s="37" t="e">
        <f>VLOOKUP($G719,#REF!,3,0)</f>
        <v>#REF!</v>
      </c>
      <c r="J719" s="37" t="e">
        <f>VLOOKUP($G719,#REF!,5,0)</f>
        <v>#REF!</v>
      </c>
      <c r="K719" s="37" t="e">
        <f>VLOOKUP($G719,#REF!,12,0)</f>
        <v>#REF!</v>
      </c>
      <c r="L719" s="37" t="e">
        <f>VLOOKUP($G719,#REF!,8,0)</f>
        <v>#REF!</v>
      </c>
      <c r="M719" s="91"/>
    </row>
    <row r="720" spans="1:13">
      <c r="A720" s="134"/>
      <c r="B720" s="151"/>
      <c r="C720" s="27" t="e">
        <f t="shared" si="80"/>
        <v>#REF!</v>
      </c>
      <c r="D720" s="27" t="e">
        <f t="shared" si="81"/>
        <v>#REF!</v>
      </c>
      <c r="E720" s="27" t="e">
        <f t="shared" si="82"/>
        <v>#REF!</v>
      </c>
      <c r="F720" s="27" t="e">
        <f t="shared" si="83"/>
        <v>#REF!</v>
      </c>
      <c r="G720" s="28" t="s">
        <v>252</v>
      </c>
      <c r="H720" s="29">
        <v>5</v>
      </c>
      <c r="I720" s="37" t="e">
        <f>VLOOKUP($G720,#REF!,3,0)</f>
        <v>#REF!</v>
      </c>
      <c r="J720" s="37" t="e">
        <f>VLOOKUP($G720,#REF!,5,0)</f>
        <v>#REF!</v>
      </c>
      <c r="K720" s="37" t="e">
        <f>VLOOKUP($G720,#REF!,12,0)</f>
        <v>#REF!</v>
      </c>
      <c r="L720" s="37" t="e">
        <f>VLOOKUP($G720,#REF!,8,0)</f>
        <v>#REF!</v>
      </c>
      <c r="M720" s="91"/>
    </row>
    <row r="721" spans="1:13">
      <c r="A721" s="134"/>
      <c r="B721" s="151"/>
      <c r="C721" s="27" t="e">
        <f t="shared" si="80"/>
        <v>#REF!</v>
      </c>
      <c r="D721" s="27" t="e">
        <f t="shared" si="81"/>
        <v>#REF!</v>
      </c>
      <c r="E721" s="27" t="e">
        <f t="shared" si="82"/>
        <v>#REF!</v>
      </c>
      <c r="F721" s="27" t="e">
        <f t="shared" si="83"/>
        <v>#REF!</v>
      </c>
      <c r="G721" s="28" t="s">
        <v>51</v>
      </c>
      <c r="H721" s="29">
        <v>50</v>
      </c>
      <c r="I721" s="37" t="e">
        <f>VLOOKUP($G721,#REF!,3,0)</f>
        <v>#REF!</v>
      </c>
      <c r="J721" s="37" t="e">
        <f>VLOOKUP($G721,#REF!,5,0)</f>
        <v>#REF!</v>
      </c>
      <c r="K721" s="37" t="e">
        <f>VLOOKUP($G721,#REF!,12,0)</f>
        <v>#REF!</v>
      </c>
      <c r="L721" s="37" t="e">
        <f>VLOOKUP($G721,#REF!,8,0)</f>
        <v>#REF!</v>
      </c>
      <c r="M721" s="91"/>
    </row>
    <row r="722" spans="1:13">
      <c r="A722" s="134"/>
      <c r="B722" s="151"/>
      <c r="C722" s="27" t="e">
        <f t="shared" si="80"/>
        <v>#REF!</v>
      </c>
      <c r="D722" s="27" t="e">
        <f t="shared" si="81"/>
        <v>#REF!</v>
      </c>
      <c r="E722" s="27" t="e">
        <f t="shared" si="82"/>
        <v>#REF!</v>
      </c>
      <c r="F722" s="27" t="e">
        <f t="shared" si="83"/>
        <v>#REF!</v>
      </c>
      <c r="G722" s="28" t="s">
        <v>246</v>
      </c>
      <c r="H722" s="29">
        <v>10</v>
      </c>
      <c r="I722" s="37" t="e">
        <f>VLOOKUP($G722,#REF!,3,0)</f>
        <v>#REF!</v>
      </c>
      <c r="J722" s="37" t="e">
        <f>VLOOKUP($G722,#REF!,5,0)</f>
        <v>#REF!</v>
      </c>
      <c r="K722" s="37" t="e">
        <f>VLOOKUP($G722,#REF!,12,0)</f>
        <v>#REF!</v>
      </c>
      <c r="L722" s="37" t="e">
        <f>VLOOKUP($G722,#REF!,8,0)</f>
        <v>#REF!</v>
      </c>
      <c r="M722" s="91"/>
    </row>
    <row r="723" spans="1:13">
      <c r="A723" s="134"/>
      <c r="B723" s="151"/>
      <c r="C723" s="27" t="e">
        <f t="shared" si="80"/>
        <v>#REF!</v>
      </c>
      <c r="D723" s="27" t="e">
        <f t="shared" si="81"/>
        <v>#REF!</v>
      </c>
      <c r="E723" s="27" t="e">
        <f t="shared" si="82"/>
        <v>#REF!</v>
      </c>
      <c r="F723" s="27" t="e">
        <f t="shared" si="83"/>
        <v>#REF!</v>
      </c>
      <c r="G723" s="28" t="s">
        <v>195</v>
      </c>
      <c r="H723" s="29">
        <v>10</v>
      </c>
      <c r="I723" s="37" t="e">
        <f>VLOOKUP($G723,#REF!,3,0)</f>
        <v>#REF!</v>
      </c>
      <c r="J723" s="37" t="e">
        <f>VLOOKUP($G723,#REF!,5,0)</f>
        <v>#REF!</v>
      </c>
      <c r="K723" s="37" t="e">
        <f>VLOOKUP($G723,#REF!,12,0)</f>
        <v>#REF!</v>
      </c>
      <c r="L723" s="37" t="e">
        <f>VLOOKUP($G723,#REF!,8,0)</f>
        <v>#REF!</v>
      </c>
      <c r="M723" s="91"/>
    </row>
    <row r="724" spans="1:13">
      <c r="A724" s="134"/>
      <c r="B724" s="151"/>
      <c r="C724" s="27" t="e">
        <f t="shared" si="80"/>
        <v>#REF!</v>
      </c>
      <c r="D724" s="27" t="e">
        <f t="shared" si="81"/>
        <v>#REF!</v>
      </c>
      <c r="E724" s="27" t="e">
        <f t="shared" si="82"/>
        <v>#REF!</v>
      </c>
      <c r="F724" s="27" t="e">
        <f t="shared" si="83"/>
        <v>#REF!</v>
      </c>
      <c r="G724" s="28" t="s">
        <v>413</v>
      </c>
      <c r="H724" s="29">
        <v>50</v>
      </c>
      <c r="I724" s="37" t="e">
        <f>VLOOKUP($G724,#REF!,3,0)</f>
        <v>#REF!</v>
      </c>
      <c r="J724" s="37" t="e">
        <f>VLOOKUP($G724,#REF!,5,0)</f>
        <v>#REF!</v>
      </c>
      <c r="K724" s="37" t="e">
        <f>VLOOKUP($G724,#REF!,12,0)</f>
        <v>#REF!</v>
      </c>
      <c r="L724" s="37" t="e">
        <f>VLOOKUP($G724,#REF!,8,0)</f>
        <v>#REF!</v>
      </c>
      <c r="M724" s="91"/>
    </row>
    <row r="725" spans="1:13">
      <c r="A725" s="134"/>
      <c r="B725" s="152"/>
      <c r="C725" s="27" t="e">
        <f t="shared" si="80"/>
        <v>#REF!</v>
      </c>
      <c r="D725" s="27" t="e">
        <f t="shared" si="81"/>
        <v>#REF!</v>
      </c>
      <c r="E725" s="27" t="e">
        <f t="shared" si="82"/>
        <v>#REF!</v>
      </c>
      <c r="F725" s="27" t="e">
        <f t="shared" si="83"/>
        <v>#REF!</v>
      </c>
      <c r="G725" s="28" t="s">
        <v>277</v>
      </c>
      <c r="H725" s="29"/>
      <c r="I725" s="37" t="e">
        <f>VLOOKUP($G725,#REF!,3,0)</f>
        <v>#REF!</v>
      </c>
      <c r="J725" s="37" t="e">
        <f>VLOOKUP($G725,#REF!,5,0)</f>
        <v>#REF!</v>
      </c>
      <c r="K725" s="37" t="e">
        <f>VLOOKUP($G725,#REF!,12,0)</f>
        <v>#REF!</v>
      </c>
      <c r="L725" s="37" t="e">
        <f>VLOOKUP($G725,#REF!,8,0)</f>
        <v>#REF!</v>
      </c>
      <c r="M725" s="91"/>
    </row>
    <row r="726" spans="1:13">
      <c r="A726" s="135"/>
      <c r="B726" s="192"/>
      <c r="C726" s="36" t="e">
        <f>SUM(C717:C725)</f>
        <v>#REF!</v>
      </c>
      <c r="D726" s="36" t="e">
        <f>SUM(D717:D725)</f>
        <v>#REF!</v>
      </c>
      <c r="E726" s="36" t="e">
        <f>SUM(E717:E725)</f>
        <v>#REF!</v>
      </c>
      <c r="F726" s="36" t="e">
        <f>SUM(F717:F725)</f>
        <v>#REF!</v>
      </c>
      <c r="G726" s="28"/>
      <c r="H726" s="29"/>
      <c r="I726" s="37"/>
      <c r="J726" s="37"/>
      <c r="K726" s="37"/>
      <c r="L726" s="37"/>
      <c r="M726" s="91"/>
    </row>
    <row r="727" spans="1:13">
      <c r="A727" s="114"/>
      <c r="B727" s="192"/>
      <c r="C727" s="192"/>
      <c r="D727" s="192"/>
      <c r="E727" s="192"/>
      <c r="F727" s="192"/>
      <c r="G727" s="28"/>
      <c r="H727" s="29"/>
      <c r="I727" s="37"/>
      <c r="J727" s="37"/>
      <c r="K727" s="37"/>
      <c r="L727" s="37"/>
      <c r="M727" s="91"/>
    </row>
    <row r="728" spans="1:13">
      <c r="A728" s="113" t="s">
        <v>0</v>
      </c>
      <c r="B728" s="32" t="s">
        <v>1</v>
      </c>
      <c r="C728" s="41" t="s">
        <v>2</v>
      </c>
      <c r="D728" s="41" t="s">
        <v>3</v>
      </c>
      <c r="E728" s="41" t="s">
        <v>4</v>
      </c>
      <c r="F728" s="41" t="s">
        <v>5</v>
      </c>
      <c r="G728" s="32" t="s">
        <v>6</v>
      </c>
      <c r="H728" s="41" t="s">
        <v>7</v>
      </c>
      <c r="I728" s="91"/>
      <c r="J728" s="91"/>
      <c r="K728" s="91"/>
      <c r="L728" s="91"/>
      <c r="M728" s="91"/>
    </row>
    <row r="729" spans="1:13" ht="21" customHeight="1">
      <c r="A729" s="133" t="s">
        <v>414</v>
      </c>
      <c r="B729" s="192" t="s">
        <v>415</v>
      </c>
      <c r="C729" s="27" t="e">
        <f t="shared" ref="C729:C738" si="84">H729*I729/100</f>
        <v>#REF!</v>
      </c>
      <c r="D729" s="27" t="e">
        <f t="shared" ref="D729:D738" si="85">H729*J729/100</f>
        <v>#REF!</v>
      </c>
      <c r="E729" s="27" t="e">
        <f t="shared" ref="E729:E738" si="86">H729*K729/100</f>
        <v>#REF!</v>
      </c>
      <c r="F729" s="27" t="e">
        <f t="shared" ref="F729:F738" si="87">H729*L729/100</f>
        <v>#REF!</v>
      </c>
      <c r="G729" s="28" t="s">
        <v>14</v>
      </c>
      <c r="H729" s="29">
        <v>35</v>
      </c>
      <c r="I729" s="37" t="e">
        <f>VLOOKUP($G729,#REF!,3,0)</f>
        <v>#REF!</v>
      </c>
      <c r="J729" s="37" t="e">
        <f>VLOOKUP($G729,#REF!,5,0)</f>
        <v>#REF!</v>
      </c>
      <c r="K729" s="37" t="e">
        <f>VLOOKUP($G729,#REF!,12,0)</f>
        <v>#REF!</v>
      </c>
      <c r="L729" s="37" t="e">
        <f>VLOOKUP($G729,#REF!,8,0)</f>
        <v>#REF!</v>
      </c>
      <c r="M729" s="91"/>
    </row>
    <row r="730" spans="1:13">
      <c r="A730" s="134"/>
      <c r="B730" s="192"/>
      <c r="C730" s="27" t="e">
        <f t="shared" si="84"/>
        <v>#REF!</v>
      </c>
      <c r="D730" s="27" t="e">
        <f t="shared" si="85"/>
        <v>#REF!</v>
      </c>
      <c r="E730" s="27" t="e">
        <f t="shared" si="86"/>
        <v>#REF!</v>
      </c>
      <c r="F730" s="27" t="e">
        <f t="shared" si="87"/>
        <v>#REF!</v>
      </c>
      <c r="G730" s="28" t="s">
        <v>161</v>
      </c>
      <c r="H730" s="29">
        <v>50</v>
      </c>
      <c r="I730" s="37" t="e">
        <f>VLOOKUP($G730,#REF!,3,0)</f>
        <v>#REF!</v>
      </c>
      <c r="J730" s="37" t="e">
        <f>VLOOKUP($G730,#REF!,5,0)</f>
        <v>#REF!</v>
      </c>
      <c r="K730" s="37" t="e">
        <f>VLOOKUP($G730,#REF!,12,0)</f>
        <v>#REF!</v>
      </c>
      <c r="L730" s="37" t="e">
        <f>VLOOKUP($G730,#REF!,8,0)</f>
        <v>#REF!</v>
      </c>
      <c r="M730" s="91"/>
    </row>
    <row r="731" spans="1:13">
      <c r="A731" s="134"/>
      <c r="B731" s="192"/>
      <c r="C731" s="27" t="e">
        <f t="shared" si="84"/>
        <v>#REF!</v>
      </c>
      <c r="D731" s="27" t="e">
        <f t="shared" si="85"/>
        <v>#REF!</v>
      </c>
      <c r="E731" s="27" t="e">
        <f t="shared" si="86"/>
        <v>#REF!</v>
      </c>
      <c r="F731" s="27" t="e">
        <f t="shared" si="87"/>
        <v>#REF!</v>
      </c>
      <c r="G731" s="28" t="s">
        <v>416</v>
      </c>
      <c r="H731" s="29">
        <v>10</v>
      </c>
      <c r="I731" s="37" t="e">
        <f>VLOOKUP($G731,#REF!,3,0)</f>
        <v>#REF!</v>
      </c>
      <c r="J731" s="37" t="e">
        <f>VLOOKUP($G731,#REF!,5,0)</f>
        <v>#REF!</v>
      </c>
      <c r="K731" s="37" t="e">
        <f>VLOOKUP($G731,#REF!,12,0)</f>
        <v>#REF!</v>
      </c>
      <c r="L731" s="37" t="e">
        <f>VLOOKUP($G731,#REF!,8,0)</f>
        <v>#REF!</v>
      </c>
      <c r="M731" s="91"/>
    </row>
    <row r="732" spans="1:13">
      <c r="A732" s="134"/>
      <c r="B732" s="192"/>
      <c r="C732" s="27" t="e">
        <f t="shared" si="84"/>
        <v>#REF!</v>
      </c>
      <c r="D732" s="27" t="e">
        <f t="shared" si="85"/>
        <v>#REF!</v>
      </c>
      <c r="E732" s="27" t="e">
        <f t="shared" si="86"/>
        <v>#REF!</v>
      </c>
      <c r="F732" s="27" t="e">
        <f t="shared" si="87"/>
        <v>#REF!</v>
      </c>
      <c r="G732" s="28" t="s">
        <v>303</v>
      </c>
      <c r="H732" s="29">
        <v>40</v>
      </c>
      <c r="I732" s="37" t="e">
        <f>VLOOKUP($G732,#REF!,3,0)</f>
        <v>#REF!</v>
      </c>
      <c r="J732" s="37" t="e">
        <f>VLOOKUP($G732,#REF!,5,0)</f>
        <v>#REF!</v>
      </c>
      <c r="K732" s="37" t="e">
        <f>VLOOKUP($G732,#REF!,12,0)</f>
        <v>#REF!</v>
      </c>
      <c r="L732" s="37" t="e">
        <f>VLOOKUP($G732,#REF!,8,0)</f>
        <v>#REF!</v>
      </c>
      <c r="M732" s="91"/>
    </row>
    <row r="733" spans="1:13">
      <c r="A733" s="134"/>
      <c r="B733" s="192"/>
      <c r="C733" s="27" t="e">
        <f t="shared" si="84"/>
        <v>#REF!</v>
      </c>
      <c r="D733" s="27" t="e">
        <f t="shared" si="85"/>
        <v>#REF!</v>
      </c>
      <c r="E733" s="27" t="e">
        <f t="shared" si="86"/>
        <v>#REF!</v>
      </c>
      <c r="F733" s="27" t="e">
        <f t="shared" si="87"/>
        <v>#REF!</v>
      </c>
      <c r="G733" s="28" t="s">
        <v>262</v>
      </c>
      <c r="H733" s="29">
        <v>10</v>
      </c>
      <c r="I733" s="37" t="e">
        <f>VLOOKUP($G733,#REF!,3,0)</f>
        <v>#REF!</v>
      </c>
      <c r="J733" s="37" t="e">
        <f>VLOOKUP($G733,#REF!,5,0)</f>
        <v>#REF!</v>
      </c>
      <c r="K733" s="37" t="e">
        <f>VLOOKUP($G733,#REF!,12,0)</f>
        <v>#REF!</v>
      </c>
      <c r="L733" s="37" t="e">
        <f>VLOOKUP($G733,#REF!,8,0)</f>
        <v>#REF!</v>
      </c>
      <c r="M733" s="91"/>
    </row>
    <row r="734" spans="1:13">
      <c r="A734" s="134"/>
      <c r="B734" s="192"/>
      <c r="C734" s="27" t="e">
        <f t="shared" si="84"/>
        <v>#REF!</v>
      </c>
      <c r="D734" s="27" t="e">
        <f t="shared" si="85"/>
        <v>#REF!</v>
      </c>
      <c r="E734" s="27" t="e">
        <f t="shared" si="86"/>
        <v>#REF!</v>
      </c>
      <c r="F734" s="27" t="e">
        <f t="shared" si="87"/>
        <v>#REF!</v>
      </c>
      <c r="G734" s="28" t="s">
        <v>314</v>
      </c>
      <c r="H734" s="29">
        <v>10</v>
      </c>
      <c r="I734" s="37" t="e">
        <f>VLOOKUP($G734,#REF!,3,0)</f>
        <v>#REF!</v>
      </c>
      <c r="J734" s="37" t="e">
        <f>VLOOKUP($G734,#REF!,5,0)</f>
        <v>#REF!</v>
      </c>
      <c r="K734" s="37" t="e">
        <f>VLOOKUP($G734,#REF!,12,0)</f>
        <v>#REF!</v>
      </c>
      <c r="L734" s="37" t="e">
        <f>VLOOKUP($G734,#REF!,8,0)</f>
        <v>#REF!</v>
      </c>
      <c r="M734" s="91"/>
    </row>
    <row r="735" spans="1:13">
      <c r="A735" s="134"/>
      <c r="B735" s="192"/>
      <c r="C735" s="27">
        <f t="shared" si="84"/>
        <v>0</v>
      </c>
      <c r="D735" s="27">
        <f t="shared" si="85"/>
        <v>0</v>
      </c>
      <c r="E735" s="27">
        <f t="shared" si="86"/>
        <v>0</v>
      </c>
      <c r="F735" s="27">
        <f t="shared" si="87"/>
        <v>0</v>
      </c>
      <c r="G735" s="28" t="s">
        <v>417</v>
      </c>
      <c r="H735" s="29"/>
      <c r="I735" s="37"/>
      <c r="J735" s="37"/>
      <c r="K735" s="37"/>
      <c r="L735" s="37"/>
      <c r="M735" s="91"/>
    </row>
    <row r="736" spans="1:13">
      <c r="A736" s="134"/>
      <c r="B736" s="192"/>
      <c r="C736" s="27" t="e">
        <f t="shared" si="84"/>
        <v>#REF!</v>
      </c>
      <c r="D736" s="27" t="e">
        <f t="shared" si="85"/>
        <v>#REF!</v>
      </c>
      <c r="E736" s="27" t="e">
        <f t="shared" si="86"/>
        <v>#REF!</v>
      </c>
      <c r="F736" s="27" t="e">
        <f t="shared" si="87"/>
        <v>#REF!</v>
      </c>
      <c r="G736" s="28" t="s">
        <v>304</v>
      </c>
      <c r="H736" s="29">
        <v>50</v>
      </c>
      <c r="I736" s="37" t="e">
        <f>VLOOKUP($G736,#REF!,3,0)</f>
        <v>#REF!</v>
      </c>
      <c r="J736" s="37" t="e">
        <f>VLOOKUP($G736,#REF!,5,0)</f>
        <v>#REF!</v>
      </c>
      <c r="K736" s="37" t="e">
        <f>VLOOKUP($G736,#REF!,12,0)</f>
        <v>#REF!</v>
      </c>
      <c r="L736" s="37" t="e">
        <f>VLOOKUP($G736,#REF!,8,0)</f>
        <v>#REF!</v>
      </c>
      <c r="M736" s="91"/>
    </row>
    <row r="737" spans="1:13">
      <c r="A737" s="134"/>
      <c r="B737" s="192"/>
      <c r="C737" s="27" t="e">
        <f t="shared" si="84"/>
        <v>#REF!</v>
      </c>
      <c r="D737" s="27" t="e">
        <f t="shared" si="85"/>
        <v>#REF!</v>
      </c>
      <c r="E737" s="27" t="e">
        <f t="shared" si="86"/>
        <v>#REF!</v>
      </c>
      <c r="F737" s="27" t="e">
        <f t="shared" si="87"/>
        <v>#REF!</v>
      </c>
      <c r="G737" s="28" t="s">
        <v>237</v>
      </c>
      <c r="H737" s="29">
        <v>10</v>
      </c>
      <c r="I737" s="37" t="e">
        <f>VLOOKUP($G737,#REF!,3,0)</f>
        <v>#REF!</v>
      </c>
      <c r="J737" s="37" t="e">
        <f>VLOOKUP($G737,#REF!,5,0)</f>
        <v>#REF!</v>
      </c>
      <c r="K737" s="37" t="e">
        <f>VLOOKUP($G737,#REF!,12,0)</f>
        <v>#REF!</v>
      </c>
      <c r="L737" s="37" t="e">
        <f>VLOOKUP($G737,#REF!,8,0)</f>
        <v>#REF!</v>
      </c>
      <c r="M737" s="91"/>
    </row>
    <row r="738" spans="1:13">
      <c r="A738" s="135"/>
      <c r="B738" s="192"/>
      <c r="C738" s="27" t="e">
        <f t="shared" si="84"/>
        <v>#REF!</v>
      </c>
      <c r="D738" s="27" t="e">
        <f t="shared" si="85"/>
        <v>#REF!</v>
      </c>
      <c r="E738" s="27" t="e">
        <f t="shared" si="86"/>
        <v>#REF!</v>
      </c>
      <c r="F738" s="27" t="e">
        <f t="shared" si="87"/>
        <v>#REF!</v>
      </c>
      <c r="G738" s="28" t="s">
        <v>21</v>
      </c>
      <c r="H738" s="29">
        <v>10</v>
      </c>
      <c r="I738" s="37" t="e">
        <f>VLOOKUP($G738,#REF!,3,0)</f>
        <v>#REF!</v>
      </c>
      <c r="J738" s="37" t="e">
        <f>VLOOKUP($G738,#REF!,5,0)</f>
        <v>#REF!</v>
      </c>
      <c r="K738" s="37" t="e">
        <f>VLOOKUP($G738,#REF!,12,0)</f>
        <v>#REF!</v>
      </c>
      <c r="L738" s="37" t="e">
        <f>VLOOKUP($G738,#REF!,8,0)</f>
        <v>#REF!</v>
      </c>
      <c r="M738" s="91"/>
    </row>
    <row r="739" spans="1:13">
      <c r="A739" s="114"/>
      <c r="B739" s="192"/>
      <c r="C739" s="36" t="e">
        <f>SUM(C729:C738)</f>
        <v>#REF!</v>
      </c>
      <c r="D739" s="36" t="e">
        <f>SUM(D729:D738)</f>
        <v>#REF!</v>
      </c>
      <c r="E739" s="36" t="e">
        <f>SUM(E729:E738)</f>
        <v>#REF!</v>
      </c>
      <c r="F739" s="36" t="e">
        <f>SUM(F729:F738)</f>
        <v>#REF!</v>
      </c>
      <c r="G739" s="28"/>
      <c r="H739" s="29"/>
      <c r="I739" s="37"/>
      <c r="J739" s="37"/>
      <c r="K739" s="37"/>
      <c r="L739" s="37"/>
      <c r="M739" s="91"/>
    </row>
    <row r="740" spans="1:13">
      <c r="A740" s="114"/>
      <c r="B740" s="192"/>
      <c r="C740" s="192"/>
      <c r="D740" s="192"/>
      <c r="E740" s="192"/>
      <c r="F740" s="192"/>
      <c r="G740" s="192"/>
      <c r="H740" s="192"/>
      <c r="I740" s="180"/>
      <c r="J740" s="180"/>
      <c r="K740" s="180"/>
      <c r="L740" s="180"/>
      <c r="M740" s="91"/>
    </row>
    <row r="741" spans="1:13">
      <c r="A741" s="113" t="s">
        <v>0</v>
      </c>
      <c r="B741" s="32" t="s">
        <v>1</v>
      </c>
      <c r="C741" s="41" t="s">
        <v>2</v>
      </c>
      <c r="D741" s="41" t="s">
        <v>3</v>
      </c>
      <c r="E741" s="41" t="s">
        <v>4</v>
      </c>
      <c r="F741" s="41" t="s">
        <v>5</v>
      </c>
      <c r="G741" s="32" t="s">
        <v>6</v>
      </c>
      <c r="H741" s="41" t="s">
        <v>7</v>
      </c>
      <c r="I741" s="37"/>
      <c r="J741" s="37"/>
      <c r="K741" s="37"/>
      <c r="L741" s="37"/>
      <c r="M741" s="91"/>
    </row>
    <row r="742" spans="1:13" ht="21" customHeight="1">
      <c r="A742" s="153" t="s">
        <v>418</v>
      </c>
      <c r="B742" s="192" t="s">
        <v>419</v>
      </c>
      <c r="C742" s="27" t="e">
        <f t="shared" ref="C742:C748" si="88">H742*I742/100</f>
        <v>#REF!</v>
      </c>
      <c r="D742" s="27" t="e">
        <f t="shared" ref="D742:D748" si="89">H742*J742/100</f>
        <v>#REF!</v>
      </c>
      <c r="E742" s="27" t="e">
        <f t="shared" ref="E742:E748" si="90">H742*K742/100</f>
        <v>#REF!</v>
      </c>
      <c r="F742" s="27" t="e">
        <f t="shared" ref="F742:F748" si="91">H742*L742/100</f>
        <v>#REF!</v>
      </c>
      <c r="G742" s="28" t="s">
        <v>14</v>
      </c>
      <c r="H742" s="29">
        <v>35</v>
      </c>
      <c r="I742" s="37" t="e">
        <f>VLOOKUP($G742,#REF!,3,0)</f>
        <v>#REF!</v>
      </c>
      <c r="J742" s="37" t="e">
        <f>VLOOKUP($G742,#REF!,5,0)</f>
        <v>#REF!</v>
      </c>
      <c r="K742" s="37" t="e">
        <f>VLOOKUP($G742,#REF!,12,0)</f>
        <v>#REF!</v>
      </c>
      <c r="L742" s="37" t="e">
        <f>VLOOKUP($G742,#REF!,8,0)</f>
        <v>#REF!</v>
      </c>
      <c r="M742" s="91"/>
    </row>
    <row r="743" spans="1:13">
      <c r="A743" s="154"/>
      <c r="B743" s="192"/>
      <c r="C743" s="27">
        <f t="shared" si="88"/>
        <v>0</v>
      </c>
      <c r="D743" s="27">
        <f t="shared" si="89"/>
        <v>0</v>
      </c>
      <c r="E743" s="27">
        <f t="shared" si="90"/>
        <v>0</v>
      </c>
      <c r="F743" s="27">
        <f t="shared" si="91"/>
        <v>0</v>
      </c>
      <c r="G743" s="28" t="s">
        <v>420</v>
      </c>
      <c r="H743" s="29">
        <v>5</v>
      </c>
      <c r="I743" s="37"/>
      <c r="J743" s="37"/>
      <c r="K743" s="37"/>
      <c r="L743" s="37"/>
      <c r="M743" s="91"/>
    </row>
    <row r="744" spans="1:13">
      <c r="A744" s="154"/>
      <c r="B744" s="192"/>
      <c r="C744" s="27" t="e">
        <f t="shared" si="88"/>
        <v>#REF!</v>
      </c>
      <c r="D744" s="27" t="e">
        <f t="shared" si="89"/>
        <v>#REF!</v>
      </c>
      <c r="E744" s="27" t="e">
        <f t="shared" si="90"/>
        <v>#REF!</v>
      </c>
      <c r="F744" s="27" t="e">
        <f t="shared" si="91"/>
        <v>#REF!</v>
      </c>
      <c r="G744" s="28" t="s">
        <v>180</v>
      </c>
      <c r="H744" s="29">
        <v>100</v>
      </c>
      <c r="I744" s="37" t="e">
        <f>VLOOKUP($G744,#REF!,3,0)</f>
        <v>#REF!</v>
      </c>
      <c r="J744" s="37" t="e">
        <f>VLOOKUP($G744,#REF!,5,0)</f>
        <v>#REF!</v>
      </c>
      <c r="K744" s="37" t="e">
        <f>VLOOKUP($G744,#REF!,12,0)</f>
        <v>#REF!</v>
      </c>
      <c r="L744" s="37" t="e">
        <f>VLOOKUP($G744,#REF!,8,0)</f>
        <v>#REF!</v>
      </c>
      <c r="M744" s="91"/>
    </row>
    <row r="745" spans="1:13">
      <c r="A745" s="154"/>
      <c r="B745" s="192"/>
      <c r="C745" s="27" t="e">
        <f t="shared" si="88"/>
        <v>#REF!</v>
      </c>
      <c r="D745" s="27" t="e">
        <f t="shared" si="89"/>
        <v>#REF!</v>
      </c>
      <c r="E745" s="27" t="e">
        <f t="shared" si="90"/>
        <v>#REF!</v>
      </c>
      <c r="F745" s="27" t="e">
        <f t="shared" si="91"/>
        <v>#REF!</v>
      </c>
      <c r="G745" s="28" t="s">
        <v>273</v>
      </c>
      <c r="H745" s="29">
        <v>25</v>
      </c>
      <c r="I745" s="37" t="e">
        <f>VLOOKUP($G745,#REF!,3,0)</f>
        <v>#REF!</v>
      </c>
      <c r="J745" s="37" t="e">
        <f>VLOOKUP($G745,#REF!,5,0)</f>
        <v>#REF!</v>
      </c>
      <c r="K745" s="37" t="e">
        <f>VLOOKUP($G745,#REF!,12,0)</f>
        <v>#REF!</v>
      </c>
      <c r="L745" s="37" t="e">
        <f>VLOOKUP($G745,#REF!,8,0)</f>
        <v>#REF!</v>
      </c>
      <c r="M745" s="91"/>
    </row>
    <row r="746" spans="1:13">
      <c r="A746" s="154"/>
      <c r="B746" s="192"/>
      <c r="C746" s="27" t="e">
        <f t="shared" si="88"/>
        <v>#REF!</v>
      </c>
      <c r="D746" s="27" t="e">
        <f t="shared" si="89"/>
        <v>#REF!</v>
      </c>
      <c r="E746" s="27" t="e">
        <f t="shared" si="90"/>
        <v>#REF!</v>
      </c>
      <c r="F746" s="27" t="e">
        <f t="shared" si="91"/>
        <v>#REF!</v>
      </c>
      <c r="G746" s="28" t="s">
        <v>19</v>
      </c>
      <c r="H746" s="29">
        <v>5</v>
      </c>
      <c r="I746" s="37" t="e">
        <f>VLOOKUP($G746,#REF!,3,0)</f>
        <v>#REF!</v>
      </c>
      <c r="J746" s="37" t="e">
        <f>VLOOKUP($G746,#REF!,5,0)</f>
        <v>#REF!</v>
      </c>
      <c r="K746" s="37" t="e">
        <f>VLOOKUP($G746,#REF!,12,0)</f>
        <v>#REF!</v>
      </c>
      <c r="L746" s="37" t="e">
        <f>VLOOKUP($G746,#REF!,8,0)</f>
        <v>#REF!</v>
      </c>
      <c r="M746" s="91"/>
    </row>
    <row r="747" spans="1:13">
      <c r="A747" s="154"/>
      <c r="B747" s="192"/>
      <c r="C747" s="27" t="e">
        <f t="shared" si="88"/>
        <v>#REF!</v>
      </c>
      <c r="D747" s="27" t="e">
        <f t="shared" si="89"/>
        <v>#REF!</v>
      </c>
      <c r="E747" s="27" t="e">
        <f t="shared" si="90"/>
        <v>#REF!</v>
      </c>
      <c r="F747" s="27" t="e">
        <f t="shared" si="91"/>
        <v>#REF!</v>
      </c>
      <c r="G747" s="28" t="s">
        <v>195</v>
      </c>
      <c r="H747" s="29">
        <v>10</v>
      </c>
      <c r="I747" s="37" t="e">
        <f>VLOOKUP($G747,#REF!,3,0)</f>
        <v>#REF!</v>
      </c>
      <c r="J747" s="37" t="e">
        <f>VLOOKUP($G747,#REF!,5,0)</f>
        <v>#REF!</v>
      </c>
      <c r="K747" s="37" t="e">
        <f>VLOOKUP($G747,#REF!,12,0)</f>
        <v>#REF!</v>
      </c>
      <c r="L747" s="37" t="e">
        <f>VLOOKUP($G747,#REF!,8,0)</f>
        <v>#REF!</v>
      </c>
      <c r="M747" s="91"/>
    </row>
    <row r="748" spans="1:13">
      <c r="A748" s="155"/>
      <c r="B748" s="192"/>
      <c r="C748" s="27" t="e">
        <f t="shared" si="88"/>
        <v>#REF!</v>
      </c>
      <c r="D748" s="27" t="e">
        <f t="shared" si="89"/>
        <v>#REF!</v>
      </c>
      <c r="E748" s="27" t="e">
        <f t="shared" si="90"/>
        <v>#REF!</v>
      </c>
      <c r="F748" s="27" t="e">
        <f t="shared" si="91"/>
        <v>#REF!</v>
      </c>
      <c r="G748" s="28" t="s">
        <v>303</v>
      </c>
      <c r="H748" s="29">
        <v>200</v>
      </c>
      <c r="I748" s="37" t="e">
        <f>VLOOKUP($G748,#REF!,3,0)</f>
        <v>#REF!</v>
      </c>
      <c r="J748" s="37" t="e">
        <f>VLOOKUP($G748,#REF!,5,0)</f>
        <v>#REF!</v>
      </c>
      <c r="K748" s="37" t="e">
        <f>VLOOKUP($G748,#REF!,12,0)</f>
        <v>#REF!</v>
      </c>
      <c r="L748" s="37" t="e">
        <f>VLOOKUP($G748,#REF!,8,0)</f>
        <v>#REF!</v>
      </c>
      <c r="M748" s="91"/>
    </row>
    <row r="749" spans="1:13">
      <c r="A749" s="114"/>
      <c r="B749" s="192"/>
      <c r="C749" s="36" t="e">
        <f>SUM(C742:C748)</f>
        <v>#REF!</v>
      </c>
      <c r="D749" s="36" t="e">
        <f>SUM(D742:D748)</f>
        <v>#REF!</v>
      </c>
      <c r="E749" s="36" t="e">
        <f>SUM(E742:E748)</f>
        <v>#REF!</v>
      </c>
      <c r="F749" s="36" t="e">
        <f>SUM(F742:F748)</f>
        <v>#REF!</v>
      </c>
      <c r="G749" s="31"/>
      <c r="H749" s="29"/>
      <c r="I749" s="91"/>
      <c r="J749" s="91"/>
      <c r="K749" s="91"/>
      <c r="L749" s="91"/>
      <c r="M749" s="91"/>
    </row>
    <row r="750" spans="1:13">
      <c r="A750" s="114"/>
      <c r="B750" s="192"/>
      <c r="C750" s="47"/>
      <c r="D750" s="47"/>
      <c r="E750" s="47"/>
      <c r="F750" s="47"/>
      <c r="G750" s="31"/>
      <c r="H750" s="29"/>
      <c r="I750" s="91"/>
      <c r="J750" s="91"/>
      <c r="K750" s="91"/>
      <c r="L750" s="91"/>
      <c r="M750" s="91"/>
    </row>
    <row r="751" spans="1:13">
      <c r="A751" s="113" t="s">
        <v>0</v>
      </c>
      <c r="B751" s="32" t="s">
        <v>1</v>
      </c>
      <c r="C751" s="41" t="s">
        <v>2</v>
      </c>
      <c r="D751" s="41" t="s">
        <v>3</v>
      </c>
      <c r="E751" s="41" t="s">
        <v>4</v>
      </c>
      <c r="F751" s="41" t="s">
        <v>5</v>
      </c>
      <c r="G751" s="32" t="s">
        <v>6</v>
      </c>
      <c r="H751" s="41" t="s">
        <v>7</v>
      </c>
      <c r="I751" s="91"/>
      <c r="J751" s="91"/>
      <c r="K751" s="91"/>
      <c r="L751" s="91"/>
      <c r="M751" s="91"/>
    </row>
    <row r="752" spans="1:13">
      <c r="A752" s="133" t="s">
        <v>421</v>
      </c>
      <c r="B752" s="188" t="s">
        <v>412</v>
      </c>
      <c r="C752" s="27" t="e">
        <f t="shared" ref="C752:C758" si="92">H752*I752/100</f>
        <v>#REF!</v>
      </c>
      <c r="D752" s="27" t="e">
        <f t="shared" ref="D752:D758" si="93">H752*J752/100</f>
        <v>#REF!</v>
      </c>
      <c r="E752" s="27" t="e">
        <f t="shared" ref="E752:E758" si="94">H752*K752/100</f>
        <v>#REF!</v>
      </c>
      <c r="F752" s="27" t="e">
        <f t="shared" ref="F752:F758" si="95">H752*L752/100</f>
        <v>#REF!</v>
      </c>
      <c r="G752" s="28" t="s">
        <v>14</v>
      </c>
      <c r="H752" s="29">
        <v>35</v>
      </c>
      <c r="I752" s="37" t="e">
        <f>VLOOKUP($G752,#REF!,3,0)</f>
        <v>#REF!</v>
      </c>
      <c r="J752" s="37" t="e">
        <f>VLOOKUP($G752,#REF!,5,0)</f>
        <v>#REF!</v>
      </c>
      <c r="K752" s="37" t="e">
        <f>VLOOKUP($G752,#REF!,12,0)</f>
        <v>#REF!</v>
      </c>
      <c r="L752" s="37" t="e">
        <f>VLOOKUP($G752,#REF!,8,0)</f>
        <v>#REF!</v>
      </c>
      <c r="M752" s="91"/>
    </row>
    <row r="753" spans="1:13">
      <c r="A753" s="134"/>
      <c r="B753" s="189"/>
      <c r="C753" s="27" t="e">
        <f t="shared" si="92"/>
        <v>#REF!</v>
      </c>
      <c r="D753" s="27" t="e">
        <f t="shared" si="93"/>
        <v>#REF!</v>
      </c>
      <c r="E753" s="27" t="e">
        <f t="shared" si="94"/>
        <v>#REF!</v>
      </c>
      <c r="F753" s="27" t="e">
        <f t="shared" si="95"/>
        <v>#REF!</v>
      </c>
      <c r="G753" s="28" t="s">
        <v>19</v>
      </c>
      <c r="H753" s="29">
        <v>10</v>
      </c>
      <c r="I753" s="37" t="e">
        <f>VLOOKUP($G753,#REF!,3,0)</f>
        <v>#REF!</v>
      </c>
      <c r="J753" s="37" t="e">
        <f>VLOOKUP($G753,#REF!,5,0)</f>
        <v>#REF!</v>
      </c>
      <c r="K753" s="37" t="e">
        <f>VLOOKUP($G753,#REF!,12,0)</f>
        <v>#REF!</v>
      </c>
      <c r="L753" s="37" t="e">
        <f>VLOOKUP($G753,#REF!,8,0)</f>
        <v>#REF!</v>
      </c>
      <c r="M753" s="91"/>
    </row>
    <row r="754" spans="1:13">
      <c r="A754" s="134"/>
      <c r="B754" s="189"/>
      <c r="C754" s="27" t="e">
        <f t="shared" si="92"/>
        <v>#REF!</v>
      </c>
      <c r="D754" s="27" t="e">
        <f t="shared" si="93"/>
        <v>#REF!</v>
      </c>
      <c r="E754" s="27" t="e">
        <f t="shared" si="94"/>
        <v>#REF!</v>
      </c>
      <c r="F754" s="27" t="e">
        <f t="shared" si="95"/>
        <v>#REF!</v>
      </c>
      <c r="G754" s="31" t="s">
        <v>180</v>
      </c>
      <c r="H754" s="29">
        <v>100</v>
      </c>
      <c r="I754" s="37" t="e">
        <f>VLOOKUP($G754,#REF!,3,0)</f>
        <v>#REF!</v>
      </c>
      <c r="J754" s="37" t="e">
        <f>VLOOKUP($G754,#REF!,5,0)</f>
        <v>#REF!</v>
      </c>
      <c r="K754" s="37" t="e">
        <f>VLOOKUP($G754,#REF!,12,0)</f>
        <v>#REF!</v>
      </c>
      <c r="L754" s="37" t="e">
        <f>VLOOKUP($G754,#REF!,8,0)</f>
        <v>#REF!</v>
      </c>
      <c r="M754" s="91"/>
    </row>
    <row r="755" spans="1:13">
      <c r="A755" s="134"/>
      <c r="B755" s="189"/>
      <c r="C755" s="27" t="e">
        <f t="shared" si="92"/>
        <v>#REF!</v>
      </c>
      <c r="D755" s="27" t="e">
        <f t="shared" si="93"/>
        <v>#REF!</v>
      </c>
      <c r="E755" s="27" t="e">
        <f t="shared" si="94"/>
        <v>#REF!</v>
      </c>
      <c r="F755" s="27" t="e">
        <f t="shared" si="95"/>
        <v>#REF!</v>
      </c>
      <c r="G755" s="31" t="s">
        <v>161</v>
      </c>
      <c r="H755" s="29">
        <v>50</v>
      </c>
      <c r="I755" s="37" t="e">
        <f>VLOOKUP($G755,#REF!,3,0)</f>
        <v>#REF!</v>
      </c>
      <c r="J755" s="37" t="e">
        <f>VLOOKUP($G755,#REF!,5,0)</f>
        <v>#REF!</v>
      </c>
      <c r="K755" s="37" t="e">
        <f>VLOOKUP($G755,#REF!,12,0)</f>
        <v>#REF!</v>
      </c>
      <c r="L755" s="37" t="e">
        <f>VLOOKUP($G755,#REF!,8,0)</f>
        <v>#REF!</v>
      </c>
      <c r="M755" s="91"/>
    </row>
    <row r="756" spans="1:13">
      <c r="A756" s="134"/>
      <c r="B756" s="189"/>
      <c r="C756" s="27" t="e">
        <f t="shared" si="92"/>
        <v>#REF!</v>
      </c>
      <c r="D756" s="27" t="e">
        <f t="shared" si="93"/>
        <v>#REF!</v>
      </c>
      <c r="E756" s="27" t="e">
        <f t="shared" si="94"/>
        <v>#REF!</v>
      </c>
      <c r="F756" s="27" t="e">
        <f t="shared" si="95"/>
        <v>#REF!</v>
      </c>
      <c r="G756" s="28" t="s">
        <v>51</v>
      </c>
      <c r="H756" s="29">
        <v>20</v>
      </c>
      <c r="I756" s="37" t="e">
        <f>VLOOKUP($G756,#REF!,3,0)</f>
        <v>#REF!</v>
      </c>
      <c r="J756" s="37" t="e">
        <f>VLOOKUP($G756,#REF!,5,0)</f>
        <v>#REF!</v>
      </c>
      <c r="K756" s="37" t="e">
        <f>VLOOKUP($G756,#REF!,12,0)</f>
        <v>#REF!</v>
      </c>
      <c r="L756" s="37" t="e">
        <f>VLOOKUP($G756,#REF!,8,0)</f>
        <v>#REF!</v>
      </c>
      <c r="M756" s="91"/>
    </row>
    <row r="757" spans="1:13">
      <c r="A757" s="134"/>
      <c r="B757" s="189"/>
      <c r="C757" s="27" t="e">
        <f t="shared" si="92"/>
        <v>#REF!</v>
      </c>
      <c r="D757" s="27" t="e">
        <f t="shared" si="93"/>
        <v>#REF!</v>
      </c>
      <c r="E757" s="27" t="e">
        <f t="shared" si="94"/>
        <v>#REF!</v>
      </c>
      <c r="F757" s="27" t="e">
        <f t="shared" si="95"/>
        <v>#REF!</v>
      </c>
      <c r="G757" s="28" t="s">
        <v>262</v>
      </c>
      <c r="H757" s="29">
        <v>5</v>
      </c>
      <c r="I757" s="37" t="e">
        <f>VLOOKUP($G757,#REF!,3,0)</f>
        <v>#REF!</v>
      </c>
      <c r="J757" s="37" t="e">
        <f>VLOOKUP($G757,#REF!,5,0)</f>
        <v>#REF!</v>
      </c>
      <c r="K757" s="37" t="e">
        <f>VLOOKUP($G757,#REF!,12,0)</f>
        <v>#REF!</v>
      </c>
      <c r="L757" s="37" t="e">
        <f>VLOOKUP($G757,#REF!,8,0)</f>
        <v>#REF!</v>
      </c>
      <c r="M757" s="91"/>
    </row>
    <row r="758" spans="1:13">
      <c r="A758" s="135"/>
      <c r="B758" s="136"/>
      <c r="C758" s="27" t="e">
        <f t="shared" si="92"/>
        <v>#REF!</v>
      </c>
      <c r="D758" s="27" t="e">
        <f t="shared" si="93"/>
        <v>#REF!</v>
      </c>
      <c r="E758" s="27" t="e">
        <f t="shared" si="94"/>
        <v>#REF!</v>
      </c>
      <c r="F758" s="27" t="e">
        <f t="shared" si="95"/>
        <v>#REF!</v>
      </c>
      <c r="G758" s="28" t="s">
        <v>252</v>
      </c>
      <c r="H758" s="29">
        <v>5</v>
      </c>
      <c r="I758" s="37" t="e">
        <f>VLOOKUP($G758,#REF!,3,0)</f>
        <v>#REF!</v>
      </c>
      <c r="J758" s="37" t="e">
        <f>VLOOKUP($G758,#REF!,5,0)</f>
        <v>#REF!</v>
      </c>
      <c r="K758" s="37" t="e">
        <f>VLOOKUP($G758,#REF!,12,0)</f>
        <v>#REF!</v>
      </c>
      <c r="L758" s="37" t="e">
        <f>VLOOKUP($G758,#REF!,8,0)</f>
        <v>#REF!</v>
      </c>
      <c r="M758" s="91"/>
    </row>
    <row r="759" spans="1:13">
      <c r="A759" s="114"/>
      <c r="B759" s="192"/>
      <c r="C759" s="36" t="e">
        <f>SUM(C752:C758)</f>
        <v>#REF!</v>
      </c>
      <c r="D759" s="36" t="e">
        <f>SUM(D752:D758)</f>
        <v>#REF!</v>
      </c>
      <c r="E759" s="36" t="e">
        <f>SUM(E752:E758)</f>
        <v>#REF!</v>
      </c>
      <c r="F759" s="36" t="e">
        <f>SUM(F752:F758)</f>
        <v>#REF!</v>
      </c>
      <c r="G759" s="31"/>
      <c r="H759" s="29"/>
      <c r="I759" s="91"/>
      <c r="J759" s="91"/>
      <c r="K759" s="91"/>
      <c r="L759" s="91"/>
      <c r="M759" s="91"/>
    </row>
    <row r="760" spans="1:13">
      <c r="A760" s="114"/>
      <c r="B760" s="192"/>
      <c r="C760" s="47"/>
      <c r="D760" s="47"/>
      <c r="E760" s="47"/>
      <c r="F760" s="47"/>
      <c r="G760" s="31"/>
      <c r="H760" s="29"/>
      <c r="I760" s="91"/>
      <c r="J760" s="91"/>
      <c r="K760" s="91"/>
      <c r="L760" s="91"/>
      <c r="M760" s="91"/>
    </row>
    <row r="761" spans="1:13">
      <c r="A761" s="113" t="s">
        <v>0</v>
      </c>
      <c r="B761" s="32" t="s">
        <v>1</v>
      </c>
      <c r="C761" s="41" t="s">
        <v>2</v>
      </c>
      <c r="D761" s="41" t="s">
        <v>3</v>
      </c>
      <c r="E761" s="41" t="s">
        <v>4</v>
      </c>
      <c r="F761" s="41" t="s">
        <v>5</v>
      </c>
      <c r="G761" s="32" t="s">
        <v>6</v>
      </c>
      <c r="H761" s="41" t="s">
        <v>7</v>
      </c>
      <c r="I761" s="91"/>
      <c r="J761" s="91"/>
      <c r="K761" s="91"/>
      <c r="L761" s="91"/>
      <c r="M761" s="91"/>
    </row>
    <row r="762" spans="1:13">
      <c r="A762" s="133" t="s">
        <v>422</v>
      </c>
      <c r="B762" s="139" t="s">
        <v>423</v>
      </c>
      <c r="C762" s="27" t="e">
        <f t="shared" ref="C762:C768" si="96">H762*I762/100</f>
        <v>#REF!</v>
      </c>
      <c r="D762" s="27" t="e">
        <f t="shared" ref="D762:D768" si="97">H762*J762/100</f>
        <v>#REF!</v>
      </c>
      <c r="E762" s="27" t="e">
        <f t="shared" ref="E762:E768" si="98">H762*K762/100</f>
        <v>#REF!</v>
      </c>
      <c r="F762" s="27" t="e">
        <f t="shared" ref="F762:F768" si="99">H762*L762/100</f>
        <v>#REF!</v>
      </c>
      <c r="G762" s="28" t="s">
        <v>14</v>
      </c>
      <c r="H762" s="29">
        <v>40</v>
      </c>
      <c r="I762" s="37" t="e">
        <f>VLOOKUP($G762,#REF!,3,0)</f>
        <v>#REF!</v>
      </c>
      <c r="J762" s="37" t="e">
        <f>VLOOKUP($G762,#REF!,5,0)</f>
        <v>#REF!</v>
      </c>
      <c r="K762" s="37" t="e">
        <f>VLOOKUP($G762,#REF!,12,0)</f>
        <v>#REF!</v>
      </c>
      <c r="L762" s="37" t="e">
        <f>VLOOKUP($G762,#REF!,8,0)</f>
        <v>#REF!</v>
      </c>
      <c r="M762" s="91"/>
    </row>
    <row r="763" spans="1:13">
      <c r="A763" s="134"/>
      <c r="B763" s="151"/>
      <c r="C763" s="27" t="e">
        <f t="shared" si="96"/>
        <v>#REF!</v>
      </c>
      <c r="D763" s="27" t="e">
        <f t="shared" si="97"/>
        <v>#REF!</v>
      </c>
      <c r="E763" s="27" t="e">
        <f t="shared" si="98"/>
        <v>#REF!</v>
      </c>
      <c r="F763" s="27" t="e">
        <f t="shared" si="99"/>
        <v>#REF!</v>
      </c>
      <c r="G763" s="31" t="s">
        <v>317</v>
      </c>
      <c r="H763" s="29">
        <v>50</v>
      </c>
      <c r="I763" s="37" t="e">
        <f>VLOOKUP($G763,#REF!,3,0)</f>
        <v>#REF!</v>
      </c>
      <c r="J763" s="37" t="e">
        <f>VLOOKUP($G763,#REF!,5,0)</f>
        <v>#REF!</v>
      </c>
      <c r="K763" s="37" t="e">
        <f>VLOOKUP($G763,#REF!,12,0)</f>
        <v>#REF!</v>
      </c>
      <c r="L763" s="37" t="e">
        <f>VLOOKUP($G763,#REF!,8,0)</f>
        <v>#REF!</v>
      </c>
      <c r="M763" s="91"/>
    </row>
    <row r="764" spans="1:13">
      <c r="A764" s="134"/>
      <c r="B764" s="151"/>
      <c r="C764" s="27" t="e">
        <f t="shared" si="96"/>
        <v>#REF!</v>
      </c>
      <c r="D764" s="27" t="e">
        <f t="shared" si="97"/>
        <v>#REF!</v>
      </c>
      <c r="E764" s="27" t="e">
        <f t="shared" si="98"/>
        <v>#REF!</v>
      </c>
      <c r="F764" s="27" t="e">
        <f t="shared" si="99"/>
        <v>#REF!</v>
      </c>
      <c r="G764" s="31" t="s">
        <v>424</v>
      </c>
      <c r="H764" s="29">
        <v>30</v>
      </c>
      <c r="I764" s="37" t="e">
        <f>VLOOKUP($G764,#REF!,3,0)</f>
        <v>#REF!</v>
      </c>
      <c r="J764" s="37" t="e">
        <f>VLOOKUP($G764,#REF!,5,0)</f>
        <v>#REF!</v>
      </c>
      <c r="K764" s="37" t="e">
        <f>VLOOKUP($G764,#REF!,12,0)</f>
        <v>#REF!</v>
      </c>
      <c r="L764" s="37" t="e">
        <f>VLOOKUP($G764,#REF!,8,0)</f>
        <v>#REF!</v>
      </c>
      <c r="M764" s="91"/>
    </row>
    <row r="765" spans="1:13">
      <c r="A765" s="134"/>
      <c r="B765" s="151"/>
      <c r="C765" s="27" t="e">
        <f t="shared" si="96"/>
        <v>#REF!</v>
      </c>
      <c r="D765" s="27" t="e">
        <f t="shared" si="97"/>
        <v>#REF!</v>
      </c>
      <c r="E765" s="27" t="e">
        <f t="shared" si="98"/>
        <v>#REF!</v>
      </c>
      <c r="F765" s="27" t="e">
        <f t="shared" si="99"/>
        <v>#REF!</v>
      </c>
      <c r="G765" s="31" t="s">
        <v>425</v>
      </c>
      <c r="H765" s="29">
        <v>100</v>
      </c>
      <c r="I765" s="37" t="e">
        <f>VLOOKUP($G765,#REF!,3,0)</f>
        <v>#REF!</v>
      </c>
      <c r="J765" s="37" t="e">
        <f>VLOOKUP($G765,#REF!,5,0)</f>
        <v>#REF!</v>
      </c>
      <c r="K765" s="37" t="e">
        <f>VLOOKUP($G765,#REF!,12,0)</f>
        <v>#REF!</v>
      </c>
      <c r="L765" s="37" t="e">
        <f>VLOOKUP($G765,#REF!,8,0)</f>
        <v>#REF!</v>
      </c>
      <c r="M765" s="91"/>
    </row>
    <row r="766" spans="1:13">
      <c r="A766" s="134"/>
      <c r="B766" s="151"/>
      <c r="C766" s="27" t="e">
        <f t="shared" si="96"/>
        <v>#REF!</v>
      </c>
      <c r="D766" s="27" t="e">
        <f t="shared" si="97"/>
        <v>#REF!</v>
      </c>
      <c r="E766" s="27" t="e">
        <f t="shared" si="98"/>
        <v>#REF!</v>
      </c>
      <c r="F766" s="27" t="e">
        <f t="shared" si="99"/>
        <v>#REF!</v>
      </c>
      <c r="G766" s="31" t="s">
        <v>161</v>
      </c>
      <c r="H766" s="29">
        <v>50</v>
      </c>
      <c r="I766" s="37" t="e">
        <f>VLOOKUP($G766,#REF!,3,0)</f>
        <v>#REF!</v>
      </c>
      <c r="J766" s="37" t="e">
        <f>VLOOKUP($G766,#REF!,5,0)</f>
        <v>#REF!</v>
      </c>
      <c r="K766" s="37" t="e">
        <f>VLOOKUP($G766,#REF!,12,0)</f>
        <v>#REF!</v>
      </c>
      <c r="L766" s="37" t="e">
        <f>VLOOKUP($G766,#REF!,8,0)</f>
        <v>#REF!</v>
      </c>
      <c r="M766" s="91"/>
    </row>
    <row r="767" spans="1:13">
      <c r="A767" s="134"/>
      <c r="B767" s="151"/>
      <c r="C767" s="27">
        <f t="shared" si="96"/>
        <v>0</v>
      </c>
      <c r="D767" s="27">
        <f t="shared" si="97"/>
        <v>0</v>
      </c>
      <c r="E767" s="27">
        <f t="shared" si="98"/>
        <v>0</v>
      </c>
      <c r="F767" s="27">
        <f t="shared" si="99"/>
        <v>0</v>
      </c>
      <c r="G767" s="31" t="s">
        <v>426</v>
      </c>
      <c r="H767" s="29">
        <v>5</v>
      </c>
      <c r="I767" s="37"/>
      <c r="J767" s="37"/>
      <c r="K767" s="37"/>
      <c r="L767" s="37"/>
      <c r="M767" s="91"/>
    </row>
    <row r="768" spans="1:13">
      <c r="A768" s="134"/>
      <c r="B768" s="151"/>
      <c r="C768" s="27" t="e">
        <f t="shared" si="96"/>
        <v>#REF!</v>
      </c>
      <c r="D768" s="27" t="e">
        <f t="shared" si="97"/>
        <v>#REF!</v>
      </c>
      <c r="E768" s="27" t="e">
        <f t="shared" si="98"/>
        <v>#REF!</v>
      </c>
      <c r="F768" s="27" t="e">
        <f t="shared" si="99"/>
        <v>#REF!</v>
      </c>
      <c r="G768" s="31" t="s">
        <v>252</v>
      </c>
      <c r="H768" s="29">
        <v>5</v>
      </c>
      <c r="I768" s="37" t="e">
        <f>VLOOKUP($G768,#REF!,3,0)</f>
        <v>#REF!</v>
      </c>
      <c r="J768" s="37" t="e">
        <f>VLOOKUP($G768,#REF!,5,0)</f>
        <v>#REF!</v>
      </c>
      <c r="K768" s="37" t="e">
        <f>VLOOKUP($G768,#REF!,12,0)</f>
        <v>#REF!</v>
      </c>
      <c r="L768" s="37" t="e">
        <f>VLOOKUP($G768,#REF!,8,0)</f>
        <v>#REF!</v>
      </c>
      <c r="M768" s="91"/>
    </row>
    <row r="769" spans="1:13">
      <c r="A769" s="135"/>
      <c r="B769" s="152"/>
      <c r="C769" s="36" t="e">
        <f>SUM(C762:C768)</f>
        <v>#REF!</v>
      </c>
      <c r="D769" s="36" t="e">
        <f>SUM(D762:D768)</f>
        <v>#REF!</v>
      </c>
      <c r="E769" s="36" t="e">
        <f>SUM(E762:E768)</f>
        <v>#REF!</v>
      </c>
      <c r="F769" s="36" t="e">
        <f>SUM(F762:F768)</f>
        <v>#REF!</v>
      </c>
      <c r="G769" s="31"/>
      <c r="H769" s="29"/>
      <c r="I769" s="37"/>
      <c r="J769" s="37"/>
      <c r="K769" s="37"/>
      <c r="L769" s="37"/>
      <c r="M769" s="91"/>
    </row>
    <row r="770" spans="1:13">
      <c r="A770" s="114"/>
      <c r="B770" s="192"/>
      <c r="C770" s="47"/>
      <c r="D770" s="47"/>
      <c r="E770" s="47"/>
      <c r="F770" s="47"/>
      <c r="G770" s="31"/>
      <c r="H770" s="29"/>
      <c r="I770" s="91"/>
      <c r="J770" s="91"/>
      <c r="K770" s="91"/>
      <c r="L770" s="91"/>
      <c r="M770" s="91"/>
    </row>
    <row r="771" spans="1:13">
      <c r="A771" s="113" t="s">
        <v>0</v>
      </c>
      <c r="B771" s="32" t="s">
        <v>1</v>
      </c>
      <c r="C771" s="41" t="s">
        <v>2</v>
      </c>
      <c r="D771" s="41" t="s">
        <v>3</v>
      </c>
      <c r="E771" s="41" t="s">
        <v>4</v>
      </c>
      <c r="F771" s="41" t="s">
        <v>5</v>
      </c>
      <c r="G771" s="32" t="s">
        <v>6</v>
      </c>
      <c r="H771" s="41" t="s">
        <v>7</v>
      </c>
      <c r="I771" s="91"/>
      <c r="J771" s="91"/>
      <c r="K771" s="91"/>
      <c r="L771" s="91"/>
      <c r="M771" s="91"/>
    </row>
    <row r="772" spans="1:13">
      <c r="A772" s="133" t="s">
        <v>427</v>
      </c>
      <c r="B772" s="188" t="s">
        <v>428</v>
      </c>
      <c r="C772" s="27" t="e">
        <f t="shared" ref="C772:C778" si="100">H772*I772/100</f>
        <v>#REF!</v>
      </c>
      <c r="D772" s="27" t="e">
        <f t="shared" ref="D772:D778" si="101">H772*J772/100</f>
        <v>#REF!</v>
      </c>
      <c r="E772" s="27" t="e">
        <f t="shared" ref="E772:E778" si="102">H772*K772/100</f>
        <v>#REF!</v>
      </c>
      <c r="F772" s="27" t="e">
        <f t="shared" ref="F772:F778" si="103">H772*L772/100</f>
        <v>#REF!</v>
      </c>
      <c r="G772" s="31" t="s">
        <v>429</v>
      </c>
      <c r="H772" s="29">
        <v>40</v>
      </c>
      <c r="I772" s="37" t="e">
        <f>VLOOKUP($G772,#REF!,3,0)</f>
        <v>#REF!</v>
      </c>
      <c r="J772" s="37" t="e">
        <f>VLOOKUP($G772,#REF!,5,0)</f>
        <v>#REF!</v>
      </c>
      <c r="K772" s="37" t="e">
        <f>VLOOKUP($G772,#REF!,12,0)</f>
        <v>#REF!</v>
      </c>
      <c r="L772" s="37" t="e">
        <f>VLOOKUP($G772,#REF!,8,0)</f>
        <v>#REF!</v>
      </c>
      <c r="M772" s="91"/>
    </row>
    <row r="773" spans="1:13">
      <c r="A773" s="134"/>
      <c r="B773" s="189"/>
      <c r="C773" s="27" t="e">
        <f t="shared" si="100"/>
        <v>#REF!</v>
      </c>
      <c r="D773" s="27" t="e">
        <f t="shared" si="101"/>
        <v>#REF!</v>
      </c>
      <c r="E773" s="27" t="e">
        <f t="shared" si="102"/>
        <v>#REF!</v>
      </c>
      <c r="F773" s="27" t="e">
        <f t="shared" si="103"/>
        <v>#REF!</v>
      </c>
      <c r="G773" s="31" t="s">
        <v>376</v>
      </c>
      <c r="H773" s="29"/>
      <c r="I773" s="37" t="e">
        <f>VLOOKUP($G773,#REF!,3,0)</f>
        <v>#REF!</v>
      </c>
      <c r="J773" s="37" t="e">
        <f>VLOOKUP($G773,#REF!,5,0)</f>
        <v>#REF!</v>
      </c>
      <c r="K773" s="37" t="e">
        <f>VLOOKUP($G773,#REF!,12,0)</f>
        <v>#REF!</v>
      </c>
      <c r="L773" s="37" t="e">
        <f>VLOOKUP($G773,#REF!,8,0)</f>
        <v>#REF!</v>
      </c>
      <c r="M773" s="91"/>
    </row>
    <row r="774" spans="1:13">
      <c r="A774" s="134"/>
      <c r="B774" s="189"/>
      <c r="C774" s="27" t="e">
        <f t="shared" si="100"/>
        <v>#REF!</v>
      </c>
      <c r="D774" s="27" t="e">
        <f t="shared" si="101"/>
        <v>#REF!</v>
      </c>
      <c r="E774" s="27" t="e">
        <f t="shared" si="102"/>
        <v>#REF!</v>
      </c>
      <c r="F774" s="27" t="e">
        <f t="shared" si="103"/>
        <v>#REF!</v>
      </c>
      <c r="G774" s="31" t="s">
        <v>195</v>
      </c>
      <c r="H774" s="29">
        <v>10</v>
      </c>
      <c r="I774" s="37" t="e">
        <f>VLOOKUP($G774,#REF!,3,0)</f>
        <v>#REF!</v>
      </c>
      <c r="J774" s="37" t="e">
        <f>VLOOKUP($G774,#REF!,5,0)</f>
        <v>#REF!</v>
      </c>
      <c r="K774" s="37" t="e">
        <f>VLOOKUP($G774,#REF!,12,0)</f>
        <v>#REF!</v>
      </c>
      <c r="L774" s="37" t="e">
        <f>VLOOKUP($G774,#REF!,8,0)</f>
        <v>#REF!</v>
      </c>
      <c r="M774" s="91"/>
    </row>
    <row r="775" spans="1:13">
      <c r="A775" s="134"/>
      <c r="B775" s="189"/>
      <c r="C775" s="27" t="e">
        <f t="shared" si="100"/>
        <v>#REF!</v>
      </c>
      <c r="D775" s="27" t="e">
        <f t="shared" si="101"/>
        <v>#REF!</v>
      </c>
      <c r="E775" s="27" t="e">
        <f t="shared" si="102"/>
        <v>#REF!</v>
      </c>
      <c r="F775" s="27" t="e">
        <f t="shared" si="103"/>
        <v>#REF!</v>
      </c>
      <c r="G775" s="28" t="s">
        <v>303</v>
      </c>
      <c r="H775" s="29">
        <v>30</v>
      </c>
      <c r="I775" s="37" t="e">
        <f>VLOOKUP($G775,#REF!,3,0)</f>
        <v>#REF!</v>
      </c>
      <c r="J775" s="37" t="e">
        <f>VLOOKUP($G775,#REF!,5,0)</f>
        <v>#REF!</v>
      </c>
      <c r="K775" s="37" t="e">
        <f>VLOOKUP($G775,#REF!,12,0)</f>
        <v>#REF!</v>
      </c>
      <c r="L775" s="37" t="e">
        <f>VLOOKUP($G775,#REF!,8,0)</f>
        <v>#REF!</v>
      </c>
      <c r="M775" s="91"/>
    </row>
    <row r="776" spans="1:13">
      <c r="A776" s="134"/>
      <c r="B776" s="189"/>
      <c r="C776" s="27" t="e">
        <f t="shared" si="100"/>
        <v>#REF!</v>
      </c>
      <c r="D776" s="27" t="e">
        <f t="shared" si="101"/>
        <v>#REF!</v>
      </c>
      <c r="E776" s="27" t="e">
        <f t="shared" si="102"/>
        <v>#REF!</v>
      </c>
      <c r="F776" s="27" t="e">
        <f t="shared" si="103"/>
        <v>#REF!</v>
      </c>
      <c r="G776" s="28" t="s">
        <v>51</v>
      </c>
      <c r="H776" s="29">
        <v>10</v>
      </c>
      <c r="I776" s="37" t="e">
        <f>VLOOKUP($G776,#REF!,3,0)</f>
        <v>#REF!</v>
      </c>
      <c r="J776" s="37" t="e">
        <f>VLOOKUP($G776,#REF!,5,0)</f>
        <v>#REF!</v>
      </c>
      <c r="K776" s="37" t="e">
        <f>VLOOKUP($G776,#REF!,12,0)</f>
        <v>#REF!</v>
      </c>
      <c r="L776" s="37" t="e">
        <f>VLOOKUP($G776,#REF!,8,0)</f>
        <v>#REF!</v>
      </c>
      <c r="M776" s="91"/>
    </row>
    <row r="777" spans="1:13">
      <c r="A777" s="134"/>
      <c r="B777" s="189"/>
      <c r="C777" s="27" t="e">
        <f t="shared" si="100"/>
        <v>#REF!</v>
      </c>
      <c r="D777" s="27" t="e">
        <f t="shared" si="101"/>
        <v>#REF!</v>
      </c>
      <c r="E777" s="27" t="e">
        <f t="shared" si="102"/>
        <v>#REF!</v>
      </c>
      <c r="F777" s="27" t="e">
        <f t="shared" si="103"/>
        <v>#REF!</v>
      </c>
      <c r="G777" s="31" t="s">
        <v>161</v>
      </c>
      <c r="H777" s="29">
        <v>50</v>
      </c>
      <c r="I777" s="37" t="e">
        <f>VLOOKUP($G777,#REF!,3,0)</f>
        <v>#REF!</v>
      </c>
      <c r="J777" s="37" t="e">
        <f>VLOOKUP($G777,#REF!,5,0)</f>
        <v>#REF!</v>
      </c>
      <c r="K777" s="37" t="e">
        <f>VLOOKUP($G777,#REF!,12,0)</f>
        <v>#REF!</v>
      </c>
      <c r="L777" s="37" t="e">
        <f>VLOOKUP($G777,#REF!,8,0)</f>
        <v>#REF!</v>
      </c>
      <c r="M777" s="91"/>
    </row>
    <row r="778" spans="1:13">
      <c r="A778" s="134"/>
      <c r="B778" s="189"/>
      <c r="C778" s="27" t="e">
        <f t="shared" si="100"/>
        <v>#REF!</v>
      </c>
      <c r="D778" s="27" t="e">
        <f t="shared" si="101"/>
        <v>#REF!</v>
      </c>
      <c r="E778" s="27" t="e">
        <f t="shared" si="102"/>
        <v>#REF!</v>
      </c>
      <c r="F778" s="27" t="e">
        <f t="shared" si="103"/>
        <v>#REF!</v>
      </c>
      <c r="G778" s="31" t="s">
        <v>430</v>
      </c>
      <c r="H778" s="29">
        <v>5</v>
      </c>
      <c r="I778" s="37" t="e">
        <f>VLOOKUP($G778,#REF!,3,0)</f>
        <v>#REF!</v>
      </c>
      <c r="J778" s="37" t="e">
        <f>VLOOKUP($G778,#REF!,5,0)</f>
        <v>#REF!</v>
      </c>
      <c r="K778" s="37" t="e">
        <f>VLOOKUP($G778,#REF!,12,0)</f>
        <v>#REF!</v>
      </c>
      <c r="L778" s="37" t="e">
        <f>VLOOKUP($G778,#REF!,8,0)</f>
        <v>#REF!</v>
      </c>
      <c r="M778" s="91"/>
    </row>
    <row r="779" spans="1:13">
      <c r="A779" s="135"/>
      <c r="B779" s="136"/>
      <c r="C779" s="36" t="e">
        <f>SUM(C772:C778)</f>
        <v>#REF!</v>
      </c>
      <c r="D779" s="36" t="e">
        <f>SUM(D772:D778)</f>
        <v>#REF!</v>
      </c>
      <c r="E779" s="36" t="e">
        <f>SUM(E772:E778)</f>
        <v>#REF!</v>
      </c>
      <c r="F779" s="36" t="e">
        <f>SUM(F772:F778)</f>
        <v>#REF!</v>
      </c>
      <c r="G779" s="31"/>
      <c r="H779" s="29"/>
      <c r="I779" s="37"/>
      <c r="J779" s="37"/>
      <c r="K779" s="37"/>
      <c r="L779" s="37"/>
      <c r="M779" s="91"/>
    </row>
    <row r="780" spans="1:13">
      <c r="A780" s="114"/>
      <c r="B780" s="192"/>
      <c r="C780" s="27"/>
      <c r="D780" s="27"/>
      <c r="E780" s="27"/>
      <c r="F780" s="27"/>
      <c r="G780" s="31"/>
      <c r="H780" s="29"/>
      <c r="I780" s="37"/>
      <c r="J780" s="37"/>
      <c r="K780" s="37"/>
      <c r="L780" s="37"/>
      <c r="M780" s="91"/>
    </row>
    <row r="781" spans="1:13">
      <c r="A781" s="113" t="s">
        <v>0</v>
      </c>
      <c r="B781" s="32" t="s">
        <v>1</v>
      </c>
      <c r="C781" s="41" t="s">
        <v>2</v>
      </c>
      <c r="D781" s="41" t="s">
        <v>3</v>
      </c>
      <c r="E781" s="41" t="s">
        <v>4</v>
      </c>
      <c r="F781" s="41" t="s">
        <v>5</v>
      </c>
      <c r="G781" s="32" t="s">
        <v>6</v>
      </c>
      <c r="H781" s="41" t="s">
        <v>7</v>
      </c>
      <c r="I781" s="91"/>
      <c r="J781" s="91"/>
      <c r="K781" s="91"/>
      <c r="L781" s="91"/>
      <c r="M781" s="91"/>
    </row>
    <row r="782" spans="1:13">
      <c r="A782" s="133" t="s">
        <v>431</v>
      </c>
      <c r="B782" s="188" t="s">
        <v>428</v>
      </c>
      <c r="C782" s="27" t="e">
        <f t="shared" ref="C782:C789" si="104">H782*I782/100</f>
        <v>#REF!</v>
      </c>
      <c r="D782" s="27" t="e">
        <f t="shared" ref="D782:D789" si="105">H782*J782/100</f>
        <v>#REF!</v>
      </c>
      <c r="E782" s="27" t="e">
        <f t="shared" ref="E782:E789" si="106">H782*K782/100</f>
        <v>#REF!</v>
      </c>
      <c r="F782" s="27" t="e">
        <f t="shared" ref="F782:F789" si="107">H782*L782/100</f>
        <v>#REF!</v>
      </c>
      <c r="G782" s="28" t="s">
        <v>14</v>
      </c>
      <c r="H782" s="29">
        <v>40</v>
      </c>
      <c r="I782" s="37" t="e">
        <f>VLOOKUP($G782,#REF!,3,0)</f>
        <v>#REF!</v>
      </c>
      <c r="J782" s="37" t="e">
        <f>VLOOKUP($G782,#REF!,5,0)</f>
        <v>#REF!</v>
      </c>
      <c r="K782" s="37" t="e">
        <f>VLOOKUP($G782,#REF!,12,0)</f>
        <v>#REF!</v>
      </c>
      <c r="L782" s="37" t="e">
        <f>VLOOKUP($G782,#REF!,8,0)</f>
        <v>#REF!</v>
      </c>
      <c r="M782" s="91"/>
    </row>
    <row r="783" spans="1:13">
      <c r="A783" s="134"/>
      <c r="B783" s="189"/>
      <c r="C783" s="27" t="e">
        <f t="shared" si="104"/>
        <v>#REF!</v>
      </c>
      <c r="D783" s="27" t="e">
        <f t="shared" si="105"/>
        <v>#REF!</v>
      </c>
      <c r="E783" s="27" t="e">
        <f t="shared" si="106"/>
        <v>#REF!</v>
      </c>
      <c r="F783" s="27" t="e">
        <f t="shared" si="107"/>
        <v>#REF!</v>
      </c>
      <c r="G783" s="31" t="s">
        <v>390</v>
      </c>
      <c r="H783" s="29">
        <v>100</v>
      </c>
      <c r="I783" s="37" t="e">
        <f>VLOOKUP($G783,#REF!,3,0)</f>
        <v>#REF!</v>
      </c>
      <c r="J783" s="37" t="e">
        <f>VLOOKUP($G783,#REF!,5,0)</f>
        <v>#REF!</v>
      </c>
      <c r="K783" s="37" t="e">
        <f>VLOOKUP($G783,#REF!,12,0)</f>
        <v>#REF!</v>
      </c>
      <c r="L783" s="37" t="e">
        <f>VLOOKUP($G783,#REF!,8,0)</f>
        <v>#REF!</v>
      </c>
      <c r="M783" s="91"/>
    </row>
    <row r="784" spans="1:13">
      <c r="A784" s="134"/>
      <c r="B784" s="189"/>
      <c r="C784" s="27" t="e">
        <f t="shared" si="104"/>
        <v>#REF!</v>
      </c>
      <c r="D784" s="27" t="e">
        <f t="shared" si="105"/>
        <v>#REF!</v>
      </c>
      <c r="E784" s="27" t="e">
        <f t="shared" si="106"/>
        <v>#REF!</v>
      </c>
      <c r="F784" s="27" t="e">
        <f t="shared" si="107"/>
        <v>#REF!</v>
      </c>
      <c r="G784" s="31" t="s">
        <v>432</v>
      </c>
      <c r="H784" s="29">
        <v>10</v>
      </c>
      <c r="I784" s="37" t="e">
        <f>VLOOKUP($G784,#REF!,3,0)</f>
        <v>#REF!</v>
      </c>
      <c r="J784" s="37" t="e">
        <f>VLOOKUP($G784,#REF!,5,0)</f>
        <v>#REF!</v>
      </c>
      <c r="K784" s="37" t="e">
        <f>VLOOKUP($G784,#REF!,12,0)</f>
        <v>#REF!</v>
      </c>
      <c r="L784" s="37" t="e">
        <f>VLOOKUP($G784,#REF!,8,0)</f>
        <v>#REF!</v>
      </c>
      <c r="M784" s="91"/>
    </row>
    <row r="785" spans="1:13">
      <c r="A785" s="134"/>
      <c r="B785" s="189"/>
      <c r="C785" s="27" t="e">
        <f t="shared" si="104"/>
        <v>#REF!</v>
      </c>
      <c r="D785" s="27" t="e">
        <f t="shared" si="105"/>
        <v>#REF!</v>
      </c>
      <c r="E785" s="27" t="e">
        <f t="shared" si="106"/>
        <v>#REF!</v>
      </c>
      <c r="F785" s="27" t="e">
        <f t="shared" si="107"/>
        <v>#REF!</v>
      </c>
      <c r="G785" s="31" t="s">
        <v>198</v>
      </c>
      <c r="H785" s="29">
        <v>10</v>
      </c>
      <c r="I785" s="37" t="e">
        <f>VLOOKUP($G785,#REF!,3,0)</f>
        <v>#REF!</v>
      </c>
      <c r="J785" s="37" t="e">
        <f>VLOOKUP($G785,#REF!,5,0)</f>
        <v>#REF!</v>
      </c>
      <c r="K785" s="37" t="e">
        <f>VLOOKUP($G785,#REF!,12,0)</f>
        <v>#REF!</v>
      </c>
      <c r="L785" s="37" t="e">
        <f>VLOOKUP($G785,#REF!,8,0)</f>
        <v>#REF!</v>
      </c>
      <c r="M785" s="91"/>
    </row>
    <row r="786" spans="1:13">
      <c r="A786" s="134"/>
      <c r="B786" s="189"/>
      <c r="C786" s="27" t="e">
        <f t="shared" si="104"/>
        <v>#REF!</v>
      </c>
      <c r="D786" s="27" t="e">
        <f t="shared" si="105"/>
        <v>#REF!</v>
      </c>
      <c r="E786" s="27" t="e">
        <f t="shared" si="106"/>
        <v>#REF!</v>
      </c>
      <c r="F786" s="27" t="e">
        <f t="shared" si="107"/>
        <v>#REF!</v>
      </c>
      <c r="G786" s="28" t="s">
        <v>51</v>
      </c>
      <c r="H786" s="29">
        <v>20</v>
      </c>
      <c r="I786" s="37" t="e">
        <f>VLOOKUP($G786,#REF!,3,0)</f>
        <v>#REF!</v>
      </c>
      <c r="J786" s="37" t="e">
        <f>VLOOKUP($G786,#REF!,5,0)</f>
        <v>#REF!</v>
      </c>
      <c r="K786" s="37" t="e">
        <f>VLOOKUP($G786,#REF!,12,0)</f>
        <v>#REF!</v>
      </c>
      <c r="L786" s="37" t="e">
        <f>VLOOKUP($G786,#REF!,8,0)</f>
        <v>#REF!</v>
      </c>
      <c r="M786" s="91"/>
    </row>
    <row r="787" spans="1:13">
      <c r="A787" s="134"/>
      <c r="B787" s="189"/>
      <c r="C787" s="27" t="e">
        <f t="shared" si="104"/>
        <v>#REF!</v>
      </c>
      <c r="D787" s="27" t="e">
        <f t="shared" si="105"/>
        <v>#REF!</v>
      </c>
      <c r="E787" s="27" t="e">
        <f t="shared" si="106"/>
        <v>#REF!</v>
      </c>
      <c r="F787" s="27" t="e">
        <f t="shared" si="107"/>
        <v>#REF!</v>
      </c>
      <c r="G787" s="31" t="s">
        <v>161</v>
      </c>
      <c r="H787" s="29">
        <v>50</v>
      </c>
      <c r="I787" s="37" t="e">
        <f>VLOOKUP($G787,#REF!,3,0)</f>
        <v>#REF!</v>
      </c>
      <c r="J787" s="37" t="e">
        <f>VLOOKUP($G787,#REF!,5,0)</f>
        <v>#REF!</v>
      </c>
      <c r="K787" s="37" t="e">
        <f>VLOOKUP($G787,#REF!,12,0)</f>
        <v>#REF!</v>
      </c>
      <c r="L787" s="37" t="e">
        <f>VLOOKUP($G787,#REF!,8,0)</f>
        <v>#REF!</v>
      </c>
      <c r="M787" s="91"/>
    </row>
    <row r="788" spans="1:13">
      <c r="A788" s="134"/>
      <c r="B788" s="189"/>
      <c r="C788" s="27" t="e">
        <f t="shared" si="104"/>
        <v>#REF!</v>
      </c>
      <c r="D788" s="27" t="e">
        <f t="shared" si="105"/>
        <v>#REF!</v>
      </c>
      <c r="E788" s="27" t="e">
        <f t="shared" si="106"/>
        <v>#REF!</v>
      </c>
      <c r="F788" s="27" t="e">
        <f t="shared" si="107"/>
        <v>#REF!</v>
      </c>
      <c r="G788" s="31" t="s">
        <v>221</v>
      </c>
      <c r="H788" s="29"/>
      <c r="I788" s="37" t="e">
        <f>VLOOKUP($G788,#REF!,3,0)</f>
        <v>#REF!</v>
      </c>
      <c r="J788" s="37" t="e">
        <f>VLOOKUP($G788,#REF!,5,0)</f>
        <v>#REF!</v>
      </c>
      <c r="K788" s="37" t="e">
        <f>VLOOKUP($G788,#REF!,12,0)</f>
        <v>#REF!</v>
      </c>
      <c r="L788" s="37" t="e">
        <f>VLOOKUP($G788,#REF!,8,0)</f>
        <v>#REF!</v>
      </c>
      <c r="M788" s="91"/>
    </row>
    <row r="789" spans="1:13">
      <c r="A789" s="134"/>
      <c r="B789" s="189"/>
      <c r="C789" s="27" t="e">
        <f t="shared" si="104"/>
        <v>#REF!</v>
      </c>
      <c r="D789" s="27" t="e">
        <f t="shared" si="105"/>
        <v>#REF!</v>
      </c>
      <c r="E789" s="27" t="e">
        <f t="shared" si="106"/>
        <v>#REF!</v>
      </c>
      <c r="F789" s="27" t="e">
        <f t="shared" si="107"/>
        <v>#REF!</v>
      </c>
      <c r="G789" s="31" t="s">
        <v>252</v>
      </c>
      <c r="H789" s="29">
        <v>5</v>
      </c>
      <c r="I789" s="37" t="e">
        <f>VLOOKUP($G789,#REF!,3,0)</f>
        <v>#REF!</v>
      </c>
      <c r="J789" s="37" t="e">
        <f>VLOOKUP($G789,#REF!,5,0)</f>
        <v>#REF!</v>
      </c>
      <c r="K789" s="37" t="e">
        <f>VLOOKUP($G789,#REF!,12,0)</f>
        <v>#REF!</v>
      </c>
      <c r="L789" s="37" t="e">
        <f>VLOOKUP($G789,#REF!,8,0)</f>
        <v>#REF!</v>
      </c>
      <c r="M789" s="91"/>
    </row>
    <row r="790" spans="1:13">
      <c r="A790" s="135"/>
      <c r="B790" s="136"/>
      <c r="C790" s="36" t="e">
        <f>SUM(C782:C789)</f>
        <v>#REF!</v>
      </c>
      <c r="D790" s="36" t="e">
        <f>SUM(D782:D789)</f>
        <v>#REF!</v>
      </c>
      <c r="E790" s="36" t="e">
        <f>SUM(E782:E789)</f>
        <v>#REF!</v>
      </c>
      <c r="F790" s="36" t="e">
        <f>SUM(F782:F789)</f>
        <v>#REF!</v>
      </c>
      <c r="G790" s="31"/>
      <c r="H790" s="29"/>
      <c r="I790" s="37"/>
      <c r="J790" s="37"/>
      <c r="K790" s="37"/>
      <c r="L790" s="37"/>
      <c r="M790" s="91"/>
    </row>
    <row r="791" spans="1:13">
      <c r="A791" s="114"/>
      <c r="B791" s="192"/>
      <c r="C791" s="47"/>
      <c r="D791" s="47"/>
      <c r="E791" s="47"/>
      <c r="F791" s="47"/>
      <c r="G791" s="31"/>
      <c r="H791" s="29"/>
      <c r="I791" s="91"/>
      <c r="J791" s="91"/>
      <c r="K791" s="91"/>
      <c r="L791" s="91"/>
      <c r="M791" s="91"/>
    </row>
    <row r="792" spans="1:13">
      <c r="A792" s="113" t="s">
        <v>0</v>
      </c>
      <c r="B792" s="32" t="s">
        <v>1</v>
      </c>
      <c r="C792" s="41" t="s">
        <v>2</v>
      </c>
      <c r="D792" s="41" t="s">
        <v>3</v>
      </c>
      <c r="E792" s="41" t="s">
        <v>4</v>
      </c>
      <c r="F792" s="41" t="s">
        <v>5</v>
      </c>
      <c r="G792" s="32" t="s">
        <v>6</v>
      </c>
      <c r="H792" s="41" t="s">
        <v>7</v>
      </c>
      <c r="I792" s="91"/>
      <c r="J792" s="91"/>
      <c r="K792" s="91"/>
      <c r="L792" s="91"/>
      <c r="M792" s="91"/>
    </row>
    <row r="793" spans="1:13">
      <c r="A793" s="133" t="s">
        <v>433</v>
      </c>
      <c r="B793" s="188" t="s">
        <v>428</v>
      </c>
      <c r="C793" s="27" t="e">
        <f t="shared" ref="C793:C801" si="108">H793*I793/100</f>
        <v>#REF!</v>
      </c>
      <c r="D793" s="27" t="e">
        <f t="shared" ref="D793:D801" si="109">H793*J793/100</f>
        <v>#REF!</v>
      </c>
      <c r="E793" s="27" t="e">
        <f t="shared" ref="E793:E801" si="110">H793*K793/100</f>
        <v>#REF!</v>
      </c>
      <c r="F793" s="27" t="e">
        <f t="shared" ref="F793:F801" si="111">H793*L793/100</f>
        <v>#REF!</v>
      </c>
      <c r="G793" s="28" t="s">
        <v>14</v>
      </c>
      <c r="H793" s="29">
        <v>40</v>
      </c>
      <c r="I793" s="37" t="e">
        <f>VLOOKUP($G793,#REF!,3,0)</f>
        <v>#REF!</v>
      </c>
      <c r="J793" s="37" t="e">
        <f>VLOOKUP($G793,#REF!,5,0)</f>
        <v>#REF!</v>
      </c>
      <c r="K793" s="37" t="e">
        <f>VLOOKUP($G793,#REF!,12,0)</f>
        <v>#REF!</v>
      </c>
      <c r="L793" s="37" t="e">
        <f>VLOOKUP($G793,#REF!,8,0)</f>
        <v>#REF!</v>
      </c>
      <c r="M793" s="91"/>
    </row>
    <row r="794" spans="1:13">
      <c r="A794" s="134"/>
      <c r="B794" s="189"/>
      <c r="C794" s="27" t="e">
        <f t="shared" si="108"/>
        <v>#REF!</v>
      </c>
      <c r="D794" s="27" t="e">
        <f t="shared" si="109"/>
        <v>#REF!</v>
      </c>
      <c r="E794" s="27" t="e">
        <f t="shared" si="110"/>
        <v>#REF!</v>
      </c>
      <c r="F794" s="27" t="e">
        <f t="shared" si="111"/>
        <v>#REF!</v>
      </c>
      <c r="G794" s="31" t="s">
        <v>314</v>
      </c>
      <c r="H794" s="29">
        <v>4</v>
      </c>
      <c r="I794" s="37" t="e">
        <f>VLOOKUP($G794,#REF!,3,0)</f>
        <v>#REF!</v>
      </c>
      <c r="J794" s="37" t="e">
        <f>VLOOKUP($G794,#REF!,5,0)</f>
        <v>#REF!</v>
      </c>
      <c r="K794" s="37" t="e">
        <f>VLOOKUP($G794,#REF!,12,0)</f>
        <v>#REF!</v>
      </c>
      <c r="L794" s="37" t="e">
        <f>VLOOKUP($G794,#REF!,8,0)</f>
        <v>#REF!</v>
      </c>
      <c r="M794" s="91"/>
    </row>
    <row r="795" spans="1:13">
      <c r="A795" s="134"/>
      <c r="B795" s="189"/>
      <c r="C795" s="27" t="e">
        <f t="shared" si="108"/>
        <v>#REF!</v>
      </c>
      <c r="D795" s="27" t="e">
        <f t="shared" si="109"/>
        <v>#REF!</v>
      </c>
      <c r="E795" s="27" t="e">
        <f t="shared" si="110"/>
        <v>#REF!</v>
      </c>
      <c r="F795" s="27" t="e">
        <f t="shared" si="111"/>
        <v>#REF!</v>
      </c>
      <c r="G795" s="31" t="s">
        <v>430</v>
      </c>
      <c r="H795" s="29">
        <v>4</v>
      </c>
      <c r="I795" s="37" t="e">
        <f>VLOOKUP($G795,#REF!,3,0)</f>
        <v>#REF!</v>
      </c>
      <c r="J795" s="37" t="e">
        <f>VLOOKUP($G795,#REF!,5,0)</f>
        <v>#REF!</v>
      </c>
      <c r="K795" s="37" t="e">
        <f>VLOOKUP($G795,#REF!,12,0)</f>
        <v>#REF!</v>
      </c>
      <c r="L795" s="37" t="e">
        <f>VLOOKUP($G795,#REF!,8,0)</f>
        <v>#REF!</v>
      </c>
      <c r="M795" s="91"/>
    </row>
    <row r="796" spans="1:13">
      <c r="A796" s="134"/>
      <c r="B796" s="189"/>
      <c r="C796" s="27" t="e">
        <f t="shared" si="108"/>
        <v>#REF!</v>
      </c>
      <c r="D796" s="27" t="e">
        <f t="shared" si="109"/>
        <v>#REF!</v>
      </c>
      <c r="E796" s="27" t="e">
        <f t="shared" si="110"/>
        <v>#REF!</v>
      </c>
      <c r="F796" s="27" t="e">
        <f t="shared" si="111"/>
        <v>#REF!</v>
      </c>
      <c r="G796" s="28" t="s">
        <v>51</v>
      </c>
      <c r="H796" s="29">
        <v>20</v>
      </c>
      <c r="I796" s="37" t="e">
        <f>VLOOKUP($G796,#REF!,3,0)</f>
        <v>#REF!</v>
      </c>
      <c r="J796" s="37" t="e">
        <f>VLOOKUP($G796,#REF!,5,0)</f>
        <v>#REF!</v>
      </c>
      <c r="K796" s="37" t="e">
        <f>VLOOKUP($G796,#REF!,12,0)</f>
        <v>#REF!</v>
      </c>
      <c r="L796" s="37" t="e">
        <f>VLOOKUP($G796,#REF!,8,0)</f>
        <v>#REF!</v>
      </c>
      <c r="M796" s="91"/>
    </row>
    <row r="797" spans="1:13">
      <c r="A797" s="134"/>
      <c r="B797" s="189"/>
      <c r="C797" s="27" t="e">
        <f t="shared" si="108"/>
        <v>#REF!</v>
      </c>
      <c r="D797" s="27" t="e">
        <f t="shared" si="109"/>
        <v>#REF!</v>
      </c>
      <c r="E797" s="27" t="e">
        <f t="shared" si="110"/>
        <v>#REF!</v>
      </c>
      <c r="F797" s="27" t="e">
        <f t="shared" si="111"/>
        <v>#REF!</v>
      </c>
      <c r="G797" s="31" t="s">
        <v>161</v>
      </c>
      <c r="H797" s="29">
        <v>100</v>
      </c>
      <c r="I797" s="37" t="e">
        <f>VLOOKUP($G797,#REF!,3,0)</f>
        <v>#REF!</v>
      </c>
      <c r="J797" s="37" t="e">
        <f>VLOOKUP($G797,#REF!,5,0)</f>
        <v>#REF!</v>
      </c>
      <c r="K797" s="37" t="e">
        <f>VLOOKUP($G797,#REF!,12,0)</f>
        <v>#REF!</v>
      </c>
      <c r="L797" s="37" t="e">
        <f>VLOOKUP($G797,#REF!,8,0)</f>
        <v>#REF!</v>
      </c>
      <c r="M797" s="91"/>
    </row>
    <row r="798" spans="1:13">
      <c r="A798" s="134"/>
      <c r="B798" s="189"/>
      <c r="C798" s="27" t="e">
        <f t="shared" si="108"/>
        <v>#REF!</v>
      </c>
      <c r="D798" s="27" t="e">
        <f t="shared" si="109"/>
        <v>#REF!</v>
      </c>
      <c r="E798" s="27" t="e">
        <f t="shared" si="110"/>
        <v>#REF!</v>
      </c>
      <c r="F798" s="27" t="e">
        <f t="shared" si="111"/>
        <v>#REF!</v>
      </c>
      <c r="G798" s="31" t="s">
        <v>434</v>
      </c>
      <c r="H798" s="29">
        <v>10</v>
      </c>
      <c r="I798" s="37" t="e">
        <f>VLOOKUP($G798,#REF!,3,0)</f>
        <v>#REF!</v>
      </c>
      <c r="J798" s="37" t="e">
        <f>VLOOKUP($G798,#REF!,5,0)</f>
        <v>#REF!</v>
      </c>
      <c r="K798" s="37" t="e">
        <f>VLOOKUP($G798,#REF!,12,0)</f>
        <v>#REF!</v>
      </c>
      <c r="L798" s="37" t="e">
        <f>VLOOKUP($G798,#REF!,8,0)</f>
        <v>#REF!</v>
      </c>
      <c r="M798" s="91"/>
    </row>
    <row r="799" spans="1:13">
      <c r="A799" s="134"/>
      <c r="B799" s="189"/>
      <c r="C799" s="27" t="e">
        <f t="shared" si="108"/>
        <v>#REF!</v>
      </c>
      <c r="D799" s="27" t="e">
        <f t="shared" si="109"/>
        <v>#REF!</v>
      </c>
      <c r="E799" s="27" t="e">
        <f t="shared" si="110"/>
        <v>#REF!</v>
      </c>
      <c r="F799" s="27" t="e">
        <f t="shared" si="111"/>
        <v>#REF!</v>
      </c>
      <c r="G799" s="31" t="s">
        <v>435</v>
      </c>
      <c r="H799" s="29">
        <v>10</v>
      </c>
      <c r="I799" s="37" t="e">
        <f>VLOOKUP($G799,#REF!,3,0)</f>
        <v>#REF!</v>
      </c>
      <c r="J799" s="37" t="e">
        <f>VLOOKUP($G799,#REF!,5,0)</f>
        <v>#REF!</v>
      </c>
      <c r="K799" s="37" t="e">
        <f>VLOOKUP($G799,#REF!,12,0)</f>
        <v>#REF!</v>
      </c>
      <c r="L799" s="37" t="e">
        <f>VLOOKUP($G799,#REF!,8,0)</f>
        <v>#REF!</v>
      </c>
      <c r="M799" s="91"/>
    </row>
    <row r="800" spans="1:13">
      <c r="A800" s="134"/>
      <c r="B800" s="189"/>
      <c r="C800" s="27" t="e">
        <f t="shared" si="108"/>
        <v>#REF!</v>
      </c>
      <c r="D800" s="27" t="e">
        <f t="shared" si="109"/>
        <v>#REF!</v>
      </c>
      <c r="E800" s="27" t="e">
        <f t="shared" si="110"/>
        <v>#REF!</v>
      </c>
      <c r="F800" s="27" t="e">
        <f t="shared" si="111"/>
        <v>#REF!</v>
      </c>
      <c r="G800" s="31" t="s">
        <v>198</v>
      </c>
      <c r="H800" s="29">
        <v>10</v>
      </c>
      <c r="I800" s="37" t="e">
        <f>VLOOKUP($G800,#REF!,3,0)</f>
        <v>#REF!</v>
      </c>
      <c r="J800" s="37" t="e">
        <f>VLOOKUP($G800,#REF!,5,0)</f>
        <v>#REF!</v>
      </c>
      <c r="K800" s="37" t="e">
        <f>VLOOKUP($G800,#REF!,12,0)</f>
        <v>#REF!</v>
      </c>
      <c r="L800" s="37" t="e">
        <f>VLOOKUP($G800,#REF!,8,0)</f>
        <v>#REF!</v>
      </c>
      <c r="M800" s="91"/>
    </row>
    <row r="801" spans="1:13">
      <c r="A801" s="134"/>
      <c r="B801" s="189"/>
      <c r="C801" s="27" t="e">
        <f t="shared" si="108"/>
        <v>#REF!</v>
      </c>
      <c r="D801" s="27" t="e">
        <f t="shared" si="109"/>
        <v>#REF!</v>
      </c>
      <c r="E801" s="27" t="e">
        <f t="shared" si="110"/>
        <v>#REF!</v>
      </c>
      <c r="F801" s="27" t="e">
        <f t="shared" si="111"/>
        <v>#REF!</v>
      </c>
      <c r="G801" s="31" t="s">
        <v>252</v>
      </c>
      <c r="H801" s="29">
        <v>5</v>
      </c>
      <c r="I801" s="37" t="e">
        <f>VLOOKUP($G801,#REF!,3,0)</f>
        <v>#REF!</v>
      </c>
      <c r="J801" s="37" t="e">
        <f>VLOOKUP($G801,#REF!,5,0)</f>
        <v>#REF!</v>
      </c>
      <c r="K801" s="37" t="e">
        <f>VLOOKUP($G801,#REF!,12,0)</f>
        <v>#REF!</v>
      </c>
      <c r="L801" s="37" t="e">
        <f>VLOOKUP($G801,#REF!,8,0)</f>
        <v>#REF!</v>
      </c>
      <c r="M801" s="91"/>
    </row>
    <row r="802" spans="1:13">
      <c r="A802" s="135"/>
      <c r="B802" s="136"/>
      <c r="C802" s="36" t="e">
        <f>SUM(C793:C801)</f>
        <v>#REF!</v>
      </c>
      <c r="D802" s="36" t="e">
        <f>SUM(D793:D801)</f>
        <v>#REF!</v>
      </c>
      <c r="E802" s="36" t="e">
        <f>SUM(E793:E801)</f>
        <v>#REF!</v>
      </c>
      <c r="F802" s="36" t="e">
        <f>SUM(F793:F801)</f>
        <v>#REF!</v>
      </c>
      <c r="G802" s="31"/>
      <c r="H802" s="29"/>
      <c r="I802" s="37"/>
      <c r="J802" s="37"/>
      <c r="K802" s="37"/>
      <c r="L802" s="37"/>
      <c r="M802" s="91"/>
    </row>
    <row r="803" spans="1:13">
      <c r="A803" s="114"/>
      <c r="B803" s="192"/>
      <c r="C803" s="47"/>
      <c r="D803" s="47"/>
      <c r="E803" s="47"/>
      <c r="F803" s="47"/>
      <c r="G803" s="31"/>
      <c r="H803" s="29"/>
      <c r="I803" s="91"/>
      <c r="J803" s="91"/>
      <c r="K803" s="91"/>
      <c r="L803" s="91"/>
      <c r="M803" s="91"/>
    </row>
    <row r="804" spans="1:13">
      <c r="A804" s="113" t="s">
        <v>0</v>
      </c>
      <c r="B804" s="32" t="s">
        <v>1</v>
      </c>
      <c r="C804" s="41" t="s">
        <v>2</v>
      </c>
      <c r="D804" s="41" t="s">
        <v>3</v>
      </c>
      <c r="E804" s="41" t="s">
        <v>4</v>
      </c>
      <c r="F804" s="41" t="s">
        <v>5</v>
      </c>
      <c r="G804" s="32" t="s">
        <v>6</v>
      </c>
      <c r="H804" s="41" t="s">
        <v>7</v>
      </c>
      <c r="I804" s="91"/>
      <c r="J804" s="91"/>
      <c r="K804" s="91"/>
      <c r="L804" s="91"/>
      <c r="M804" s="91"/>
    </row>
    <row r="805" spans="1:13">
      <c r="A805" s="133" t="s">
        <v>436</v>
      </c>
      <c r="B805" s="188" t="s">
        <v>437</v>
      </c>
      <c r="C805" s="27" t="e">
        <f t="shared" ref="C805:C810" si="112">H805*I805/100</f>
        <v>#REF!</v>
      </c>
      <c r="D805" s="27" t="e">
        <f t="shared" ref="D805:D810" si="113">H805*J805/100</f>
        <v>#REF!</v>
      </c>
      <c r="E805" s="27" t="e">
        <f t="shared" ref="E805:E810" si="114">H805*K805/100</f>
        <v>#REF!</v>
      </c>
      <c r="F805" s="27" t="e">
        <f t="shared" ref="F805:F810" si="115">H805*L805/100</f>
        <v>#REF!</v>
      </c>
      <c r="G805" s="28" t="s">
        <v>14</v>
      </c>
      <c r="H805" s="29">
        <v>40</v>
      </c>
      <c r="I805" s="37" t="e">
        <f>VLOOKUP($G805,#REF!,3,0)</f>
        <v>#REF!</v>
      </c>
      <c r="J805" s="37" t="e">
        <f>VLOOKUP($G805,#REF!,5,0)</f>
        <v>#REF!</v>
      </c>
      <c r="K805" s="37" t="e">
        <f>VLOOKUP($G805,#REF!,12,0)</f>
        <v>#REF!</v>
      </c>
      <c r="L805" s="37" t="e">
        <f>VLOOKUP($G805,#REF!,8,0)</f>
        <v>#REF!</v>
      </c>
      <c r="M805" s="91"/>
    </row>
    <row r="806" spans="1:13">
      <c r="A806" s="134"/>
      <c r="B806" s="189"/>
      <c r="C806" s="27" t="e">
        <f t="shared" si="112"/>
        <v>#REF!</v>
      </c>
      <c r="D806" s="27" t="e">
        <f t="shared" si="113"/>
        <v>#REF!</v>
      </c>
      <c r="E806" s="27" t="e">
        <f t="shared" si="114"/>
        <v>#REF!</v>
      </c>
      <c r="F806" s="27" t="e">
        <f t="shared" si="115"/>
        <v>#REF!</v>
      </c>
      <c r="G806" s="31" t="s">
        <v>438</v>
      </c>
      <c r="H806" s="29">
        <v>75</v>
      </c>
      <c r="I806" s="37" t="e">
        <f>VLOOKUP($G806,#REF!,3,0)</f>
        <v>#REF!</v>
      </c>
      <c r="J806" s="37" t="e">
        <f>VLOOKUP($G806,#REF!,5,0)</f>
        <v>#REF!</v>
      </c>
      <c r="K806" s="37" t="e">
        <f>VLOOKUP($G806,#REF!,12,0)</f>
        <v>#REF!</v>
      </c>
      <c r="L806" s="37" t="e">
        <f>VLOOKUP($G806,#REF!,8,0)</f>
        <v>#REF!</v>
      </c>
      <c r="M806" s="91"/>
    </row>
    <row r="807" spans="1:13">
      <c r="A807" s="134"/>
      <c r="B807" s="189"/>
      <c r="C807" s="27" t="e">
        <f t="shared" si="112"/>
        <v>#REF!</v>
      </c>
      <c r="D807" s="27" t="e">
        <f t="shared" si="113"/>
        <v>#REF!</v>
      </c>
      <c r="E807" s="27" t="e">
        <f t="shared" si="114"/>
        <v>#REF!</v>
      </c>
      <c r="F807" s="27" t="e">
        <f t="shared" si="115"/>
        <v>#REF!</v>
      </c>
      <c r="G807" s="31" t="s">
        <v>104</v>
      </c>
      <c r="H807" s="29">
        <v>100</v>
      </c>
      <c r="I807" s="37" t="e">
        <f>VLOOKUP($G807,#REF!,3,0)</f>
        <v>#REF!</v>
      </c>
      <c r="J807" s="37" t="e">
        <f>VLOOKUP($G807,#REF!,5,0)</f>
        <v>#REF!</v>
      </c>
      <c r="K807" s="37" t="e">
        <f>VLOOKUP($G807,#REF!,12,0)</f>
        <v>#REF!</v>
      </c>
      <c r="L807" s="37" t="e">
        <f>VLOOKUP($G807,#REF!,8,0)</f>
        <v>#REF!</v>
      </c>
      <c r="M807" s="91"/>
    </row>
    <row r="808" spans="1:13">
      <c r="A808" s="134"/>
      <c r="B808" s="189"/>
      <c r="C808" s="27" t="e">
        <f t="shared" si="112"/>
        <v>#REF!</v>
      </c>
      <c r="D808" s="27" t="e">
        <f t="shared" si="113"/>
        <v>#REF!</v>
      </c>
      <c r="E808" s="27" t="e">
        <f t="shared" si="114"/>
        <v>#REF!</v>
      </c>
      <c r="F808" s="27" t="e">
        <f t="shared" si="115"/>
        <v>#REF!</v>
      </c>
      <c r="G808" s="31" t="s">
        <v>161</v>
      </c>
      <c r="H808" s="29">
        <v>50</v>
      </c>
      <c r="I808" s="37" t="e">
        <f>VLOOKUP($G808,#REF!,3,0)</f>
        <v>#REF!</v>
      </c>
      <c r="J808" s="37" t="e">
        <f>VLOOKUP($G808,#REF!,5,0)</f>
        <v>#REF!</v>
      </c>
      <c r="K808" s="37" t="e">
        <f>VLOOKUP($G808,#REF!,12,0)</f>
        <v>#REF!</v>
      </c>
      <c r="L808" s="37" t="e">
        <f>VLOOKUP($G808,#REF!,8,0)</f>
        <v>#REF!</v>
      </c>
      <c r="M808" s="91"/>
    </row>
    <row r="809" spans="1:13">
      <c r="A809" s="134"/>
      <c r="B809" s="189"/>
      <c r="C809" s="27" t="e">
        <f t="shared" si="112"/>
        <v>#REF!</v>
      </c>
      <c r="D809" s="27" t="e">
        <f t="shared" si="113"/>
        <v>#REF!</v>
      </c>
      <c r="E809" s="27" t="e">
        <f t="shared" si="114"/>
        <v>#REF!</v>
      </c>
      <c r="F809" s="27" t="e">
        <f t="shared" si="115"/>
        <v>#REF!</v>
      </c>
      <c r="G809" s="31" t="s">
        <v>252</v>
      </c>
      <c r="H809" s="29">
        <v>5</v>
      </c>
      <c r="I809" s="37" t="e">
        <f>VLOOKUP($G809,#REF!,3,0)</f>
        <v>#REF!</v>
      </c>
      <c r="J809" s="37" t="e">
        <f>VLOOKUP($G809,#REF!,5,0)</f>
        <v>#REF!</v>
      </c>
      <c r="K809" s="37" t="e">
        <f>VLOOKUP($G809,#REF!,12,0)</f>
        <v>#REF!</v>
      </c>
      <c r="L809" s="37" t="e">
        <f>VLOOKUP($G809,#REF!,8,0)</f>
        <v>#REF!</v>
      </c>
      <c r="M809" s="91"/>
    </row>
    <row r="810" spans="1:13">
      <c r="A810" s="134"/>
      <c r="B810" s="189"/>
      <c r="C810" s="27">
        <f t="shared" si="112"/>
        <v>0</v>
      </c>
      <c r="D810" s="27">
        <f t="shared" si="113"/>
        <v>0</v>
      </c>
      <c r="E810" s="27">
        <f t="shared" si="114"/>
        <v>0</v>
      </c>
      <c r="F810" s="27">
        <f t="shared" si="115"/>
        <v>0</v>
      </c>
      <c r="G810" s="31" t="s">
        <v>439</v>
      </c>
      <c r="H810" s="29"/>
      <c r="I810" s="37"/>
      <c r="J810" s="37"/>
      <c r="K810" s="37"/>
      <c r="L810" s="37"/>
      <c r="M810" s="91"/>
    </row>
    <row r="811" spans="1:13">
      <c r="A811" s="135"/>
      <c r="B811" s="136"/>
      <c r="C811" s="36" t="e">
        <f>SUM(C805:C810)</f>
        <v>#REF!</v>
      </c>
      <c r="D811" s="36" t="e">
        <f>SUM(D805:D810)</f>
        <v>#REF!</v>
      </c>
      <c r="E811" s="36" t="e">
        <f>SUM(E805:E810)</f>
        <v>#REF!</v>
      </c>
      <c r="F811" s="36" t="e">
        <f>SUM(F805:F810)</f>
        <v>#REF!</v>
      </c>
      <c r="G811" s="39"/>
      <c r="H811" s="42"/>
      <c r="I811" s="91"/>
      <c r="J811" s="91"/>
      <c r="K811" s="91"/>
      <c r="L811" s="91"/>
      <c r="M811" s="91"/>
    </row>
    <row r="812" spans="1:13">
      <c r="A812" s="104"/>
      <c r="B812" s="180"/>
      <c r="C812" s="43"/>
      <c r="D812" s="43"/>
      <c r="E812" s="43"/>
      <c r="F812" s="43"/>
      <c r="G812" s="39"/>
      <c r="H812" s="42"/>
      <c r="I812" s="91"/>
      <c r="J812" s="91"/>
      <c r="K812" s="91"/>
      <c r="L812" s="91"/>
      <c r="M812" s="91"/>
    </row>
    <row r="813" spans="1:13">
      <c r="A813" s="113" t="s">
        <v>0</v>
      </c>
      <c r="B813" s="32" t="s">
        <v>1</v>
      </c>
      <c r="C813" s="41" t="s">
        <v>2</v>
      </c>
      <c r="D813" s="41" t="s">
        <v>3</v>
      </c>
      <c r="E813" s="41" t="s">
        <v>4</v>
      </c>
      <c r="F813" s="41" t="s">
        <v>5</v>
      </c>
      <c r="G813" s="32" t="s">
        <v>6</v>
      </c>
      <c r="H813" s="41" t="s">
        <v>7</v>
      </c>
    </row>
    <row r="814" spans="1:13" ht="29.1" customHeight="1">
      <c r="A814" s="104" t="s">
        <v>440</v>
      </c>
      <c r="B814" s="180" t="s">
        <v>441</v>
      </c>
      <c r="C814" s="27" t="e">
        <f>H814*I814/100</f>
        <v>#REF!</v>
      </c>
      <c r="D814" s="27" t="e">
        <f>H814*J814/100</f>
        <v>#REF!</v>
      </c>
      <c r="E814" s="27" t="e">
        <f>H814*K814/100</f>
        <v>#REF!</v>
      </c>
      <c r="F814" s="27" t="e">
        <f>H814*L814/100</f>
        <v>#REF!</v>
      </c>
      <c r="G814" s="31" t="s">
        <v>184</v>
      </c>
      <c r="H814" s="29">
        <v>100</v>
      </c>
      <c r="I814" s="49" t="e">
        <f>VLOOKUP($G814,#REF!,3,0)</f>
        <v>#REF!</v>
      </c>
      <c r="J814" s="37" t="e">
        <f>VLOOKUP($G814,#REF!,5,0)</f>
        <v>#REF!</v>
      </c>
      <c r="K814" s="37" t="e">
        <f>VLOOKUP($G814,#REF!,12,0)</f>
        <v>#REF!</v>
      </c>
      <c r="L814" s="37" t="e">
        <f>VLOOKUP($G814,#REF!,8,0)</f>
        <v>#REF!</v>
      </c>
    </row>
    <row r="815" spans="1:13">
      <c r="A815" s="104"/>
      <c r="B815" s="180"/>
      <c r="C815" s="27" t="e">
        <f>H815*I815/100</f>
        <v>#REF!</v>
      </c>
      <c r="D815" s="27" t="e">
        <f>H815*J815/100</f>
        <v>#REF!</v>
      </c>
      <c r="E815" s="27" t="e">
        <f>H815*K815/100</f>
        <v>#REF!</v>
      </c>
      <c r="F815" s="27" t="e">
        <f>H815*L815/100</f>
        <v>#REF!</v>
      </c>
      <c r="G815" s="31" t="s">
        <v>32</v>
      </c>
      <c r="H815" s="29">
        <v>100</v>
      </c>
      <c r="I815" s="49" t="e">
        <f>VLOOKUP($G815,#REF!,3,0)</f>
        <v>#REF!</v>
      </c>
      <c r="J815" s="37" t="e">
        <f>VLOOKUP($G815,#REF!,5,0)</f>
        <v>#REF!</v>
      </c>
      <c r="K815" s="37" t="e">
        <f>VLOOKUP($G815,#REF!,12,0)</f>
        <v>#REF!</v>
      </c>
      <c r="L815" s="37" t="e">
        <f>VLOOKUP($G815,#REF!,8,0)</f>
        <v>#REF!</v>
      </c>
    </row>
    <row r="816" spans="1:13">
      <c r="A816" s="104"/>
      <c r="B816" s="180"/>
      <c r="C816" s="27" t="e">
        <f>H816*I816/100</f>
        <v>#REF!</v>
      </c>
      <c r="D816" s="27" t="e">
        <f>H816*J816/100</f>
        <v>#REF!</v>
      </c>
      <c r="E816" s="27" t="e">
        <f>H816*K816/100</f>
        <v>#REF!</v>
      </c>
      <c r="F816" s="27" t="e">
        <f>H816*L816/100</f>
        <v>#REF!</v>
      </c>
      <c r="G816" s="31" t="s">
        <v>51</v>
      </c>
      <c r="H816" s="29">
        <v>30</v>
      </c>
      <c r="I816" s="49" t="e">
        <f>VLOOKUP($G816,#REF!,3,0)</f>
        <v>#REF!</v>
      </c>
      <c r="J816" s="37" t="e">
        <f>VLOOKUP($G816,#REF!,5,0)</f>
        <v>#REF!</v>
      </c>
      <c r="K816" s="37" t="e">
        <f>VLOOKUP($G816,#REF!,12,0)</f>
        <v>#REF!</v>
      </c>
      <c r="L816" s="37" t="e">
        <f>VLOOKUP($G816,#REF!,8,0)</f>
        <v>#REF!</v>
      </c>
    </row>
    <row r="817" spans="1:12" ht="108.95" customHeight="1">
      <c r="A817" s="104"/>
      <c r="B817" s="180"/>
      <c r="C817" s="27" t="e">
        <f>H817*I817/100</f>
        <v>#REF!</v>
      </c>
      <c r="D817" s="27" t="e">
        <f>H817*J817/100</f>
        <v>#REF!</v>
      </c>
      <c r="E817" s="27" t="e">
        <f>H817*K817/100</f>
        <v>#REF!</v>
      </c>
      <c r="F817" s="27" t="e">
        <f>H817*L817/100</f>
        <v>#REF!</v>
      </c>
      <c r="G817" s="31" t="s">
        <v>442</v>
      </c>
      <c r="H817" s="29">
        <v>5</v>
      </c>
      <c r="I817" s="49" t="e">
        <f>VLOOKUP($G817,#REF!,3,0)</f>
        <v>#REF!</v>
      </c>
      <c r="J817" s="37" t="e">
        <f>VLOOKUP($G817,#REF!,5,0)</f>
        <v>#REF!</v>
      </c>
      <c r="K817" s="37" t="e">
        <f>VLOOKUP($G817,#REF!,12,0)</f>
        <v>#REF!</v>
      </c>
      <c r="L817" s="37" t="e">
        <f>VLOOKUP($G817,#REF!,8,0)</f>
        <v>#REF!</v>
      </c>
    </row>
    <row r="818" spans="1:12">
      <c r="A818" s="104"/>
      <c r="B818" s="180"/>
      <c r="C818" s="51" t="e">
        <f>SUM(C814:C817)</f>
        <v>#REF!</v>
      </c>
      <c r="D818" s="51" t="e">
        <f>SUM(D814:D817)</f>
        <v>#REF!</v>
      </c>
      <c r="E818" s="51" t="e">
        <f>SUM(E814:E817)</f>
        <v>#REF!</v>
      </c>
      <c r="F818" s="51" t="e">
        <f>SUM(F814:F817)</f>
        <v>#REF!</v>
      </c>
      <c r="G818" s="39"/>
      <c r="H818" s="42"/>
    </row>
    <row r="819" spans="1:12">
      <c r="A819" s="115"/>
      <c r="B819" s="176"/>
    </row>
    <row r="820" spans="1:12">
      <c r="A820" s="113" t="s">
        <v>0</v>
      </c>
      <c r="B820" s="32" t="s">
        <v>1</v>
      </c>
      <c r="C820" s="41" t="s">
        <v>2</v>
      </c>
      <c r="D820" s="41" t="s">
        <v>3</v>
      </c>
      <c r="E820" s="41" t="s">
        <v>4</v>
      </c>
      <c r="F820" s="41" t="s">
        <v>5</v>
      </c>
      <c r="G820" s="32" t="s">
        <v>6</v>
      </c>
      <c r="H820" s="41" t="s">
        <v>7</v>
      </c>
      <c r="I820" s="37"/>
      <c r="J820" s="37"/>
      <c r="K820" s="37"/>
      <c r="L820" s="37"/>
    </row>
    <row r="821" spans="1:12" ht="21" customHeight="1">
      <c r="A821" s="156" t="s">
        <v>443</v>
      </c>
      <c r="B821" s="192" t="s">
        <v>444</v>
      </c>
      <c r="C821" s="27" t="e">
        <f>H821*I821/100</f>
        <v>#REF!</v>
      </c>
      <c r="D821" s="27" t="e">
        <f>H821*J821/100</f>
        <v>#REF!</v>
      </c>
      <c r="E821" s="27" t="e">
        <f>H821*K821/100</f>
        <v>#REF!</v>
      </c>
      <c r="F821" s="27" t="e">
        <f>H821*L821/100</f>
        <v>#REF!</v>
      </c>
      <c r="G821" s="31" t="s">
        <v>147</v>
      </c>
      <c r="H821" s="29">
        <v>30</v>
      </c>
      <c r="I821" s="37" t="e">
        <f>VLOOKUP($G821,#REF!,3,0)</f>
        <v>#REF!</v>
      </c>
      <c r="J821" s="37" t="e">
        <f>VLOOKUP($G821,#REF!,5,0)</f>
        <v>#REF!</v>
      </c>
      <c r="K821" s="37" t="e">
        <f>VLOOKUP($G821,#REF!,12,0)</f>
        <v>#REF!</v>
      </c>
      <c r="L821" s="37" t="e">
        <f>VLOOKUP($G821,#REF!,8,0)</f>
        <v>#REF!</v>
      </c>
    </row>
    <row r="822" spans="1:12">
      <c r="A822" s="157"/>
      <c r="B822" s="192"/>
      <c r="C822" s="27" t="e">
        <f>H822*I822/100</f>
        <v>#REF!</v>
      </c>
      <c r="D822" s="27" t="e">
        <f>H822*J822/100</f>
        <v>#REF!</v>
      </c>
      <c r="E822" s="27" t="e">
        <f>H822*K822/100</f>
        <v>#REF!</v>
      </c>
      <c r="F822" s="27" t="e">
        <f>H822*L822/100</f>
        <v>#REF!</v>
      </c>
      <c r="G822" s="31" t="s">
        <v>161</v>
      </c>
      <c r="H822" s="29">
        <v>50</v>
      </c>
      <c r="I822" s="37" t="e">
        <f>VLOOKUP($G822,#REF!,3,0)</f>
        <v>#REF!</v>
      </c>
      <c r="J822" s="37" t="e">
        <f>VLOOKUP($G822,#REF!,5,0)</f>
        <v>#REF!</v>
      </c>
      <c r="K822" s="37" t="e">
        <f>VLOOKUP($G822,#REF!,12,0)</f>
        <v>#REF!</v>
      </c>
      <c r="L822" s="37" t="e">
        <f>VLOOKUP($G822,#REF!,8,0)</f>
        <v>#REF!</v>
      </c>
    </row>
    <row r="823" spans="1:12">
      <c r="A823" s="157"/>
      <c r="B823" s="192"/>
      <c r="C823" s="27" t="e">
        <f>H823*I823/100</f>
        <v>#REF!</v>
      </c>
      <c r="D823" s="27" t="e">
        <f>H823*J823/100</f>
        <v>#REF!</v>
      </c>
      <c r="E823" s="27" t="e">
        <f>H823*K823/100</f>
        <v>#REF!</v>
      </c>
      <c r="F823" s="27" t="e">
        <f>H823*L823/100</f>
        <v>#REF!</v>
      </c>
      <c r="G823" s="31" t="s">
        <v>445</v>
      </c>
      <c r="H823" s="29">
        <v>50</v>
      </c>
      <c r="I823" s="37" t="e">
        <f>VLOOKUP($G823,#REF!,3,0)</f>
        <v>#REF!</v>
      </c>
      <c r="J823" s="37" t="e">
        <f>VLOOKUP($G823,#REF!,5,0)</f>
        <v>#REF!</v>
      </c>
      <c r="K823" s="37" t="e">
        <f>VLOOKUP($G823,#REF!,12,0)</f>
        <v>#REF!</v>
      </c>
      <c r="L823" s="37" t="e">
        <f>VLOOKUP($G823,#REF!,8,0)</f>
        <v>#REF!</v>
      </c>
    </row>
    <row r="824" spans="1:12">
      <c r="A824" s="157"/>
      <c r="B824" s="192"/>
      <c r="C824" s="27">
        <f>H824*I824/100</f>
        <v>0</v>
      </c>
      <c r="D824" s="27">
        <f>H824*J824/100</f>
        <v>0</v>
      </c>
      <c r="E824" s="27">
        <f>H824*K824/100</f>
        <v>0</v>
      </c>
      <c r="F824" s="27">
        <f>H824*L824/100</f>
        <v>0</v>
      </c>
      <c r="G824" s="31"/>
      <c r="H824" s="29"/>
      <c r="I824" s="37"/>
      <c r="J824" s="37"/>
      <c r="K824" s="37"/>
      <c r="L824" s="37"/>
    </row>
    <row r="825" spans="1:12" ht="164.1" customHeight="1">
      <c r="A825" s="158"/>
      <c r="B825" s="192"/>
      <c r="C825" s="27">
        <f>H825*I825/100</f>
        <v>0</v>
      </c>
      <c r="D825" s="27">
        <f>H825*J825/100</f>
        <v>0</v>
      </c>
      <c r="E825" s="27">
        <f>H825*K825/100</f>
        <v>0</v>
      </c>
      <c r="F825" s="27">
        <f>H825*L825/100</f>
        <v>0</v>
      </c>
      <c r="G825" s="31"/>
      <c r="H825" s="29"/>
      <c r="I825" s="37"/>
      <c r="J825" s="37"/>
      <c r="K825" s="37"/>
      <c r="L825" s="37"/>
    </row>
    <row r="826" spans="1:12">
      <c r="A826" s="104"/>
      <c r="B826" s="116"/>
      <c r="C826" s="36" t="e">
        <f>SUM(C821:C825)</f>
        <v>#REF!</v>
      </c>
      <c r="D826" s="36" t="e">
        <f>SUM(D821:D825)</f>
        <v>#REF!</v>
      </c>
      <c r="E826" s="36" t="e">
        <f>SUM(E821:E825)</f>
        <v>#REF!</v>
      </c>
      <c r="F826" s="36" t="e">
        <f>SUM(F821:F825)</f>
        <v>#REF!</v>
      </c>
      <c r="G826" s="31"/>
      <c r="H826" s="29"/>
      <c r="I826" s="37"/>
      <c r="J826" s="37"/>
      <c r="K826" s="37"/>
      <c r="L826" s="37"/>
    </row>
    <row r="827" spans="1:12">
      <c r="A827" s="104"/>
      <c r="B827" s="116"/>
      <c r="C827" s="27"/>
      <c r="D827" s="27"/>
      <c r="E827" s="27"/>
      <c r="F827" s="27"/>
      <c r="G827" s="31"/>
      <c r="H827" s="29"/>
      <c r="I827" s="37"/>
      <c r="J827" s="37"/>
      <c r="K827" s="37"/>
      <c r="L827" s="37"/>
    </row>
    <row r="828" spans="1:12">
      <c r="A828" s="113" t="s">
        <v>0</v>
      </c>
      <c r="B828" s="32" t="s">
        <v>1</v>
      </c>
      <c r="C828" s="41" t="s">
        <v>2</v>
      </c>
      <c r="D828" s="41" t="s">
        <v>3</v>
      </c>
      <c r="E828" s="41" t="s">
        <v>4</v>
      </c>
      <c r="F828" s="41" t="s">
        <v>5</v>
      </c>
      <c r="G828" s="32" t="s">
        <v>6</v>
      </c>
      <c r="H828" s="41" t="s">
        <v>7</v>
      </c>
      <c r="I828" s="37"/>
      <c r="J828" s="37"/>
      <c r="K828" s="37"/>
      <c r="L828" s="37"/>
    </row>
    <row r="829" spans="1:12" ht="21" customHeight="1">
      <c r="A829" s="159" t="s">
        <v>254</v>
      </c>
      <c r="B829" s="192" t="s">
        <v>446</v>
      </c>
      <c r="C829" s="27" t="e">
        <f>H829*I829/100</f>
        <v>#REF!</v>
      </c>
      <c r="D829" s="27" t="e">
        <f>H829*J829/100</f>
        <v>#REF!</v>
      </c>
      <c r="E829" s="27" t="e">
        <f>H829*K829/100</f>
        <v>#REF!</v>
      </c>
      <c r="F829" s="27" t="e">
        <f>H829*L829/100</f>
        <v>#REF!</v>
      </c>
      <c r="G829" s="31" t="s">
        <v>147</v>
      </c>
      <c r="H829" s="29">
        <v>50</v>
      </c>
      <c r="I829" s="37" t="e">
        <f>VLOOKUP($G829,#REF!,3,0)</f>
        <v>#REF!</v>
      </c>
      <c r="J829" s="37" t="e">
        <f>VLOOKUP($G829,#REF!,5,0)</f>
        <v>#REF!</v>
      </c>
      <c r="K829" s="37" t="e">
        <f>VLOOKUP($G829,#REF!,12,0)</f>
        <v>#REF!</v>
      </c>
      <c r="L829" s="37" t="e">
        <f>VLOOKUP($G829,#REF!,8,0)</f>
        <v>#REF!</v>
      </c>
    </row>
    <row r="830" spans="1:12">
      <c r="A830" s="160"/>
      <c r="B830" s="192"/>
      <c r="C830" s="27" t="e">
        <f>H830*I830/100</f>
        <v>#REF!</v>
      </c>
      <c r="D830" s="27" t="e">
        <f>H830*J830/100</f>
        <v>#REF!</v>
      </c>
      <c r="E830" s="27" t="e">
        <f>H830*K830/100</f>
        <v>#REF!</v>
      </c>
      <c r="F830" s="27" t="e">
        <f>H830*L830/100</f>
        <v>#REF!</v>
      </c>
      <c r="G830" s="31" t="s">
        <v>161</v>
      </c>
      <c r="H830" s="29">
        <v>50</v>
      </c>
      <c r="I830" s="37" t="e">
        <f>VLOOKUP($G830,#REF!,3,0)</f>
        <v>#REF!</v>
      </c>
      <c r="J830" s="37" t="e">
        <f>VLOOKUP($G830,#REF!,5,0)</f>
        <v>#REF!</v>
      </c>
      <c r="K830" s="37" t="e">
        <f>VLOOKUP($G830,#REF!,12,0)</f>
        <v>#REF!</v>
      </c>
      <c r="L830" s="37" t="e">
        <f>VLOOKUP($G830,#REF!,8,0)</f>
        <v>#REF!</v>
      </c>
    </row>
    <row r="831" spans="1:12">
      <c r="A831" s="160"/>
      <c r="B831" s="192"/>
      <c r="C831" s="27" t="e">
        <f>H831*I831/100</f>
        <v>#REF!</v>
      </c>
      <c r="D831" s="27" t="e">
        <f>H831*J831/100</f>
        <v>#REF!</v>
      </c>
      <c r="E831" s="27" t="e">
        <f>H831*K831/100</f>
        <v>#REF!</v>
      </c>
      <c r="F831" s="27" t="e">
        <f>H831*L831/100</f>
        <v>#REF!</v>
      </c>
      <c r="G831" s="31" t="s">
        <v>301</v>
      </c>
      <c r="H831" s="29">
        <v>50</v>
      </c>
      <c r="I831" s="37" t="e">
        <f>VLOOKUP($G831,#REF!,3,0)</f>
        <v>#REF!</v>
      </c>
      <c r="J831" s="37" t="e">
        <f>VLOOKUP($G831,#REF!,5,0)</f>
        <v>#REF!</v>
      </c>
      <c r="K831" s="37" t="e">
        <f>VLOOKUP($G831,#REF!,12,0)</f>
        <v>#REF!</v>
      </c>
      <c r="L831" s="37" t="e">
        <f>VLOOKUP($G831,#REF!,8,0)</f>
        <v>#REF!</v>
      </c>
    </row>
    <row r="832" spans="1:12" ht="135" customHeight="1">
      <c r="A832" s="161"/>
      <c r="B832" s="192"/>
      <c r="C832" s="27" t="e">
        <f>H832*I832/100</f>
        <v>#REF!</v>
      </c>
      <c r="D832" s="27" t="e">
        <f>H832*J832/100</f>
        <v>#REF!</v>
      </c>
      <c r="E832" s="27" t="e">
        <f>H832*K832/100</f>
        <v>#REF!</v>
      </c>
      <c r="F832" s="27" t="e">
        <f>H832*L832/100</f>
        <v>#REF!</v>
      </c>
      <c r="G832" s="31" t="s">
        <v>304</v>
      </c>
      <c r="H832" s="29">
        <v>50</v>
      </c>
      <c r="I832" s="37" t="e">
        <f>VLOOKUP($G832,#REF!,3,0)</f>
        <v>#REF!</v>
      </c>
      <c r="J832" s="37" t="e">
        <f>VLOOKUP($G832,#REF!,5,0)</f>
        <v>#REF!</v>
      </c>
      <c r="K832" s="37" t="e">
        <f>VLOOKUP($G832,#REF!,12,0)</f>
        <v>#REF!</v>
      </c>
      <c r="L832" s="37" t="e">
        <f>VLOOKUP($G832,#REF!,8,0)</f>
        <v>#REF!</v>
      </c>
    </row>
    <row r="833" spans="1:12">
      <c r="A833" s="104"/>
      <c r="B833" s="116"/>
      <c r="C833" s="36" t="e">
        <f>SUM(C829:C832)</f>
        <v>#REF!</v>
      </c>
      <c r="D833" s="36" t="e">
        <f>SUM(D829:D832)</f>
        <v>#REF!</v>
      </c>
      <c r="E833" s="36" t="e">
        <f>SUM(E829:E832)</f>
        <v>#REF!</v>
      </c>
      <c r="F833" s="36" t="e">
        <f>SUM(F829:F832)</f>
        <v>#REF!</v>
      </c>
      <c r="G833" s="31"/>
      <c r="H833" s="29"/>
      <c r="I833" s="37"/>
      <c r="J833" s="37"/>
      <c r="K833" s="37"/>
      <c r="L833" s="37"/>
    </row>
    <row r="834" spans="1:12">
      <c r="A834" s="113" t="s">
        <v>0</v>
      </c>
      <c r="B834" s="32" t="s">
        <v>1</v>
      </c>
      <c r="C834" s="41" t="s">
        <v>2</v>
      </c>
      <c r="D834" s="41" t="s">
        <v>3</v>
      </c>
      <c r="E834" s="41" t="s">
        <v>4</v>
      </c>
      <c r="F834" s="41" t="s">
        <v>5</v>
      </c>
      <c r="G834" s="32" t="s">
        <v>6</v>
      </c>
      <c r="H834" s="41" t="s">
        <v>7</v>
      </c>
      <c r="I834" s="37"/>
      <c r="J834" s="37"/>
      <c r="K834" s="37"/>
      <c r="L834" s="37"/>
    </row>
    <row r="835" spans="1:12" ht="78" customHeight="1">
      <c r="A835" s="156" t="s">
        <v>447</v>
      </c>
      <c r="B835" s="162" t="s">
        <v>448</v>
      </c>
      <c r="C835" s="27" t="e">
        <f>H835*I835/100</f>
        <v>#REF!</v>
      </c>
      <c r="D835" s="27" t="e">
        <f>H835*J835/100</f>
        <v>#REF!</v>
      </c>
      <c r="E835" s="27" t="e">
        <f>H835*K835/100</f>
        <v>#REF!</v>
      </c>
      <c r="F835" s="27" t="e">
        <f>H835*L835/100</f>
        <v>#REF!</v>
      </c>
      <c r="G835" s="31" t="s">
        <v>304</v>
      </c>
      <c r="H835" s="29">
        <v>100</v>
      </c>
      <c r="I835" s="37" t="e">
        <f>VLOOKUP($G835,#REF!,3,0)</f>
        <v>#REF!</v>
      </c>
      <c r="J835" s="37" t="e">
        <f>VLOOKUP($G835,#REF!,5,0)</f>
        <v>#REF!</v>
      </c>
      <c r="K835" s="37" t="e">
        <f>VLOOKUP($G835,#REF!,12,0)</f>
        <v>#REF!</v>
      </c>
      <c r="L835" s="37" t="e">
        <f>VLOOKUP($G835,#REF!,8,0)</f>
        <v>#REF!</v>
      </c>
    </row>
    <row r="836" spans="1:12">
      <c r="A836" s="157"/>
      <c r="B836" s="162"/>
      <c r="C836" s="27" t="e">
        <f>H836*I836/100</f>
        <v>#REF!</v>
      </c>
      <c r="D836" s="27" t="e">
        <f>H836*J836/100</f>
        <v>#REF!</v>
      </c>
      <c r="E836" s="27" t="e">
        <f>H836*K836/100</f>
        <v>#REF!</v>
      </c>
      <c r="F836" s="27" t="e">
        <f>H836*L836/100</f>
        <v>#REF!</v>
      </c>
      <c r="G836" s="31" t="s">
        <v>449</v>
      </c>
      <c r="H836" s="29">
        <v>50</v>
      </c>
      <c r="I836" s="37" t="e">
        <f>VLOOKUP($G836,#REF!,3,0)</f>
        <v>#REF!</v>
      </c>
      <c r="J836" s="37" t="e">
        <f>VLOOKUP($G836,#REF!,5,0)</f>
        <v>#REF!</v>
      </c>
      <c r="K836" s="37" t="e">
        <f>VLOOKUP($G836,#REF!,12,0)</f>
        <v>#REF!</v>
      </c>
      <c r="L836" s="37" t="e">
        <f>VLOOKUP($G836,#REF!,8,0)</f>
        <v>#REF!</v>
      </c>
    </row>
    <row r="837" spans="1:12">
      <c r="A837" s="157"/>
      <c r="B837" s="162"/>
      <c r="C837" s="27" t="e">
        <f>H837*I837/100</f>
        <v>#REF!</v>
      </c>
      <c r="D837" s="27" t="e">
        <f>H837*J837/100</f>
        <v>#REF!</v>
      </c>
      <c r="E837" s="27" t="e">
        <f>H837*K837/100</f>
        <v>#REF!</v>
      </c>
      <c r="F837" s="27" t="e">
        <f>H837*L837/100</f>
        <v>#REF!</v>
      </c>
      <c r="G837" s="31" t="s">
        <v>301</v>
      </c>
      <c r="H837" s="29">
        <v>30</v>
      </c>
      <c r="I837" s="37" t="e">
        <f>VLOOKUP($G837,#REF!,3,0)</f>
        <v>#REF!</v>
      </c>
      <c r="J837" s="37" t="e">
        <f>VLOOKUP($G837,#REF!,5,0)</f>
        <v>#REF!</v>
      </c>
      <c r="K837" s="37" t="e">
        <f>VLOOKUP($G837,#REF!,12,0)</f>
        <v>#REF!</v>
      </c>
      <c r="L837" s="37" t="e">
        <f>VLOOKUP($G837,#REF!,8,0)</f>
        <v>#REF!</v>
      </c>
    </row>
    <row r="838" spans="1:12">
      <c r="A838" s="158"/>
      <c r="B838" s="162"/>
      <c r="C838" s="27" t="e">
        <f>H838*I838/100</f>
        <v>#REF!</v>
      </c>
      <c r="D838" s="27" t="e">
        <f>H838*J838/100</f>
        <v>#REF!</v>
      </c>
      <c r="E838" s="27" t="e">
        <f>H838*K838/100</f>
        <v>#REF!</v>
      </c>
      <c r="F838" s="27" t="e">
        <f>H838*L838/100</f>
        <v>#REF!</v>
      </c>
      <c r="G838" s="31" t="s">
        <v>450</v>
      </c>
      <c r="H838" s="29">
        <v>10</v>
      </c>
      <c r="I838" s="37" t="e">
        <f>VLOOKUP($G838,#REF!,3,0)</f>
        <v>#REF!</v>
      </c>
      <c r="J838" s="37" t="e">
        <f>VLOOKUP($G838,#REF!,5,0)</f>
        <v>#REF!</v>
      </c>
      <c r="K838" s="37" t="e">
        <f>VLOOKUP($G838,#REF!,12,0)</f>
        <v>#REF!</v>
      </c>
      <c r="L838" s="37" t="e">
        <f>VLOOKUP($G838,#REF!,8,0)</f>
        <v>#REF!</v>
      </c>
    </row>
    <row r="839" spans="1:12">
      <c r="A839" s="104"/>
      <c r="B839" s="116"/>
      <c r="C839" s="36" t="e">
        <f>SUM(C835:C838)</f>
        <v>#REF!</v>
      </c>
      <c r="D839" s="36" t="e">
        <f>SUM(D835:D838)</f>
        <v>#REF!</v>
      </c>
      <c r="E839" s="36" t="e">
        <f>SUM(E835:E838)</f>
        <v>#REF!</v>
      </c>
      <c r="F839" s="36" t="e">
        <f>SUM(F835:F838)</f>
        <v>#REF!</v>
      </c>
      <c r="G839" s="31"/>
      <c r="H839" s="29"/>
      <c r="I839" s="37"/>
      <c r="J839" s="37"/>
      <c r="K839" s="37"/>
      <c r="L839" s="37"/>
    </row>
    <row r="840" spans="1:12">
      <c r="A840" s="104"/>
      <c r="B840" s="116"/>
      <c r="C840" s="27"/>
      <c r="D840" s="27"/>
      <c r="E840" s="27"/>
      <c r="F840" s="27"/>
      <c r="G840" s="31"/>
      <c r="H840" s="29"/>
      <c r="I840" s="37"/>
      <c r="J840" s="37"/>
      <c r="K840" s="37"/>
      <c r="L840" s="37"/>
    </row>
    <row r="841" spans="1:12">
      <c r="A841" s="104"/>
      <c r="B841" s="116"/>
      <c r="C841" s="27"/>
      <c r="D841" s="27"/>
      <c r="E841" s="27"/>
      <c r="F841" s="27"/>
      <c r="G841" s="31"/>
      <c r="H841" s="29"/>
      <c r="I841" s="37"/>
      <c r="J841" s="37"/>
      <c r="K841" s="37"/>
      <c r="L841" s="37"/>
    </row>
    <row r="842" spans="1:12">
      <c r="A842" s="113" t="s">
        <v>0</v>
      </c>
      <c r="B842" s="32" t="s">
        <v>1</v>
      </c>
      <c r="C842" s="41" t="s">
        <v>2</v>
      </c>
      <c r="D842" s="41" t="s">
        <v>3</v>
      </c>
      <c r="E842" s="41" t="s">
        <v>4</v>
      </c>
      <c r="F842" s="41" t="s">
        <v>5</v>
      </c>
      <c r="G842" s="32" t="s">
        <v>6</v>
      </c>
      <c r="H842" s="41" t="s">
        <v>7</v>
      </c>
      <c r="I842" s="37"/>
      <c r="J842" s="37"/>
      <c r="K842" s="37"/>
      <c r="L842" s="37"/>
    </row>
    <row r="843" spans="1:12" ht="23.1" customHeight="1">
      <c r="A843" s="163" t="s">
        <v>451</v>
      </c>
      <c r="B843" s="162" t="s">
        <v>452</v>
      </c>
      <c r="C843" s="27" t="e">
        <f>H843*I843/100</f>
        <v>#REF!</v>
      </c>
      <c r="D843" s="27" t="e">
        <f>H843*J843/100</f>
        <v>#REF!</v>
      </c>
      <c r="E843" s="27" t="e">
        <f>H843*K843/100</f>
        <v>#REF!</v>
      </c>
      <c r="F843" s="27" t="e">
        <f>H843*L843/100</f>
        <v>#REF!</v>
      </c>
      <c r="G843" s="31" t="s">
        <v>314</v>
      </c>
      <c r="H843" s="29">
        <v>5</v>
      </c>
      <c r="I843" s="37" t="e">
        <f>VLOOKUP($G843,#REF!,3,0)</f>
        <v>#REF!</v>
      </c>
      <c r="J843" s="37" t="e">
        <f>VLOOKUP($G843,#REF!,5,0)</f>
        <v>#REF!</v>
      </c>
      <c r="K843" s="37" t="e">
        <f>VLOOKUP($G843,#REF!,12,0)</f>
        <v>#REF!</v>
      </c>
      <c r="L843" s="37" t="e">
        <f>VLOOKUP($G843,#REF!,8,0)</f>
        <v>#REF!</v>
      </c>
    </row>
    <row r="844" spans="1:12">
      <c r="A844" s="164"/>
      <c r="B844" s="162"/>
      <c r="C844" s="27" t="e">
        <f>H844*I844/100</f>
        <v>#REF!</v>
      </c>
      <c r="D844" s="27" t="e">
        <f>H844*J844/100</f>
        <v>#REF!</v>
      </c>
      <c r="E844" s="27" t="e">
        <f>H844*K844/100</f>
        <v>#REF!</v>
      </c>
      <c r="F844" s="27" t="e">
        <f>H844*L844/100</f>
        <v>#REF!</v>
      </c>
      <c r="G844" s="31" t="s">
        <v>449</v>
      </c>
      <c r="H844" s="29">
        <v>50</v>
      </c>
      <c r="I844" s="37" t="e">
        <f>VLOOKUP($G844,#REF!,3,0)</f>
        <v>#REF!</v>
      </c>
      <c r="J844" s="37" t="e">
        <f>VLOOKUP($G844,#REF!,5,0)</f>
        <v>#REF!</v>
      </c>
      <c r="K844" s="37" t="e">
        <f>VLOOKUP($G844,#REF!,12,0)</f>
        <v>#REF!</v>
      </c>
      <c r="L844" s="37" t="e">
        <f>VLOOKUP($G844,#REF!,8,0)</f>
        <v>#REF!</v>
      </c>
    </row>
    <row r="845" spans="1:12">
      <c r="A845" s="164"/>
      <c r="B845" s="162"/>
      <c r="C845" s="27" t="e">
        <f>H845*I845/100</f>
        <v>#REF!</v>
      </c>
      <c r="D845" s="27" t="e">
        <f>H845*J845/100</f>
        <v>#REF!</v>
      </c>
      <c r="E845" s="27" t="e">
        <f>H845*K845/100</f>
        <v>#REF!</v>
      </c>
      <c r="F845" s="27" t="e">
        <f>H845*L845/100</f>
        <v>#REF!</v>
      </c>
      <c r="G845" s="31" t="s">
        <v>445</v>
      </c>
      <c r="H845" s="29">
        <v>10</v>
      </c>
      <c r="I845" s="37" t="e">
        <f>VLOOKUP($G845,#REF!,3,0)</f>
        <v>#REF!</v>
      </c>
      <c r="J845" s="37" t="e">
        <f>VLOOKUP($G845,#REF!,5,0)</f>
        <v>#REF!</v>
      </c>
      <c r="K845" s="37" t="e">
        <f>VLOOKUP($G845,#REF!,12,0)</f>
        <v>#REF!</v>
      </c>
      <c r="L845" s="37" t="e">
        <f>VLOOKUP($G845,#REF!,8,0)</f>
        <v>#REF!</v>
      </c>
    </row>
    <row r="846" spans="1:12">
      <c r="A846" s="165"/>
      <c r="B846" s="162"/>
      <c r="C846" s="27" t="e">
        <f>H846*I846/100</f>
        <v>#REF!</v>
      </c>
      <c r="D846" s="27" t="e">
        <f>H846*J846/100</f>
        <v>#REF!</v>
      </c>
      <c r="E846" s="27" t="e">
        <f>H846*K846/100</f>
        <v>#REF!</v>
      </c>
      <c r="F846" s="27" t="e">
        <f>H846*L846/100</f>
        <v>#REF!</v>
      </c>
      <c r="G846" s="31" t="s">
        <v>450</v>
      </c>
      <c r="H846" s="29">
        <v>10</v>
      </c>
      <c r="I846" s="37" t="e">
        <f>VLOOKUP($G846,#REF!,3,0)</f>
        <v>#REF!</v>
      </c>
      <c r="J846" s="37" t="e">
        <f>VLOOKUP($G846,#REF!,5,0)</f>
        <v>#REF!</v>
      </c>
      <c r="K846" s="37" t="e">
        <f>VLOOKUP($G846,#REF!,12,0)</f>
        <v>#REF!</v>
      </c>
      <c r="L846" s="37" t="e">
        <f>VLOOKUP($G846,#REF!,8,0)</f>
        <v>#REF!</v>
      </c>
    </row>
    <row r="847" spans="1:12">
      <c r="A847" s="104"/>
      <c r="B847" s="180"/>
      <c r="C847" s="36" t="e">
        <f>SUM(C843:C846)</f>
        <v>#REF!</v>
      </c>
      <c r="D847" s="36" t="e">
        <f>SUM(D843:D846)</f>
        <v>#REF!</v>
      </c>
      <c r="E847" s="36" t="e">
        <f>SUM(E843:E846)</f>
        <v>#REF!</v>
      </c>
      <c r="F847" s="36" t="e">
        <f>SUM(F843:F846)</f>
        <v>#REF!</v>
      </c>
      <c r="G847" s="31"/>
      <c r="H847" s="29"/>
      <c r="I847" s="37"/>
      <c r="J847" s="37"/>
      <c r="K847" s="37"/>
      <c r="L847" s="37"/>
    </row>
    <row r="848" spans="1:12">
      <c r="A848" s="104"/>
      <c r="B848" s="180"/>
      <c r="C848" s="27"/>
      <c r="D848" s="27"/>
      <c r="E848" s="27"/>
      <c r="F848" s="27"/>
      <c r="G848" s="31"/>
      <c r="H848" s="29"/>
      <c r="I848" s="37"/>
      <c r="J848" s="37"/>
      <c r="K848" s="37"/>
      <c r="L848" s="37"/>
    </row>
    <row r="849" spans="1:12">
      <c r="A849" s="113" t="s">
        <v>0</v>
      </c>
      <c r="B849" s="32" t="s">
        <v>1</v>
      </c>
      <c r="C849" s="41" t="s">
        <v>2</v>
      </c>
      <c r="D849" s="41" t="s">
        <v>3</v>
      </c>
      <c r="E849" s="41" t="s">
        <v>4</v>
      </c>
      <c r="F849" s="41" t="s">
        <v>5</v>
      </c>
      <c r="G849" s="32" t="s">
        <v>6</v>
      </c>
      <c r="H849" s="41" t="s">
        <v>7</v>
      </c>
      <c r="I849" s="37"/>
      <c r="J849" s="37"/>
      <c r="K849" s="37"/>
      <c r="L849" s="37"/>
    </row>
    <row r="850" spans="1:12" ht="21.95" customHeight="1">
      <c r="A850" s="133" t="s">
        <v>453</v>
      </c>
      <c r="B850" s="188" t="s">
        <v>454</v>
      </c>
      <c r="C850" s="27" t="e">
        <f>H850*I850/100</f>
        <v>#REF!</v>
      </c>
      <c r="D850" s="27" t="e">
        <f>H850*J850/100</f>
        <v>#REF!</v>
      </c>
      <c r="E850" s="27" t="e">
        <f>H850*K850/100</f>
        <v>#REF!</v>
      </c>
      <c r="F850" s="27" t="e">
        <f>H850*L850/100</f>
        <v>#REF!</v>
      </c>
      <c r="G850" s="31" t="s">
        <v>147</v>
      </c>
      <c r="H850" s="29">
        <v>40</v>
      </c>
      <c r="I850" s="37" t="e">
        <f>VLOOKUP($G850,#REF!,3,0)</f>
        <v>#REF!</v>
      </c>
      <c r="J850" s="37" t="e">
        <f>VLOOKUP($G850,#REF!,5,0)</f>
        <v>#REF!</v>
      </c>
      <c r="K850" s="37" t="e">
        <f>VLOOKUP($G850,#REF!,12,0)</f>
        <v>#REF!</v>
      </c>
      <c r="L850" s="37" t="e">
        <f>VLOOKUP($G850,#REF!,8,0)</f>
        <v>#REF!</v>
      </c>
    </row>
    <row r="851" spans="1:12" ht="26.1" customHeight="1">
      <c r="A851" s="134"/>
      <c r="B851" s="189"/>
      <c r="C851" s="27" t="e">
        <f>H851*I851/100</f>
        <v>#REF!</v>
      </c>
      <c r="D851" s="27" t="e">
        <f>H851*J851/100</f>
        <v>#REF!</v>
      </c>
      <c r="E851" s="27" t="e">
        <f>H851*K851/100</f>
        <v>#REF!</v>
      </c>
      <c r="F851" s="27" t="e">
        <f>H851*L851/100</f>
        <v>#REF!</v>
      </c>
      <c r="G851" s="31" t="s">
        <v>161</v>
      </c>
      <c r="H851" s="29">
        <v>50</v>
      </c>
      <c r="I851" s="37" t="e">
        <f>VLOOKUP($G851,#REF!,3,0)</f>
        <v>#REF!</v>
      </c>
      <c r="J851" s="37" t="e">
        <f>VLOOKUP($G851,#REF!,5,0)</f>
        <v>#REF!</v>
      </c>
      <c r="K851" s="37" t="e">
        <f>VLOOKUP($G851,#REF!,12,0)</f>
        <v>#REF!</v>
      </c>
      <c r="L851" s="37" t="e">
        <f>VLOOKUP($G851,#REF!,8,0)</f>
        <v>#REF!</v>
      </c>
    </row>
    <row r="852" spans="1:12" ht="284.10000000000002" customHeight="1">
      <c r="A852" s="135"/>
      <c r="B852" s="136"/>
      <c r="C852" s="27" t="e">
        <f>H852*I852/100</f>
        <v>#REF!</v>
      </c>
      <c r="D852" s="27" t="e">
        <f>H852*J852/100</f>
        <v>#REF!</v>
      </c>
      <c r="E852" s="27" t="e">
        <f>H852*K852/100</f>
        <v>#REF!</v>
      </c>
      <c r="F852" s="27" t="e">
        <f>H852*L852/100</f>
        <v>#REF!</v>
      </c>
      <c r="G852" s="31" t="s">
        <v>109</v>
      </c>
      <c r="H852" s="29">
        <v>10</v>
      </c>
      <c r="I852" s="37" t="e">
        <f>VLOOKUP($G852,#REF!,3,0)</f>
        <v>#REF!</v>
      </c>
      <c r="J852" s="37" t="e">
        <f>VLOOKUP($G852,#REF!,5,0)</f>
        <v>#REF!</v>
      </c>
      <c r="K852" s="37" t="e">
        <f>VLOOKUP($G852,#REF!,12,0)</f>
        <v>#REF!</v>
      </c>
      <c r="L852" s="37" t="e">
        <f>VLOOKUP($G852,#REF!,8,0)</f>
        <v>#REF!</v>
      </c>
    </row>
    <row r="853" spans="1:12">
      <c r="A853" s="114"/>
      <c r="B853" s="192"/>
      <c r="C853" s="36" t="e">
        <f>SUM(C850:C851)</f>
        <v>#REF!</v>
      </c>
      <c r="D853" s="36" t="e">
        <f>SUM(D850:D851)</f>
        <v>#REF!</v>
      </c>
      <c r="E853" s="36" t="e">
        <f>SUM(E850:E851)</f>
        <v>#REF!</v>
      </c>
      <c r="F853" s="36" t="e">
        <f>SUM(F850:F851)</f>
        <v>#REF!</v>
      </c>
      <c r="G853" s="31"/>
      <c r="H853" s="29"/>
      <c r="I853" s="37"/>
      <c r="J853" s="37"/>
      <c r="K853" s="37"/>
      <c r="L853" s="37"/>
    </row>
    <row r="854" spans="1:12">
      <c r="A854" s="113" t="s">
        <v>0</v>
      </c>
      <c r="B854" s="32" t="s">
        <v>1</v>
      </c>
      <c r="C854" s="41" t="s">
        <v>2</v>
      </c>
      <c r="D854" s="41" t="s">
        <v>3</v>
      </c>
      <c r="E854" s="41" t="s">
        <v>4</v>
      </c>
      <c r="F854" s="41" t="s">
        <v>5</v>
      </c>
      <c r="G854" s="32" t="s">
        <v>6</v>
      </c>
      <c r="H854" s="41" t="s">
        <v>7</v>
      </c>
      <c r="I854" s="37"/>
      <c r="J854" s="37"/>
      <c r="K854" s="37"/>
      <c r="L854" s="37"/>
    </row>
    <row r="855" spans="1:12" ht="21.95" customHeight="1">
      <c r="A855" s="133" t="s">
        <v>455</v>
      </c>
      <c r="B855" s="188" t="s">
        <v>456</v>
      </c>
      <c r="C855" s="27"/>
      <c r="D855" s="27"/>
      <c r="E855" s="27"/>
      <c r="F855" s="27"/>
      <c r="G855" s="31" t="s">
        <v>457</v>
      </c>
      <c r="H855" s="29"/>
      <c r="I855" s="37"/>
      <c r="J855" s="37"/>
      <c r="K855" s="37"/>
      <c r="L855" s="37"/>
    </row>
    <row r="856" spans="1:12">
      <c r="A856" s="134"/>
      <c r="B856" s="189"/>
      <c r="C856" s="27" t="e">
        <f t="shared" ref="C856:C861" si="116">H856*I856/100</f>
        <v>#REF!</v>
      </c>
      <c r="D856" s="27" t="e">
        <f t="shared" ref="D856:D861" si="117">H856*J856/100</f>
        <v>#REF!</v>
      </c>
      <c r="E856" s="27" t="e">
        <f t="shared" ref="E856:E861" si="118">H856*K856/100</f>
        <v>#REF!</v>
      </c>
      <c r="F856" s="27" t="e">
        <f t="shared" ref="F856:F861" si="119">H856*L856/100</f>
        <v>#REF!</v>
      </c>
      <c r="G856" s="31" t="s">
        <v>64</v>
      </c>
      <c r="H856" s="29">
        <v>75</v>
      </c>
      <c r="I856" s="37" t="e">
        <f>VLOOKUP($G856,#REF!,3,0)</f>
        <v>#REF!</v>
      </c>
      <c r="J856" s="37" t="e">
        <f>VLOOKUP($G856,#REF!,5,0)</f>
        <v>#REF!</v>
      </c>
      <c r="K856" s="37" t="e">
        <f>VLOOKUP($G856,#REF!,12,0)</f>
        <v>#REF!</v>
      </c>
      <c r="L856" s="37" t="e">
        <f>VLOOKUP($G856,#REF!,8,0)</f>
        <v>#REF!</v>
      </c>
    </row>
    <row r="857" spans="1:12">
      <c r="A857" s="134"/>
      <c r="B857" s="189"/>
      <c r="C857" s="27" t="e">
        <f t="shared" si="116"/>
        <v>#REF!</v>
      </c>
      <c r="D857" s="27" t="e">
        <f t="shared" si="117"/>
        <v>#REF!</v>
      </c>
      <c r="E857" s="27" t="e">
        <f t="shared" si="118"/>
        <v>#REF!</v>
      </c>
      <c r="F857" s="27" t="e">
        <f t="shared" si="119"/>
        <v>#REF!</v>
      </c>
      <c r="G857" s="31" t="s">
        <v>139</v>
      </c>
      <c r="H857" s="29">
        <v>5</v>
      </c>
      <c r="I857" s="37" t="e">
        <f>VLOOKUP($G857,#REF!,3,0)</f>
        <v>#REF!</v>
      </c>
      <c r="J857" s="37" t="e">
        <f>VLOOKUP($G857,#REF!,5,0)</f>
        <v>#REF!</v>
      </c>
      <c r="K857" s="37" t="e">
        <f>VLOOKUP($G857,#REF!,12,0)</f>
        <v>#REF!</v>
      </c>
      <c r="L857" s="37" t="e">
        <f>VLOOKUP($G857,#REF!,8,0)</f>
        <v>#REF!</v>
      </c>
    </row>
    <row r="858" spans="1:12">
      <c r="A858" s="134"/>
      <c r="B858" s="189"/>
      <c r="C858" s="27" t="e">
        <f t="shared" si="116"/>
        <v>#REF!</v>
      </c>
      <c r="D858" s="27" t="e">
        <f t="shared" si="117"/>
        <v>#REF!</v>
      </c>
      <c r="E858" s="27" t="e">
        <f t="shared" si="118"/>
        <v>#REF!</v>
      </c>
      <c r="F858" s="27" t="e">
        <f t="shared" si="119"/>
        <v>#REF!</v>
      </c>
      <c r="G858" s="31" t="s">
        <v>303</v>
      </c>
      <c r="H858" s="29">
        <v>75</v>
      </c>
      <c r="I858" s="37" t="e">
        <f>VLOOKUP($G858,#REF!,3,0)</f>
        <v>#REF!</v>
      </c>
      <c r="J858" s="37" t="e">
        <f>VLOOKUP($G858,#REF!,5,0)</f>
        <v>#REF!</v>
      </c>
      <c r="K858" s="37" t="e">
        <f>VLOOKUP($G858,#REF!,12,0)</f>
        <v>#REF!</v>
      </c>
      <c r="L858" s="37" t="e">
        <f>VLOOKUP($G858,#REF!,8,0)</f>
        <v>#REF!</v>
      </c>
    </row>
    <row r="859" spans="1:12">
      <c r="A859" s="134"/>
      <c r="B859" s="189"/>
      <c r="C859" s="27" t="e">
        <f t="shared" si="116"/>
        <v>#REF!</v>
      </c>
      <c r="D859" s="27" t="e">
        <f t="shared" si="117"/>
        <v>#REF!</v>
      </c>
      <c r="E859" s="27" t="e">
        <f t="shared" si="118"/>
        <v>#REF!</v>
      </c>
      <c r="F859" s="27" t="e">
        <f t="shared" si="119"/>
        <v>#REF!</v>
      </c>
      <c r="G859" s="31" t="s">
        <v>109</v>
      </c>
      <c r="H859" s="29">
        <v>10</v>
      </c>
      <c r="I859" s="37" t="e">
        <f>VLOOKUP($G859,#REF!,3,0)</f>
        <v>#REF!</v>
      </c>
      <c r="J859" s="37" t="e">
        <f>VLOOKUP($G859,#REF!,5,0)</f>
        <v>#REF!</v>
      </c>
      <c r="K859" s="37" t="e">
        <f>VLOOKUP($G859,#REF!,12,0)</f>
        <v>#REF!</v>
      </c>
      <c r="L859" s="37" t="e">
        <f>VLOOKUP($G859,#REF!,8,0)</f>
        <v>#REF!</v>
      </c>
    </row>
    <row r="860" spans="1:12">
      <c r="A860" s="134"/>
      <c r="B860" s="189"/>
      <c r="C860" s="27" t="e">
        <f t="shared" si="116"/>
        <v>#REF!</v>
      </c>
      <c r="D860" s="27" t="e">
        <f t="shared" si="117"/>
        <v>#REF!</v>
      </c>
      <c r="E860" s="27" t="e">
        <f t="shared" si="118"/>
        <v>#REF!</v>
      </c>
      <c r="F860" s="27" t="e">
        <f t="shared" si="119"/>
        <v>#REF!</v>
      </c>
      <c r="G860" s="31" t="s">
        <v>39</v>
      </c>
      <c r="H860" s="29">
        <v>30</v>
      </c>
      <c r="I860" s="37" t="e">
        <f>VLOOKUP($G860,#REF!,3,0)</f>
        <v>#REF!</v>
      </c>
      <c r="J860" s="37" t="e">
        <f>VLOOKUP($G860,#REF!,5,0)</f>
        <v>#REF!</v>
      </c>
      <c r="K860" s="37" t="e">
        <f>VLOOKUP($G860,#REF!,12,0)</f>
        <v>#REF!</v>
      </c>
      <c r="L860" s="37" t="e">
        <f>VLOOKUP($G860,#REF!,8,0)</f>
        <v>#REF!</v>
      </c>
    </row>
    <row r="861" spans="1:12">
      <c r="A861" s="134"/>
      <c r="B861" s="189"/>
      <c r="C861" s="27" t="e">
        <f t="shared" si="116"/>
        <v>#REF!</v>
      </c>
      <c r="D861" s="27" t="e">
        <f t="shared" si="117"/>
        <v>#REF!</v>
      </c>
      <c r="E861" s="27" t="e">
        <f t="shared" si="118"/>
        <v>#REF!</v>
      </c>
      <c r="F861" s="27" t="e">
        <f t="shared" si="119"/>
        <v>#REF!</v>
      </c>
      <c r="G861" s="31" t="s">
        <v>458</v>
      </c>
      <c r="H861" s="29">
        <v>5</v>
      </c>
      <c r="I861" s="37" t="e">
        <f>VLOOKUP($G861,#REF!,3,0)</f>
        <v>#REF!</v>
      </c>
      <c r="J861" s="37" t="e">
        <f>VLOOKUP($G861,#REF!,5,0)</f>
        <v>#REF!</v>
      </c>
      <c r="K861" s="37" t="e">
        <f>VLOOKUP($G861,#REF!,12,0)</f>
        <v>#REF!</v>
      </c>
      <c r="L861" s="37" t="e">
        <f>VLOOKUP($G861,#REF!,8,0)</f>
        <v>#REF!</v>
      </c>
    </row>
    <row r="862" spans="1:12" ht="81" customHeight="1">
      <c r="A862" s="135"/>
      <c r="B862" s="136"/>
      <c r="C862" s="27"/>
      <c r="D862" s="27"/>
      <c r="E862" s="27"/>
      <c r="F862" s="27"/>
      <c r="G862" s="31" t="s">
        <v>459</v>
      </c>
      <c r="H862" s="52" t="s">
        <v>460</v>
      </c>
      <c r="I862" s="37" t="e">
        <f>VLOOKUP($G862,#REF!,3,0)</f>
        <v>#REF!</v>
      </c>
      <c r="J862" s="37" t="e">
        <f>VLOOKUP($G862,#REF!,5,0)</f>
        <v>#REF!</v>
      </c>
      <c r="K862" s="37" t="e">
        <f>VLOOKUP($G862,#REF!,12,0)</f>
        <v>#REF!</v>
      </c>
      <c r="L862" s="37" t="e">
        <f>VLOOKUP($G862,#REF!,8,0)</f>
        <v>#REF!</v>
      </c>
    </row>
    <row r="863" spans="1:12">
      <c r="A863" s="104"/>
      <c r="B863" s="180"/>
      <c r="C863" s="36" t="e">
        <f>SUM(C856:C862)</f>
        <v>#REF!</v>
      </c>
      <c r="D863" s="36" t="e">
        <f>SUM(D856:D862)</f>
        <v>#REF!</v>
      </c>
      <c r="E863" s="36" t="e">
        <f>SUM(E856:E862)</f>
        <v>#REF!</v>
      </c>
      <c r="F863" s="36" t="e">
        <f>SUM(F856:F862)</f>
        <v>#REF!</v>
      </c>
      <c r="G863" s="31"/>
      <c r="H863" s="29"/>
      <c r="I863" s="37"/>
      <c r="J863" s="37"/>
      <c r="K863" s="37"/>
      <c r="L863" s="37"/>
    </row>
    <row r="865" spans="1:12">
      <c r="A865" s="113" t="s">
        <v>0</v>
      </c>
      <c r="B865" s="32" t="s">
        <v>1</v>
      </c>
      <c r="C865" s="41" t="s">
        <v>2</v>
      </c>
      <c r="D865" s="41" t="s">
        <v>3</v>
      </c>
      <c r="E865" s="41" t="s">
        <v>4</v>
      </c>
      <c r="F865" s="41" t="s">
        <v>5</v>
      </c>
      <c r="G865" s="32" t="s">
        <v>6</v>
      </c>
      <c r="H865" s="41" t="s">
        <v>7</v>
      </c>
    </row>
    <row r="866" spans="1:12" ht="24.95" customHeight="1">
      <c r="A866" s="166" t="s">
        <v>461</v>
      </c>
      <c r="B866" s="180" t="s">
        <v>462</v>
      </c>
      <c r="C866" s="27" t="e">
        <f t="shared" ref="C866:C872" si="120">H866*I866/100</f>
        <v>#REF!</v>
      </c>
      <c r="D866" s="27" t="e">
        <f t="shared" ref="D866:D872" si="121">H866*J866/100</f>
        <v>#REF!</v>
      </c>
      <c r="E866" s="27" t="e">
        <f t="shared" ref="E866:E872" si="122">H866*K866/100</f>
        <v>#REF!</v>
      </c>
      <c r="F866" s="27" t="e">
        <f t="shared" ref="F866:F872" si="123">H866*L866/100</f>
        <v>#REF!</v>
      </c>
      <c r="G866" s="31" t="s">
        <v>463</v>
      </c>
      <c r="H866" s="42">
        <v>100</v>
      </c>
      <c r="I866" s="49" t="e">
        <f>VLOOKUP($G866,#REF!,3,0)</f>
        <v>#REF!</v>
      </c>
      <c r="J866" s="37" t="e">
        <f>VLOOKUP($G866,#REF!,5,0)</f>
        <v>#REF!</v>
      </c>
      <c r="K866" s="37" t="e">
        <f>VLOOKUP($G866,#REF!,12,0)</f>
        <v>#REF!</v>
      </c>
      <c r="L866" s="37" t="e">
        <f>VLOOKUP($G866,#REF!,8,0)</f>
        <v>#REF!</v>
      </c>
    </row>
    <row r="867" spans="1:12">
      <c r="A867" s="166"/>
      <c r="B867" s="180"/>
      <c r="C867" s="27" t="e">
        <f t="shared" si="120"/>
        <v>#REF!</v>
      </c>
      <c r="D867" s="27" t="e">
        <f t="shared" si="121"/>
        <v>#REF!</v>
      </c>
      <c r="E867" s="27" t="e">
        <f t="shared" si="122"/>
        <v>#REF!</v>
      </c>
      <c r="F867" s="27" t="e">
        <f t="shared" si="123"/>
        <v>#REF!</v>
      </c>
      <c r="G867" s="31" t="s">
        <v>161</v>
      </c>
      <c r="H867" s="42">
        <v>50</v>
      </c>
      <c r="I867" s="49" t="e">
        <f>VLOOKUP($G867,#REF!,3,0)</f>
        <v>#REF!</v>
      </c>
      <c r="J867" s="37" t="e">
        <f>VLOOKUP($G867,#REF!,5,0)</f>
        <v>#REF!</v>
      </c>
      <c r="K867" s="37" t="e">
        <f>VLOOKUP($G867,#REF!,12,0)</f>
        <v>#REF!</v>
      </c>
      <c r="L867" s="37" t="e">
        <f>VLOOKUP($G867,#REF!,8,0)</f>
        <v>#REF!</v>
      </c>
    </row>
    <row r="868" spans="1:12">
      <c r="A868" s="166"/>
      <c r="B868" s="180"/>
      <c r="C868" s="27" t="e">
        <f t="shared" si="120"/>
        <v>#REF!</v>
      </c>
      <c r="D868" s="27" t="e">
        <f t="shared" si="121"/>
        <v>#REF!</v>
      </c>
      <c r="E868" s="27" t="e">
        <f t="shared" si="122"/>
        <v>#REF!</v>
      </c>
      <c r="F868" s="27" t="e">
        <f t="shared" si="123"/>
        <v>#REF!</v>
      </c>
      <c r="G868" s="31" t="s">
        <v>109</v>
      </c>
      <c r="H868" s="42">
        <v>10</v>
      </c>
      <c r="I868" s="49" t="e">
        <f>VLOOKUP($G868,#REF!,3,0)</f>
        <v>#REF!</v>
      </c>
      <c r="J868" s="37" t="e">
        <f>VLOOKUP($G868,#REF!,5,0)</f>
        <v>#REF!</v>
      </c>
      <c r="K868" s="37" t="e">
        <f>VLOOKUP($G868,#REF!,12,0)</f>
        <v>#REF!</v>
      </c>
      <c r="L868" s="37" t="e">
        <f>VLOOKUP($G868,#REF!,8,0)</f>
        <v>#REF!</v>
      </c>
    </row>
    <row r="869" spans="1:12">
      <c r="A869" s="166"/>
      <c r="B869" s="180"/>
      <c r="C869" s="27" t="e">
        <f t="shared" si="120"/>
        <v>#REF!</v>
      </c>
      <c r="D869" s="27" t="e">
        <f t="shared" si="121"/>
        <v>#REF!</v>
      </c>
      <c r="E869" s="27" t="e">
        <f t="shared" si="122"/>
        <v>#REF!</v>
      </c>
      <c r="F869" s="27" t="e">
        <f t="shared" si="123"/>
        <v>#REF!</v>
      </c>
      <c r="G869" s="31" t="s">
        <v>464</v>
      </c>
      <c r="H869" s="42">
        <v>10</v>
      </c>
      <c r="I869" s="49" t="e">
        <f>VLOOKUP($G869,#REF!,3,0)</f>
        <v>#REF!</v>
      </c>
      <c r="J869" s="37" t="e">
        <f>VLOOKUP($G869,#REF!,5,0)</f>
        <v>#REF!</v>
      </c>
      <c r="K869" s="37" t="e">
        <f>VLOOKUP($G869,#REF!,12,0)</f>
        <v>#REF!</v>
      </c>
      <c r="L869" s="37" t="e">
        <f>VLOOKUP($G869,#REF!,8,0)</f>
        <v>#REF!</v>
      </c>
    </row>
    <row r="870" spans="1:12">
      <c r="A870" s="166"/>
      <c r="B870" s="180"/>
      <c r="C870" s="27" t="e">
        <f t="shared" si="120"/>
        <v>#REF!</v>
      </c>
      <c r="D870" s="27" t="e">
        <f t="shared" si="121"/>
        <v>#REF!</v>
      </c>
      <c r="E870" s="27" t="e">
        <f t="shared" si="122"/>
        <v>#REF!</v>
      </c>
      <c r="F870" s="27" t="e">
        <f t="shared" si="123"/>
        <v>#REF!</v>
      </c>
      <c r="G870" s="31" t="s">
        <v>51</v>
      </c>
      <c r="H870" s="42">
        <v>30</v>
      </c>
      <c r="I870" s="49" t="e">
        <f>VLOOKUP($G870,#REF!,3,0)</f>
        <v>#REF!</v>
      </c>
      <c r="J870" s="37" t="e">
        <f>VLOOKUP($G870,#REF!,5,0)</f>
        <v>#REF!</v>
      </c>
      <c r="K870" s="37" t="e">
        <f>VLOOKUP($G870,#REF!,12,0)</f>
        <v>#REF!</v>
      </c>
      <c r="L870" s="37" t="e">
        <f>VLOOKUP($G870,#REF!,8,0)</f>
        <v>#REF!</v>
      </c>
    </row>
    <row r="871" spans="1:12">
      <c r="A871" s="166"/>
      <c r="B871" s="180"/>
      <c r="C871" s="27" t="e">
        <f t="shared" si="120"/>
        <v>#REF!</v>
      </c>
      <c r="D871" s="27" t="e">
        <f t="shared" si="121"/>
        <v>#REF!</v>
      </c>
      <c r="E871" s="27" t="e">
        <f t="shared" si="122"/>
        <v>#REF!</v>
      </c>
      <c r="F871" s="27" t="e">
        <f t="shared" si="123"/>
        <v>#REF!</v>
      </c>
      <c r="G871" s="31" t="s">
        <v>163</v>
      </c>
      <c r="H871" s="42">
        <v>5</v>
      </c>
      <c r="I871" s="49" t="e">
        <f>VLOOKUP($G871,#REF!,3,0)</f>
        <v>#REF!</v>
      </c>
      <c r="J871" s="37" t="e">
        <f>VLOOKUP($G871,#REF!,5,0)</f>
        <v>#REF!</v>
      </c>
      <c r="K871" s="37" t="e">
        <f>VLOOKUP($G871,#REF!,12,0)</f>
        <v>#REF!</v>
      </c>
      <c r="L871" s="37" t="e">
        <f>VLOOKUP($G871,#REF!,8,0)</f>
        <v>#REF!</v>
      </c>
    </row>
    <row r="872" spans="1:12">
      <c r="A872" s="166"/>
      <c r="B872" s="180"/>
      <c r="C872" s="27" t="e">
        <f t="shared" si="120"/>
        <v>#REF!</v>
      </c>
      <c r="D872" s="27" t="e">
        <f t="shared" si="121"/>
        <v>#REF!</v>
      </c>
      <c r="E872" s="27" t="e">
        <f t="shared" si="122"/>
        <v>#REF!</v>
      </c>
      <c r="F872" s="27" t="e">
        <f t="shared" si="123"/>
        <v>#REF!</v>
      </c>
      <c r="G872" s="31" t="s">
        <v>465</v>
      </c>
      <c r="H872" s="42">
        <v>5</v>
      </c>
      <c r="I872" s="49" t="e">
        <f>VLOOKUP($G872,#REF!,3,0)</f>
        <v>#REF!</v>
      </c>
      <c r="J872" s="37" t="e">
        <f>VLOOKUP($G872,#REF!,5,0)</f>
        <v>#REF!</v>
      </c>
      <c r="K872" s="37" t="e">
        <f>VLOOKUP($G872,#REF!,12,0)</f>
        <v>#REF!</v>
      </c>
      <c r="L872" s="37" t="e">
        <f>VLOOKUP($G872,#REF!,8,0)</f>
        <v>#REF!</v>
      </c>
    </row>
    <row r="873" spans="1:12">
      <c r="A873" s="166"/>
      <c r="B873" s="180"/>
      <c r="C873" s="27"/>
      <c r="D873" s="27"/>
      <c r="E873" s="27"/>
      <c r="F873" s="27"/>
      <c r="G873" s="31" t="s">
        <v>466</v>
      </c>
      <c r="H873" s="42"/>
      <c r="I873" s="49"/>
      <c r="J873" s="37"/>
      <c r="K873" s="37"/>
      <c r="L873" s="37"/>
    </row>
    <row r="874" spans="1:12">
      <c r="A874" s="166"/>
      <c r="B874" s="180"/>
      <c r="C874" s="36" t="e">
        <f>SUM(C866:C873)</f>
        <v>#REF!</v>
      </c>
      <c r="D874" s="36" t="e">
        <f>SUM(D866:D873)</f>
        <v>#REF!</v>
      </c>
      <c r="E874" s="36" t="e">
        <f>SUM(E866:E873)</f>
        <v>#REF!</v>
      </c>
      <c r="F874" s="36" t="e">
        <f>SUM(F866:F873)</f>
        <v>#REF!</v>
      </c>
      <c r="G874" s="39"/>
      <c r="H874" s="42"/>
      <c r="I874" s="49" t="e">
        <f>VLOOKUP($G874,#REF!,3,0)</f>
        <v>#REF!</v>
      </c>
      <c r="J874" s="37" t="e">
        <f>VLOOKUP($G874,#REF!,5,0)</f>
        <v>#REF!</v>
      </c>
      <c r="K874" s="37" t="e">
        <f>VLOOKUP($G874,#REF!,12,0)</f>
        <v>#REF!</v>
      </c>
      <c r="L874" s="37" t="e">
        <f>VLOOKUP($G874,#REF!,8,0)</f>
        <v>#REF!</v>
      </c>
    </row>
    <row r="875" spans="1:12">
      <c r="A875" s="166"/>
      <c r="B875" s="180"/>
      <c r="C875" s="43"/>
      <c r="D875" s="43"/>
      <c r="E875" s="43"/>
      <c r="F875" s="43"/>
      <c r="G875" s="39"/>
      <c r="H875" s="42"/>
    </row>
    <row r="876" spans="1:12">
      <c r="A876" s="113" t="s">
        <v>0</v>
      </c>
      <c r="B876" s="32" t="s">
        <v>1</v>
      </c>
      <c r="C876" s="56" t="s">
        <v>2</v>
      </c>
      <c r="D876" s="56" t="s">
        <v>3</v>
      </c>
      <c r="E876" s="56" t="s">
        <v>4</v>
      </c>
      <c r="F876" s="56" t="s">
        <v>5</v>
      </c>
      <c r="G876" s="32" t="s">
        <v>6</v>
      </c>
      <c r="H876" s="41" t="s">
        <v>7</v>
      </c>
    </row>
    <row r="877" spans="1:12" ht="36" customHeight="1">
      <c r="A877" s="167" t="s">
        <v>467</v>
      </c>
      <c r="B877" s="174" t="s">
        <v>468</v>
      </c>
      <c r="C877" s="57" t="e">
        <f>H877*I877/100</f>
        <v>#REF!</v>
      </c>
      <c r="D877" s="57" t="e">
        <f>H877*J877/100</f>
        <v>#REF!</v>
      </c>
      <c r="E877" s="57" t="e">
        <f>H877*K877/100</f>
        <v>#REF!</v>
      </c>
      <c r="F877" s="57" t="e">
        <f>H877*L877/100</f>
        <v>#REF!</v>
      </c>
      <c r="G877" s="31" t="s">
        <v>51</v>
      </c>
      <c r="H877" s="42">
        <v>25</v>
      </c>
      <c r="I877" s="37" t="e">
        <f>VLOOKUP($G877,#REF!,3,0)</f>
        <v>#REF!</v>
      </c>
      <c r="J877" s="37" t="e">
        <f>VLOOKUP($G877,#REF!,5,0)</f>
        <v>#REF!</v>
      </c>
      <c r="K877" s="37" t="e">
        <f>VLOOKUP($G877,#REF!,12,0)</f>
        <v>#REF!</v>
      </c>
      <c r="L877" s="37" t="e">
        <f>VLOOKUP($G877,#REF!,8,0)</f>
        <v>#REF!</v>
      </c>
    </row>
    <row r="878" spans="1:12">
      <c r="A878" s="168"/>
      <c r="B878" s="175"/>
      <c r="C878" s="57" t="e">
        <f>H878*I878/100</f>
        <v>#REF!</v>
      </c>
      <c r="D878" s="57" t="e">
        <f>H878*J878/100</f>
        <v>#REF!</v>
      </c>
      <c r="E878" s="57" t="e">
        <f>H878*K878/100</f>
        <v>#REF!</v>
      </c>
      <c r="F878" s="57" t="e">
        <f>H878*L878/100</f>
        <v>#REF!</v>
      </c>
      <c r="G878" s="31" t="s">
        <v>185</v>
      </c>
      <c r="H878" s="42">
        <v>120</v>
      </c>
      <c r="I878" s="37" t="e">
        <f>VLOOKUP($G878,#REF!,3,0)</f>
        <v>#REF!</v>
      </c>
      <c r="J878" s="37" t="e">
        <f>VLOOKUP($G878,#REF!,5,0)</f>
        <v>#REF!</v>
      </c>
      <c r="K878" s="37" t="e">
        <f>VLOOKUP($G878,#REF!,12,0)</f>
        <v>#REF!</v>
      </c>
      <c r="L878" s="37" t="e">
        <f>VLOOKUP($G878,#REF!,8,0)</f>
        <v>#REF!</v>
      </c>
    </row>
    <row r="879" spans="1:12">
      <c r="A879" s="168"/>
      <c r="B879" s="175"/>
      <c r="C879" s="57" t="e">
        <f>H879*I879/100</f>
        <v>#REF!</v>
      </c>
      <c r="D879" s="57" t="e">
        <f>H879*J879/100</f>
        <v>#REF!</v>
      </c>
      <c r="E879" s="57" t="e">
        <f>H879*K879/100</f>
        <v>#REF!</v>
      </c>
      <c r="F879" s="57" t="e">
        <f>H879*L879/100</f>
        <v>#REF!</v>
      </c>
      <c r="G879" s="31" t="s">
        <v>469</v>
      </c>
      <c r="H879" s="42">
        <v>30</v>
      </c>
      <c r="I879" s="37" t="e">
        <f>VLOOKUP($G879,#REF!,3,0)</f>
        <v>#REF!</v>
      </c>
      <c r="J879" s="37" t="e">
        <f>VLOOKUP($G879,#REF!,5,0)</f>
        <v>#REF!</v>
      </c>
      <c r="K879" s="37" t="e">
        <f>VLOOKUP($G879,#REF!,12,0)</f>
        <v>#REF!</v>
      </c>
      <c r="L879" s="37" t="e">
        <f>VLOOKUP($G879,#REF!,8,0)</f>
        <v>#REF!</v>
      </c>
    </row>
    <row r="880" spans="1:12">
      <c r="A880" s="168"/>
      <c r="B880" s="175"/>
      <c r="C880" s="57" t="e">
        <f>H880*I880/100</f>
        <v>#REF!</v>
      </c>
      <c r="D880" s="57" t="e">
        <f>H880*J880/100</f>
        <v>#REF!</v>
      </c>
      <c r="E880" s="57" t="e">
        <f>H880*K880/100</f>
        <v>#REF!</v>
      </c>
      <c r="F880" s="57" t="e">
        <f>H880*L880/100</f>
        <v>#REF!</v>
      </c>
      <c r="G880" s="31" t="s">
        <v>161</v>
      </c>
      <c r="H880" s="42">
        <v>50</v>
      </c>
      <c r="I880" s="37" t="e">
        <f>VLOOKUP($G880,#REF!,3,0)</f>
        <v>#REF!</v>
      </c>
      <c r="J880" s="37" t="e">
        <f>VLOOKUP($G880,#REF!,5,0)</f>
        <v>#REF!</v>
      </c>
      <c r="K880" s="37" t="e">
        <f>VLOOKUP($G880,#REF!,12,0)</f>
        <v>#REF!</v>
      </c>
      <c r="L880" s="37" t="e">
        <f>VLOOKUP($G880,#REF!,8,0)</f>
        <v>#REF!</v>
      </c>
    </row>
    <row r="881" spans="1:13" ht="177.95" customHeight="1">
      <c r="A881" s="168"/>
      <c r="B881" s="175"/>
      <c r="C881" s="57" t="e">
        <f>H881*I881/100</f>
        <v>#REF!</v>
      </c>
      <c r="D881" s="57" t="e">
        <f>H881*J881/100</f>
        <v>#REF!</v>
      </c>
      <c r="E881" s="57" t="e">
        <f>H881*K881/100</f>
        <v>#REF!</v>
      </c>
      <c r="F881" s="57" t="e">
        <f>H881*L881/100</f>
        <v>#REF!</v>
      </c>
      <c r="G881" s="31" t="s">
        <v>109</v>
      </c>
      <c r="H881" s="53">
        <v>10</v>
      </c>
      <c r="I881" s="38" t="e">
        <f>VLOOKUP($G881,#REF!,3,0)</f>
        <v>#REF!</v>
      </c>
      <c r="J881" s="38" t="e">
        <f>VLOOKUP($G881,#REF!,5,0)</f>
        <v>#REF!</v>
      </c>
      <c r="K881" s="38" t="e">
        <f>VLOOKUP($G881,#REF!,12,0)</f>
        <v>#REF!</v>
      </c>
      <c r="L881" s="38" t="e">
        <f>VLOOKUP($G881,#REF!,8,0)</f>
        <v>#REF!</v>
      </c>
    </row>
    <row r="882" spans="1:13">
      <c r="A882" s="169"/>
      <c r="B882" s="176"/>
      <c r="C882" s="72" t="e">
        <f>SUM(C877:C881)</f>
        <v>#REF!</v>
      </c>
      <c r="D882" s="72" t="e">
        <f>SUM(D877:D881)</f>
        <v>#REF!</v>
      </c>
      <c r="E882" s="72" t="e">
        <f>SUM(E877:E881)</f>
        <v>#REF!</v>
      </c>
      <c r="F882" s="72" t="e">
        <f>SUM(F877:F881)</f>
        <v>#REF!</v>
      </c>
      <c r="G882" s="39"/>
      <c r="H882" s="42"/>
      <c r="I882" s="91"/>
      <c r="J882" s="91"/>
      <c r="K882" s="91"/>
      <c r="L882" s="91"/>
    </row>
    <row r="884" spans="1:13">
      <c r="A884" s="113" t="s">
        <v>0</v>
      </c>
      <c r="B884" s="32" t="s">
        <v>1</v>
      </c>
      <c r="C884" s="56" t="s">
        <v>2</v>
      </c>
      <c r="D884" s="56" t="s">
        <v>3</v>
      </c>
      <c r="E884" s="56" t="s">
        <v>4</v>
      </c>
      <c r="F884" s="56" t="s">
        <v>5</v>
      </c>
      <c r="G884" s="32" t="s">
        <v>6</v>
      </c>
      <c r="H884" s="41" t="s">
        <v>7</v>
      </c>
    </row>
    <row r="885" spans="1:13" ht="21" customHeight="1">
      <c r="A885" s="170" t="s">
        <v>470</v>
      </c>
      <c r="B885" s="171" t="s">
        <v>471</v>
      </c>
      <c r="C885" s="69" t="e">
        <f t="shared" ref="C885:C893" si="124">H885*I885/100</f>
        <v>#REF!</v>
      </c>
      <c r="D885" s="62" t="e">
        <f t="shared" ref="D885:D893" si="125">H885*J885/100</f>
        <v>#REF!</v>
      </c>
      <c r="E885" s="69" t="e">
        <f t="shared" ref="E885:E893" si="126">H885*K885/100</f>
        <v>#REF!</v>
      </c>
      <c r="F885" s="63" t="e">
        <f t="shared" ref="F885:F893" si="127">H885*L885/100</f>
        <v>#REF!</v>
      </c>
      <c r="G885" s="58" t="s">
        <v>161</v>
      </c>
      <c r="H885" s="95">
        <v>50</v>
      </c>
      <c r="I885" s="37" t="e">
        <f>VLOOKUP($G885,#REF!,3,0)</f>
        <v>#REF!</v>
      </c>
      <c r="J885" s="37" t="e">
        <f>VLOOKUP($G885,#REF!,5,0)</f>
        <v>#REF!</v>
      </c>
      <c r="K885" s="37" t="e">
        <f>VLOOKUP($G885,#REF!,12,0)</f>
        <v>#REF!</v>
      </c>
      <c r="L885" s="37" t="e">
        <f>VLOOKUP($G885,#REF!,8,0)</f>
        <v>#REF!</v>
      </c>
    </row>
    <row r="886" spans="1:13">
      <c r="A886" s="170"/>
      <c r="B886" s="171"/>
      <c r="C886" s="70" t="e">
        <f t="shared" si="124"/>
        <v>#REF!</v>
      </c>
      <c r="D886" s="60" t="e">
        <f t="shared" si="125"/>
        <v>#REF!</v>
      </c>
      <c r="E886" s="70" t="e">
        <f t="shared" si="126"/>
        <v>#REF!</v>
      </c>
      <c r="F886" s="65" t="e">
        <f t="shared" si="127"/>
        <v>#REF!</v>
      </c>
      <c r="G886" s="58" t="s">
        <v>472</v>
      </c>
      <c r="H886" s="95">
        <v>20</v>
      </c>
      <c r="I886" s="37" t="e">
        <f>VLOOKUP($G886,#REF!,3,0)</f>
        <v>#REF!</v>
      </c>
      <c r="J886" s="37" t="e">
        <f>VLOOKUP($G886,#REF!,5,0)</f>
        <v>#REF!</v>
      </c>
      <c r="K886" s="37" t="e">
        <f>VLOOKUP($G886,#REF!,12,0)</f>
        <v>#REF!</v>
      </c>
      <c r="L886" s="37" t="e">
        <f>VLOOKUP($G886,#REF!,8,0)</f>
        <v>#REF!</v>
      </c>
    </row>
    <row r="887" spans="1:13">
      <c r="A887" s="170"/>
      <c r="B887" s="171"/>
      <c r="C887" s="70" t="e">
        <f t="shared" si="124"/>
        <v>#REF!</v>
      </c>
      <c r="D887" s="60" t="e">
        <f t="shared" si="125"/>
        <v>#REF!</v>
      </c>
      <c r="E887" s="70" t="e">
        <f t="shared" si="126"/>
        <v>#REF!</v>
      </c>
      <c r="F887" s="65" t="e">
        <f t="shared" si="127"/>
        <v>#REF!</v>
      </c>
      <c r="G887" s="58" t="s">
        <v>274</v>
      </c>
      <c r="H887" s="95">
        <v>10</v>
      </c>
      <c r="I887" s="37" t="e">
        <f>VLOOKUP($G887,#REF!,3,0)</f>
        <v>#REF!</v>
      </c>
      <c r="J887" s="37" t="e">
        <f>VLOOKUP($G887,#REF!,5,0)</f>
        <v>#REF!</v>
      </c>
      <c r="K887" s="37" t="e">
        <f>VLOOKUP($G887,#REF!,12,0)</f>
        <v>#REF!</v>
      </c>
      <c r="L887" s="37" t="e">
        <f>VLOOKUP($G887,#REF!,8,0)</f>
        <v>#REF!</v>
      </c>
    </row>
    <row r="888" spans="1:13">
      <c r="A888" s="170"/>
      <c r="B888" s="171"/>
      <c r="C888" s="70" t="e">
        <f t="shared" si="124"/>
        <v>#REF!</v>
      </c>
      <c r="D888" s="60" t="e">
        <f t="shared" si="125"/>
        <v>#REF!</v>
      </c>
      <c r="E888" s="70" t="e">
        <f t="shared" si="126"/>
        <v>#REF!</v>
      </c>
      <c r="F888" s="65" t="e">
        <f t="shared" si="127"/>
        <v>#REF!</v>
      </c>
      <c r="G888" s="58" t="s">
        <v>473</v>
      </c>
      <c r="H888" s="95">
        <v>20</v>
      </c>
      <c r="I888" s="37" t="e">
        <f>VLOOKUP($G888,#REF!,3,0)</f>
        <v>#REF!</v>
      </c>
      <c r="J888" s="37" t="e">
        <f>VLOOKUP($G888,#REF!,5,0)</f>
        <v>#REF!</v>
      </c>
      <c r="K888" s="37" t="e">
        <f>VLOOKUP($G888,#REF!,12,0)</f>
        <v>#REF!</v>
      </c>
      <c r="L888" s="37" t="e">
        <f>VLOOKUP($G888,#REF!,8,0)</f>
        <v>#REF!</v>
      </c>
    </row>
    <row r="889" spans="1:13">
      <c r="A889" s="170"/>
      <c r="B889" s="171"/>
      <c r="C889" s="70" t="e">
        <f t="shared" si="124"/>
        <v>#REF!</v>
      </c>
      <c r="D889" s="60" t="e">
        <f t="shared" si="125"/>
        <v>#REF!</v>
      </c>
      <c r="E889" s="70" t="e">
        <f t="shared" si="126"/>
        <v>#REF!</v>
      </c>
      <c r="F889" s="65" t="e">
        <f t="shared" si="127"/>
        <v>#REF!</v>
      </c>
      <c r="G889" s="58" t="s">
        <v>184</v>
      </c>
      <c r="H889" s="95">
        <v>40</v>
      </c>
      <c r="I889" s="37" t="e">
        <f>VLOOKUP($G889,#REF!,3,0)</f>
        <v>#REF!</v>
      </c>
      <c r="J889" s="37" t="e">
        <f>VLOOKUP($G889,#REF!,5,0)</f>
        <v>#REF!</v>
      </c>
      <c r="K889" s="37" t="e">
        <f>VLOOKUP($G889,#REF!,12,0)</f>
        <v>#REF!</v>
      </c>
      <c r="L889" s="37" t="e">
        <f>VLOOKUP($G889,#REF!,8,0)</f>
        <v>#REF!</v>
      </c>
    </row>
    <row r="890" spans="1:13">
      <c r="A890" s="170"/>
      <c r="B890" s="171"/>
      <c r="C890" s="70"/>
      <c r="D890" s="60"/>
      <c r="E890" s="70"/>
      <c r="F890" s="65"/>
      <c r="G890" s="58" t="s">
        <v>474</v>
      </c>
      <c r="H890" s="95" t="s">
        <v>475</v>
      </c>
      <c r="I890" s="37"/>
      <c r="J890" s="37"/>
      <c r="K890" s="37"/>
      <c r="L890" s="37"/>
    </row>
    <row r="891" spans="1:13">
      <c r="A891" s="170"/>
      <c r="B891" s="171"/>
      <c r="C891" s="70" t="e">
        <f t="shared" si="124"/>
        <v>#REF!</v>
      </c>
      <c r="D891" s="60" t="e">
        <f t="shared" si="125"/>
        <v>#REF!</v>
      </c>
      <c r="E891" s="70" t="e">
        <f t="shared" si="126"/>
        <v>#REF!</v>
      </c>
      <c r="F891" s="65" t="e">
        <f t="shared" si="127"/>
        <v>#REF!</v>
      </c>
      <c r="G891" s="58" t="s">
        <v>301</v>
      </c>
      <c r="H891" s="95">
        <v>30</v>
      </c>
      <c r="I891" s="37" t="e">
        <f>VLOOKUP($G891,#REF!,3,0)</f>
        <v>#REF!</v>
      </c>
      <c r="J891" s="37" t="e">
        <f>VLOOKUP($G891,#REF!,5,0)</f>
        <v>#REF!</v>
      </c>
      <c r="K891" s="37" t="e">
        <f>VLOOKUP($G891,#REF!,12,0)</f>
        <v>#REF!</v>
      </c>
      <c r="L891" s="37" t="e">
        <f>VLOOKUP($G891,#REF!,8,0)</f>
        <v>#REF!</v>
      </c>
    </row>
    <row r="892" spans="1:13">
      <c r="A892" s="170"/>
      <c r="B892" s="171"/>
      <c r="C892" s="70"/>
      <c r="D892" s="60"/>
      <c r="E892" s="70"/>
      <c r="F892" s="65"/>
      <c r="G892" s="58" t="s">
        <v>79</v>
      </c>
      <c r="H892" s="95" t="s">
        <v>476</v>
      </c>
      <c r="I892" s="37"/>
      <c r="J892" s="37"/>
      <c r="K892" s="37"/>
      <c r="L892" s="37"/>
    </row>
    <row r="893" spans="1:13" ht="86.1" customHeight="1">
      <c r="A893" s="170"/>
      <c r="B893" s="171"/>
      <c r="C893" s="71" t="e">
        <f t="shared" si="124"/>
        <v>#REF!</v>
      </c>
      <c r="D893" s="67" t="e">
        <f t="shared" si="125"/>
        <v>#REF!</v>
      </c>
      <c r="E893" s="71" t="e">
        <f t="shared" si="126"/>
        <v>#REF!</v>
      </c>
      <c r="F893" s="68" t="e">
        <f t="shared" si="127"/>
        <v>#REF!</v>
      </c>
      <c r="G893" s="58" t="s">
        <v>463</v>
      </c>
      <c r="H893" s="96">
        <v>80</v>
      </c>
      <c r="I893" s="37" t="e">
        <f>VLOOKUP($G893,#REF!,3,0)</f>
        <v>#REF!</v>
      </c>
      <c r="J893" s="37" t="e">
        <f>VLOOKUP($G893,#REF!,5,0)</f>
        <v>#REF!</v>
      </c>
      <c r="K893" s="37" t="e">
        <f>VLOOKUP($G893,#REF!,12,0)</f>
        <v>#REF!</v>
      </c>
      <c r="L893" s="37" t="e">
        <f>VLOOKUP($G893,#REF!,8,0)</f>
        <v>#REF!</v>
      </c>
    </row>
    <row r="894" spans="1:13">
      <c r="A894" s="104"/>
      <c r="B894" s="180"/>
      <c r="C894" s="59" t="e">
        <f>SUM(C885:C893)</f>
        <v>#REF!</v>
      </c>
      <c r="D894" s="59" t="e">
        <f>SUM(D885:D893)</f>
        <v>#REF!</v>
      </c>
      <c r="E894" s="59" t="e">
        <f>SUM(E885:E893)</f>
        <v>#REF!</v>
      </c>
      <c r="F894" s="59" t="e">
        <f>SUM(F885:F893)</f>
        <v>#REF!</v>
      </c>
      <c r="G894" s="39"/>
      <c r="H894" s="183"/>
      <c r="I894" s="91"/>
      <c r="J894" s="91"/>
      <c r="K894" s="91"/>
      <c r="L894" s="91"/>
    </row>
    <row r="895" spans="1:13">
      <c r="A895" s="113" t="s">
        <v>0</v>
      </c>
      <c r="B895" s="32" t="s">
        <v>1</v>
      </c>
      <c r="C895" s="56" t="s">
        <v>2</v>
      </c>
      <c r="D895" s="56" t="s">
        <v>3</v>
      </c>
      <c r="E895" s="56" t="s">
        <v>4</v>
      </c>
      <c r="F895" s="56" t="s">
        <v>5</v>
      </c>
      <c r="G895" s="32" t="s">
        <v>6</v>
      </c>
      <c r="H895" s="41" t="s">
        <v>7</v>
      </c>
    </row>
    <row r="896" spans="1:13" ht="23.1" customHeight="1">
      <c r="A896" s="172" t="s">
        <v>477</v>
      </c>
      <c r="B896" s="171" t="s">
        <v>478</v>
      </c>
      <c r="C896" s="61" t="e">
        <f t="shared" ref="C896:C901" si="128">H896*I896/100</f>
        <v>#REF!</v>
      </c>
      <c r="D896" s="69" t="e">
        <f t="shared" ref="D896:D901" si="129">H896*J896/100</f>
        <v>#REF!</v>
      </c>
      <c r="E896" s="62" t="e">
        <f t="shared" ref="E896:E901" si="130">H896*K896/100</f>
        <v>#REF!</v>
      </c>
      <c r="F896" s="69" t="e">
        <f t="shared" ref="F896:F901" si="131">H896*L896/100</f>
        <v>#REF!</v>
      </c>
      <c r="G896" s="58" t="s">
        <v>463</v>
      </c>
      <c r="H896" s="95">
        <v>85</v>
      </c>
      <c r="I896" s="37" t="e">
        <f>VLOOKUP($G896,#REF!,3,0)</f>
        <v>#REF!</v>
      </c>
      <c r="J896" s="37" t="e">
        <f>VLOOKUP($G896,#REF!,5,0)</f>
        <v>#REF!</v>
      </c>
      <c r="K896" s="37" t="e">
        <f>VLOOKUP($G896,#REF!,12,0)</f>
        <v>#REF!</v>
      </c>
      <c r="L896" s="37" t="e">
        <f>VLOOKUP($G896,#REF!,8,0)</f>
        <v>#REF!</v>
      </c>
      <c r="M896" s="91"/>
    </row>
    <row r="897" spans="1:13">
      <c r="A897" s="172"/>
      <c r="B897" s="171"/>
      <c r="C897" s="64" t="e">
        <f t="shared" si="128"/>
        <v>#REF!</v>
      </c>
      <c r="D897" s="70" t="e">
        <f t="shared" si="129"/>
        <v>#REF!</v>
      </c>
      <c r="E897" s="60" t="e">
        <f t="shared" si="130"/>
        <v>#REF!</v>
      </c>
      <c r="F897" s="70" t="e">
        <f t="shared" si="131"/>
        <v>#REF!</v>
      </c>
      <c r="G897" s="58" t="s">
        <v>479</v>
      </c>
      <c r="H897" s="95">
        <v>40</v>
      </c>
      <c r="I897" s="37" t="e">
        <f>VLOOKUP($G897,#REF!,3,0)</f>
        <v>#REF!</v>
      </c>
      <c r="J897" s="37" t="e">
        <f>VLOOKUP($G897,#REF!,5,0)</f>
        <v>#REF!</v>
      </c>
      <c r="K897" s="37" t="e">
        <f>VLOOKUP($G897,#REF!,12,0)</f>
        <v>#REF!</v>
      </c>
      <c r="L897" s="37" t="e">
        <f>VLOOKUP($G897,#REF!,8,0)</f>
        <v>#REF!</v>
      </c>
      <c r="M897" s="91"/>
    </row>
    <row r="898" spans="1:13">
      <c r="A898" s="172"/>
      <c r="B898" s="171"/>
      <c r="C898" s="64" t="e">
        <f t="shared" si="128"/>
        <v>#REF!</v>
      </c>
      <c r="D898" s="70" t="e">
        <f t="shared" si="129"/>
        <v>#REF!</v>
      </c>
      <c r="E898" s="60" t="e">
        <f t="shared" si="130"/>
        <v>#REF!</v>
      </c>
      <c r="F898" s="70" t="e">
        <f t="shared" si="131"/>
        <v>#REF!</v>
      </c>
      <c r="G898" s="58" t="s">
        <v>465</v>
      </c>
      <c r="H898" s="95">
        <v>5</v>
      </c>
      <c r="I898" s="37" t="e">
        <f>VLOOKUP($G898,#REF!,3,0)</f>
        <v>#REF!</v>
      </c>
      <c r="J898" s="37" t="e">
        <f>VLOOKUP($G898,#REF!,5,0)</f>
        <v>#REF!</v>
      </c>
      <c r="K898" s="37" t="e">
        <f>VLOOKUP($G898,#REF!,12,0)</f>
        <v>#REF!</v>
      </c>
      <c r="L898" s="37" t="e">
        <f>VLOOKUP($G898,#REF!,8,0)</f>
        <v>#REF!</v>
      </c>
      <c r="M898" s="91"/>
    </row>
    <row r="899" spans="1:13">
      <c r="A899" s="172"/>
      <c r="B899" s="171"/>
      <c r="C899" s="64" t="e">
        <f t="shared" si="128"/>
        <v>#REF!</v>
      </c>
      <c r="D899" s="70" t="e">
        <f t="shared" si="129"/>
        <v>#REF!</v>
      </c>
      <c r="E899" s="60" t="e">
        <f t="shared" si="130"/>
        <v>#REF!</v>
      </c>
      <c r="F899" s="70" t="e">
        <f t="shared" si="131"/>
        <v>#REF!</v>
      </c>
      <c r="G899" s="58" t="s">
        <v>109</v>
      </c>
      <c r="H899" s="95">
        <v>10</v>
      </c>
      <c r="I899" s="37" t="e">
        <f>VLOOKUP($G899,#REF!,3,0)</f>
        <v>#REF!</v>
      </c>
      <c r="J899" s="37" t="e">
        <f>VLOOKUP($G899,#REF!,5,0)</f>
        <v>#REF!</v>
      </c>
      <c r="K899" s="37" t="e">
        <f>VLOOKUP($G899,#REF!,12,0)</f>
        <v>#REF!</v>
      </c>
      <c r="L899" s="37" t="e">
        <f>VLOOKUP($G899,#REF!,8,0)</f>
        <v>#REF!</v>
      </c>
      <c r="M899" s="91"/>
    </row>
    <row r="900" spans="1:13">
      <c r="A900" s="172"/>
      <c r="B900" s="171"/>
      <c r="C900" s="64" t="e">
        <f t="shared" si="128"/>
        <v>#REF!</v>
      </c>
      <c r="D900" s="70" t="e">
        <f t="shared" si="129"/>
        <v>#REF!</v>
      </c>
      <c r="E900" s="60" t="e">
        <f t="shared" si="130"/>
        <v>#REF!</v>
      </c>
      <c r="F900" s="70" t="e">
        <f t="shared" si="131"/>
        <v>#REF!</v>
      </c>
      <c r="G900" s="58" t="s">
        <v>473</v>
      </c>
      <c r="H900" s="95">
        <v>10</v>
      </c>
      <c r="I900" s="37" t="e">
        <f>VLOOKUP($G900,#REF!,3,0)</f>
        <v>#REF!</v>
      </c>
      <c r="J900" s="37" t="e">
        <f>VLOOKUP($G900,#REF!,5,0)</f>
        <v>#REF!</v>
      </c>
      <c r="K900" s="37" t="e">
        <f>VLOOKUP($G900,#REF!,12,0)</f>
        <v>#REF!</v>
      </c>
      <c r="L900" s="37" t="e">
        <f>VLOOKUP($G900,#REF!,8,0)</f>
        <v>#REF!</v>
      </c>
      <c r="M900" s="91"/>
    </row>
    <row r="901" spans="1:13" ht="167.1" customHeight="1">
      <c r="A901" s="172"/>
      <c r="B901" s="171"/>
      <c r="C901" s="66" t="e">
        <f t="shared" si="128"/>
        <v>#REF!</v>
      </c>
      <c r="D901" s="71" t="e">
        <f t="shared" si="129"/>
        <v>#REF!</v>
      </c>
      <c r="E901" s="67" t="e">
        <f t="shared" si="130"/>
        <v>#REF!</v>
      </c>
      <c r="F901" s="71" t="e">
        <f t="shared" si="131"/>
        <v>#REF!</v>
      </c>
      <c r="G901" s="58" t="s">
        <v>161</v>
      </c>
      <c r="H901" s="96">
        <v>50</v>
      </c>
      <c r="I901" s="37" t="e">
        <f>VLOOKUP($G901,#REF!,3,0)</f>
        <v>#REF!</v>
      </c>
      <c r="J901" s="37" t="e">
        <f>VLOOKUP($G901,#REF!,5,0)</f>
        <v>#REF!</v>
      </c>
      <c r="K901" s="37" t="e">
        <f>VLOOKUP($G901,#REF!,12,0)</f>
        <v>#REF!</v>
      </c>
      <c r="L901" s="37" t="e">
        <f>VLOOKUP($G901,#REF!,8,0)</f>
        <v>#REF!</v>
      </c>
      <c r="M901" s="91"/>
    </row>
    <row r="902" spans="1:13">
      <c r="C902" s="59" t="e">
        <f>SUM(C896:C901)</f>
        <v>#REF!</v>
      </c>
      <c r="D902" s="59" t="e">
        <f>SUM(D896:D901)</f>
        <v>#REF!</v>
      </c>
      <c r="E902" s="59" t="e">
        <f>SUM(E896:E901)</f>
        <v>#REF!</v>
      </c>
      <c r="F902" s="59" t="e">
        <f>SUM(F896:F901)</f>
        <v>#REF!</v>
      </c>
      <c r="H902" s="97"/>
    </row>
  </sheetData>
  <autoFilter ref="A1:L601" xr:uid="{00000000-0009-0000-0000-000000000000}"/>
  <pageMargins left="0.7" right="0.7" top="0.75" bottom="0.75" header="0.3" footer="0.3"/>
  <pageSetup paperSize="9" orientation="portrait" horizontalDpi="0" verticalDpi="0"/>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KB16"/>
  <sheetViews>
    <sheetView showGridLines="0" tabSelected="1" zoomScale="90" zoomScaleNormal="90" workbookViewId="0">
      <pane ySplit="3" topLeftCell="A4" activePane="bottomLeft" state="frozen"/>
      <selection pane="bottomLeft" activeCell="AW9" sqref="AW9"/>
    </sheetView>
  </sheetViews>
  <sheetFormatPr baseColWidth="10" defaultColWidth="10.875" defaultRowHeight="15.75" outlineLevelCol="2"/>
  <cols>
    <col min="1" max="42" width="5.375" style="226" customWidth="1"/>
    <col min="43" max="46" width="10.875" style="226"/>
    <col min="47" max="47" width="64.625" style="229" customWidth="1"/>
    <col min="48" max="48" width="47.875" style="230" customWidth="1"/>
    <col min="49" max="49" width="25.375" style="230" customWidth="1"/>
    <col min="50" max="50" width="12.625" style="230" customWidth="1"/>
    <col min="51" max="53" width="9.5" style="230" customWidth="1"/>
    <col min="54" max="54" width="15.875" style="289" customWidth="1" outlineLevel="1"/>
    <col min="55" max="55" width="15.875" style="238" customWidth="1" outlineLevel="1"/>
    <col min="56" max="59" width="13" style="291" hidden="1" customWidth="1" outlineLevel="2"/>
    <col min="60" max="61" width="10.875" style="226" hidden="1" customWidth="1" outlineLevel="2"/>
    <col min="62" max="62" width="7.625" style="226" hidden="1" customWidth="1" outlineLevel="2"/>
    <col min="63" max="63" width="10.875" style="226" hidden="1" customWidth="1" outlineLevel="2"/>
    <col min="64" max="64" width="28.375" style="290" customWidth="1" outlineLevel="1" collapsed="1"/>
    <col min="65" max="65" width="15.875" style="290" customWidth="1" outlineLevel="1"/>
    <col min="66" max="72" width="10.875" style="226" hidden="1" customWidth="1" outlineLevel="2"/>
    <col min="73" max="73" width="5" style="226" hidden="1" customWidth="1" outlineLevel="2"/>
    <col min="74" max="74" width="38" style="290" customWidth="1" outlineLevel="1" collapsed="1"/>
    <col min="75" max="75" width="15.875" style="290" customWidth="1" outlineLevel="1"/>
    <col min="76" max="83" width="10.875" style="226" hidden="1" customWidth="1" outlineLevel="2"/>
    <col min="84" max="84" width="31.375" style="290" customWidth="1" outlineLevel="1" collapsed="1"/>
    <col min="85" max="85" width="15.875" style="290" customWidth="1" outlineLevel="1"/>
    <col min="86" max="93" width="10.875" style="226" hidden="1" customWidth="1" outlineLevel="2"/>
    <col min="94" max="94" width="43.375" style="290" customWidth="1" outlineLevel="1" collapsed="1"/>
    <col min="95" max="95" width="15.875" style="290" customWidth="1" outlineLevel="1"/>
    <col min="96" max="103" width="10.875" style="226" hidden="1" customWidth="1" outlineLevel="2"/>
    <col min="104" max="104" width="15.875" style="290" customWidth="1" outlineLevel="1" collapsed="1"/>
    <col min="105" max="105" width="15.875" style="290" customWidth="1" outlineLevel="1"/>
    <col min="106" max="113" width="10.875" style="226" hidden="1" customWidth="1" outlineLevel="2"/>
    <col min="114" max="114" width="50.875" style="290" customWidth="1" outlineLevel="1" collapsed="1"/>
    <col min="115" max="115" width="9.125" style="290" customWidth="1" outlineLevel="1"/>
    <col min="116" max="122" width="10.875" style="226" hidden="1" customWidth="1" outlineLevel="2"/>
    <col min="123" max="123" width="10.125" style="226" hidden="1" customWidth="1" outlineLevel="2"/>
    <col min="124" max="124" width="40.375" style="290" customWidth="1" outlineLevel="1" collapsed="1"/>
    <col min="125" max="125" width="15.875" style="290" customWidth="1" outlineLevel="1"/>
    <col min="126" max="133" width="10.875" style="226" hidden="1" customWidth="1" outlineLevel="2"/>
    <col min="134" max="134" width="15.875" style="290" customWidth="1" outlineLevel="1" collapsed="1"/>
    <col min="135" max="135" width="15.875" style="290" customWidth="1" outlineLevel="1"/>
    <col min="136" max="143" width="10.875" style="226" hidden="1" customWidth="1" outlineLevel="2"/>
    <col min="144" max="144" width="28.375" style="290" customWidth="1" outlineLevel="1" collapsed="1"/>
    <col min="145" max="145" width="15.875" style="290" customWidth="1" outlineLevel="1"/>
    <col min="146" max="153" width="10.875" style="226" hidden="1" customWidth="1" outlineLevel="2"/>
    <col min="154" max="154" width="15.875" style="290" customWidth="1" outlineLevel="1" collapsed="1"/>
    <col min="155" max="155" width="15.875" style="290" customWidth="1" outlineLevel="1"/>
    <col min="156" max="163" width="10.875" style="226" hidden="1" customWidth="1" outlineLevel="2"/>
    <col min="164" max="164" width="31.375" style="290" customWidth="1" outlineLevel="1" collapsed="1"/>
    <col min="165" max="165" width="15.875" style="290" customWidth="1" outlineLevel="1"/>
    <col min="166" max="173" width="10.875" style="226" hidden="1" customWidth="1" outlineLevel="2"/>
    <col min="174" max="174" width="15.875" style="290" customWidth="1" outlineLevel="1" collapsed="1"/>
    <col min="175" max="175" width="15.875" style="290" customWidth="1" outlineLevel="1"/>
    <col min="176" max="183" width="10.875" style="226" hidden="1" customWidth="1" outlineLevel="2"/>
    <col min="184" max="184" width="15.875" style="290" customWidth="1" outlineLevel="1" collapsed="1"/>
    <col min="185" max="185" width="15.875" style="290" customWidth="1" outlineLevel="1"/>
    <col min="186" max="193" width="10.875" style="226" hidden="1" customWidth="1" outlineLevel="2"/>
    <col min="194" max="194" width="15.875" style="290" customWidth="1" outlineLevel="1" collapsed="1"/>
    <col min="195" max="195" width="15.875" style="290" customWidth="1" outlineLevel="1"/>
    <col min="196" max="203" width="10.875" style="226" hidden="1" customWidth="1" outlineLevel="2"/>
    <col min="204" max="204" width="15.875" style="290" customWidth="1" outlineLevel="1" collapsed="1"/>
    <col min="205" max="205" width="15.875" style="290" customWidth="1" outlineLevel="1"/>
    <col min="206" max="213" width="10.875" style="226" hidden="1" customWidth="1" outlineLevel="2"/>
    <col min="214" max="214" width="15.875" style="290" customWidth="1" outlineLevel="1" collapsed="1"/>
    <col min="215" max="215" width="15.875" style="290" customWidth="1" outlineLevel="1"/>
    <col min="216" max="223" width="10.875" style="226" hidden="1" customWidth="1" outlineLevel="2"/>
    <col min="224" max="224" width="15.875" style="290" customWidth="1" outlineLevel="1" collapsed="1"/>
    <col min="225" max="225" width="15.875" style="290" customWidth="1" outlineLevel="1"/>
    <col min="226" max="233" width="10.875" style="226" hidden="1" customWidth="1" outlineLevel="2"/>
    <col min="234" max="234" width="15.875" style="290" customWidth="1" outlineLevel="1" collapsed="1"/>
    <col min="235" max="235" width="15.875" style="290" customWidth="1" outlineLevel="1"/>
    <col min="236" max="243" width="10.875" style="226" hidden="1" customWidth="1" outlineLevel="2"/>
    <col min="244" max="244" width="112.875" style="226" customWidth="1" outlineLevel="1" collapsed="1"/>
    <col min="245" max="245" width="35" style="226" customWidth="1"/>
    <col min="246" max="16384" width="10.875" style="226"/>
  </cols>
  <sheetData>
    <row r="1" spans="1:288">
      <c r="A1" s="331" t="s">
        <v>480</v>
      </c>
      <c r="B1" s="331"/>
      <c r="C1" s="331"/>
      <c r="D1" s="331"/>
      <c r="E1" s="331"/>
      <c r="F1" s="331"/>
      <c r="G1" s="331"/>
      <c r="H1" s="331"/>
      <c r="I1" s="331"/>
      <c r="J1" s="331"/>
      <c r="K1" s="331"/>
      <c r="L1" s="331"/>
      <c r="M1" s="331"/>
      <c r="N1" s="331"/>
      <c r="O1" s="331"/>
      <c r="P1" s="331"/>
      <c r="Q1" s="331"/>
      <c r="R1" s="331"/>
      <c r="S1" s="331"/>
      <c r="T1" s="331"/>
      <c r="U1" s="331"/>
      <c r="V1" s="331"/>
      <c r="W1" s="331"/>
      <c r="X1" s="331"/>
      <c r="Y1" s="331"/>
      <c r="Z1" s="331"/>
      <c r="AA1" s="331"/>
      <c r="AB1" s="331"/>
      <c r="AC1" s="331"/>
      <c r="AD1" s="331"/>
      <c r="AE1" s="331"/>
      <c r="AF1" s="331"/>
      <c r="AG1" s="331"/>
      <c r="AH1" s="331"/>
      <c r="AI1" s="331"/>
      <c r="AJ1" s="331"/>
      <c r="AK1" s="331"/>
      <c r="AL1" s="331"/>
      <c r="AM1" s="331"/>
      <c r="AN1" s="331"/>
      <c r="AO1" s="331"/>
      <c r="AP1" s="331"/>
      <c r="AU1" s="229">
        <v>1</v>
      </c>
      <c r="AV1" s="230">
        <v>2</v>
      </c>
      <c r="AW1" s="229">
        <v>3</v>
      </c>
      <c r="AX1" s="230">
        <v>4</v>
      </c>
      <c r="AY1" s="229">
        <v>5</v>
      </c>
      <c r="AZ1" s="230">
        <v>6</v>
      </c>
      <c r="BA1" s="229">
        <v>7</v>
      </c>
      <c r="BB1" s="231">
        <v>8</v>
      </c>
      <c r="BC1" s="232">
        <v>9</v>
      </c>
      <c r="BD1" s="231">
        <v>10</v>
      </c>
      <c r="BE1" s="232">
        <v>11</v>
      </c>
      <c r="BF1" s="231">
        <v>12</v>
      </c>
      <c r="BG1" s="232">
        <v>13</v>
      </c>
      <c r="BH1" s="231">
        <v>14</v>
      </c>
      <c r="BI1" s="232">
        <v>15</v>
      </c>
      <c r="BJ1" s="231">
        <v>16</v>
      </c>
      <c r="BK1" s="232">
        <v>17</v>
      </c>
      <c r="BL1" s="231">
        <v>18</v>
      </c>
      <c r="BM1" s="232">
        <v>19</v>
      </c>
      <c r="BN1" s="231">
        <v>20</v>
      </c>
      <c r="BO1" s="232">
        <v>21</v>
      </c>
      <c r="BP1" s="231">
        <v>22</v>
      </c>
      <c r="BQ1" s="232">
        <v>23</v>
      </c>
      <c r="BR1" s="231">
        <v>24</v>
      </c>
      <c r="BS1" s="232">
        <v>25</v>
      </c>
      <c r="BT1" s="231">
        <v>26</v>
      </c>
      <c r="BU1" s="232">
        <v>27</v>
      </c>
      <c r="BV1" s="231">
        <v>28</v>
      </c>
      <c r="BW1" s="232">
        <v>29</v>
      </c>
      <c r="BX1" s="231">
        <v>30</v>
      </c>
      <c r="BY1" s="232">
        <v>31</v>
      </c>
      <c r="BZ1" s="231">
        <v>32</v>
      </c>
      <c r="CA1" s="232">
        <v>33</v>
      </c>
      <c r="CB1" s="231">
        <v>34</v>
      </c>
      <c r="CC1" s="232">
        <v>35</v>
      </c>
      <c r="CD1" s="231">
        <v>36</v>
      </c>
      <c r="CE1" s="232">
        <v>37</v>
      </c>
      <c r="CF1" s="231">
        <v>38</v>
      </c>
      <c r="CG1" s="232">
        <v>39</v>
      </c>
      <c r="CH1" s="230">
        <v>40</v>
      </c>
      <c r="CI1" s="229">
        <v>41</v>
      </c>
      <c r="CJ1" s="230">
        <v>42</v>
      </c>
      <c r="CK1" s="229">
        <v>43</v>
      </c>
      <c r="CL1" s="230">
        <v>44</v>
      </c>
      <c r="CM1" s="229">
        <v>45</v>
      </c>
      <c r="CN1" s="230">
        <v>46</v>
      </c>
      <c r="CO1" s="229">
        <v>47</v>
      </c>
      <c r="CP1" s="230">
        <v>48</v>
      </c>
      <c r="CQ1" s="229">
        <v>49</v>
      </c>
      <c r="CR1" s="230">
        <v>50</v>
      </c>
      <c r="CS1" s="229">
        <v>51</v>
      </c>
      <c r="CT1" s="230">
        <v>52</v>
      </c>
      <c r="CU1" s="229">
        <v>53</v>
      </c>
      <c r="CV1" s="230">
        <v>54</v>
      </c>
      <c r="CW1" s="229">
        <v>55</v>
      </c>
      <c r="CX1" s="230">
        <v>56</v>
      </c>
      <c r="CY1" s="229">
        <v>57</v>
      </c>
      <c r="CZ1" s="230">
        <v>58</v>
      </c>
      <c r="DA1" s="229">
        <v>59</v>
      </c>
      <c r="DB1" s="230">
        <v>60</v>
      </c>
      <c r="DC1" s="229">
        <v>61</v>
      </c>
      <c r="DD1" s="230">
        <v>62</v>
      </c>
      <c r="DE1" s="229">
        <v>63</v>
      </c>
      <c r="DF1" s="230">
        <v>64</v>
      </c>
      <c r="DG1" s="229">
        <v>65</v>
      </c>
      <c r="DH1" s="230">
        <v>66</v>
      </c>
      <c r="DI1" s="229">
        <v>67</v>
      </c>
      <c r="DJ1" s="230">
        <v>68</v>
      </c>
      <c r="DK1" s="229">
        <v>69</v>
      </c>
      <c r="DL1" s="230">
        <v>70</v>
      </c>
      <c r="DM1" s="229">
        <v>71</v>
      </c>
      <c r="DN1" s="230">
        <v>72</v>
      </c>
      <c r="DO1" s="229">
        <v>73</v>
      </c>
      <c r="DP1" s="230">
        <v>74</v>
      </c>
      <c r="DQ1" s="229">
        <v>75</v>
      </c>
      <c r="DR1" s="230">
        <v>76</v>
      </c>
      <c r="DS1" s="229">
        <v>77</v>
      </c>
      <c r="DT1" s="230">
        <v>78</v>
      </c>
      <c r="DU1" s="229">
        <v>79</v>
      </c>
      <c r="DV1" s="230">
        <v>80</v>
      </c>
      <c r="DW1" s="229">
        <v>81</v>
      </c>
      <c r="DX1" s="230">
        <v>82</v>
      </c>
      <c r="DY1" s="229">
        <v>83</v>
      </c>
      <c r="DZ1" s="230">
        <v>84</v>
      </c>
      <c r="EA1" s="229">
        <v>85</v>
      </c>
      <c r="EB1" s="230">
        <v>86</v>
      </c>
      <c r="EC1" s="229">
        <v>87</v>
      </c>
      <c r="ED1" s="230">
        <v>88</v>
      </c>
      <c r="EE1" s="229">
        <v>89</v>
      </c>
      <c r="EF1" s="230">
        <v>90</v>
      </c>
      <c r="EG1" s="229">
        <v>91</v>
      </c>
      <c r="EH1" s="230">
        <v>92</v>
      </c>
      <c r="EI1" s="229">
        <v>93</v>
      </c>
      <c r="EJ1" s="230">
        <v>94</v>
      </c>
      <c r="EK1" s="229">
        <v>95</v>
      </c>
      <c r="EL1" s="230">
        <v>96</v>
      </c>
      <c r="EM1" s="229">
        <v>97</v>
      </c>
      <c r="EN1" s="230">
        <v>98</v>
      </c>
      <c r="EO1" s="229">
        <v>99</v>
      </c>
      <c r="EP1" s="230">
        <v>100</v>
      </c>
      <c r="EQ1" s="229">
        <v>101</v>
      </c>
      <c r="ER1" s="230">
        <v>102</v>
      </c>
      <c r="ES1" s="229">
        <v>103</v>
      </c>
      <c r="ET1" s="230">
        <v>104</v>
      </c>
      <c r="EU1" s="229">
        <v>105</v>
      </c>
      <c r="EV1" s="230">
        <v>106</v>
      </c>
      <c r="EW1" s="229">
        <v>107</v>
      </c>
      <c r="EX1" s="230">
        <v>108</v>
      </c>
      <c r="EY1" s="229">
        <v>109</v>
      </c>
      <c r="EZ1" s="230">
        <v>110</v>
      </c>
      <c r="FA1" s="229">
        <v>111</v>
      </c>
      <c r="FB1" s="230">
        <v>112</v>
      </c>
      <c r="FC1" s="229">
        <v>113</v>
      </c>
      <c r="FD1" s="230">
        <v>114</v>
      </c>
      <c r="FE1" s="229">
        <v>115</v>
      </c>
      <c r="FF1" s="230">
        <v>116</v>
      </c>
      <c r="FG1" s="229">
        <v>117</v>
      </c>
      <c r="FH1" s="230">
        <v>118</v>
      </c>
      <c r="FI1" s="229">
        <v>119</v>
      </c>
      <c r="FJ1" s="230">
        <v>120</v>
      </c>
      <c r="FK1" s="229">
        <v>121</v>
      </c>
      <c r="FL1" s="230">
        <v>122</v>
      </c>
      <c r="FM1" s="229">
        <v>123</v>
      </c>
      <c r="FN1" s="230">
        <v>124</v>
      </c>
      <c r="FO1" s="229">
        <v>125</v>
      </c>
      <c r="FP1" s="230">
        <v>126</v>
      </c>
      <c r="FQ1" s="229">
        <v>127</v>
      </c>
      <c r="FR1" s="230">
        <v>128</v>
      </c>
      <c r="FS1" s="229">
        <v>129</v>
      </c>
      <c r="FT1" s="230">
        <v>130</v>
      </c>
      <c r="FU1" s="229">
        <v>131</v>
      </c>
      <c r="FV1" s="230">
        <v>132</v>
      </c>
      <c r="FW1" s="229">
        <v>133</v>
      </c>
      <c r="FX1" s="230">
        <v>134</v>
      </c>
      <c r="FY1" s="229">
        <v>135</v>
      </c>
      <c r="FZ1" s="230">
        <v>136</v>
      </c>
      <c r="GA1" s="229">
        <v>137</v>
      </c>
      <c r="GB1" s="230">
        <v>138</v>
      </c>
      <c r="GC1" s="229">
        <v>139</v>
      </c>
      <c r="GD1" s="230">
        <v>140</v>
      </c>
      <c r="GE1" s="229">
        <v>141</v>
      </c>
      <c r="GF1" s="230">
        <v>142</v>
      </c>
      <c r="GG1" s="229">
        <v>143</v>
      </c>
      <c r="GH1" s="230">
        <v>144</v>
      </c>
      <c r="GI1" s="229">
        <v>145</v>
      </c>
      <c r="GJ1" s="230">
        <v>146</v>
      </c>
      <c r="GK1" s="229">
        <v>147</v>
      </c>
      <c r="GL1" s="230">
        <v>148</v>
      </c>
      <c r="GM1" s="229">
        <v>149</v>
      </c>
      <c r="GN1" s="230">
        <v>150</v>
      </c>
      <c r="GO1" s="229">
        <v>151</v>
      </c>
      <c r="GP1" s="230">
        <v>152</v>
      </c>
      <c r="GQ1" s="229">
        <v>153</v>
      </c>
      <c r="GR1" s="230">
        <v>154</v>
      </c>
      <c r="GS1" s="229">
        <v>155</v>
      </c>
      <c r="GT1" s="230">
        <v>156</v>
      </c>
      <c r="GU1" s="229">
        <v>157</v>
      </c>
      <c r="GV1" s="230">
        <v>158</v>
      </c>
      <c r="GW1" s="229">
        <v>159</v>
      </c>
      <c r="GX1" s="230">
        <v>160</v>
      </c>
      <c r="GY1" s="229">
        <v>161</v>
      </c>
      <c r="GZ1" s="230">
        <v>162</v>
      </c>
      <c r="HA1" s="229">
        <v>163</v>
      </c>
      <c r="HB1" s="230">
        <v>164</v>
      </c>
      <c r="HC1" s="229">
        <v>165</v>
      </c>
      <c r="HD1" s="230">
        <v>166</v>
      </c>
      <c r="HE1" s="229">
        <v>167</v>
      </c>
      <c r="HF1" s="230">
        <v>168</v>
      </c>
      <c r="HG1" s="229">
        <v>169</v>
      </c>
      <c r="HH1" s="230">
        <v>170</v>
      </c>
      <c r="HI1" s="229">
        <v>171</v>
      </c>
      <c r="HJ1" s="230">
        <v>172</v>
      </c>
      <c r="HK1" s="229">
        <v>173</v>
      </c>
      <c r="HL1" s="230">
        <v>174</v>
      </c>
      <c r="HM1" s="229">
        <v>175</v>
      </c>
      <c r="HN1" s="230">
        <v>176</v>
      </c>
      <c r="HO1" s="229">
        <v>177</v>
      </c>
      <c r="HP1" s="230">
        <v>178</v>
      </c>
      <c r="HQ1" s="229">
        <v>179</v>
      </c>
      <c r="HR1" s="230">
        <v>180</v>
      </c>
      <c r="HS1" s="229">
        <v>181</v>
      </c>
      <c r="HT1" s="230">
        <v>182</v>
      </c>
      <c r="HU1" s="229">
        <v>183</v>
      </c>
      <c r="HV1" s="230">
        <v>184</v>
      </c>
      <c r="HW1" s="229">
        <v>185</v>
      </c>
      <c r="HX1" s="230">
        <v>186</v>
      </c>
      <c r="HY1" s="229">
        <v>187</v>
      </c>
      <c r="HZ1" s="230">
        <v>188</v>
      </c>
      <c r="IA1" s="229">
        <v>189</v>
      </c>
      <c r="IB1" s="230">
        <v>190</v>
      </c>
      <c r="IC1" s="229">
        <v>191</v>
      </c>
      <c r="ID1" s="230">
        <v>192</v>
      </c>
      <c r="IE1" s="229">
        <v>193</v>
      </c>
      <c r="IF1" s="230">
        <v>194</v>
      </c>
      <c r="IG1" s="229">
        <v>195</v>
      </c>
      <c r="IH1" s="230">
        <v>196</v>
      </c>
      <c r="II1" s="229">
        <v>197</v>
      </c>
      <c r="IJ1" s="226" t="s">
        <v>481</v>
      </c>
    </row>
    <row r="2" spans="1:288">
      <c r="A2" s="324" t="s">
        <v>482</v>
      </c>
      <c r="B2" s="324"/>
      <c r="C2" s="324"/>
      <c r="D2" s="324"/>
      <c r="E2" s="324"/>
      <c r="F2" s="324"/>
      <c r="G2" s="326" t="s">
        <v>483</v>
      </c>
      <c r="H2" s="326"/>
      <c r="I2" s="326"/>
      <c r="J2" s="326"/>
      <c r="K2" s="326"/>
      <c r="L2" s="326"/>
      <c r="M2" s="325" t="s">
        <v>484</v>
      </c>
      <c r="N2" s="325"/>
      <c r="O2" s="325"/>
      <c r="P2" s="325"/>
      <c r="Q2" s="325"/>
      <c r="R2" s="325"/>
      <c r="S2" s="330" t="s">
        <v>485</v>
      </c>
      <c r="T2" s="330"/>
      <c r="U2" s="330"/>
      <c r="V2" s="330"/>
      <c r="W2" s="330"/>
      <c r="X2" s="330"/>
      <c r="Y2" s="329" t="s">
        <v>486</v>
      </c>
      <c r="Z2" s="329"/>
      <c r="AA2" s="329"/>
      <c r="AB2" s="329"/>
      <c r="AC2" s="329"/>
      <c r="AD2" s="329"/>
      <c r="AE2" s="328" t="s">
        <v>487</v>
      </c>
      <c r="AF2" s="328"/>
      <c r="AG2" s="328"/>
      <c r="AH2" s="328"/>
      <c r="AI2" s="328"/>
      <c r="AJ2" s="328"/>
      <c r="AK2" s="327" t="s">
        <v>488</v>
      </c>
      <c r="AL2" s="327"/>
      <c r="AM2" s="327"/>
      <c r="AN2" s="327"/>
      <c r="AO2" s="327"/>
      <c r="AP2" s="327"/>
      <c r="AW2" s="233" t="s">
        <v>489</v>
      </c>
      <c r="AX2" s="334" t="s">
        <v>490</v>
      </c>
      <c r="AY2" s="334"/>
      <c r="AZ2" s="334"/>
      <c r="BA2" s="334"/>
      <c r="BB2" s="234"/>
      <c r="BC2" s="235"/>
      <c r="BD2" s="335" t="s">
        <v>491</v>
      </c>
      <c r="BE2" s="335"/>
      <c r="BF2" s="335"/>
      <c r="BG2" s="335"/>
      <c r="BH2" s="332" t="s">
        <v>492</v>
      </c>
      <c r="BI2" s="332"/>
      <c r="BJ2" s="332"/>
      <c r="BK2" s="332"/>
      <c r="BL2" s="236"/>
      <c r="BM2" s="235"/>
      <c r="BN2" s="335" t="s">
        <v>491</v>
      </c>
      <c r="BO2" s="335"/>
      <c r="BP2" s="335"/>
      <c r="BQ2" s="335"/>
      <c r="BR2" s="332" t="s">
        <v>492</v>
      </c>
      <c r="BS2" s="332"/>
      <c r="BT2" s="332"/>
      <c r="BU2" s="332"/>
      <c r="BV2" s="236"/>
      <c r="BW2" s="235"/>
      <c r="BX2" s="335" t="s">
        <v>491</v>
      </c>
      <c r="BY2" s="335"/>
      <c r="BZ2" s="335"/>
      <c r="CA2" s="335"/>
      <c r="CB2" s="332" t="s">
        <v>492</v>
      </c>
      <c r="CC2" s="332"/>
      <c r="CD2" s="332"/>
      <c r="CE2" s="332"/>
      <c r="CF2" s="236"/>
      <c r="CG2" s="235"/>
      <c r="CH2" s="333" t="s">
        <v>491</v>
      </c>
      <c r="CI2" s="333"/>
      <c r="CJ2" s="333"/>
      <c r="CK2" s="333"/>
      <c r="CL2" s="332" t="s">
        <v>492</v>
      </c>
      <c r="CM2" s="332"/>
      <c r="CN2" s="332"/>
      <c r="CO2" s="332"/>
      <c r="CP2" s="236"/>
      <c r="CQ2" s="235"/>
      <c r="CR2" s="333" t="s">
        <v>491</v>
      </c>
      <c r="CS2" s="333"/>
      <c r="CT2" s="333"/>
      <c r="CU2" s="333"/>
      <c r="CV2" s="332" t="s">
        <v>492</v>
      </c>
      <c r="CW2" s="332"/>
      <c r="CX2" s="332"/>
      <c r="CY2" s="332"/>
      <c r="CZ2" s="236"/>
      <c r="DA2" s="235"/>
      <c r="DB2" s="333" t="s">
        <v>491</v>
      </c>
      <c r="DC2" s="333"/>
      <c r="DD2" s="333"/>
      <c r="DE2" s="333"/>
      <c r="DF2" s="332" t="s">
        <v>492</v>
      </c>
      <c r="DG2" s="332"/>
      <c r="DH2" s="332"/>
      <c r="DI2" s="332"/>
      <c r="DJ2" s="237"/>
      <c r="DK2" s="238"/>
      <c r="DL2" s="333" t="s">
        <v>491</v>
      </c>
      <c r="DM2" s="333"/>
      <c r="DN2" s="333"/>
      <c r="DO2" s="333"/>
      <c r="DP2" s="332" t="s">
        <v>492</v>
      </c>
      <c r="DQ2" s="332"/>
      <c r="DR2" s="332"/>
      <c r="DS2" s="332"/>
      <c r="DT2" s="237"/>
      <c r="DU2" s="238"/>
      <c r="DV2" s="333" t="s">
        <v>491</v>
      </c>
      <c r="DW2" s="333"/>
      <c r="DX2" s="333"/>
      <c r="DY2" s="333"/>
      <c r="DZ2" s="332" t="s">
        <v>492</v>
      </c>
      <c r="EA2" s="332"/>
      <c r="EB2" s="332"/>
      <c r="EC2" s="332"/>
      <c r="ED2" s="237"/>
      <c r="EE2" s="238"/>
      <c r="EF2" s="333" t="s">
        <v>491</v>
      </c>
      <c r="EG2" s="333"/>
      <c r="EH2" s="333"/>
      <c r="EI2" s="333"/>
      <c r="EJ2" s="332" t="s">
        <v>492</v>
      </c>
      <c r="EK2" s="332"/>
      <c r="EL2" s="332"/>
      <c r="EM2" s="332"/>
      <c r="EN2" s="237"/>
      <c r="EO2" s="238"/>
      <c r="EP2" s="333" t="s">
        <v>491</v>
      </c>
      <c r="EQ2" s="333"/>
      <c r="ER2" s="333"/>
      <c r="ES2" s="333"/>
      <c r="ET2" s="332" t="s">
        <v>492</v>
      </c>
      <c r="EU2" s="332"/>
      <c r="EV2" s="332"/>
      <c r="EW2" s="332"/>
      <c r="EX2" s="237"/>
      <c r="EY2" s="238"/>
      <c r="EZ2" s="333" t="s">
        <v>491</v>
      </c>
      <c r="FA2" s="333"/>
      <c r="FB2" s="333"/>
      <c r="FC2" s="333"/>
      <c r="FD2" s="332" t="s">
        <v>492</v>
      </c>
      <c r="FE2" s="332"/>
      <c r="FF2" s="332"/>
      <c r="FG2" s="332"/>
      <c r="FH2" s="237"/>
      <c r="FI2" s="238"/>
      <c r="FJ2" s="333" t="s">
        <v>491</v>
      </c>
      <c r="FK2" s="333"/>
      <c r="FL2" s="333"/>
      <c r="FM2" s="333"/>
      <c r="FN2" s="332" t="s">
        <v>492</v>
      </c>
      <c r="FO2" s="332"/>
      <c r="FP2" s="332"/>
      <c r="FQ2" s="332"/>
      <c r="FR2" s="237"/>
      <c r="FS2" s="238"/>
      <c r="FT2" s="333" t="s">
        <v>491</v>
      </c>
      <c r="FU2" s="333"/>
      <c r="FV2" s="333"/>
      <c r="FW2" s="333"/>
      <c r="FX2" s="332" t="s">
        <v>492</v>
      </c>
      <c r="FY2" s="332"/>
      <c r="FZ2" s="332"/>
      <c r="GA2" s="332"/>
      <c r="GB2" s="237"/>
      <c r="GC2" s="238"/>
      <c r="GD2" s="333" t="s">
        <v>491</v>
      </c>
      <c r="GE2" s="333"/>
      <c r="GF2" s="333"/>
      <c r="GG2" s="333"/>
      <c r="GH2" s="332" t="s">
        <v>492</v>
      </c>
      <c r="GI2" s="332"/>
      <c r="GJ2" s="332"/>
      <c r="GK2" s="332"/>
      <c r="GL2" s="237"/>
      <c r="GM2" s="238"/>
      <c r="GN2" s="333" t="s">
        <v>491</v>
      </c>
      <c r="GO2" s="333"/>
      <c r="GP2" s="333"/>
      <c r="GQ2" s="333"/>
      <c r="GR2" s="332" t="s">
        <v>492</v>
      </c>
      <c r="GS2" s="332"/>
      <c r="GT2" s="332"/>
      <c r="GU2" s="332"/>
      <c r="GV2" s="237"/>
      <c r="GW2" s="238"/>
      <c r="GX2" s="333" t="s">
        <v>491</v>
      </c>
      <c r="GY2" s="333"/>
      <c r="GZ2" s="333"/>
      <c r="HA2" s="333"/>
      <c r="HB2" s="332" t="s">
        <v>492</v>
      </c>
      <c r="HC2" s="332"/>
      <c r="HD2" s="332"/>
      <c r="HE2" s="332"/>
      <c r="HF2" s="237"/>
      <c r="HG2" s="238"/>
      <c r="HH2" s="333" t="s">
        <v>491</v>
      </c>
      <c r="HI2" s="333"/>
      <c r="HJ2" s="333"/>
      <c r="HK2" s="333"/>
      <c r="HL2" s="332" t="s">
        <v>492</v>
      </c>
      <c r="HM2" s="332"/>
      <c r="HN2" s="332"/>
      <c r="HO2" s="332"/>
      <c r="HP2" s="237"/>
      <c r="HQ2" s="238"/>
      <c r="HR2" s="333" t="s">
        <v>491</v>
      </c>
      <c r="HS2" s="333"/>
      <c r="HT2" s="333"/>
      <c r="HU2" s="333"/>
      <c r="HV2" s="332" t="s">
        <v>492</v>
      </c>
      <c r="HW2" s="332"/>
      <c r="HX2" s="332"/>
      <c r="HY2" s="332"/>
      <c r="HZ2" s="237"/>
      <c r="IA2" s="238"/>
      <c r="IB2" s="333" t="s">
        <v>491</v>
      </c>
      <c r="IC2" s="333"/>
      <c r="ID2" s="333"/>
      <c r="IE2" s="333"/>
      <c r="IF2" s="332" t="s">
        <v>492</v>
      </c>
      <c r="IG2" s="332"/>
      <c r="IH2" s="332"/>
      <c r="II2" s="332"/>
      <c r="IL2" s="336" t="s">
        <v>493</v>
      </c>
      <c r="IM2" s="336"/>
      <c r="IN2" s="336"/>
      <c r="IO2" s="336"/>
      <c r="IP2" s="336"/>
    </row>
    <row r="3" spans="1:288" s="263" customFormat="1" ht="78" customHeight="1">
      <c r="A3" s="313" t="s">
        <v>494</v>
      </c>
      <c r="B3" s="313" t="s">
        <v>495</v>
      </c>
      <c r="C3" s="313" t="s">
        <v>496</v>
      </c>
      <c r="D3" s="313" t="s">
        <v>497</v>
      </c>
      <c r="E3" s="313" t="s">
        <v>498</v>
      </c>
      <c r="F3" s="313" t="s">
        <v>499</v>
      </c>
      <c r="G3" s="314" t="s">
        <v>494</v>
      </c>
      <c r="H3" s="314" t="s">
        <v>495</v>
      </c>
      <c r="I3" s="314" t="s">
        <v>496</v>
      </c>
      <c r="J3" s="314" t="s">
        <v>497</v>
      </c>
      <c r="K3" s="314" t="s">
        <v>498</v>
      </c>
      <c r="L3" s="314" t="s">
        <v>499</v>
      </c>
      <c r="M3" s="315" t="s">
        <v>494</v>
      </c>
      <c r="N3" s="315" t="s">
        <v>495</v>
      </c>
      <c r="O3" s="315" t="s">
        <v>496</v>
      </c>
      <c r="P3" s="315" t="s">
        <v>497</v>
      </c>
      <c r="Q3" s="315" t="s">
        <v>498</v>
      </c>
      <c r="R3" s="315" t="s">
        <v>499</v>
      </c>
      <c r="S3" s="316" t="s">
        <v>494</v>
      </c>
      <c r="T3" s="316" t="s">
        <v>495</v>
      </c>
      <c r="U3" s="316" t="s">
        <v>496</v>
      </c>
      <c r="V3" s="316" t="s">
        <v>497</v>
      </c>
      <c r="W3" s="316" t="s">
        <v>498</v>
      </c>
      <c r="X3" s="316" t="s">
        <v>499</v>
      </c>
      <c r="Y3" s="317" t="s">
        <v>494</v>
      </c>
      <c r="Z3" s="317" t="s">
        <v>495</v>
      </c>
      <c r="AA3" s="317" t="s">
        <v>496</v>
      </c>
      <c r="AB3" s="317" t="s">
        <v>497</v>
      </c>
      <c r="AC3" s="317" t="s">
        <v>498</v>
      </c>
      <c r="AD3" s="317" t="s">
        <v>499</v>
      </c>
      <c r="AE3" s="318" t="s">
        <v>494</v>
      </c>
      <c r="AF3" s="318" t="s">
        <v>495</v>
      </c>
      <c r="AG3" s="318" t="s">
        <v>496</v>
      </c>
      <c r="AH3" s="318" t="s">
        <v>497</v>
      </c>
      <c r="AI3" s="318" t="s">
        <v>498</v>
      </c>
      <c r="AJ3" s="318" t="s">
        <v>499</v>
      </c>
      <c r="AK3" s="319" t="s">
        <v>494</v>
      </c>
      <c r="AL3" s="319" t="s">
        <v>495</v>
      </c>
      <c r="AM3" s="319" t="s">
        <v>496</v>
      </c>
      <c r="AN3" s="319" t="s">
        <v>497</v>
      </c>
      <c r="AO3" s="319" t="s">
        <v>498</v>
      </c>
      <c r="AP3" s="319" t="s">
        <v>499</v>
      </c>
      <c r="AQ3" s="239" t="s">
        <v>500</v>
      </c>
      <c r="AR3" s="239" t="s">
        <v>501</v>
      </c>
      <c r="AS3" s="239" t="s">
        <v>502</v>
      </c>
      <c r="AT3" s="239" t="s">
        <v>503</v>
      </c>
      <c r="AU3" s="239" t="s">
        <v>0</v>
      </c>
      <c r="AV3" s="240" t="s">
        <v>1</v>
      </c>
      <c r="AW3" s="240" t="s">
        <v>504</v>
      </c>
      <c r="AX3" s="241" t="s">
        <v>2</v>
      </c>
      <c r="AY3" s="241" t="s">
        <v>3</v>
      </c>
      <c r="AZ3" s="241" t="s">
        <v>4</v>
      </c>
      <c r="BA3" s="241" t="s">
        <v>5</v>
      </c>
      <c r="BB3" s="242" t="s">
        <v>505</v>
      </c>
      <c r="BC3" s="243" t="s">
        <v>506</v>
      </c>
      <c r="BD3" s="244" t="s">
        <v>8</v>
      </c>
      <c r="BE3" s="244" t="s">
        <v>9</v>
      </c>
      <c r="BF3" s="244" t="s">
        <v>10</v>
      </c>
      <c r="BG3" s="244" t="s">
        <v>11</v>
      </c>
      <c r="BH3" s="245" t="s">
        <v>8</v>
      </c>
      <c r="BI3" s="245" t="s">
        <v>9</v>
      </c>
      <c r="BJ3" s="245" t="s">
        <v>10</v>
      </c>
      <c r="BK3" s="245" t="s">
        <v>11</v>
      </c>
      <c r="BL3" s="246" t="s">
        <v>507</v>
      </c>
      <c r="BM3" s="246" t="s">
        <v>508</v>
      </c>
      <c r="BN3" s="244" t="s">
        <v>8</v>
      </c>
      <c r="BO3" s="244" t="s">
        <v>9</v>
      </c>
      <c r="BP3" s="244" t="s">
        <v>10</v>
      </c>
      <c r="BQ3" s="244" t="s">
        <v>11</v>
      </c>
      <c r="BR3" s="245" t="s">
        <v>8</v>
      </c>
      <c r="BS3" s="245" t="s">
        <v>9</v>
      </c>
      <c r="BT3" s="245" t="s">
        <v>10</v>
      </c>
      <c r="BU3" s="245" t="s">
        <v>11</v>
      </c>
      <c r="BV3" s="247" t="s">
        <v>509</v>
      </c>
      <c r="BW3" s="247" t="s">
        <v>510</v>
      </c>
      <c r="BX3" s="244" t="s">
        <v>8</v>
      </c>
      <c r="BY3" s="244" t="s">
        <v>9</v>
      </c>
      <c r="BZ3" s="244" t="s">
        <v>10</v>
      </c>
      <c r="CA3" s="244" t="s">
        <v>11</v>
      </c>
      <c r="CB3" s="245" t="s">
        <v>8</v>
      </c>
      <c r="CC3" s="245" t="s">
        <v>9</v>
      </c>
      <c r="CD3" s="245" t="s">
        <v>10</v>
      </c>
      <c r="CE3" s="245" t="s">
        <v>11</v>
      </c>
      <c r="CF3" s="248" t="s">
        <v>511</v>
      </c>
      <c r="CG3" s="248" t="s">
        <v>512</v>
      </c>
      <c r="CH3" s="244" t="s">
        <v>8</v>
      </c>
      <c r="CI3" s="244" t="s">
        <v>9</v>
      </c>
      <c r="CJ3" s="244" t="s">
        <v>10</v>
      </c>
      <c r="CK3" s="244" t="s">
        <v>11</v>
      </c>
      <c r="CL3" s="245" t="s">
        <v>8</v>
      </c>
      <c r="CM3" s="245" t="s">
        <v>9</v>
      </c>
      <c r="CN3" s="245" t="s">
        <v>10</v>
      </c>
      <c r="CO3" s="245" t="s">
        <v>11</v>
      </c>
      <c r="CP3" s="249" t="s">
        <v>513</v>
      </c>
      <c r="CQ3" s="249" t="s">
        <v>514</v>
      </c>
      <c r="CR3" s="244" t="s">
        <v>8</v>
      </c>
      <c r="CS3" s="244" t="s">
        <v>9</v>
      </c>
      <c r="CT3" s="244" t="s">
        <v>10</v>
      </c>
      <c r="CU3" s="244" t="s">
        <v>11</v>
      </c>
      <c r="CV3" s="245" t="s">
        <v>8</v>
      </c>
      <c r="CW3" s="245" t="s">
        <v>9</v>
      </c>
      <c r="CX3" s="245" t="s">
        <v>10</v>
      </c>
      <c r="CY3" s="245" t="s">
        <v>11</v>
      </c>
      <c r="CZ3" s="250" t="s">
        <v>515</v>
      </c>
      <c r="DA3" s="250" t="s">
        <v>516</v>
      </c>
      <c r="DB3" s="244" t="s">
        <v>8</v>
      </c>
      <c r="DC3" s="244" t="s">
        <v>9</v>
      </c>
      <c r="DD3" s="244" t="s">
        <v>10</v>
      </c>
      <c r="DE3" s="244" t="s">
        <v>11</v>
      </c>
      <c r="DF3" s="245" t="s">
        <v>8</v>
      </c>
      <c r="DG3" s="245" t="s">
        <v>9</v>
      </c>
      <c r="DH3" s="245" t="s">
        <v>10</v>
      </c>
      <c r="DI3" s="245" t="s">
        <v>11</v>
      </c>
      <c r="DJ3" s="251" t="s">
        <v>517</v>
      </c>
      <c r="DK3" s="251" t="s">
        <v>518</v>
      </c>
      <c r="DL3" s="244" t="s">
        <v>8</v>
      </c>
      <c r="DM3" s="244" t="s">
        <v>9</v>
      </c>
      <c r="DN3" s="244" t="s">
        <v>10</v>
      </c>
      <c r="DO3" s="244" t="s">
        <v>11</v>
      </c>
      <c r="DP3" s="245" t="s">
        <v>8</v>
      </c>
      <c r="DQ3" s="245" t="s">
        <v>9</v>
      </c>
      <c r="DR3" s="245" t="s">
        <v>10</v>
      </c>
      <c r="DS3" s="245" t="s">
        <v>11</v>
      </c>
      <c r="DT3" s="252" t="s">
        <v>519</v>
      </c>
      <c r="DU3" s="252" t="s">
        <v>520</v>
      </c>
      <c r="DV3" s="244" t="s">
        <v>8</v>
      </c>
      <c r="DW3" s="244" t="s">
        <v>9</v>
      </c>
      <c r="DX3" s="244" t="s">
        <v>10</v>
      </c>
      <c r="DY3" s="244" t="s">
        <v>11</v>
      </c>
      <c r="DZ3" s="245" t="s">
        <v>8</v>
      </c>
      <c r="EA3" s="245" t="s">
        <v>9</v>
      </c>
      <c r="EB3" s="245" t="s">
        <v>10</v>
      </c>
      <c r="EC3" s="245" t="s">
        <v>11</v>
      </c>
      <c r="ED3" s="253" t="s">
        <v>521</v>
      </c>
      <c r="EE3" s="253" t="s">
        <v>522</v>
      </c>
      <c r="EF3" s="244" t="s">
        <v>8</v>
      </c>
      <c r="EG3" s="244" t="s">
        <v>9</v>
      </c>
      <c r="EH3" s="244" t="s">
        <v>10</v>
      </c>
      <c r="EI3" s="244" t="s">
        <v>11</v>
      </c>
      <c r="EJ3" s="245" t="s">
        <v>8</v>
      </c>
      <c r="EK3" s="245" t="s">
        <v>9</v>
      </c>
      <c r="EL3" s="245" t="s">
        <v>10</v>
      </c>
      <c r="EM3" s="245" t="s">
        <v>11</v>
      </c>
      <c r="EN3" s="254" t="s">
        <v>523</v>
      </c>
      <c r="EO3" s="254" t="s">
        <v>524</v>
      </c>
      <c r="EP3" s="244" t="s">
        <v>8</v>
      </c>
      <c r="EQ3" s="244" t="s">
        <v>9</v>
      </c>
      <c r="ER3" s="244" t="s">
        <v>10</v>
      </c>
      <c r="ES3" s="244" t="s">
        <v>11</v>
      </c>
      <c r="ET3" s="245" t="s">
        <v>8</v>
      </c>
      <c r="EU3" s="245" t="s">
        <v>9</v>
      </c>
      <c r="EV3" s="245" t="s">
        <v>10</v>
      </c>
      <c r="EW3" s="245" t="s">
        <v>11</v>
      </c>
      <c r="EX3" s="255" t="s">
        <v>525</v>
      </c>
      <c r="EY3" s="255" t="s">
        <v>526</v>
      </c>
      <c r="EZ3" s="244" t="s">
        <v>8</v>
      </c>
      <c r="FA3" s="244" t="s">
        <v>9</v>
      </c>
      <c r="FB3" s="244" t="s">
        <v>10</v>
      </c>
      <c r="FC3" s="244" t="s">
        <v>11</v>
      </c>
      <c r="FD3" s="245" t="s">
        <v>8</v>
      </c>
      <c r="FE3" s="245" t="s">
        <v>9</v>
      </c>
      <c r="FF3" s="245" t="s">
        <v>10</v>
      </c>
      <c r="FG3" s="245" t="s">
        <v>11</v>
      </c>
      <c r="FH3" s="256" t="s">
        <v>527</v>
      </c>
      <c r="FI3" s="256" t="s">
        <v>528</v>
      </c>
      <c r="FJ3" s="244" t="s">
        <v>8</v>
      </c>
      <c r="FK3" s="244" t="s">
        <v>9</v>
      </c>
      <c r="FL3" s="244" t="s">
        <v>10</v>
      </c>
      <c r="FM3" s="244" t="s">
        <v>11</v>
      </c>
      <c r="FN3" s="245" t="s">
        <v>8</v>
      </c>
      <c r="FO3" s="245" t="s">
        <v>9</v>
      </c>
      <c r="FP3" s="245" t="s">
        <v>10</v>
      </c>
      <c r="FQ3" s="245" t="s">
        <v>11</v>
      </c>
      <c r="FR3" s="241" t="s">
        <v>529</v>
      </c>
      <c r="FS3" s="241" t="s">
        <v>530</v>
      </c>
      <c r="FT3" s="244" t="s">
        <v>8</v>
      </c>
      <c r="FU3" s="244" t="s">
        <v>9</v>
      </c>
      <c r="FV3" s="244" t="s">
        <v>10</v>
      </c>
      <c r="FW3" s="244" t="s">
        <v>11</v>
      </c>
      <c r="FX3" s="245" t="s">
        <v>8</v>
      </c>
      <c r="FY3" s="245" t="s">
        <v>9</v>
      </c>
      <c r="FZ3" s="245" t="s">
        <v>10</v>
      </c>
      <c r="GA3" s="245" t="s">
        <v>11</v>
      </c>
      <c r="GB3" s="257" t="s">
        <v>531</v>
      </c>
      <c r="GC3" s="257" t="s">
        <v>532</v>
      </c>
      <c r="GD3" s="244" t="s">
        <v>8</v>
      </c>
      <c r="GE3" s="244" t="s">
        <v>9</v>
      </c>
      <c r="GF3" s="244" t="s">
        <v>10</v>
      </c>
      <c r="GG3" s="244" t="s">
        <v>11</v>
      </c>
      <c r="GH3" s="245" t="s">
        <v>8</v>
      </c>
      <c r="GI3" s="245" t="s">
        <v>9</v>
      </c>
      <c r="GJ3" s="245" t="s">
        <v>10</v>
      </c>
      <c r="GK3" s="245" t="s">
        <v>11</v>
      </c>
      <c r="GL3" s="258" t="s">
        <v>533</v>
      </c>
      <c r="GM3" s="258" t="s">
        <v>534</v>
      </c>
      <c r="GN3" s="244" t="s">
        <v>8</v>
      </c>
      <c r="GO3" s="244" t="s">
        <v>9</v>
      </c>
      <c r="GP3" s="244" t="s">
        <v>10</v>
      </c>
      <c r="GQ3" s="244" t="s">
        <v>11</v>
      </c>
      <c r="GR3" s="245" t="s">
        <v>8</v>
      </c>
      <c r="GS3" s="245" t="s">
        <v>9</v>
      </c>
      <c r="GT3" s="245" t="s">
        <v>10</v>
      </c>
      <c r="GU3" s="245" t="s">
        <v>11</v>
      </c>
      <c r="GV3" s="259" t="s">
        <v>535</v>
      </c>
      <c r="GW3" s="259" t="s">
        <v>536</v>
      </c>
      <c r="GX3" s="244" t="s">
        <v>8</v>
      </c>
      <c r="GY3" s="244" t="s">
        <v>9</v>
      </c>
      <c r="GZ3" s="244" t="s">
        <v>10</v>
      </c>
      <c r="HA3" s="244" t="s">
        <v>11</v>
      </c>
      <c r="HB3" s="245" t="s">
        <v>8</v>
      </c>
      <c r="HC3" s="245" t="s">
        <v>9</v>
      </c>
      <c r="HD3" s="245" t="s">
        <v>10</v>
      </c>
      <c r="HE3" s="245" t="s">
        <v>11</v>
      </c>
      <c r="HF3" s="260" t="s">
        <v>537</v>
      </c>
      <c r="HG3" s="260" t="s">
        <v>538</v>
      </c>
      <c r="HH3" s="244" t="s">
        <v>8</v>
      </c>
      <c r="HI3" s="244" t="s">
        <v>9</v>
      </c>
      <c r="HJ3" s="244" t="s">
        <v>10</v>
      </c>
      <c r="HK3" s="244" t="s">
        <v>11</v>
      </c>
      <c r="HL3" s="245" t="s">
        <v>8</v>
      </c>
      <c r="HM3" s="245" t="s">
        <v>9</v>
      </c>
      <c r="HN3" s="245" t="s">
        <v>10</v>
      </c>
      <c r="HO3" s="245" t="s">
        <v>11</v>
      </c>
      <c r="HP3" s="261" t="s">
        <v>539</v>
      </c>
      <c r="HQ3" s="261" t="s">
        <v>540</v>
      </c>
      <c r="HR3" s="244" t="s">
        <v>8</v>
      </c>
      <c r="HS3" s="244" t="s">
        <v>9</v>
      </c>
      <c r="HT3" s="244" t="s">
        <v>10</v>
      </c>
      <c r="HU3" s="244" t="s">
        <v>11</v>
      </c>
      <c r="HV3" s="245" t="s">
        <v>8</v>
      </c>
      <c r="HW3" s="245" t="s">
        <v>9</v>
      </c>
      <c r="HX3" s="245" t="s">
        <v>10</v>
      </c>
      <c r="HY3" s="245" t="s">
        <v>11</v>
      </c>
      <c r="HZ3" s="262" t="s">
        <v>541</v>
      </c>
      <c r="IA3" s="262" t="s">
        <v>542</v>
      </c>
      <c r="IB3" s="244" t="s">
        <v>8</v>
      </c>
      <c r="IC3" s="244" t="s">
        <v>9</v>
      </c>
      <c r="ID3" s="244" t="s">
        <v>10</v>
      </c>
      <c r="IE3" s="244" t="s">
        <v>11</v>
      </c>
      <c r="IF3" s="245" t="s">
        <v>8</v>
      </c>
      <c r="IG3" s="245" t="s">
        <v>9</v>
      </c>
      <c r="IH3" s="245" t="s">
        <v>10</v>
      </c>
      <c r="II3" s="245" t="s">
        <v>11</v>
      </c>
      <c r="IJ3" s="263" t="s">
        <v>543</v>
      </c>
      <c r="IK3" s="263" t="s">
        <v>544</v>
      </c>
      <c r="IL3" s="241" t="s">
        <v>545</v>
      </c>
      <c r="IM3" s="241" t="s">
        <v>546</v>
      </c>
      <c r="IN3" s="241" t="s">
        <v>3</v>
      </c>
      <c r="IO3" s="241" t="s">
        <v>4</v>
      </c>
      <c r="IP3" s="241" t="s">
        <v>5</v>
      </c>
    </row>
    <row r="4" spans="1:288" s="270" customFormat="1" ht="20.100000000000001" customHeight="1">
      <c r="E4" s="270" t="s">
        <v>547</v>
      </c>
      <c r="AQ4" s="264" t="s">
        <v>500</v>
      </c>
      <c r="AR4" s="228"/>
      <c r="AS4" s="228"/>
      <c r="AT4" s="228"/>
      <c r="AU4" s="321" t="s">
        <v>548</v>
      </c>
      <c r="AV4" s="277" t="s">
        <v>549</v>
      </c>
      <c r="AW4" s="233"/>
      <c r="AX4" s="266">
        <v>595.45000000000005</v>
      </c>
      <c r="AY4" s="266">
        <v>31.235000000000003</v>
      </c>
      <c r="AZ4" s="266">
        <v>35.115000000000002</v>
      </c>
      <c r="BA4" s="266">
        <v>27.695</v>
      </c>
      <c r="BB4" s="267" t="s">
        <v>73</v>
      </c>
      <c r="BC4" s="268">
        <v>50</v>
      </c>
      <c r="BD4" s="269">
        <v>10.5</v>
      </c>
      <c r="BE4" s="269">
        <v>0.4</v>
      </c>
      <c r="BF4" s="269">
        <v>0.15</v>
      </c>
      <c r="BG4" s="269">
        <v>1.6</v>
      </c>
      <c r="BH4" s="227">
        <v>21</v>
      </c>
      <c r="BI4" s="227">
        <v>0.8</v>
      </c>
      <c r="BJ4" s="227">
        <v>0.3</v>
      </c>
      <c r="BK4" s="227">
        <v>3.2</v>
      </c>
      <c r="BL4" s="268" t="s">
        <v>550</v>
      </c>
      <c r="BM4" s="268">
        <v>50</v>
      </c>
      <c r="BN4" s="269">
        <v>6.5</v>
      </c>
      <c r="BO4" s="269">
        <v>0.35</v>
      </c>
      <c r="BP4" s="269">
        <v>0.05</v>
      </c>
      <c r="BQ4" s="269">
        <v>1</v>
      </c>
      <c r="BR4" s="227">
        <v>13</v>
      </c>
      <c r="BS4" s="227">
        <v>0.7</v>
      </c>
      <c r="BT4" s="227">
        <v>0.1</v>
      </c>
      <c r="BU4" s="227">
        <v>2</v>
      </c>
      <c r="BV4" s="268" t="s">
        <v>551</v>
      </c>
      <c r="BW4" s="268">
        <v>50</v>
      </c>
      <c r="BX4" s="269">
        <v>19</v>
      </c>
      <c r="BY4" s="269">
        <v>0.4</v>
      </c>
      <c r="BZ4" s="269">
        <v>0.15</v>
      </c>
      <c r="CA4" s="269">
        <v>3.3</v>
      </c>
      <c r="CB4" s="227">
        <v>38</v>
      </c>
      <c r="CC4" s="227">
        <v>0.8</v>
      </c>
      <c r="CD4" s="227">
        <v>0.3</v>
      </c>
      <c r="CE4" s="227">
        <v>6.6</v>
      </c>
      <c r="CF4" s="268" t="s">
        <v>552</v>
      </c>
      <c r="CG4" s="268">
        <v>25</v>
      </c>
      <c r="CH4" s="269">
        <v>47.75</v>
      </c>
      <c r="CI4" s="269">
        <v>10</v>
      </c>
      <c r="CJ4" s="269">
        <v>0.75</v>
      </c>
      <c r="CK4" s="269">
        <v>0.25</v>
      </c>
      <c r="CL4" s="227">
        <v>191</v>
      </c>
      <c r="CM4" s="227">
        <v>40</v>
      </c>
      <c r="CN4" s="227">
        <v>3</v>
      </c>
      <c r="CO4" s="227">
        <v>1</v>
      </c>
      <c r="CP4" s="268" t="s">
        <v>553</v>
      </c>
      <c r="CQ4" s="268">
        <v>20</v>
      </c>
      <c r="CR4" s="269">
        <v>30</v>
      </c>
      <c r="CS4" s="269">
        <v>0.18</v>
      </c>
      <c r="CT4" s="269">
        <v>2.8</v>
      </c>
      <c r="CU4" s="269">
        <v>0.6</v>
      </c>
      <c r="CV4" s="227">
        <v>150</v>
      </c>
      <c r="CW4" s="227">
        <v>0.9</v>
      </c>
      <c r="CX4" s="227">
        <v>14</v>
      </c>
      <c r="CY4" s="227">
        <v>3</v>
      </c>
      <c r="CZ4" s="268" t="s">
        <v>554</v>
      </c>
      <c r="DA4" s="268">
        <v>50</v>
      </c>
      <c r="DB4" s="269">
        <v>169</v>
      </c>
      <c r="DC4" s="269">
        <v>4.45</v>
      </c>
      <c r="DD4" s="269">
        <v>9.3000000000000007</v>
      </c>
      <c r="DE4" s="269">
        <v>15.45</v>
      </c>
      <c r="DF4" s="227">
        <v>338</v>
      </c>
      <c r="DG4" s="227">
        <v>8.9</v>
      </c>
      <c r="DH4" s="227">
        <v>18.600000000000001</v>
      </c>
      <c r="DI4" s="227">
        <v>30.9</v>
      </c>
      <c r="DJ4" s="268" t="s">
        <v>555</v>
      </c>
      <c r="DK4" s="268">
        <v>10</v>
      </c>
      <c r="DL4" s="269">
        <v>31.1</v>
      </c>
      <c r="DM4" s="269">
        <v>0.39</v>
      </c>
      <c r="DN4" s="269">
        <v>0</v>
      </c>
      <c r="DO4" s="269">
        <v>0</v>
      </c>
      <c r="DP4" s="227">
        <v>311</v>
      </c>
      <c r="DQ4" s="227">
        <v>3.9</v>
      </c>
      <c r="DR4" s="227">
        <v>0</v>
      </c>
      <c r="DS4" s="227">
        <v>0</v>
      </c>
      <c r="DT4" s="268" t="s">
        <v>201</v>
      </c>
      <c r="DU4" s="268">
        <v>25</v>
      </c>
      <c r="DV4" s="269">
        <v>99.75</v>
      </c>
      <c r="DW4" s="269">
        <v>6.75</v>
      </c>
      <c r="DX4" s="269">
        <v>8</v>
      </c>
      <c r="DY4" s="269">
        <v>0</v>
      </c>
      <c r="DZ4" s="227">
        <v>399</v>
      </c>
      <c r="EA4" s="227">
        <v>27</v>
      </c>
      <c r="EB4" s="227">
        <v>32</v>
      </c>
      <c r="EC4" s="227">
        <v>0</v>
      </c>
      <c r="ED4" s="227" t="s">
        <v>556</v>
      </c>
      <c r="EE4" s="268">
        <v>25</v>
      </c>
      <c r="EF4" s="269">
        <v>63.25</v>
      </c>
      <c r="EG4" s="269">
        <v>4.6749999999999998</v>
      </c>
      <c r="EH4" s="269">
        <v>4.875</v>
      </c>
      <c r="EI4" s="269">
        <v>0.17499999999999999</v>
      </c>
      <c r="EJ4" s="227">
        <v>253</v>
      </c>
      <c r="EK4" s="227">
        <v>18.7</v>
      </c>
      <c r="EL4" s="227">
        <v>19.5</v>
      </c>
      <c r="EM4" s="227">
        <v>0.7</v>
      </c>
      <c r="EN4" s="268" t="s">
        <v>557</v>
      </c>
      <c r="EO4" s="268">
        <v>20</v>
      </c>
      <c r="EP4" s="269">
        <v>118.6</v>
      </c>
      <c r="EQ4" s="269">
        <v>3.64</v>
      </c>
      <c r="ER4" s="269">
        <v>9.0399999999999991</v>
      </c>
      <c r="ES4" s="269">
        <v>5.32</v>
      </c>
      <c r="ET4" s="227">
        <v>593</v>
      </c>
      <c r="EU4" s="227">
        <v>18.2</v>
      </c>
      <c r="EV4" s="227">
        <v>45.2</v>
      </c>
      <c r="EW4" s="227">
        <v>26.6</v>
      </c>
      <c r="EX4" s="268" t="s">
        <v>489</v>
      </c>
      <c r="EY4" s="268"/>
      <c r="EZ4" s="269">
        <v>0</v>
      </c>
      <c r="FA4" s="269">
        <v>0</v>
      </c>
      <c r="FB4" s="269">
        <v>0</v>
      </c>
      <c r="FC4" s="269">
        <v>0</v>
      </c>
      <c r="FD4" s="227">
        <v>0</v>
      </c>
      <c r="FE4" s="227">
        <v>0</v>
      </c>
      <c r="FF4" s="227">
        <v>0</v>
      </c>
      <c r="FG4" s="227">
        <v>0</v>
      </c>
      <c r="FH4" s="268" t="s">
        <v>489</v>
      </c>
      <c r="FI4" s="268"/>
      <c r="FJ4" s="269">
        <v>0</v>
      </c>
      <c r="FK4" s="269">
        <v>0</v>
      </c>
      <c r="FL4" s="269">
        <v>0</v>
      </c>
      <c r="FM4" s="269">
        <v>0</v>
      </c>
      <c r="FN4" s="227">
        <v>0</v>
      </c>
      <c r="FO4" s="227">
        <v>0</v>
      </c>
      <c r="FP4" s="227">
        <v>0</v>
      </c>
      <c r="FQ4" s="227">
        <v>0</v>
      </c>
      <c r="FR4" s="268" t="s">
        <v>489</v>
      </c>
      <c r="FS4" s="268"/>
      <c r="FT4" s="269">
        <v>0</v>
      </c>
      <c r="FU4" s="269">
        <v>0</v>
      </c>
      <c r="FV4" s="269">
        <v>0</v>
      </c>
      <c r="FW4" s="269">
        <v>0</v>
      </c>
      <c r="FX4" s="227">
        <v>0</v>
      </c>
      <c r="FY4" s="227">
        <v>0</v>
      </c>
      <c r="FZ4" s="227">
        <v>0</v>
      </c>
      <c r="GA4" s="227">
        <v>0</v>
      </c>
      <c r="GB4" s="268" t="s">
        <v>489</v>
      </c>
      <c r="GC4" s="268"/>
      <c r="GD4" s="269">
        <v>0</v>
      </c>
      <c r="GE4" s="269">
        <v>0</v>
      </c>
      <c r="GF4" s="269">
        <v>0</v>
      </c>
      <c r="GG4" s="269">
        <v>0</v>
      </c>
      <c r="GH4" s="227">
        <v>0</v>
      </c>
      <c r="GI4" s="227">
        <v>0</v>
      </c>
      <c r="GJ4" s="227">
        <v>0</v>
      </c>
      <c r="GK4" s="227">
        <v>0</v>
      </c>
      <c r="GL4" s="268" t="s">
        <v>489</v>
      </c>
      <c r="GM4" s="268"/>
      <c r="GN4" s="269">
        <v>0</v>
      </c>
      <c r="GO4" s="269">
        <v>0</v>
      </c>
      <c r="GP4" s="269">
        <v>0</v>
      </c>
      <c r="GQ4" s="269">
        <v>0</v>
      </c>
      <c r="GR4" s="227">
        <v>0</v>
      </c>
      <c r="GS4" s="227">
        <v>0</v>
      </c>
      <c r="GT4" s="227">
        <v>0</v>
      </c>
      <c r="GU4" s="227">
        <v>0</v>
      </c>
      <c r="GV4" s="268" t="s">
        <v>489</v>
      </c>
      <c r="GW4" s="268"/>
      <c r="GX4" s="269">
        <v>0</v>
      </c>
      <c r="GY4" s="269">
        <v>0</v>
      </c>
      <c r="GZ4" s="269">
        <v>0</v>
      </c>
      <c r="HA4" s="269">
        <v>0</v>
      </c>
      <c r="HB4" s="227">
        <v>0</v>
      </c>
      <c r="HC4" s="227">
        <v>0</v>
      </c>
      <c r="HD4" s="227">
        <v>0</v>
      </c>
      <c r="HE4" s="227">
        <v>0</v>
      </c>
      <c r="HF4" s="268"/>
      <c r="HG4" s="268"/>
      <c r="HH4" s="269">
        <v>0</v>
      </c>
      <c r="HI4" s="269">
        <v>0</v>
      </c>
      <c r="HJ4" s="269">
        <v>0</v>
      </c>
      <c r="HK4" s="269">
        <v>0</v>
      </c>
      <c r="HL4" s="227">
        <v>0</v>
      </c>
      <c r="HM4" s="227">
        <v>0</v>
      </c>
      <c r="HN4" s="227">
        <v>0</v>
      </c>
      <c r="HO4" s="227">
        <v>0</v>
      </c>
      <c r="HP4" s="268"/>
      <c r="HQ4" s="268"/>
      <c r="HR4" s="269">
        <v>0</v>
      </c>
      <c r="HS4" s="269">
        <v>0</v>
      </c>
      <c r="HT4" s="269">
        <v>0</v>
      </c>
      <c r="HU4" s="269">
        <v>0</v>
      </c>
      <c r="HV4" s="227">
        <v>0</v>
      </c>
      <c r="HW4" s="227">
        <v>0</v>
      </c>
      <c r="HX4" s="227">
        <v>0</v>
      </c>
      <c r="HY4" s="227">
        <v>0</v>
      </c>
      <c r="HZ4" s="268"/>
      <c r="IA4" s="268"/>
      <c r="IB4" s="269">
        <v>0</v>
      </c>
      <c r="IC4" s="269">
        <v>0</v>
      </c>
      <c r="ID4" s="269">
        <v>0</v>
      </c>
      <c r="IE4" s="269">
        <v>0</v>
      </c>
      <c r="IF4" s="227">
        <v>0</v>
      </c>
      <c r="IG4" s="227">
        <v>0</v>
      </c>
      <c r="IH4" s="227">
        <v>0</v>
      </c>
      <c r="II4" s="227">
        <v>0</v>
      </c>
      <c r="IJ4" s="226"/>
      <c r="IK4" s="270" t="s">
        <v>548</v>
      </c>
      <c r="IL4" s="271">
        <v>94.045000000000016</v>
      </c>
      <c r="IM4" s="270">
        <v>100</v>
      </c>
      <c r="IN4" s="271">
        <v>33.212823648253497</v>
      </c>
      <c r="IO4" s="271">
        <v>37.338508160986756</v>
      </c>
      <c r="IP4" s="271">
        <v>29.448668190759737</v>
      </c>
    </row>
    <row r="5" spans="1:288" s="270" customFormat="1" ht="20.100000000000001" customHeight="1">
      <c r="A5" s="226"/>
      <c r="B5" s="226"/>
      <c r="C5" s="226"/>
      <c r="D5" s="226"/>
      <c r="E5" s="226"/>
      <c r="F5" s="226"/>
      <c r="G5" s="226" t="s">
        <v>547</v>
      </c>
      <c r="H5" s="226"/>
      <c r="I5" s="226"/>
      <c r="J5" s="226"/>
      <c r="K5" s="226"/>
      <c r="L5" s="226"/>
      <c r="M5" s="226" t="s">
        <v>547</v>
      </c>
      <c r="N5" s="226"/>
      <c r="O5" s="226"/>
      <c r="P5" s="226"/>
      <c r="Q5" s="226"/>
      <c r="R5" s="226"/>
      <c r="S5" s="226"/>
      <c r="T5" s="226"/>
      <c r="U5" s="226"/>
      <c r="V5" s="226"/>
      <c r="W5" s="226"/>
      <c r="X5" s="226"/>
      <c r="Y5" s="226"/>
      <c r="Z5" s="226"/>
      <c r="AA5" s="226"/>
      <c r="AB5" s="226"/>
      <c r="AC5" s="226"/>
      <c r="AD5" s="226"/>
      <c r="AE5" s="226"/>
      <c r="AF5" s="226"/>
      <c r="AG5" s="226"/>
      <c r="AH5" s="226"/>
      <c r="AI5" s="226"/>
      <c r="AJ5" s="226"/>
      <c r="AK5" s="226"/>
      <c r="AL5" s="226"/>
      <c r="AM5" s="226"/>
      <c r="AN5" s="226"/>
      <c r="AO5" s="226"/>
      <c r="AP5" s="226"/>
      <c r="AQ5" s="264" t="s">
        <v>558</v>
      </c>
      <c r="AR5" s="264"/>
      <c r="AS5" s="264" t="s">
        <v>559</v>
      </c>
      <c r="AT5" s="264"/>
      <c r="AU5" s="322" t="s">
        <v>560</v>
      </c>
      <c r="AV5" s="272" t="s">
        <v>561</v>
      </c>
      <c r="AW5" s="276"/>
      <c r="AX5" s="266">
        <v>485.9</v>
      </c>
      <c r="AY5" s="266">
        <v>20.865000000000002</v>
      </c>
      <c r="AZ5" s="266">
        <v>19.615000000000002</v>
      </c>
      <c r="BA5" s="266">
        <v>52.854999999999997</v>
      </c>
      <c r="BB5" s="273" t="s">
        <v>562</v>
      </c>
      <c r="BC5" s="274">
        <v>35</v>
      </c>
      <c r="BD5" s="269">
        <v>130.19999999999999</v>
      </c>
      <c r="BE5" s="269">
        <v>4.7249999999999996</v>
      </c>
      <c r="BF5" s="269">
        <v>2.625</v>
      </c>
      <c r="BG5" s="269">
        <v>20.125</v>
      </c>
      <c r="BH5" s="227">
        <v>372</v>
      </c>
      <c r="BI5" s="227">
        <v>13.5</v>
      </c>
      <c r="BJ5" s="227">
        <v>7.5</v>
      </c>
      <c r="BK5" s="227">
        <v>57.5</v>
      </c>
      <c r="BL5" s="268" t="s">
        <v>50</v>
      </c>
      <c r="BM5" s="275">
        <v>100</v>
      </c>
      <c r="BN5" s="269">
        <v>142</v>
      </c>
      <c r="BO5" s="269">
        <v>11.9</v>
      </c>
      <c r="BP5" s="269">
        <v>10.3</v>
      </c>
      <c r="BQ5" s="269">
        <v>0.3</v>
      </c>
      <c r="BR5" s="227">
        <v>142</v>
      </c>
      <c r="BS5" s="227">
        <v>11.9</v>
      </c>
      <c r="BT5" s="227">
        <v>10.3</v>
      </c>
      <c r="BU5" s="227">
        <v>0.3</v>
      </c>
      <c r="BV5" s="275" t="s">
        <v>180</v>
      </c>
      <c r="BW5" s="275">
        <v>100</v>
      </c>
      <c r="BX5" s="269">
        <v>95</v>
      </c>
      <c r="BY5" s="269">
        <v>1.1000000000000001</v>
      </c>
      <c r="BZ5" s="269">
        <v>0.3</v>
      </c>
      <c r="CA5" s="269">
        <v>21</v>
      </c>
      <c r="CB5" s="227">
        <v>95</v>
      </c>
      <c r="CC5" s="227">
        <v>1.1000000000000001</v>
      </c>
      <c r="CD5" s="227">
        <v>0.3</v>
      </c>
      <c r="CE5" s="227">
        <v>21</v>
      </c>
      <c r="CF5" s="268" t="s">
        <v>563</v>
      </c>
      <c r="CG5" s="275">
        <v>30</v>
      </c>
      <c r="CH5" s="269">
        <v>11.7</v>
      </c>
      <c r="CI5" s="269">
        <v>2.1</v>
      </c>
      <c r="CJ5" s="269">
        <v>0.03</v>
      </c>
      <c r="CK5" s="269">
        <v>0.75</v>
      </c>
      <c r="CL5" s="227">
        <v>39</v>
      </c>
      <c r="CM5" s="227">
        <v>7</v>
      </c>
      <c r="CN5" s="227">
        <v>0.1</v>
      </c>
      <c r="CO5" s="227">
        <v>2.5</v>
      </c>
      <c r="CP5" s="275" t="s">
        <v>564</v>
      </c>
      <c r="CQ5" s="275">
        <v>5</v>
      </c>
      <c r="CR5" s="269">
        <v>0</v>
      </c>
      <c r="CS5" s="269">
        <v>0</v>
      </c>
      <c r="CT5" s="269">
        <v>0</v>
      </c>
      <c r="CU5" s="269">
        <v>0</v>
      </c>
      <c r="CV5" s="227">
        <v>0</v>
      </c>
      <c r="CW5" s="227">
        <v>0</v>
      </c>
      <c r="CX5" s="227">
        <v>0</v>
      </c>
      <c r="CY5" s="227">
        <v>0</v>
      </c>
      <c r="CZ5" s="275" t="s">
        <v>237</v>
      </c>
      <c r="DA5" s="275">
        <v>20</v>
      </c>
      <c r="DB5" s="269">
        <v>107</v>
      </c>
      <c r="DC5" s="269">
        <v>1.04</v>
      </c>
      <c r="DD5" s="269">
        <v>6.36</v>
      </c>
      <c r="DE5" s="269">
        <v>10.68</v>
      </c>
      <c r="DF5" s="227">
        <v>535</v>
      </c>
      <c r="DG5" s="227">
        <v>5.2</v>
      </c>
      <c r="DH5" s="227">
        <v>31.8</v>
      </c>
      <c r="DI5" s="227">
        <v>53.4</v>
      </c>
      <c r="DJ5" s="275"/>
      <c r="DK5" s="275"/>
      <c r="DL5" s="269">
        <v>0</v>
      </c>
      <c r="DM5" s="269">
        <v>0</v>
      </c>
      <c r="DN5" s="269">
        <v>0</v>
      </c>
      <c r="DO5" s="269">
        <v>0</v>
      </c>
      <c r="DP5" s="227">
        <v>0</v>
      </c>
      <c r="DQ5" s="227">
        <v>0</v>
      </c>
      <c r="DR5" s="227">
        <v>0</v>
      </c>
      <c r="DS5" s="227">
        <v>0</v>
      </c>
      <c r="DT5" s="275"/>
      <c r="DU5" s="275"/>
      <c r="DV5" s="269">
        <v>0</v>
      </c>
      <c r="DW5" s="269">
        <v>0</v>
      </c>
      <c r="DX5" s="269">
        <v>0</v>
      </c>
      <c r="DY5" s="269">
        <v>0</v>
      </c>
      <c r="DZ5" s="227">
        <v>0</v>
      </c>
      <c r="EA5" s="227">
        <v>0</v>
      </c>
      <c r="EB5" s="227">
        <v>0</v>
      </c>
      <c r="EC5" s="227">
        <v>0</v>
      </c>
      <c r="ED5" s="275"/>
      <c r="EE5" s="275"/>
      <c r="EF5" s="269">
        <v>0</v>
      </c>
      <c r="EG5" s="269">
        <v>0</v>
      </c>
      <c r="EH5" s="269">
        <v>0</v>
      </c>
      <c r="EI5" s="269">
        <v>0</v>
      </c>
      <c r="EJ5" s="227">
        <v>0</v>
      </c>
      <c r="EK5" s="227">
        <v>0</v>
      </c>
      <c r="EL5" s="227">
        <v>0</v>
      </c>
      <c r="EM5" s="227">
        <v>0</v>
      </c>
      <c r="EN5" s="275"/>
      <c r="EO5" s="275"/>
      <c r="EP5" s="269">
        <v>0</v>
      </c>
      <c r="EQ5" s="269">
        <v>0</v>
      </c>
      <c r="ER5" s="269">
        <v>0</v>
      </c>
      <c r="ES5" s="269">
        <v>0</v>
      </c>
      <c r="ET5" s="227">
        <v>0</v>
      </c>
      <c r="EU5" s="227">
        <v>0</v>
      </c>
      <c r="EV5" s="227">
        <v>0</v>
      </c>
      <c r="EW5" s="227">
        <v>0</v>
      </c>
      <c r="EX5" s="275"/>
      <c r="EY5" s="275"/>
      <c r="EZ5" s="269">
        <v>0</v>
      </c>
      <c r="FA5" s="269">
        <v>0</v>
      </c>
      <c r="FB5" s="269">
        <v>0</v>
      </c>
      <c r="FC5" s="269">
        <v>0</v>
      </c>
      <c r="FD5" s="227">
        <v>0</v>
      </c>
      <c r="FE5" s="227">
        <v>0</v>
      </c>
      <c r="FF5" s="227">
        <v>0</v>
      </c>
      <c r="FG5" s="227">
        <v>0</v>
      </c>
      <c r="FH5" s="275"/>
      <c r="FI5" s="275"/>
      <c r="FJ5" s="269">
        <v>0</v>
      </c>
      <c r="FK5" s="269">
        <v>0</v>
      </c>
      <c r="FL5" s="269">
        <v>0</v>
      </c>
      <c r="FM5" s="269">
        <v>0</v>
      </c>
      <c r="FN5" s="227">
        <v>0</v>
      </c>
      <c r="FO5" s="227">
        <v>0</v>
      </c>
      <c r="FP5" s="227">
        <v>0</v>
      </c>
      <c r="FQ5" s="227">
        <v>0</v>
      </c>
      <c r="FR5" s="275"/>
      <c r="FS5" s="275"/>
      <c r="FT5" s="269">
        <v>0</v>
      </c>
      <c r="FU5" s="269">
        <v>0</v>
      </c>
      <c r="FV5" s="269">
        <v>0</v>
      </c>
      <c r="FW5" s="269">
        <v>0</v>
      </c>
      <c r="FX5" s="227">
        <v>0</v>
      </c>
      <c r="FY5" s="227">
        <v>0</v>
      </c>
      <c r="FZ5" s="227">
        <v>0</v>
      </c>
      <c r="GA5" s="227">
        <v>0</v>
      </c>
      <c r="GB5" s="275"/>
      <c r="GC5" s="275"/>
      <c r="GD5" s="269">
        <v>0</v>
      </c>
      <c r="GE5" s="269">
        <v>0</v>
      </c>
      <c r="GF5" s="269">
        <v>0</v>
      </c>
      <c r="GG5" s="269">
        <v>0</v>
      </c>
      <c r="GH5" s="227">
        <v>0</v>
      </c>
      <c r="GI5" s="227">
        <v>0</v>
      </c>
      <c r="GJ5" s="227">
        <v>0</v>
      </c>
      <c r="GK5" s="227">
        <v>0</v>
      </c>
      <c r="GL5" s="275"/>
      <c r="GM5" s="275"/>
      <c r="GN5" s="269">
        <v>0</v>
      </c>
      <c r="GO5" s="269">
        <v>0</v>
      </c>
      <c r="GP5" s="269">
        <v>0</v>
      </c>
      <c r="GQ5" s="269">
        <v>0</v>
      </c>
      <c r="GR5" s="227">
        <v>0</v>
      </c>
      <c r="GS5" s="227">
        <v>0</v>
      </c>
      <c r="GT5" s="227">
        <v>0</v>
      </c>
      <c r="GU5" s="227">
        <v>0</v>
      </c>
      <c r="GV5" s="275"/>
      <c r="GW5" s="275"/>
      <c r="GX5" s="269">
        <v>0</v>
      </c>
      <c r="GY5" s="269">
        <v>0</v>
      </c>
      <c r="GZ5" s="269">
        <v>0</v>
      </c>
      <c r="HA5" s="269">
        <v>0</v>
      </c>
      <c r="HB5" s="227">
        <v>0</v>
      </c>
      <c r="HC5" s="227">
        <v>0</v>
      </c>
      <c r="HD5" s="227">
        <v>0</v>
      </c>
      <c r="HE5" s="227">
        <v>0</v>
      </c>
      <c r="HF5" s="275"/>
      <c r="HG5" s="275"/>
      <c r="HH5" s="269">
        <v>0</v>
      </c>
      <c r="HI5" s="269">
        <v>0</v>
      </c>
      <c r="HJ5" s="269">
        <v>0</v>
      </c>
      <c r="HK5" s="269">
        <v>0</v>
      </c>
      <c r="HL5" s="227">
        <v>0</v>
      </c>
      <c r="HM5" s="227">
        <v>0</v>
      </c>
      <c r="HN5" s="227">
        <v>0</v>
      </c>
      <c r="HO5" s="227">
        <v>0</v>
      </c>
      <c r="HP5" s="275"/>
      <c r="HQ5" s="275"/>
      <c r="HR5" s="269">
        <v>0</v>
      </c>
      <c r="HS5" s="269">
        <v>0</v>
      </c>
      <c r="HT5" s="269">
        <v>0</v>
      </c>
      <c r="HU5" s="269">
        <v>0</v>
      </c>
      <c r="HV5" s="227">
        <v>0</v>
      </c>
      <c r="HW5" s="227">
        <v>0</v>
      </c>
      <c r="HX5" s="227">
        <v>0</v>
      </c>
      <c r="HY5" s="227">
        <v>0</v>
      </c>
      <c r="HZ5" s="275"/>
      <c r="IA5" s="275"/>
      <c r="IB5" s="269">
        <v>0</v>
      </c>
      <c r="IC5" s="269">
        <v>0</v>
      </c>
      <c r="ID5" s="269">
        <v>0</v>
      </c>
      <c r="IE5" s="269">
        <v>0</v>
      </c>
      <c r="IF5" s="227">
        <v>0</v>
      </c>
      <c r="IG5" s="227">
        <v>0</v>
      </c>
      <c r="IH5" s="227">
        <v>0</v>
      </c>
      <c r="II5" s="227">
        <v>0</v>
      </c>
      <c r="IJ5" s="226"/>
      <c r="IK5" s="270" t="s">
        <v>560</v>
      </c>
      <c r="IL5" s="271">
        <v>93.335000000000008</v>
      </c>
      <c r="IM5" s="270">
        <v>100</v>
      </c>
      <c r="IN5" s="271">
        <v>22.354957947179514</v>
      </c>
      <c r="IO5" s="271">
        <v>21.015696148283066</v>
      </c>
      <c r="IP5" s="271">
        <v>56.629345904537416</v>
      </c>
      <c r="IQ5" s="226"/>
      <c r="IR5" s="226"/>
      <c r="IS5" s="226"/>
      <c r="IT5" s="226"/>
      <c r="IU5" s="226"/>
      <c r="IV5" s="226"/>
      <c r="IW5" s="226"/>
      <c r="IX5" s="226"/>
      <c r="IY5" s="226"/>
      <c r="IZ5" s="226"/>
      <c r="JA5" s="226"/>
      <c r="JB5" s="226"/>
      <c r="JC5" s="226"/>
      <c r="JD5" s="226"/>
      <c r="JE5" s="226"/>
      <c r="JF5" s="226"/>
      <c r="JG5" s="226"/>
      <c r="JH5" s="226"/>
      <c r="JI5" s="226"/>
      <c r="JJ5" s="226"/>
      <c r="JK5" s="226"/>
      <c r="JL5" s="226"/>
      <c r="JM5" s="226"/>
      <c r="JN5" s="226"/>
      <c r="JO5" s="226"/>
      <c r="JP5" s="226"/>
      <c r="JQ5" s="226"/>
      <c r="JR5" s="226"/>
      <c r="JS5" s="226"/>
      <c r="JT5" s="226"/>
      <c r="JU5" s="226"/>
      <c r="JV5" s="226"/>
      <c r="JW5" s="226"/>
      <c r="JX5" s="226"/>
      <c r="JY5" s="226"/>
      <c r="JZ5" s="226"/>
      <c r="KA5" s="226"/>
      <c r="KB5" s="226"/>
    </row>
    <row r="6" spans="1:288" s="270" customFormat="1" ht="20.100000000000001" customHeight="1">
      <c r="S6" s="270" t="s">
        <v>547</v>
      </c>
      <c r="AQ6" s="264" t="s">
        <v>558</v>
      </c>
      <c r="AR6" s="264"/>
      <c r="AS6" s="264"/>
      <c r="AT6" s="264"/>
      <c r="AU6" s="321" t="s">
        <v>565</v>
      </c>
      <c r="AV6" s="265" t="s">
        <v>566</v>
      </c>
      <c r="AW6" s="233"/>
      <c r="AX6" s="266">
        <v>395</v>
      </c>
      <c r="AY6" s="266">
        <v>23.775000000000002</v>
      </c>
      <c r="AZ6" s="266">
        <v>10.860000000000001</v>
      </c>
      <c r="BA6" s="266">
        <v>47.160000000000004</v>
      </c>
      <c r="BB6" s="267" t="s">
        <v>60</v>
      </c>
      <c r="BC6" s="268">
        <v>100</v>
      </c>
      <c r="BD6" s="269">
        <v>95</v>
      </c>
      <c r="BE6" s="269">
        <v>1.1000000000000001</v>
      </c>
      <c r="BF6" s="269">
        <v>0.3</v>
      </c>
      <c r="BG6" s="269">
        <v>21</v>
      </c>
      <c r="BH6" s="227">
        <v>95</v>
      </c>
      <c r="BI6" s="227">
        <v>1.1000000000000001</v>
      </c>
      <c r="BJ6" s="227">
        <v>0.3</v>
      </c>
      <c r="BK6" s="227">
        <v>21</v>
      </c>
      <c r="BL6" s="268" t="s">
        <v>567</v>
      </c>
      <c r="BM6" s="268">
        <v>60</v>
      </c>
      <c r="BN6" s="269">
        <v>45.6</v>
      </c>
      <c r="BO6" s="269">
        <v>9.9</v>
      </c>
      <c r="BP6" s="269">
        <v>0.06</v>
      </c>
      <c r="BQ6" s="269">
        <v>0.96</v>
      </c>
      <c r="BR6" s="227">
        <v>76</v>
      </c>
      <c r="BS6" s="227">
        <v>16.5</v>
      </c>
      <c r="BT6" s="227">
        <v>0.1</v>
      </c>
      <c r="BU6" s="227">
        <v>1.6</v>
      </c>
      <c r="BV6" s="268" t="s">
        <v>50</v>
      </c>
      <c r="BW6" s="268">
        <v>50</v>
      </c>
      <c r="BX6" s="269">
        <v>71</v>
      </c>
      <c r="BY6" s="269">
        <v>5.95</v>
      </c>
      <c r="BZ6" s="269">
        <v>5.15</v>
      </c>
      <c r="CA6" s="269">
        <v>0.15</v>
      </c>
      <c r="CB6" s="227">
        <v>142</v>
      </c>
      <c r="CC6" s="227">
        <v>11.9</v>
      </c>
      <c r="CD6" s="227">
        <v>10.3</v>
      </c>
      <c r="CE6" s="227">
        <v>0.3</v>
      </c>
      <c r="CF6" s="268" t="s">
        <v>568</v>
      </c>
      <c r="CG6" s="268">
        <v>30</v>
      </c>
      <c r="CH6" s="269">
        <v>111.6</v>
      </c>
      <c r="CI6" s="269">
        <v>4.05</v>
      </c>
      <c r="CJ6" s="269">
        <v>2.25</v>
      </c>
      <c r="CK6" s="269">
        <v>17.25</v>
      </c>
      <c r="CL6" s="227">
        <v>372</v>
      </c>
      <c r="CM6" s="227">
        <v>13.5</v>
      </c>
      <c r="CN6" s="227">
        <v>7.5</v>
      </c>
      <c r="CO6" s="227">
        <v>57.5</v>
      </c>
      <c r="CP6" s="268" t="s">
        <v>569</v>
      </c>
      <c r="CQ6" s="268">
        <v>10</v>
      </c>
      <c r="CR6" s="269">
        <v>52</v>
      </c>
      <c r="CS6" s="269">
        <v>0.6</v>
      </c>
      <c r="CT6" s="269">
        <v>2.8</v>
      </c>
      <c r="CU6" s="269">
        <v>5.7</v>
      </c>
      <c r="CV6" s="227">
        <v>520</v>
      </c>
      <c r="CW6" s="227">
        <v>6</v>
      </c>
      <c r="CX6" s="227">
        <v>28</v>
      </c>
      <c r="CY6" s="227">
        <v>57</v>
      </c>
      <c r="CZ6" s="268" t="s">
        <v>55</v>
      </c>
      <c r="DA6" s="268">
        <v>5</v>
      </c>
      <c r="DB6" s="269">
        <v>19.8</v>
      </c>
      <c r="DC6" s="269">
        <v>2.1749999999999998</v>
      </c>
      <c r="DD6" s="269">
        <v>0.3</v>
      </c>
      <c r="DE6" s="269">
        <v>2.1</v>
      </c>
      <c r="DF6" s="227">
        <v>396</v>
      </c>
      <c r="DG6" s="227">
        <v>43.5</v>
      </c>
      <c r="DH6" s="227">
        <v>6</v>
      </c>
      <c r="DI6" s="227">
        <v>42</v>
      </c>
      <c r="DJ6" s="268" t="s">
        <v>570</v>
      </c>
      <c r="DK6" s="268"/>
      <c r="DL6" s="269">
        <v>0</v>
      </c>
      <c r="DM6" s="269">
        <v>0</v>
      </c>
      <c r="DN6" s="269">
        <v>0</v>
      </c>
      <c r="DO6" s="269">
        <v>0</v>
      </c>
      <c r="DP6" s="227">
        <v>0</v>
      </c>
      <c r="DQ6" s="227">
        <v>0</v>
      </c>
      <c r="DR6" s="227">
        <v>0</v>
      </c>
      <c r="DS6" s="227">
        <v>0</v>
      </c>
      <c r="DT6" s="268" t="s">
        <v>489</v>
      </c>
      <c r="DU6" s="268"/>
      <c r="DV6" s="269">
        <v>0</v>
      </c>
      <c r="DW6" s="269">
        <v>0</v>
      </c>
      <c r="DX6" s="269">
        <v>0</v>
      </c>
      <c r="DY6" s="269">
        <v>0</v>
      </c>
      <c r="DZ6" s="227">
        <v>0</v>
      </c>
      <c r="EA6" s="227">
        <v>0</v>
      </c>
      <c r="EB6" s="227">
        <v>0</v>
      </c>
      <c r="EC6" s="227">
        <v>0</v>
      </c>
      <c r="ED6" s="268" t="s">
        <v>489</v>
      </c>
      <c r="EE6" s="268"/>
      <c r="EF6" s="269">
        <v>0</v>
      </c>
      <c r="EG6" s="269">
        <v>0</v>
      </c>
      <c r="EH6" s="269">
        <v>0</v>
      </c>
      <c r="EI6" s="269">
        <v>0</v>
      </c>
      <c r="EJ6" s="227">
        <v>0</v>
      </c>
      <c r="EK6" s="227">
        <v>0</v>
      </c>
      <c r="EL6" s="227">
        <v>0</v>
      </c>
      <c r="EM6" s="227">
        <v>0</v>
      </c>
      <c r="EN6" s="268" t="s">
        <v>489</v>
      </c>
      <c r="EO6" s="268"/>
      <c r="EP6" s="269">
        <v>0</v>
      </c>
      <c r="EQ6" s="269">
        <v>0</v>
      </c>
      <c r="ER6" s="269">
        <v>0</v>
      </c>
      <c r="ES6" s="269">
        <v>0</v>
      </c>
      <c r="ET6" s="227">
        <v>0</v>
      </c>
      <c r="EU6" s="227">
        <v>0</v>
      </c>
      <c r="EV6" s="227">
        <v>0</v>
      </c>
      <c r="EW6" s="227">
        <v>0</v>
      </c>
      <c r="EX6" s="268" t="s">
        <v>489</v>
      </c>
      <c r="EY6" s="268"/>
      <c r="EZ6" s="269">
        <v>0</v>
      </c>
      <c r="FA6" s="269">
        <v>0</v>
      </c>
      <c r="FB6" s="269">
        <v>0</v>
      </c>
      <c r="FC6" s="269">
        <v>0</v>
      </c>
      <c r="FD6" s="227">
        <v>0</v>
      </c>
      <c r="FE6" s="227">
        <v>0</v>
      </c>
      <c r="FF6" s="227">
        <v>0</v>
      </c>
      <c r="FG6" s="227">
        <v>0</v>
      </c>
      <c r="FH6" s="268" t="s">
        <v>489</v>
      </c>
      <c r="FI6" s="268"/>
      <c r="FJ6" s="269">
        <v>0</v>
      </c>
      <c r="FK6" s="269">
        <v>0</v>
      </c>
      <c r="FL6" s="269">
        <v>0</v>
      </c>
      <c r="FM6" s="269">
        <v>0</v>
      </c>
      <c r="FN6" s="227">
        <v>0</v>
      </c>
      <c r="FO6" s="227">
        <v>0</v>
      </c>
      <c r="FP6" s="227">
        <v>0</v>
      </c>
      <c r="FQ6" s="227">
        <v>0</v>
      </c>
      <c r="FR6" s="268" t="s">
        <v>489</v>
      </c>
      <c r="FS6" s="268"/>
      <c r="FT6" s="269">
        <v>0</v>
      </c>
      <c r="FU6" s="269">
        <v>0</v>
      </c>
      <c r="FV6" s="269">
        <v>0</v>
      </c>
      <c r="FW6" s="269">
        <v>0</v>
      </c>
      <c r="FX6" s="227">
        <v>0</v>
      </c>
      <c r="FY6" s="227">
        <v>0</v>
      </c>
      <c r="FZ6" s="227">
        <v>0</v>
      </c>
      <c r="GA6" s="227">
        <v>0</v>
      </c>
      <c r="GB6" s="268" t="s">
        <v>489</v>
      </c>
      <c r="GC6" s="268"/>
      <c r="GD6" s="269">
        <v>0</v>
      </c>
      <c r="GE6" s="269">
        <v>0</v>
      </c>
      <c r="GF6" s="269">
        <v>0</v>
      </c>
      <c r="GG6" s="269">
        <v>0</v>
      </c>
      <c r="GH6" s="227">
        <v>0</v>
      </c>
      <c r="GI6" s="227">
        <v>0</v>
      </c>
      <c r="GJ6" s="227">
        <v>0</v>
      </c>
      <c r="GK6" s="227">
        <v>0</v>
      </c>
      <c r="GL6" s="268" t="s">
        <v>489</v>
      </c>
      <c r="GM6" s="268"/>
      <c r="GN6" s="269">
        <v>0</v>
      </c>
      <c r="GO6" s="269">
        <v>0</v>
      </c>
      <c r="GP6" s="269">
        <v>0</v>
      </c>
      <c r="GQ6" s="269">
        <v>0</v>
      </c>
      <c r="GR6" s="227">
        <v>0</v>
      </c>
      <c r="GS6" s="227">
        <v>0</v>
      </c>
      <c r="GT6" s="227">
        <v>0</v>
      </c>
      <c r="GU6" s="227">
        <v>0</v>
      </c>
      <c r="GV6" s="268" t="s">
        <v>489</v>
      </c>
      <c r="GW6" s="268"/>
      <c r="GX6" s="269">
        <v>0</v>
      </c>
      <c r="GY6" s="269">
        <v>0</v>
      </c>
      <c r="GZ6" s="269">
        <v>0</v>
      </c>
      <c r="HA6" s="269">
        <v>0</v>
      </c>
      <c r="HB6" s="227">
        <v>0</v>
      </c>
      <c r="HC6" s="227">
        <v>0</v>
      </c>
      <c r="HD6" s="227">
        <v>0</v>
      </c>
      <c r="HE6" s="227">
        <v>0</v>
      </c>
      <c r="HF6" s="268"/>
      <c r="HG6" s="268"/>
      <c r="HH6" s="269">
        <v>0</v>
      </c>
      <c r="HI6" s="269">
        <v>0</v>
      </c>
      <c r="HJ6" s="269">
        <v>0</v>
      </c>
      <c r="HK6" s="269">
        <v>0</v>
      </c>
      <c r="HL6" s="227">
        <v>0</v>
      </c>
      <c r="HM6" s="227">
        <v>0</v>
      </c>
      <c r="HN6" s="227">
        <v>0</v>
      </c>
      <c r="HO6" s="227">
        <v>0</v>
      </c>
      <c r="HP6" s="268"/>
      <c r="HQ6" s="268"/>
      <c r="HR6" s="269">
        <v>0</v>
      </c>
      <c r="HS6" s="269">
        <v>0</v>
      </c>
      <c r="HT6" s="269">
        <v>0</v>
      </c>
      <c r="HU6" s="269">
        <v>0</v>
      </c>
      <c r="HV6" s="227">
        <v>0</v>
      </c>
      <c r="HW6" s="227">
        <v>0</v>
      </c>
      <c r="HX6" s="227">
        <v>0</v>
      </c>
      <c r="HY6" s="227">
        <v>0</v>
      </c>
      <c r="HZ6" s="268"/>
      <c r="IA6" s="268"/>
      <c r="IB6" s="269">
        <v>0</v>
      </c>
      <c r="IC6" s="269">
        <v>0</v>
      </c>
      <c r="ID6" s="269">
        <v>0</v>
      </c>
      <c r="IE6" s="269">
        <v>0</v>
      </c>
      <c r="IF6" s="227">
        <v>0</v>
      </c>
      <c r="IG6" s="227">
        <v>0</v>
      </c>
      <c r="IH6" s="227">
        <v>0</v>
      </c>
      <c r="II6" s="227">
        <v>0</v>
      </c>
      <c r="IK6" s="270" t="s">
        <v>565</v>
      </c>
      <c r="IL6" s="271">
        <v>81.795000000000016</v>
      </c>
      <c r="IM6" s="270">
        <v>100</v>
      </c>
      <c r="IN6" s="271">
        <v>29.066568861177327</v>
      </c>
      <c r="IO6" s="271">
        <v>13.277095176966807</v>
      </c>
      <c r="IP6" s="271">
        <v>57.656335961855845</v>
      </c>
    </row>
    <row r="7" spans="1:288" s="270" customFormat="1" ht="20.100000000000001" customHeight="1">
      <c r="A7" s="263"/>
      <c r="B7" s="263"/>
      <c r="C7" s="263"/>
      <c r="D7" s="263"/>
      <c r="E7" s="263"/>
      <c r="F7" s="263"/>
      <c r="G7" s="226"/>
      <c r="H7" s="226"/>
      <c r="I7" s="226"/>
      <c r="J7" s="226"/>
      <c r="K7" s="226"/>
      <c r="L7" s="226"/>
      <c r="M7" s="226"/>
      <c r="N7" s="226"/>
      <c r="O7" s="226"/>
      <c r="P7" s="226"/>
      <c r="Q7" s="226" t="s">
        <v>547</v>
      </c>
      <c r="R7" s="226"/>
      <c r="S7" s="226"/>
      <c r="T7" s="226"/>
      <c r="U7" s="226"/>
      <c r="V7" s="226"/>
      <c r="W7" s="226"/>
      <c r="X7" s="226"/>
      <c r="Y7" s="226"/>
      <c r="Z7" s="226"/>
      <c r="AA7" s="226"/>
      <c r="AB7" s="226"/>
      <c r="AC7" s="226"/>
      <c r="AD7" s="226"/>
      <c r="AE7" s="226"/>
      <c r="AF7" s="226"/>
      <c r="AG7" s="226"/>
      <c r="AH7" s="226"/>
      <c r="AI7" s="226"/>
      <c r="AJ7" s="226"/>
      <c r="AK7" s="226"/>
      <c r="AL7" s="226"/>
      <c r="AM7" s="226"/>
      <c r="AN7" s="226"/>
      <c r="AO7" s="226"/>
      <c r="AP7" s="226"/>
      <c r="AQ7" s="264" t="s">
        <v>571</v>
      </c>
      <c r="AR7" s="264"/>
      <c r="AS7" s="264"/>
      <c r="AT7" s="264"/>
      <c r="AU7" s="321" t="s">
        <v>572</v>
      </c>
      <c r="AV7" s="265" t="s">
        <v>573</v>
      </c>
      <c r="AW7" s="233"/>
      <c r="AX7" s="266">
        <v>185</v>
      </c>
      <c r="AY7" s="266">
        <v>15.04</v>
      </c>
      <c r="AZ7" s="266">
        <v>6.5600000000000005</v>
      </c>
      <c r="BA7" s="266">
        <v>15.68</v>
      </c>
      <c r="BB7" s="267" t="s">
        <v>563</v>
      </c>
      <c r="BC7" s="268">
        <v>200</v>
      </c>
      <c r="BD7" s="269">
        <v>78</v>
      </c>
      <c r="BE7" s="269">
        <v>14</v>
      </c>
      <c r="BF7" s="269">
        <v>0.2</v>
      </c>
      <c r="BG7" s="269">
        <v>5</v>
      </c>
      <c r="BH7" s="227">
        <v>39</v>
      </c>
      <c r="BI7" s="227">
        <v>7</v>
      </c>
      <c r="BJ7" s="227">
        <v>0.1</v>
      </c>
      <c r="BK7" s="227">
        <v>2.5</v>
      </c>
      <c r="BL7" s="268" t="s">
        <v>574</v>
      </c>
      <c r="BM7" s="268">
        <v>20</v>
      </c>
      <c r="BN7" s="269">
        <v>107</v>
      </c>
      <c r="BO7" s="269">
        <v>1.04</v>
      </c>
      <c r="BP7" s="269">
        <v>6.36</v>
      </c>
      <c r="BQ7" s="269">
        <v>10.68</v>
      </c>
      <c r="BR7" s="227">
        <v>535</v>
      </c>
      <c r="BS7" s="227">
        <v>5.2</v>
      </c>
      <c r="BT7" s="227">
        <v>31.8</v>
      </c>
      <c r="BU7" s="227">
        <v>53.4</v>
      </c>
      <c r="BV7" s="268" t="s">
        <v>489</v>
      </c>
      <c r="BW7" s="268"/>
      <c r="BX7" s="269">
        <v>0</v>
      </c>
      <c r="BY7" s="269">
        <v>0</v>
      </c>
      <c r="BZ7" s="269">
        <v>0</v>
      </c>
      <c r="CA7" s="269">
        <v>0</v>
      </c>
      <c r="CB7" s="227">
        <v>0</v>
      </c>
      <c r="CC7" s="227">
        <v>0</v>
      </c>
      <c r="CD7" s="227">
        <v>0</v>
      </c>
      <c r="CE7" s="227">
        <v>0</v>
      </c>
      <c r="CF7" s="268" t="s">
        <v>489</v>
      </c>
      <c r="CG7" s="268"/>
      <c r="CH7" s="269">
        <v>0</v>
      </c>
      <c r="CI7" s="269">
        <v>0</v>
      </c>
      <c r="CJ7" s="269">
        <v>0</v>
      </c>
      <c r="CK7" s="269">
        <v>0</v>
      </c>
      <c r="CL7" s="227">
        <v>0</v>
      </c>
      <c r="CM7" s="227">
        <v>0</v>
      </c>
      <c r="CN7" s="227">
        <v>0</v>
      </c>
      <c r="CO7" s="227">
        <v>0</v>
      </c>
      <c r="CP7" s="268" t="s">
        <v>489</v>
      </c>
      <c r="CQ7" s="268"/>
      <c r="CR7" s="269">
        <v>0</v>
      </c>
      <c r="CS7" s="269">
        <v>0</v>
      </c>
      <c r="CT7" s="269">
        <v>0</v>
      </c>
      <c r="CU7" s="269">
        <v>0</v>
      </c>
      <c r="CV7" s="227">
        <v>0</v>
      </c>
      <c r="CW7" s="227">
        <v>0</v>
      </c>
      <c r="CX7" s="227">
        <v>0</v>
      </c>
      <c r="CY7" s="227">
        <v>0</v>
      </c>
      <c r="CZ7" s="268" t="s">
        <v>489</v>
      </c>
      <c r="DA7" s="268"/>
      <c r="DB7" s="269">
        <v>0</v>
      </c>
      <c r="DC7" s="269">
        <v>0</v>
      </c>
      <c r="DD7" s="269">
        <v>0</v>
      </c>
      <c r="DE7" s="269">
        <v>0</v>
      </c>
      <c r="DF7" s="227">
        <v>0</v>
      </c>
      <c r="DG7" s="227">
        <v>0</v>
      </c>
      <c r="DH7" s="227">
        <v>0</v>
      </c>
      <c r="DI7" s="227">
        <v>0</v>
      </c>
      <c r="DJ7" s="268" t="s">
        <v>489</v>
      </c>
      <c r="DK7" s="268"/>
      <c r="DL7" s="269">
        <v>0</v>
      </c>
      <c r="DM7" s="269">
        <v>0</v>
      </c>
      <c r="DN7" s="269">
        <v>0</v>
      </c>
      <c r="DO7" s="269">
        <v>0</v>
      </c>
      <c r="DP7" s="227">
        <v>0</v>
      </c>
      <c r="DQ7" s="227">
        <v>0</v>
      </c>
      <c r="DR7" s="227">
        <v>0</v>
      </c>
      <c r="DS7" s="227">
        <v>0</v>
      </c>
      <c r="DT7" s="268" t="s">
        <v>489</v>
      </c>
      <c r="DU7" s="268"/>
      <c r="DV7" s="269">
        <v>0</v>
      </c>
      <c r="DW7" s="269">
        <v>0</v>
      </c>
      <c r="DX7" s="269">
        <v>0</v>
      </c>
      <c r="DY7" s="269">
        <v>0</v>
      </c>
      <c r="DZ7" s="227">
        <v>0</v>
      </c>
      <c r="EA7" s="227">
        <v>0</v>
      </c>
      <c r="EB7" s="227">
        <v>0</v>
      </c>
      <c r="EC7" s="227">
        <v>0</v>
      </c>
      <c r="ED7" s="268" t="s">
        <v>489</v>
      </c>
      <c r="EE7" s="268"/>
      <c r="EF7" s="269">
        <v>0</v>
      </c>
      <c r="EG7" s="269">
        <v>0</v>
      </c>
      <c r="EH7" s="269">
        <v>0</v>
      </c>
      <c r="EI7" s="269">
        <v>0</v>
      </c>
      <c r="EJ7" s="227">
        <v>0</v>
      </c>
      <c r="EK7" s="227">
        <v>0</v>
      </c>
      <c r="EL7" s="227">
        <v>0</v>
      </c>
      <c r="EM7" s="227">
        <v>0</v>
      </c>
      <c r="EN7" s="268" t="s">
        <v>489</v>
      </c>
      <c r="EO7" s="268"/>
      <c r="EP7" s="269">
        <v>0</v>
      </c>
      <c r="EQ7" s="269">
        <v>0</v>
      </c>
      <c r="ER7" s="269">
        <v>0</v>
      </c>
      <c r="ES7" s="269">
        <v>0</v>
      </c>
      <c r="ET7" s="227">
        <v>0</v>
      </c>
      <c r="EU7" s="227">
        <v>0</v>
      </c>
      <c r="EV7" s="227">
        <v>0</v>
      </c>
      <c r="EW7" s="227">
        <v>0</v>
      </c>
      <c r="EX7" s="268" t="s">
        <v>489</v>
      </c>
      <c r="EY7" s="268"/>
      <c r="EZ7" s="269">
        <v>0</v>
      </c>
      <c r="FA7" s="269">
        <v>0</v>
      </c>
      <c r="FB7" s="269">
        <v>0</v>
      </c>
      <c r="FC7" s="269">
        <v>0</v>
      </c>
      <c r="FD7" s="227">
        <v>0</v>
      </c>
      <c r="FE7" s="227">
        <v>0</v>
      </c>
      <c r="FF7" s="227">
        <v>0</v>
      </c>
      <c r="FG7" s="227">
        <v>0</v>
      </c>
      <c r="FH7" s="268" t="s">
        <v>489</v>
      </c>
      <c r="FI7" s="268"/>
      <c r="FJ7" s="269">
        <v>0</v>
      </c>
      <c r="FK7" s="269">
        <v>0</v>
      </c>
      <c r="FL7" s="269">
        <v>0</v>
      </c>
      <c r="FM7" s="269">
        <v>0</v>
      </c>
      <c r="FN7" s="227">
        <v>0</v>
      </c>
      <c r="FO7" s="227">
        <v>0</v>
      </c>
      <c r="FP7" s="227">
        <v>0</v>
      </c>
      <c r="FQ7" s="227">
        <v>0</v>
      </c>
      <c r="FR7" s="268" t="s">
        <v>489</v>
      </c>
      <c r="FS7" s="268"/>
      <c r="FT7" s="269">
        <v>0</v>
      </c>
      <c r="FU7" s="269">
        <v>0</v>
      </c>
      <c r="FV7" s="269">
        <v>0</v>
      </c>
      <c r="FW7" s="269">
        <v>0</v>
      </c>
      <c r="FX7" s="227">
        <v>0</v>
      </c>
      <c r="FY7" s="227">
        <v>0</v>
      </c>
      <c r="FZ7" s="227">
        <v>0</v>
      </c>
      <c r="GA7" s="227">
        <v>0</v>
      </c>
      <c r="GB7" s="268" t="s">
        <v>489</v>
      </c>
      <c r="GC7" s="268"/>
      <c r="GD7" s="269">
        <v>0</v>
      </c>
      <c r="GE7" s="269">
        <v>0</v>
      </c>
      <c r="GF7" s="269">
        <v>0</v>
      </c>
      <c r="GG7" s="269">
        <v>0</v>
      </c>
      <c r="GH7" s="227">
        <v>0</v>
      </c>
      <c r="GI7" s="227">
        <v>0</v>
      </c>
      <c r="GJ7" s="227">
        <v>0</v>
      </c>
      <c r="GK7" s="227">
        <v>0</v>
      </c>
      <c r="GL7" s="268" t="s">
        <v>489</v>
      </c>
      <c r="GM7" s="268"/>
      <c r="GN7" s="269">
        <v>0</v>
      </c>
      <c r="GO7" s="269">
        <v>0</v>
      </c>
      <c r="GP7" s="269">
        <v>0</v>
      </c>
      <c r="GQ7" s="269">
        <v>0</v>
      </c>
      <c r="GR7" s="227">
        <v>0</v>
      </c>
      <c r="GS7" s="227">
        <v>0</v>
      </c>
      <c r="GT7" s="227">
        <v>0</v>
      </c>
      <c r="GU7" s="227">
        <v>0</v>
      </c>
      <c r="GV7" s="268" t="s">
        <v>489</v>
      </c>
      <c r="GW7" s="268"/>
      <c r="GX7" s="269">
        <v>0</v>
      </c>
      <c r="GY7" s="269">
        <v>0</v>
      </c>
      <c r="GZ7" s="269">
        <v>0</v>
      </c>
      <c r="HA7" s="269">
        <v>0</v>
      </c>
      <c r="HB7" s="227">
        <v>0</v>
      </c>
      <c r="HC7" s="227">
        <v>0</v>
      </c>
      <c r="HD7" s="227">
        <v>0</v>
      </c>
      <c r="HE7" s="227">
        <v>0</v>
      </c>
      <c r="HF7" s="268"/>
      <c r="HG7" s="268"/>
      <c r="HH7" s="269">
        <v>0</v>
      </c>
      <c r="HI7" s="269">
        <v>0</v>
      </c>
      <c r="HJ7" s="269">
        <v>0</v>
      </c>
      <c r="HK7" s="269">
        <v>0</v>
      </c>
      <c r="HL7" s="227">
        <v>0</v>
      </c>
      <c r="HM7" s="227">
        <v>0</v>
      </c>
      <c r="HN7" s="227">
        <v>0</v>
      </c>
      <c r="HO7" s="227">
        <v>0</v>
      </c>
      <c r="HP7" s="268"/>
      <c r="HQ7" s="268"/>
      <c r="HR7" s="269">
        <v>0</v>
      </c>
      <c r="HS7" s="269">
        <v>0</v>
      </c>
      <c r="HT7" s="269">
        <v>0</v>
      </c>
      <c r="HU7" s="269">
        <v>0</v>
      </c>
      <c r="HV7" s="227">
        <v>0</v>
      </c>
      <c r="HW7" s="227">
        <v>0</v>
      </c>
      <c r="HX7" s="227">
        <v>0</v>
      </c>
      <c r="HY7" s="227">
        <v>0</v>
      </c>
      <c r="HZ7" s="268"/>
      <c r="IA7" s="268"/>
      <c r="IB7" s="269">
        <v>0</v>
      </c>
      <c r="IC7" s="269">
        <v>0</v>
      </c>
      <c r="ID7" s="269">
        <v>0</v>
      </c>
      <c r="IE7" s="269">
        <v>0</v>
      </c>
      <c r="IF7" s="227">
        <v>0</v>
      </c>
      <c r="IG7" s="227">
        <v>0</v>
      </c>
      <c r="IH7" s="227">
        <v>0</v>
      </c>
      <c r="II7" s="227">
        <v>0</v>
      </c>
      <c r="IK7" s="270" t="s">
        <v>572</v>
      </c>
      <c r="IL7" s="271">
        <v>37.28</v>
      </c>
      <c r="IM7" s="270">
        <v>100</v>
      </c>
      <c r="IN7" s="271">
        <v>40.343347639484975</v>
      </c>
      <c r="IO7" s="271">
        <v>17.596566523605151</v>
      </c>
      <c r="IP7" s="271">
        <v>42.06008583690987</v>
      </c>
    </row>
    <row r="8" spans="1:288" s="270" customFormat="1" ht="20.100000000000001" customHeight="1">
      <c r="A8" s="226"/>
      <c r="B8" s="226"/>
      <c r="C8" s="226" t="s">
        <v>547</v>
      </c>
      <c r="D8" s="226"/>
      <c r="E8" s="226"/>
      <c r="F8" s="226"/>
      <c r="G8" s="226"/>
      <c r="H8" s="226"/>
      <c r="I8" s="226"/>
      <c r="J8" s="226"/>
      <c r="K8" s="226"/>
      <c r="L8" s="226"/>
      <c r="M8" s="226"/>
      <c r="N8" s="226"/>
      <c r="O8" s="226"/>
      <c r="P8" s="226"/>
      <c r="Q8" s="226"/>
      <c r="R8" s="226"/>
      <c r="S8" s="226"/>
      <c r="T8" s="226"/>
      <c r="U8" s="226"/>
      <c r="V8" s="226"/>
      <c r="W8" s="226"/>
      <c r="X8" s="226"/>
      <c r="Y8" s="226"/>
      <c r="Z8" s="226"/>
      <c r="AA8" s="226"/>
      <c r="AB8" s="226"/>
      <c r="AC8" s="226"/>
      <c r="AD8" s="226"/>
      <c r="AE8" s="226"/>
      <c r="AF8" s="226"/>
      <c r="AG8" s="226"/>
      <c r="AH8" s="226"/>
      <c r="AI8" s="226"/>
      <c r="AJ8" s="226"/>
      <c r="AK8" s="226"/>
      <c r="AL8" s="226"/>
      <c r="AM8" s="226"/>
      <c r="AN8" s="226"/>
      <c r="AO8" s="226"/>
      <c r="AP8" s="226"/>
      <c r="AQ8" s="264" t="s">
        <v>500</v>
      </c>
      <c r="AR8" s="264"/>
      <c r="AS8" s="264" t="s">
        <v>559</v>
      </c>
      <c r="AT8" s="264"/>
      <c r="AU8" s="322" t="s">
        <v>575</v>
      </c>
      <c r="AV8" s="272" t="s">
        <v>576</v>
      </c>
      <c r="AW8" s="276" t="s">
        <v>577</v>
      </c>
      <c r="AX8" s="266">
        <v>307.02500000000003</v>
      </c>
      <c r="AY8" s="266">
        <v>19.184999999999999</v>
      </c>
      <c r="AZ8" s="266">
        <v>8.3925000000000001</v>
      </c>
      <c r="BA8" s="266">
        <v>36.28</v>
      </c>
      <c r="BB8" s="273" t="s">
        <v>578</v>
      </c>
      <c r="BC8" s="274">
        <v>120</v>
      </c>
      <c r="BD8" s="269">
        <v>67.2</v>
      </c>
      <c r="BE8" s="269">
        <v>13.68</v>
      </c>
      <c r="BF8" s="269">
        <v>0.72</v>
      </c>
      <c r="BG8" s="269">
        <v>1.44</v>
      </c>
      <c r="BH8" s="227">
        <v>56</v>
      </c>
      <c r="BI8" s="227">
        <v>11.4</v>
      </c>
      <c r="BJ8" s="227">
        <v>0.6</v>
      </c>
      <c r="BK8" s="227">
        <v>1.2</v>
      </c>
      <c r="BL8" s="275" t="s">
        <v>579</v>
      </c>
      <c r="BM8" s="275">
        <v>30</v>
      </c>
      <c r="BN8" s="269">
        <v>104.4</v>
      </c>
      <c r="BO8" s="269">
        <v>1.98</v>
      </c>
      <c r="BP8" s="269">
        <v>0.18</v>
      </c>
      <c r="BQ8" s="269">
        <v>23.49</v>
      </c>
      <c r="BR8" s="227">
        <v>348</v>
      </c>
      <c r="BS8" s="227">
        <v>6.6</v>
      </c>
      <c r="BT8" s="227">
        <v>0.6</v>
      </c>
      <c r="BU8" s="227">
        <v>78.3</v>
      </c>
      <c r="BV8" s="275" t="s">
        <v>580</v>
      </c>
      <c r="BW8" s="275">
        <v>50</v>
      </c>
      <c r="BX8" s="269">
        <v>44</v>
      </c>
      <c r="BY8" s="269">
        <v>2.4</v>
      </c>
      <c r="BZ8" s="269">
        <v>0.4</v>
      </c>
      <c r="CA8" s="269">
        <v>6.4</v>
      </c>
      <c r="CB8" s="227">
        <v>88</v>
      </c>
      <c r="CC8" s="227">
        <v>4.8</v>
      </c>
      <c r="CD8" s="227">
        <v>0.8</v>
      </c>
      <c r="CE8" s="227">
        <v>12.8</v>
      </c>
      <c r="CF8" s="275" t="s">
        <v>178</v>
      </c>
      <c r="CG8" s="275">
        <v>5</v>
      </c>
      <c r="CH8" s="269">
        <v>40.450000000000003</v>
      </c>
      <c r="CI8" s="269">
        <v>0</v>
      </c>
      <c r="CJ8" s="269">
        <v>4.4950000000000001</v>
      </c>
      <c r="CK8" s="269">
        <v>0</v>
      </c>
      <c r="CL8" s="227">
        <v>809</v>
      </c>
      <c r="CM8" s="227">
        <v>0</v>
      </c>
      <c r="CN8" s="227">
        <v>89.9</v>
      </c>
      <c r="CO8" s="227">
        <v>0</v>
      </c>
      <c r="CP8" s="275" t="s">
        <v>581</v>
      </c>
      <c r="CQ8" s="275"/>
      <c r="CR8" s="269">
        <v>0</v>
      </c>
      <c r="CS8" s="269">
        <v>0</v>
      </c>
      <c r="CT8" s="269">
        <v>0</v>
      </c>
      <c r="CU8" s="269">
        <v>0</v>
      </c>
      <c r="CV8" s="227">
        <v>0</v>
      </c>
      <c r="CW8" s="227">
        <v>0</v>
      </c>
      <c r="CX8" s="227">
        <v>0</v>
      </c>
      <c r="CY8" s="227">
        <v>0</v>
      </c>
      <c r="CZ8" s="275" t="s">
        <v>582</v>
      </c>
      <c r="DA8" s="275">
        <v>50</v>
      </c>
      <c r="DB8" s="269">
        <v>50.975000000000001</v>
      </c>
      <c r="DC8" s="269">
        <v>1.125</v>
      </c>
      <c r="DD8" s="269">
        <v>2.5975000000000001</v>
      </c>
      <c r="DE8" s="269">
        <v>4.95</v>
      </c>
      <c r="DF8" s="227">
        <v>101.95</v>
      </c>
      <c r="DG8" s="227">
        <v>2.25</v>
      </c>
      <c r="DH8" s="227">
        <v>5.1950000000000003</v>
      </c>
      <c r="DI8" s="227">
        <v>9.9</v>
      </c>
      <c r="DJ8" s="275"/>
      <c r="DK8" s="275"/>
      <c r="DL8" s="269">
        <v>0</v>
      </c>
      <c r="DM8" s="269">
        <v>0</v>
      </c>
      <c r="DN8" s="269">
        <v>0</v>
      </c>
      <c r="DO8" s="269">
        <v>0</v>
      </c>
      <c r="DP8" s="227">
        <v>0</v>
      </c>
      <c r="DQ8" s="227">
        <v>0</v>
      </c>
      <c r="DR8" s="227">
        <v>0</v>
      </c>
      <c r="DS8" s="227">
        <v>0</v>
      </c>
      <c r="DT8" s="275"/>
      <c r="DU8" s="275"/>
      <c r="DV8" s="269">
        <v>0</v>
      </c>
      <c r="DW8" s="269">
        <v>0</v>
      </c>
      <c r="DX8" s="269">
        <v>0</v>
      </c>
      <c r="DY8" s="269">
        <v>0</v>
      </c>
      <c r="DZ8" s="227">
        <v>0</v>
      </c>
      <c r="EA8" s="227">
        <v>0</v>
      </c>
      <c r="EB8" s="227">
        <v>0</v>
      </c>
      <c r="EC8" s="227">
        <v>0</v>
      </c>
      <c r="ED8" s="275"/>
      <c r="EE8" s="275"/>
      <c r="EF8" s="269">
        <v>0</v>
      </c>
      <c r="EG8" s="269">
        <v>0</v>
      </c>
      <c r="EH8" s="269">
        <v>0</v>
      </c>
      <c r="EI8" s="269">
        <v>0</v>
      </c>
      <c r="EJ8" s="227">
        <v>0</v>
      </c>
      <c r="EK8" s="227">
        <v>0</v>
      </c>
      <c r="EL8" s="227">
        <v>0</v>
      </c>
      <c r="EM8" s="227">
        <v>0</v>
      </c>
      <c r="EN8" s="275"/>
      <c r="EO8" s="275"/>
      <c r="EP8" s="269">
        <v>0</v>
      </c>
      <c r="EQ8" s="269">
        <v>0</v>
      </c>
      <c r="ER8" s="269">
        <v>0</v>
      </c>
      <c r="ES8" s="269">
        <v>0</v>
      </c>
      <c r="ET8" s="227">
        <v>0</v>
      </c>
      <c r="EU8" s="227">
        <v>0</v>
      </c>
      <c r="EV8" s="227">
        <v>0</v>
      </c>
      <c r="EW8" s="227">
        <v>0</v>
      </c>
      <c r="EX8" s="275"/>
      <c r="EY8" s="275"/>
      <c r="EZ8" s="269">
        <v>0</v>
      </c>
      <c r="FA8" s="269">
        <v>0</v>
      </c>
      <c r="FB8" s="269">
        <v>0</v>
      </c>
      <c r="FC8" s="269">
        <v>0</v>
      </c>
      <c r="FD8" s="227">
        <v>0</v>
      </c>
      <c r="FE8" s="227">
        <v>0</v>
      </c>
      <c r="FF8" s="227">
        <v>0</v>
      </c>
      <c r="FG8" s="227">
        <v>0</v>
      </c>
      <c r="FH8" s="275"/>
      <c r="FI8" s="275"/>
      <c r="FJ8" s="269">
        <v>0</v>
      </c>
      <c r="FK8" s="269">
        <v>0</v>
      </c>
      <c r="FL8" s="269">
        <v>0</v>
      </c>
      <c r="FM8" s="269">
        <v>0</v>
      </c>
      <c r="FN8" s="227">
        <v>0</v>
      </c>
      <c r="FO8" s="227">
        <v>0</v>
      </c>
      <c r="FP8" s="227">
        <v>0</v>
      </c>
      <c r="FQ8" s="227">
        <v>0</v>
      </c>
      <c r="FR8" s="275"/>
      <c r="FS8" s="275"/>
      <c r="FT8" s="269">
        <v>0</v>
      </c>
      <c r="FU8" s="269">
        <v>0</v>
      </c>
      <c r="FV8" s="269">
        <v>0</v>
      </c>
      <c r="FW8" s="269">
        <v>0</v>
      </c>
      <c r="FX8" s="227">
        <v>0</v>
      </c>
      <c r="FY8" s="227">
        <v>0</v>
      </c>
      <c r="FZ8" s="227">
        <v>0</v>
      </c>
      <c r="GA8" s="227">
        <v>0</v>
      </c>
      <c r="GB8" s="275"/>
      <c r="GC8" s="275"/>
      <c r="GD8" s="269">
        <v>0</v>
      </c>
      <c r="GE8" s="269">
        <v>0</v>
      </c>
      <c r="GF8" s="269">
        <v>0</v>
      </c>
      <c r="GG8" s="269">
        <v>0</v>
      </c>
      <c r="GH8" s="227">
        <v>0</v>
      </c>
      <c r="GI8" s="227">
        <v>0</v>
      </c>
      <c r="GJ8" s="227">
        <v>0</v>
      </c>
      <c r="GK8" s="227">
        <v>0</v>
      </c>
      <c r="GL8" s="275"/>
      <c r="GM8" s="275"/>
      <c r="GN8" s="269">
        <v>0</v>
      </c>
      <c r="GO8" s="269">
        <v>0</v>
      </c>
      <c r="GP8" s="269">
        <v>0</v>
      </c>
      <c r="GQ8" s="269">
        <v>0</v>
      </c>
      <c r="GR8" s="227">
        <v>0</v>
      </c>
      <c r="GS8" s="227">
        <v>0</v>
      </c>
      <c r="GT8" s="227">
        <v>0</v>
      </c>
      <c r="GU8" s="227">
        <v>0</v>
      </c>
      <c r="GV8" s="275"/>
      <c r="GW8" s="275"/>
      <c r="GX8" s="269">
        <v>0</v>
      </c>
      <c r="GY8" s="269">
        <v>0</v>
      </c>
      <c r="GZ8" s="269">
        <v>0</v>
      </c>
      <c r="HA8" s="269">
        <v>0</v>
      </c>
      <c r="HB8" s="227">
        <v>0</v>
      </c>
      <c r="HC8" s="227">
        <v>0</v>
      </c>
      <c r="HD8" s="227">
        <v>0</v>
      </c>
      <c r="HE8" s="227">
        <v>0</v>
      </c>
      <c r="HF8" s="275"/>
      <c r="HG8" s="275"/>
      <c r="HH8" s="269">
        <v>0</v>
      </c>
      <c r="HI8" s="269">
        <v>0</v>
      </c>
      <c r="HJ8" s="269">
        <v>0</v>
      </c>
      <c r="HK8" s="269">
        <v>0</v>
      </c>
      <c r="HL8" s="227">
        <v>0</v>
      </c>
      <c r="HM8" s="227">
        <v>0</v>
      </c>
      <c r="HN8" s="227">
        <v>0</v>
      </c>
      <c r="HO8" s="227">
        <v>0</v>
      </c>
      <c r="HP8" s="275"/>
      <c r="HQ8" s="275"/>
      <c r="HR8" s="269">
        <v>0</v>
      </c>
      <c r="HS8" s="269">
        <v>0</v>
      </c>
      <c r="HT8" s="269">
        <v>0</v>
      </c>
      <c r="HU8" s="269">
        <v>0</v>
      </c>
      <c r="HV8" s="227">
        <v>0</v>
      </c>
      <c r="HW8" s="227">
        <v>0</v>
      </c>
      <c r="HX8" s="227">
        <v>0</v>
      </c>
      <c r="HY8" s="227">
        <v>0</v>
      </c>
      <c r="HZ8" s="275"/>
      <c r="IA8" s="275"/>
      <c r="IB8" s="269">
        <v>0</v>
      </c>
      <c r="IC8" s="269">
        <v>0</v>
      </c>
      <c r="ID8" s="269">
        <v>0</v>
      </c>
      <c r="IE8" s="269">
        <v>0</v>
      </c>
      <c r="IF8" s="227">
        <v>0</v>
      </c>
      <c r="IG8" s="227">
        <v>0</v>
      </c>
      <c r="IH8" s="227">
        <v>0</v>
      </c>
      <c r="II8" s="227">
        <v>0</v>
      </c>
      <c r="IJ8" s="226"/>
      <c r="IK8" s="270" t="s">
        <v>575</v>
      </c>
      <c r="IL8" s="271">
        <v>63.857500000000002</v>
      </c>
      <c r="IM8" s="270">
        <v>100</v>
      </c>
      <c r="IN8" s="271">
        <v>30.043456132795672</v>
      </c>
      <c r="IO8" s="271">
        <v>13.142543945503661</v>
      </c>
      <c r="IP8" s="271">
        <v>56.813999921700663</v>
      </c>
      <c r="IQ8" s="226"/>
      <c r="IR8" s="226"/>
      <c r="IS8" s="226"/>
      <c r="IT8" s="226"/>
      <c r="IU8" s="226"/>
      <c r="IV8" s="226"/>
      <c r="IW8" s="226"/>
      <c r="IX8" s="226"/>
      <c r="IY8" s="226"/>
      <c r="IZ8" s="226"/>
      <c r="JA8" s="226"/>
      <c r="JB8" s="226"/>
      <c r="JC8" s="226"/>
      <c r="JD8" s="226"/>
      <c r="JE8" s="226"/>
      <c r="JF8" s="226"/>
      <c r="JG8" s="226"/>
      <c r="JH8" s="226"/>
      <c r="JI8" s="226"/>
      <c r="JJ8" s="226"/>
      <c r="JK8" s="226"/>
      <c r="JL8" s="226"/>
      <c r="JM8" s="226"/>
      <c r="JN8" s="226"/>
      <c r="JO8" s="226"/>
      <c r="JP8" s="226"/>
      <c r="JQ8" s="226"/>
      <c r="JR8" s="226"/>
      <c r="JS8" s="226"/>
      <c r="JT8" s="226"/>
      <c r="JU8" s="226"/>
      <c r="JV8" s="226"/>
      <c r="JW8" s="226"/>
      <c r="JX8" s="226"/>
      <c r="JY8" s="226"/>
      <c r="JZ8" s="226"/>
      <c r="KA8" s="226"/>
      <c r="KB8" s="226"/>
    </row>
    <row r="9" spans="1:288" s="270" customFormat="1" ht="20.100000000000001" customHeight="1">
      <c r="M9" s="312"/>
      <c r="N9" s="312"/>
      <c r="O9" s="312" t="s">
        <v>547</v>
      </c>
      <c r="P9" s="312"/>
      <c r="Q9" s="312"/>
      <c r="R9" s="312"/>
      <c r="AQ9" s="264" t="s">
        <v>500</v>
      </c>
      <c r="AR9" s="264"/>
      <c r="AS9" s="264" t="s">
        <v>583</v>
      </c>
      <c r="AT9" s="264" t="s">
        <v>583</v>
      </c>
      <c r="AU9" s="321" t="s">
        <v>584</v>
      </c>
      <c r="AV9" s="265" t="s">
        <v>585</v>
      </c>
      <c r="AW9" s="233"/>
      <c r="AX9" s="266">
        <v>294.5</v>
      </c>
      <c r="AY9" s="266">
        <v>20.575000000000003</v>
      </c>
      <c r="AZ9" s="266">
        <v>10.770000000000001</v>
      </c>
      <c r="BA9" s="266">
        <v>27.004999999999999</v>
      </c>
      <c r="BB9" s="267" t="s">
        <v>586</v>
      </c>
      <c r="BC9" s="268">
        <v>100</v>
      </c>
      <c r="BD9" s="269">
        <v>100</v>
      </c>
      <c r="BE9" s="269">
        <v>1.2</v>
      </c>
      <c r="BF9" s="269">
        <v>0.3</v>
      </c>
      <c r="BG9" s="269">
        <v>23</v>
      </c>
      <c r="BH9" s="227">
        <v>100</v>
      </c>
      <c r="BI9" s="227">
        <v>1.2</v>
      </c>
      <c r="BJ9" s="227">
        <v>0.3</v>
      </c>
      <c r="BK9" s="227">
        <v>23</v>
      </c>
      <c r="BL9" s="268" t="s">
        <v>587</v>
      </c>
      <c r="BM9" s="268">
        <v>100</v>
      </c>
      <c r="BN9" s="269">
        <v>89</v>
      </c>
      <c r="BO9" s="269">
        <v>1</v>
      </c>
      <c r="BP9" s="269">
        <v>9</v>
      </c>
      <c r="BQ9" s="269">
        <v>1</v>
      </c>
      <c r="BR9" s="227">
        <v>89</v>
      </c>
      <c r="BS9" s="227">
        <v>1</v>
      </c>
      <c r="BT9" s="227">
        <v>9</v>
      </c>
      <c r="BU9" s="227">
        <v>1</v>
      </c>
      <c r="BV9" s="268" t="s">
        <v>588</v>
      </c>
      <c r="BW9" s="268">
        <v>120</v>
      </c>
      <c r="BX9" s="269">
        <v>27.6</v>
      </c>
      <c r="BY9" s="269">
        <v>3.24</v>
      </c>
      <c r="BZ9" s="269">
        <v>0.48</v>
      </c>
      <c r="CA9" s="269">
        <v>0.96</v>
      </c>
      <c r="CB9" s="227">
        <v>23</v>
      </c>
      <c r="CC9" s="227">
        <v>2.7</v>
      </c>
      <c r="CD9" s="227">
        <v>0.4</v>
      </c>
      <c r="CE9" s="227">
        <v>0.8</v>
      </c>
      <c r="CF9" s="268" t="s">
        <v>589</v>
      </c>
      <c r="CG9" s="268">
        <v>5</v>
      </c>
      <c r="CH9" s="269">
        <v>5.0999999999999996</v>
      </c>
      <c r="CI9" s="269">
        <v>0.315</v>
      </c>
      <c r="CJ9" s="269">
        <v>0.21</v>
      </c>
      <c r="CK9" s="269">
        <v>0.48499999999999999</v>
      </c>
      <c r="CL9" s="227">
        <v>102</v>
      </c>
      <c r="CM9" s="227">
        <v>6.3</v>
      </c>
      <c r="CN9" s="227">
        <v>4.2</v>
      </c>
      <c r="CO9" s="227">
        <v>9.6999999999999993</v>
      </c>
      <c r="CP9" s="268" t="s">
        <v>590</v>
      </c>
      <c r="CQ9" s="268">
        <v>130</v>
      </c>
      <c r="CR9" s="269">
        <v>72.8</v>
      </c>
      <c r="CS9" s="269">
        <v>14.82</v>
      </c>
      <c r="CT9" s="269">
        <v>0.78</v>
      </c>
      <c r="CU9" s="269">
        <v>1.56</v>
      </c>
      <c r="CV9" s="227">
        <v>56</v>
      </c>
      <c r="CW9" s="227">
        <v>11.4</v>
      </c>
      <c r="CX9" s="227">
        <v>0.6</v>
      </c>
      <c r="CY9" s="227">
        <v>1.2</v>
      </c>
      <c r="CZ9" s="268" t="s">
        <v>489</v>
      </c>
      <c r="DA9" s="268"/>
      <c r="DB9" s="269">
        <v>0</v>
      </c>
      <c r="DC9" s="269">
        <v>0</v>
      </c>
      <c r="DD9" s="269">
        <v>0</v>
      </c>
      <c r="DE9" s="269">
        <v>0</v>
      </c>
      <c r="DF9" s="227">
        <v>0</v>
      </c>
      <c r="DG9" s="227">
        <v>0</v>
      </c>
      <c r="DH9" s="227">
        <v>0</v>
      </c>
      <c r="DI9" s="227">
        <v>0</v>
      </c>
      <c r="DJ9" s="268" t="s">
        <v>489</v>
      </c>
      <c r="DK9" s="268"/>
      <c r="DL9" s="269">
        <v>0</v>
      </c>
      <c r="DM9" s="269">
        <v>0</v>
      </c>
      <c r="DN9" s="269">
        <v>0</v>
      </c>
      <c r="DO9" s="269">
        <v>0</v>
      </c>
      <c r="DP9" s="227">
        <v>0</v>
      </c>
      <c r="DQ9" s="227">
        <v>0</v>
      </c>
      <c r="DR9" s="227">
        <v>0</v>
      </c>
      <c r="DS9" s="227">
        <v>0</v>
      </c>
      <c r="DT9" s="268" t="s">
        <v>489</v>
      </c>
      <c r="DU9" s="268"/>
      <c r="DV9" s="269">
        <v>0</v>
      </c>
      <c r="DW9" s="269">
        <v>0</v>
      </c>
      <c r="DX9" s="269">
        <v>0</v>
      </c>
      <c r="DY9" s="269">
        <v>0</v>
      </c>
      <c r="DZ9" s="227">
        <v>0</v>
      </c>
      <c r="EA9" s="227">
        <v>0</v>
      </c>
      <c r="EB9" s="227">
        <v>0</v>
      </c>
      <c r="EC9" s="227">
        <v>0</v>
      </c>
      <c r="ED9" s="268" t="s">
        <v>489</v>
      </c>
      <c r="EE9" s="268"/>
      <c r="EF9" s="269">
        <v>0</v>
      </c>
      <c r="EG9" s="269">
        <v>0</v>
      </c>
      <c r="EH9" s="269">
        <v>0</v>
      </c>
      <c r="EI9" s="269">
        <v>0</v>
      </c>
      <c r="EJ9" s="227">
        <v>0</v>
      </c>
      <c r="EK9" s="227">
        <v>0</v>
      </c>
      <c r="EL9" s="227">
        <v>0</v>
      </c>
      <c r="EM9" s="227">
        <v>0</v>
      </c>
      <c r="EN9" s="268" t="s">
        <v>489</v>
      </c>
      <c r="EO9" s="268"/>
      <c r="EP9" s="269">
        <v>0</v>
      </c>
      <c r="EQ9" s="269">
        <v>0</v>
      </c>
      <c r="ER9" s="269">
        <v>0</v>
      </c>
      <c r="ES9" s="269">
        <v>0</v>
      </c>
      <c r="ET9" s="227">
        <v>0</v>
      </c>
      <c r="EU9" s="227">
        <v>0</v>
      </c>
      <c r="EV9" s="227">
        <v>0</v>
      </c>
      <c r="EW9" s="227">
        <v>0</v>
      </c>
      <c r="EX9" s="268" t="s">
        <v>489</v>
      </c>
      <c r="EY9" s="268"/>
      <c r="EZ9" s="269">
        <v>0</v>
      </c>
      <c r="FA9" s="269">
        <v>0</v>
      </c>
      <c r="FB9" s="269">
        <v>0</v>
      </c>
      <c r="FC9" s="269">
        <v>0</v>
      </c>
      <c r="FD9" s="227">
        <v>0</v>
      </c>
      <c r="FE9" s="227">
        <v>0</v>
      </c>
      <c r="FF9" s="227">
        <v>0</v>
      </c>
      <c r="FG9" s="227">
        <v>0</v>
      </c>
      <c r="FH9" s="268" t="s">
        <v>489</v>
      </c>
      <c r="FI9" s="268"/>
      <c r="FJ9" s="269">
        <v>0</v>
      </c>
      <c r="FK9" s="269">
        <v>0</v>
      </c>
      <c r="FL9" s="269">
        <v>0</v>
      </c>
      <c r="FM9" s="269">
        <v>0</v>
      </c>
      <c r="FN9" s="227">
        <v>0</v>
      </c>
      <c r="FO9" s="227">
        <v>0</v>
      </c>
      <c r="FP9" s="227">
        <v>0</v>
      </c>
      <c r="FQ9" s="227">
        <v>0</v>
      </c>
      <c r="FR9" s="268" t="s">
        <v>489</v>
      </c>
      <c r="FS9" s="268"/>
      <c r="FT9" s="269">
        <v>0</v>
      </c>
      <c r="FU9" s="269">
        <v>0</v>
      </c>
      <c r="FV9" s="269">
        <v>0</v>
      </c>
      <c r="FW9" s="269">
        <v>0</v>
      </c>
      <c r="FX9" s="227">
        <v>0</v>
      </c>
      <c r="FY9" s="227">
        <v>0</v>
      </c>
      <c r="FZ9" s="227">
        <v>0</v>
      </c>
      <c r="GA9" s="227">
        <v>0</v>
      </c>
      <c r="GB9" s="268" t="s">
        <v>489</v>
      </c>
      <c r="GC9" s="268"/>
      <c r="GD9" s="269">
        <v>0</v>
      </c>
      <c r="GE9" s="269">
        <v>0</v>
      </c>
      <c r="GF9" s="269">
        <v>0</v>
      </c>
      <c r="GG9" s="269">
        <v>0</v>
      </c>
      <c r="GH9" s="227">
        <v>0</v>
      </c>
      <c r="GI9" s="227">
        <v>0</v>
      </c>
      <c r="GJ9" s="227">
        <v>0</v>
      </c>
      <c r="GK9" s="227">
        <v>0</v>
      </c>
      <c r="GL9" s="268" t="s">
        <v>489</v>
      </c>
      <c r="GM9" s="268"/>
      <c r="GN9" s="269">
        <v>0</v>
      </c>
      <c r="GO9" s="269">
        <v>0</v>
      </c>
      <c r="GP9" s="269">
        <v>0</v>
      </c>
      <c r="GQ9" s="269">
        <v>0</v>
      </c>
      <c r="GR9" s="227">
        <v>0</v>
      </c>
      <c r="GS9" s="227">
        <v>0</v>
      </c>
      <c r="GT9" s="227">
        <v>0</v>
      </c>
      <c r="GU9" s="227">
        <v>0</v>
      </c>
      <c r="GV9" s="268" t="s">
        <v>489</v>
      </c>
      <c r="GW9" s="268"/>
      <c r="GX9" s="269">
        <v>0</v>
      </c>
      <c r="GY9" s="269">
        <v>0</v>
      </c>
      <c r="GZ9" s="269">
        <v>0</v>
      </c>
      <c r="HA9" s="269">
        <v>0</v>
      </c>
      <c r="HB9" s="227">
        <v>0</v>
      </c>
      <c r="HC9" s="227">
        <v>0</v>
      </c>
      <c r="HD9" s="227">
        <v>0</v>
      </c>
      <c r="HE9" s="227">
        <v>0</v>
      </c>
      <c r="HF9" s="268"/>
      <c r="HG9" s="268"/>
      <c r="HH9" s="269">
        <v>0</v>
      </c>
      <c r="HI9" s="269">
        <v>0</v>
      </c>
      <c r="HJ9" s="269">
        <v>0</v>
      </c>
      <c r="HK9" s="269">
        <v>0</v>
      </c>
      <c r="HL9" s="227">
        <v>0</v>
      </c>
      <c r="HM9" s="227">
        <v>0</v>
      </c>
      <c r="HN9" s="227">
        <v>0</v>
      </c>
      <c r="HO9" s="227">
        <v>0</v>
      </c>
      <c r="HP9" s="268"/>
      <c r="HQ9" s="268"/>
      <c r="HR9" s="269">
        <v>0</v>
      </c>
      <c r="HS9" s="269">
        <v>0</v>
      </c>
      <c r="HT9" s="269">
        <v>0</v>
      </c>
      <c r="HU9" s="269">
        <v>0</v>
      </c>
      <c r="HV9" s="227">
        <v>0</v>
      </c>
      <c r="HW9" s="227">
        <v>0</v>
      </c>
      <c r="HX9" s="227">
        <v>0</v>
      </c>
      <c r="HY9" s="227">
        <v>0</v>
      </c>
      <c r="HZ9" s="268"/>
      <c r="IA9" s="268"/>
      <c r="IB9" s="269">
        <v>0</v>
      </c>
      <c r="IC9" s="269">
        <v>0</v>
      </c>
      <c r="ID9" s="269">
        <v>0</v>
      </c>
      <c r="IE9" s="269">
        <v>0</v>
      </c>
      <c r="IF9" s="227">
        <v>0</v>
      </c>
      <c r="IG9" s="227">
        <v>0</v>
      </c>
      <c r="IH9" s="227">
        <v>0</v>
      </c>
      <c r="II9" s="227">
        <v>0</v>
      </c>
      <c r="IK9" s="270" t="s">
        <v>584</v>
      </c>
      <c r="IL9" s="271">
        <v>58.350000000000009</v>
      </c>
      <c r="IM9" s="270">
        <v>100</v>
      </c>
      <c r="IN9" s="271">
        <v>35.261353898886036</v>
      </c>
      <c r="IO9" s="271">
        <v>18.457583547557842</v>
      </c>
      <c r="IP9" s="271">
        <v>46.281062553556119</v>
      </c>
    </row>
    <row r="10" spans="1:288" s="270" customFormat="1" ht="20.100000000000001" customHeight="1">
      <c r="A10" s="226"/>
      <c r="B10" s="226"/>
      <c r="C10" s="226"/>
      <c r="D10" s="226"/>
      <c r="E10" s="226"/>
      <c r="F10" s="226"/>
      <c r="G10" s="226"/>
      <c r="H10" s="226"/>
      <c r="I10" s="226"/>
      <c r="J10" s="226"/>
      <c r="K10" s="226"/>
      <c r="L10" s="226"/>
      <c r="M10" s="226"/>
      <c r="N10" s="226"/>
      <c r="O10" s="226"/>
      <c r="P10" s="226"/>
      <c r="Q10" s="226"/>
      <c r="R10" s="226"/>
      <c r="S10" s="226"/>
      <c r="T10" s="226"/>
      <c r="U10" s="226"/>
      <c r="V10" s="226"/>
      <c r="W10" s="226"/>
      <c r="X10" s="226"/>
      <c r="Y10" s="226"/>
      <c r="Z10" s="226"/>
      <c r="AA10" s="226"/>
      <c r="AB10" s="226"/>
      <c r="AC10" s="226"/>
      <c r="AD10" s="226"/>
      <c r="AE10" s="226"/>
      <c r="AF10" s="226"/>
      <c r="AG10" s="226"/>
      <c r="AH10" s="226"/>
      <c r="AI10" s="226"/>
      <c r="AJ10" s="226"/>
      <c r="AK10" s="226"/>
      <c r="AL10" s="226"/>
      <c r="AM10" s="226"/>
      <c r="AN10" s="226"/>
      <c r="AO10" s="226"/>
      <c r="AP10" s="226"/>
      <c r="AQ10" s="264" t="s">
        <v>500</v>
      </c>
      <c r="AR10" s="228"/>
      <c r="AS10" s="264" t="s">
        <v>559</v>
      </c>
      <c r="AT10" s="228"/>
      <c r="AU10" s="322" t="s">
        <v>591</v>
      </c>
      <c r="AV10" s="272" t="s">
        <v>592</v>
      </c>
      <c r="AW10" s="276"/>
      <c r="AX10" s="266">
        <v>415.85</v>
      </c>
      <c r="AY10" s="266">
        <v>47.19</v>
      </c>
      <c r="AZ10" s="266">
        <v>7.7750000000000004</v>
      </c>
      <c r="BA10" s="266">
        <v>34.76</v>
      </c>
      <c r="BB10" s="273" t="s">
        <v>438</v>
      </c>
      <c r="BC10" s="274">
        <v>150</v>
      </c>
      <c r="BD10" s="269">
        <v>157.5</v>
      </c>
      <c r="BE10" s="269">
        <v>34.65</v>
      </c>
      <c r="BF10" s="269">
        <v>1.8</v>
      </c>
      <c r="BG10" s="269">
        <v>0.6</v>
      </c>
      <c r="BH10" s="227">
        <v>105</v>
      </c>
      <c r="BI10" s="227">
        <v>23.1</v>
      </c>
      <c r="BJ10" s="227">
        <v>1.2</v>
      </c>
      <c r="BK10" s="227">
        <v>0.4</v>
      </c>
      <c r="BL10" s="284" t="s">
        <v>593</v>
      </c>
      <c r="BM10" s="275"/>
      <c r="BN10" s="269">
        <v>0</v>
      </c>
      <c r="BO10" s="269">
        <v>0</v>
      </c>
      <c r="BP10" s="269">
        <v>0</v>
      </c>
      <c r="BQ10" s="269">
        <v>0</v>
      </c>
      <c r="BR10" s="227">
        <v>0</v>
      </c>
      <c r="BS10" s="227">
        <v>0</v>
      </c>
      <c r="BT10" s="227">
        <v>0</v>
      </c>
      <c r="BU10" s="227">
        <v>0</v>
      </c>
      <c r="BV10" s="275" t="s">
        <v>594</v>
      </c>
      <c r="BW10" s="275"/>
      <c r="BX10" s="269">
        <v>0</v>
      </c>
      <c r="BY10" s="269">
        <v>0</v>
      </c>
      <c r="BZ10" s="269">
        <v>0</v>
      </c>
      <c r="CA10" s="269">
        <v>0</v>
      </c>
      <c r="CB10" s="227">
        <v>0</v>
      </c>
      <c r="CC10" s="227">
        <v>0</v>
      </c>
      <c r="CD10" s="227">
        <v>0</v>
      </c>
      <c r="CE10" s="227">
        <v>0</v>
      </c>
      <c r="CF10" s="275" t="s">
        <v>595</v>
      </c>
      <c r="CG10" s="275"/>
      <c r="CH10" s="269">
        <v>0</v>
      </c>
      <c r="CI10" s="269">
        <v>0</v>
      </c>
      <c r="CJ10" s="269">
        <v>0</v>
      </c>
      <c r="CK10" s="269">
        <v>0</v>
      </c>
      <c r="CL10" s="227">
        <v>0</v>
      </c>
      <c r="CM10" s="227">
        <v>0</v>
      </c>
      <c r="CN10" s="227">
        <v>0</v>
      </c>
      <c r="CO10" s="227">
        <v>0</v>
      </c>
      <c r="CP10" s="275" t="s">
        <v>596</v>
      </c>
      <c r="CQ10" s="275">
        <v>5</v>
      </c>
      <c r="CR10" s="269">
        <v>40.450000000000003</v>
      </c>
      <c r="CS10" s="269">
        <v>0</v>
      </c>
      <c r="CT10" s="269">
        <v>4.4950000000000001</v>
      </c>
      <c r="CU10" s="269">
        <v>0</v>
      </c>
      <c r="CV10" s="227">
        <v>809</v>
      </c>
      <c r="CW10" s="227">
        <v>0</v>
      </c>
      <c r="CX10" s="227">
        <v>89.9</v>
      </c>
      <c r="CY10" s="227">
        <v>0</v>
      </c>
      <c r="CZ10" s="275" t="s">
        <v>597</v>
      </c>
      <c r="DA10" s="275">
        <v>250</v>
      </c>
      <c r="DB10" s="269">
        <v>77.5</v>
      </c>
      <c r="DC10" s="269">
        <v>7.5</v>
      </c>
      <c r="DD10" s="269">
        <v>1</v>
      </c>
      <c r="DE10" s="269">
        <v>6</v>
      </c>
      <c r="DF10" s="227">
        <v>31</v>
      </c>
      <c r="DG10" s="227">
        <v>3</v>
      </c>
      <c r="DH10" s="227">
        <v>0.4</v>
      </c>
      <c r="DI10" s="227">
        <v>2.4</v>
      </c>
      <c r="DJ10" s="275" t="s">
        <v>429</v>
      </c>
      <c r="DK10" s="275">
        <v>40</v>
      </c>
      <c r="DL10" s="269">
        <v>140.4</v>
      </c>
      <c r="DM10" s="269">
        <v>5.04</v>
      </c>
      <c r="DN10" s="269">
        <v>0.48</v>
      </c>
      <c r="DO10" s="269">
        <v>28.16</v>
      </c>
      <c r="DP10" s="227">
        <v>351</v>
      </c>
      <c r="DQ10" s="227">
        <v>12.6</v>
      </c>
      <c r="DR10" s="227">
        <v>1.2</v>
      </c>
      <c r="DS10" s="227">
        <v>70.400000000000006</v>
      </c>
      <c r="DT10" s="275"/>
      <c r="DU10" s="275"/>
      <c r="DV10" s="269">
        <v>0</v>
      </c>
      <c r="DW10" s="269">
        <v>0</v>
      </c>
      <c r="DX10" s="269">
        <v>0</v>
      </c>
      <c r="DY10" s="269">
        <v>0</v>
      </c>
      <c r="DZ10" s="227">
        <v>0</v>
      </c>
      <c r="EA10" s="227">
        <v>0</v>
      </c>
      <c r="EB10" s="227">
        <v>0</v>
      </c>
      <c r="EC10" s="227">
        <v>0</v>
      </c>
      <c r="ED10" s="275"/>
      <c r="EE10" s="275"/>
      <c r="EF10" s="269">
        <v>0</v>
      </c>
      <c r="EG10" s="269">
        <v>0</v>
      </c>
      <c r="EH10" s="269">
        <v>0</v>
      </c>
      <c r="EI10" s="269">
        <v>0</v>
      </c>
      <c r="EJ10" s="227">
        <v>0</v>
      </c>
      <c r="EK10" s="227">
        <v>0</v>
      </c>
      <c r="EL10" s="227">
        <v>0</v>
      </c>
      <c r="EM10" s="227">
        <v>0</v>
      </c>
      <c r="EN10" s="275"/>
      <c r="EO10" s="275"/>
      <c r="EP10" s="269">
        <v>0</v>
      </c>
      <c r="EQ10" s="269">
        <v>0</v>
      </c>
      <c r="ER10" s="269">
        <v>0</v>
      </c>
      <c r="ES10" s="269">
        <v>0</v>
      </c>
      <c r="ET10" s="227">
        <v>0</v>
      </c>
      <c r="EU10" s="227">
        <v>0</v>
      </c>
      <c r="EV10" s="227">
        <v>0</v>
      </c>
      <c r="EW10" s="227">
        <v>0</v>
      </c>
      <c r="EX10" s="275"/>
      <c r="EY10" s="275"/>
      <c r="EZ10" s="269">
        <v>0</v>
      </c>
      <c r="FA10" s="269">
        <v>0</v>
      </c>
      <c r="FB10" s="269">
        <v>0</v>
      </c>
      <c r="FC10" s="269">
        <v>0</v>
      </c>
      <c r="FD10" s="227">
        <v>0</v>
      </c>
      <c r="FE10" s="227">
        <v>0</v>
      </c>
      <c r="FF10" s="227">
        <v>0</v>
      </c>
      <c r="FG10" s="227">
        <v>0</v>
      </c>
      <c r="FH10" s="275"/>
      <c r="FI10" s="275"/>
      <c r="FJ10" s="269">
        <v>0</v>
      </c>
      <c r="FK10" s="269">
        <v>0</v>
      </c>
      <c r="FL10" s="269">
        <v>0</v>
      </c>
      <c r="FM10" s="269">
        <v>0</v>
      </c>
      <c r="FN10" s="227">
        <v>0</v>
      </c>
      <c r="FO10" s="227">
        <v>0</v>
      </c>
      <c r="FP10" s="227">
        <v>0</v>
      </c>
      <c r="FQ10" s="227">
        <v>0</v>
      </c>
      <c r="FR10" s="275"/>
      <c r="FS10" s="275"/>
      <c r="FT10" s="269">
        <v>0</v>
      </c>
      <c r="FU10" s="269">
        <v>0</v>
      </c>
      <c r="FV10" s="269">
        <v>0</v>
      </c>
      <c r="FW10" s="269">
        <v>0</v>
      </c>
      <c r="FX10" s="227">
        <v>0</v>
      </c>
      <c r="FY10" s="227">
        <v>0</v>
      </c>
      <c r="FZ10" s="227">
        <v>0</v>
      </c>
      <c r="GA10" s="227">
        <v>0</v>
      </c>
      <c r="GB10" s="275"/>
      <c r="GC10" s="275"/>
      <c r="GD10" s="269">
        <v>0</v>
      </c>
      <c r="GE10" s="269">
        <v>0</v>
      </c>
      <c r="GF10" s="269">
        <v>0</v>
      </c>
      <c r="GG10" s="269">
        <v>0</v>
      </c>
      <c r="GH10" s="227">
        <v>0</v>
      </c>
      <c r="GI10" s="227">
        <v>0</v>
      </c>
      <c r="GJ10" s="227">
        <v>0</v>
      </c>
      <c r="GK10" s="227">
        <v>0</v>
      </c>
      <c r="GL10" s="275"/>
      <c r="GM10" s="275"/>
      <c r="GN10" s="269">
        <v>0</v>
      </c>
      <c r="GO10" s="269">
        <v>0</v>
      </c>
      <c r="GP10" s="269">
        <v>0</v>
      </c>
      <c r="GQ10" s="269">
        <v>0</v>
      </c>
      <c r="GR10" s="227">
        <v>0</v>
      </c>
      <c r="GS10" s="227">
        <v>0</v>
      </c>
      <c r="GT10" s="227">
        <v>0</v>
      </c>
      <c r="GU10" s="227">
        <v>0</v>
      </c>
      <c r="GV10" s="275"/>
      <c r="GW10" s="275"/>
      <c r="GX10" s="269">
        <v>0</v>
      </c>
      <c r="GY10" s="269">
        <v>0</v>
      </c>
      <c r="GZ10" s="269">
        <v>0</v>
      </c>
      <c r="HA10" s="269">
        <v>0</v>
      </c>
      <c r="HB10" s="227">
        <v>0</v>
      </c>
      <c r="HC10" s="227">
        <v>0</v>
      </c>
      <c r="HD10" s="227">
        <v>0</v>
      </c>
      <c r="HE10" s="227">
        <v>0</v>
      </c>
      <c r="HF10" s="275"/>
      <c r="HG10" s="275"/>
      <c r="HH10" s="269">
        <v>0</v>
      </c>
      <c r="HI10" s="269">
        <v>0</v>
      </c>
      <c r="HJ10" s="269">
        <v>0</v>
      </c>
      <c r="HK10" s="269">
        <v>0</v>
      </c>
      <c r="HL10" s="227">
        <v>0</v>
      </c>
      <c r="HM10" s="227">
        <v>0</v>
      </c>
      <c r="HN10" s="227">
        <v>0</v>
      </c>
      <c r="HO10" s="227">
        <v>0</v>
      </c>
      <c r="HP10" s="275"/>
      <c r="HQ10" s="275"/>
      <c r="HR10" s="269">
        <v>0</v>
      </c>
      <c r="HS10" s="269">
        <v>0</v>
      </c>
      <c r="HT10" s="269">
        <v>0</v>
      </c>
      <c r="HU10" s="269">
        <v>0</v>
      </c>
      <c r="HV10" s="227">
        <v>0</v>
      </c>
      <c r="HW10" s="227">
        <v>0</v>
      </c>
      <c r="HX10" s="227">
        <v>0</v>
      </c>
      <c r="HY10" s="227">
        <v>0</v>
      </c>
      <c r="HZ10" s="275"/>
      <c r="IA10" s="275"/>
      <c r="IB10" s="269">
        <v>0</v>
      </c>
      <c r="IC10" s="269">
        <v>0</v>
      </c>
      <c r="ID10" s="269">
        <v>0</v>
      </c>
      <c r="IE10" s="269">
        <v>0</v>
      </c>
      <c r="IF10" s="227">
        <v>0</v>
      </c>
      <c r="IG10" s="227">
        <v>0</v>
      </c>
      <c r="IH10" s="227">
        <v>0</v>
      </c>
      <c r="II10" s="227">
        <v>0</v>
      </c>
      <c r="IJ10" s="226"/>
      <c r="IK10" s="270" t="s">
        <v>591</v>
      </c>
      <c r="IL10" s="271">
        <v>89.724999999999994</v>
      </c>
      <c r="IM10" s="270">
        <v>100</v>
      </c>
      <c r="IN10" s="271">
        <v>52.594037336305384</v>
      </c>
      <c r="IO10" s="271">
        <v>8.66536639732516</v>
      </c>
      <c r="IP10" s="271">
        <v>38.740596266369465</v>
      </c>
      <c r="IQ10" s="226"/>
      <c r="IR10" s="226"/>
      <c r="IS10" s="226"/>
      <c r="IT10" s="226"/>
      <c r="IU10" s="226"/>
      <c r="IV10" s="226"/>
      <c r="IW10" s="226"/>
      <c r="IX10" s="226"/>
      <c r="IY10" s="226"/>
      <c r="IZ10" s="226"/>
      <c r="JA10" s="226"/>
      <c r="JB10" s="226"/>
      <c r="JC10" s="226"/>
      <c r="JD10" s="226"/>
      <c r="JE10" s="226"/>
      <c r="JF10" s="226"/>
      <c r="JG10" s="226"/>
      <c r="JH10" s="226"/>
      <c r="JI10" s="226"/>
      <c r="JJ10" s="226"/>
      <c r="JK10" s="226"/>
      <c r="JL10" s="226"/>
      <c r="JM10" s="226"/>
      <c r="JN10" s="226"/>
      <c r="JO10" s="226"/>
      <c r="JP10" s="226"/>
      <c r="JQ10" s="226"/>
      <c r="JR10" s="226"/>
      <c r="JS10" s="226"/>
      <c r="JT10" s="226"/>
      <c r="JU10" s="226"/>
      <c r="JV10" s="226"/>
      <c r="JW10" s="226"/>
      <c r="JX10" s="226"/>
      <c r="JY10" s="226"/>
      <c r="JZ10" s="226"/>
      <c r="KA10" s="226"/>
      <c r="KB10" s="226"/>
    </row>
    <row r="11" spans="1:288" s="270" customFormat="1" ht="20.100000000000001" customHeight="1">
      <c r="I11" s="270" t="s">
        <v>547</v>
      </c>
      <c r="AQ11" s="264" t="s">
        <v>500</v>
      </c>
      <c r="AR11" s="264"/>
      <c r="AS11" s="264"/>
      <c r="AT11" s="264" t="s">
        <v>598</v>
      </c>
      <c r="AU11" s="321" t="s">
        <v>599</v>
      </c>
      <c r="AV11" s="265" t="s">
        <v>600</v>
      </c>
      <c r="AW11" s="233"/>
      <c r="AX11" s="266">
        <v>542.70000000000005</v>
      </c>
      <c r="AY11" s="266">
        <v>45.730000000000004</v>
      </c>
      <c r="AZ11" s="266">
        <v>24.1</v>
      </c>
      <c r="BA11" s="266">
        <v>39.480000000000004</v>
      </c>
      <c r="BB11" s="267" t="s">
        <v>72</v>
      </c>
      <c r="BC11" s="268">
        <v>60</v>
      </c>
      <c r="BD11" s="269">
        <v>86.4</v>
      </c>
      <c r="BE11" s="269">
        <v>1.08</v>
      </c>
      <c r="BF11" s="269">
        <v>8.52</v>
      </c>
      <c r="BG11" s="269">
        <v>0.48</v>
      </c>
      <c r="BH11" s="227">
        <v>144</v>
      </c>
      <c r="BI11" s="227">
        <v>1.8</v>
      </c>
      <c r="BJ11" s="227">
        <v>14.2</v>
      </c>
      <c r="BK11" s="227">
        <v>0.8</v>
      </c>
      <c r="BL11" s="268" t="s">
        <v>601</v>
      </c>
      <c r="BM11" s="268">
        <v>20</v>
      </c>
      <c r="BN11" s="269">
        <v>17</v>
      </c>
      <c r="BO11" s="269">
        <v>0.22</v>
      </c>
      <c r="BP11" s="269">
        <v>1.44</v>
      </c>
      <c r="BQ11" s="269">
        <v>0.22</v>
      </c>
      <c r="BR11" s="227">
        <v>85</v>
      </c>
      <c r="BS11" s="227">
        <v>1.1000000000000001</v>
      </c>
      <c r="BT11" s="227">
        <v>7.2</v>
      </c>
      <c r="BU11" s="227">
        <v>1.1000000000000001</v>
      </c>
      <c r="BV11" s="268" t="s">
        <v>602</v>
      </c>
      <c r="BW11" s="268">
        <v>10</v>
      </c>
      <c r="BX11" s="269">
        <v>0</v>
      </c>
      <c r="BY11" s="269">
        <v>0</v>
      </c>
      <c r="BZ11" s="269">
        <v>0</v>
      </c>
      <c r="CA11" s="269">
        <v>0</v>
      </c>
      <c r="CB11" s="227">
        <v>0</v>
      </c>
      <c r="CC11" s="227">
        <v>0</v>
      </c>
      <c r="CD11" s="227">
        <v>0</v>
      </c>
      <c r="CE11" s="227">
        <v>0</v>
      </c>
      <c r="CF11" s="268" t="s">
        <v>603</v>
      </c>
      <c r="CG11" s="268"/>
      <c r="CH11" s="269">
        <v>0</v>
      </c>
      <c r="CI11" s="269">
        <v>0</v>
      </c>
      <c r="CJ11" s="269">
        <v>0</v>
      </c>
      <c r="CK11" s="269">
        <v>0</v>
      </c>
      <c r="CL11" s="227">
        <v>30</v>
      </c>
      <c r="CM11" s="227">
        <v>3</v>
      </c>
      <c r="CN11" s="227">
        <v>0.6</v>
      </c>
      <c r="CO11" s="227">
        <v>1.9</v>
      </c>
      <c r="CP11" s="268" t="s">
        <v>604</v>
      </c>
      <c r="CQ11" s="268"/>
      <c r="CR11" s="269">
        <v>0</v>
      </c>
      <c r="CS11" s="269">
        <v>0</v>
      </c>
      <c r="CT11" s="269">
        <v>0</v>
      </c>
      <c r="CU11" s="269">
        <v>0</v>
      </c>
      <c r="CV11" s="227">
        <v>0</v>
      </c>
      <c r="CW11" s="227">
        <v>0</v>
      </c>
      <c r="CX11" s="227">
        <v>0</v>
      </c>
      <c r="CY11" s="227">
        <v>0</v>
      </c>
      <c r="CZ11" s="268" t="s">
        <v>605</v>
      </c>
      <c r="DA11" s="268">
        <v>5</v>
      </c>
      <c r="DB11" s="269">
        <v>40.450000000000003</v>
      </c>
      <c r="DC11" s="269">
        <v>0</v>
      </c>
      <c r="DD11" s="269">
        <v>4.4950000000000001</v>
      </c>
      <c r="DE11" s="269">
        <v>0</v>
      </c>
      <c r="DF11" s="227">
        <v>809</v>
      </c>
      <c r="DG11" s="227">
        <v>0</v>
      </c>
      <c r="DH11" s="227">
        <v>89.9</v>
      </c>
      <c r="DI11" s="227">
        <v>0</v>
      </c>
      <c r="DJ11" s="268" t="s">
        <v>606</v>
      </c>
      <c r="DK11" s="268">
        <v>100</v>
      </c>
      <c r="DL11" s="269">
        <v>119</v>
      </c>
      <c r="DM11" s="269">
        <v>21.2</v>
      </c>
      <c r="DN11" s="269">
        <v>3.8</v>
      </c>
      <c r="DO11" s="269">
        <v>0</v>
      </c>
      <c r="DP11" s="227">
        <v>119</v>
      </c>
      <c r="DQ11" s="227">
        <v>21.2</v>
      </c>
      <c r="DR11" s="227">
        <v>3.8</v>
      </c>
      <c r="DS11" s="227">
        <v>0</v>
      </c>
      <c r="DT11" s="268" t="s">
        <v>489</v>
      </c>
      <c r="DU11" s="268"/>
      <c r="DV11" s="269">
        <v>0</v>
      </c>
      <c r="DW11" s="269">
        <v>0</v>
      </c>
      <c r="DX11" s="269">
        <v>0</v>
      </c>
      <c r="DY11" s="269">
        <v>0</v>
      </c>
      <c r="DZ11" s="227">
        <v>0</v>
      </c>
      <c r="EA11" s="227">
        <v>0</v>
      </c>
      <c r="EB11" s="227">
        <v>0</v>
      </c>
      <c r="EC11" s="227">
        <v>0</v>
      </c>
      <c r="ED11" s="268" t="s">
        <v>607</v>
      </c>
      <c r="EE11" s="268"/>
      <c r="EF11" s="269">
        <v>0</v>
      </c>
      <c r="EG11" s="269">
        <v>0</v>
      </c>
      <c r="EH11" s="269">
        <v>0</v>
      </c>
      <c r="EI11" s="269">
        <v>0</v>
      </c>
      <c r="EJ11" s="227">
        <v>0</v>
      </c>
      <c r="EK11" s="227">
        <v>0</v>
      </c>
      <c r="EL11" s="227">
        <v>0</v>
      </c>
      <c r="EM11" s="227">
        <v>0</v>
      </c>
      <c r="EN11" s="268" t="s">
        <v>605</v>
      </c>
      <c r="EO11" s="268">
        <v>5</v>
      </c>
      <c r="EP11" s="269">
        <v>40.450000000000003</v>
      </c>
      <c r="EQ11" s="269">
        <v>0</v>
      </c>
      <c r="ER11" s="269">
        <v>4.4950000000000001</v>
      </c>
      <c r="ES11" s="269">
        <v>0</v>
      </c>
      <c r="ET11" s="227">
        <v>809</v>
      </c>
      <c r="EU11" s="227">
        <v>0</v>
      </c>
      <c r="EV11" s="227">
        <v>89.9</v>
      </c>
      <c r="EW11" s="227">
        <v>0</v>
      </c>
      <c r="EX11" s="268" t="s">
        <v>74</v>
      </c>
      <c r="EY11" s="268"/>
      <c r="EZ11" s="269">
        <v>0</v>
      </c>
      <c r="FA11" s="269">
        <v>0</v>
      </c>
      <c r="FB11" s="269">
        <v>0</v>
      </c>
      <c r="FC11" s="269">
        <v>0</v>
      </c>
      <c r="FD11" s="227">
        <v>39</v>
      </c>
      <c r="FE11" s="227">
        <v>1.3</v>
      </c>
      <c r="FF11" s="227">
        <v>0.2</v>
      </c>
      <c r="FG11" s="227">
        <v>7</v>
      </c>
      <c r="FH11" s="268" t="s">
        <v>608</v>
      </c>
      <c r="FI11" s="268">
        <v>150</v>
      </c>
      <c r="FJ11" s="269">
        <v>28.5</v>
      </c>
      <c r="FK11" s="269">
        <v>2.7</v>
      </c>
      <c r="FL11" s="269">
        <v>0</v>
      </c>
      <c r="FM11" s="269">
        <v>3</v>
      </c>
      <c r="FN11" s="227">
        <v>19</v>
      </c>
      <c r="FO11" s="227">
        <v>1.8</v>
      </c>
      <c r="FP11" s="227">
        <v>0</v>
      </c>
      <c r="FQ11" s="227">
        <v>2</v>
      </c>
      <c r="FR11" s="268" t="s">
        <v>609</v>
      </c>
      <c r="FS11" s="268">
        <v>150</v>
      </c>
      <c r="FT11" s="269">
        <v>48</v>
      </c>
      <c r="FU11" s="269">
        <v>1.35</v>
      </c>
      <c r="FV11" s="269">
        <v>0.6</v>
      </c>
      <c r="FW11" s="269">
        <v>7.8</v>
      </c>
      <c r="FX11" s="227">
        <v>32</v>
      </c>
      <c r="FY11" s="227">
        <v>0.9</v>
      </c>
      <c r="FZ11" s="227">
        <v>0.4</v>
      </c>
      <c r="GA11" s="227">
        <v>5.2</v>
      </c>
      <c r="GB11" s="268" t="s">
        <v>610</v>
      </c>
      <c r="GC11" s="268">
        <v>50</v>
      </c>
      <c r="GD11" s="269">
        <v>50</v>
      </c>
      <c r="GE11" s="269">
        <v>1.5</v>
      </c>
      <c r="GF11" s="269">
        <v>0.6</v>
      </c>
      <c r="GG11" s="269">
        <v>9.1</v>
      </c>
      <c r="GH11" s="227">
        <v>100</v>
      </c>
      <c r="GI11" s="227">
        <v>3</v>
      </c>
      <c r="GJ11" s="227">
        <v>1.2</v>
      </c>
      <c r="GK11" s="227">
        <v>18.2</v>
      </c>
      <c r="GL11" s="268" t="s">
        <v>611</v>
      </c>
      <c r="GM11" s="268"/>
      <c r="GN11" s="269">
        <v>0</v>
      </c>
      <c r="GO11" s="269">
        <v>0</v>
      </c>
      <c r="GP11" s="269">
        <v>0</v>
      </c>
      <c r="GQ11" s="269">
        <v>0</v>
      </c>
      <c r="GR11" s="227">
        <v>358</v>
      </c>
      <c r="GS11" s="227">
        <v>14.8</v>
      </c>
      <c r="GT11" s="227">
        <v>13</v>
      </c>
      <c r="GU11" s="227">
        <v>34.9</v>
      </c>
      <c r="GV11" s="268" t="s">
        <v>73</v>
      </c>
      <c r="GW11" s="268">
        <v>50</v>
      </c>
      <c r="GX11" s="269">
        <v>10.5</v>
      </c>
      <c r="GY11" s="269">
        <v>0.4</v>
      </c>
      <c r="GZ11" s="269">
        <v>0.15</v>
      </c>
      <c r="HA11" s="269">
        <v>1.6</v>
      </c>
      <c r="HB11" s="227">
        <v>21</v>
      </c>
      <c r="HC11" s="227">
        <v>0.8</v>
      </c>
      <c r="HD11" s="227">
        <v>0.3</v>
      </c>
      <c r="HE11" s="227">
        <v>3.2</v>
      </c>
      <c r="HF11" s="268" t="s">
        <v>612</v>
      </c>
      <c r="HG11" s="268">
        <v>80</v>
      </c>
      <c r="HH11" s="269">
        <v>102.4</v>
      </c>
      <c r="HI11" s="269">
        <v>17.28</v>
      </c>
      <c r="HJ11" s="269">
        <v>0</v>
      </c>
      <c r="HK11" s="269">
        <v>17.28</v>
      </c>
      <c r="HL11" s="227">
        <v>128</v>
      </c>
      <c r="HM11" s="227">
        <v>21.6</v>
      </c>
      <c r="HN11" s="227">
        <v>0</v>
      </c>
      <c r="HO11" s="227">
        <v>21.6</v>
      </c>
      <c r="HP11" s="268" t="s">
        <v>613</v>
      </c>
      <c r="HQ11" s="268"/>
      <c r="HR11" s="269">
        <v>0</v>
      </c>
      <c r="HS11" s="269">
        <v>0</v>
      </c>
      <c r="HT11" s="269">
        <v>0</v>
      </c>
      <c r="HU11" s="269">
        <v>0</v>
      </c>
      <c r="HV11" s="227">
        <v>0</v>
      </c>
      <c r="HW11" s="227">
        <v>0</v>
      </c>
      <c r="HX11" s="227">
        <v>0</v>
      </c>
      <c r="HY11" s="227">
        <v>0</v>
      </c>
      <c r="HZ11" s="268"/>
      <c r="IA11" s="268"/>
      <c r="IB11" s="269">
        <v>0</v>
      </c>
      <c r="IC11" s="269">
        <v>0</v>
      </c>
      <c r="ID11" s="269">
        <v>0</v>
      </c>
      <c r="IE11" s="269">
        <v>0</v>
      </c>
      <c r="IF11" s="227">
        <v>0</v>
      </c>
      <c r="IG11" s="227">
        <v>0</v>
      </c>
      <c r="IH11" s="227">
        <v>0</v>
      </c>
      <c r="II11" s="227">
        <v>0</v>
      </c>
      <c r="IK11" s="270" t="s">
        <v>599</v>
      </c>
      <c r="IL11" s="271">
        <v>109.31000000000002</v>
      </c>
      <c r="IM11" s="270">
        <v>100</v>
      </c>
      <c r="IN11" s="271">
        <v>41.835147744945559</v>
      </c>
      <c r="IO11" s="271">
        <v>22.047388162107765</v>
      </c>
      <c r="IP11" s="271">
        <v>36.117464092946662</v>
      </c>
    </row>
    <row r="12" spans="1:288" s="270" customFormat="1" ht="20.100000000000001" customHeight="1">
      <c r="U12" s="270" t="s">
        <v>547</v>
      </c>
      <c r="AQ12" s="264" t="s">
        <v>500</v>
      </c>
      <c r="AR12" s="264"/>
      <c r="AS12" s="264"/>
      <c r="AT12" s="264" t="s">
        <v>598</v>
      </c>
      <c r="AU12" s="321" t="s">
        <v>614</v>
      </c>
      <c r="AV12" s="265" t="s">
        <v>615</v>
      </c>
      <c r="AW12" s="233" t="s">
        <v>616</v>
      </c>
      <c r="AX12" s="266">
        <v>390.78</v>
      </c>
      <c r="AY12" s="266">
        <v>30.445999999999998</v>
      </c>
      <c r="AZ12" s="266">
        <v>16.510000000000002</v>
      </c>
      <c r="BA12" s="266">
        <v>18.786000000000001</v>
      </c>
      <c r="BB12" s="267" t="s">
        <v>617</v>
      </c>
      <c r="BC12" s="268">
        <v>41</v>
      </c>
      <c r="BD12" s="269">
        <v>52.48</v>
      </c>
      <c r="BE12" s="269">
        <v>8.8559999999999999</v>
      </c>
      <c r="BF12" s="269">
        <v>0</v>
      </c>
      <c r="BG12" s="269">
        <v>8.8559999999999999</v>
      </c>
      <c r="BH12" s="227">
        <v>128</v>
      </c>
      <c r="BI12" s="227">
        <v>21.6</v>
      </c>
      <c r="BJ12" s="227">
        <v>0</v>
      </c>
      <c r="BK12" s="227">
        <v>21.6</v>
      </c>
      <c r="BL12" s="268" t="s">
        <v>556</v>
      </c>
      <c r="BM12" s="268">
        <v>50</v>
      </c>
      <c r="BN12" s="269">
        <v>126.5</v>
      </c>
      <c r="BO12" s="269">
        <v>9.35</v>
      </c>
      <c r="BP12" s="269">
        <v>9.75</v>
      </c>
      <c r="BQ12" s="269">
        <v>0.35</v>
      </c>
      <c r="BR12" s="227">
        <v>253</v>
      </c>
      <c r="BS12" s="227">
        <v>18.7</v>
      </c>
      <c r="BT12" s="227">
        <v>19.5</v>
      </c>
      <c r="BU12" s="227">
        <v>0.7</v>
      </c>
      <c r="BV12" s="268" t="s">
        <v>72</v>
      </c>
      <c r="BW12" s="268">
        <v>40</v>
      </c>
      <c r="BX12" s="269">
        <v>57.6</v>
      </c>
      <c r="BY12" s="269">
        <v>0.72</v>
      </c>
      <c r="BZ12" s="269">
        <v>5.68</v>
      </c>
      <c r="CA12" s="269">
        <v>0.32</v>
      </c>
      <c r="CB12" s="227">
        <v>144</v>
      </c>
      <c r="CC12" s="227">
        <v>1.8</v>
      </c>
      <c r="CD12" s="227">
        <v>14.2</v>
      </c>
      <c r="CE12" s="227">
        <v>0.8</v>
      </c>
      <c r="CF12" s="268" t="s">
        <v>618</v>
      </c>
      <c r="CG12" s="268">
        <v>40</v>
      </c>
      <c r="CH12" s="269">
        <v>42</v>
      </c>
      <c r="CI12" s="269">
        <v>9.24</v>
      </c>
      <c r="CJ12" s="269">
        <v>0.48</v>
      </c>
      <c r="CK12" s="269">
        <v>0.16</v>
      </c>
      <c r="CL12" s="227">
        <v>105</v>
      </c>
      <c r="CM12" s="227">
        <v>23.1</v>
      </c>
      <c r="CN12" s="227">
        <v>1.2</v>
      </c>
      <c r="CO12" s="227">
        <v>0.4</v>
      </c>
      <c r="CP12" s="268" t="s">
        <v>555</v>
      </c>
      <c r="CQ12" s="268">
        <v>20</v>
      </c>
      <c r="CR12" s="269">
        <v>62.2</v>
      </c>
      <c r="CS12" s="269">
        <v>0.78</v>
      </c>
      <c r="CT12" s="269">
        <v>0</v>
      </c>
      <c r="CU12" s="269">
        <v>0</v>
      </c>
      <c r="CV12" s="227">
        <v>311</v>
      </c>
      <c r="CW12" s="227">
        <v>3.9</v>
      </c>
      <c r="CX12" s="227">
        <v>0</v>
      </c>
      <c r="CY12" s="227">
        <v>0</v>
      </c>
      <c r="CZ12" s="268" t="s">
        <v>610</v>
      </c>
      <c r="DA12" s="268">
        <v>50</v>
      </c>
      <c r="DB12" s="269">
        <v>50</v>
      </c>
      <c r="DC12" s="269">
        <v>1.5</v>
      </c>
      <c r="DD12" s="269">
        <v>0.6</v>
      </c>
      <c r="DE12" s="269">
        <v>9.1</v>
      </c>
      <c r="DF12" s="227">
        <v>100</v>
      </c>
      <c r="DG12" s="227">
        <v>3</v>
      </c>
      <c r="DH12" s="227">
        <v>1.2</v>
      </c>
      <c r="DI12" s="227">
        <v>18.2</v>
      </c>
      <c r="DJ12" s="268" t="s">
        <v>489</v>
      </c>
      <c r="DK12" s="268"/>
      <c r="DL12" s="269">
        <v>0</v>
      </c>
      <c r="DM12" s="269">
        <v>0</v>
      </c>
      <c r="DN12" s="269">
        <v>0</v>
      </c>
      <c r="DO12" s="269">
        <v>0</v>
      </c>
      <c r="DP12" s="227">
        <v>0</v>
      </c>
      <c r="DQ12" s="227">
        <v>0</v>
      </c>
      <c r="DR12" s="227">
        <v>0</v>
      </c>
      <c r="DS12" s="227">
        <v>0</v>
      </c>
      <c r="DT12" s="268" t="s">
        <v>489</v>
      </c>
      <c r="DU12" s="268"/>
      <c r="DV12" s="269">
        <v>0</v>
      </c>
      <c r="DW12" s="269">
        <v>0</v>
      </c>
      <c r="DX12" s="269">
        <v>0</v>
      </c>
      <c r="DY12" s="269">
        <v>0</v>
      </c>
      <c r="DZ12" s="227">
        <v>0</v>
      </c>
      <c r="EA12" s="227">
        <v>0</v>
      </c>
      <c r="EB12" s="227">
        <v>0</v>
      </c>
      <c r="EC12" s="227">
        <v>0</v>
      </c>
      <c r="ED12" s="268" t="s">
        <v>489</v>
      </c>
      <c r="EE12" s="268"/>
      <c r="EF12" s="269">
        <v>0</v>
      </c>
      <c r="EG12" s="269">
        <v>0</v>
      </c>
      <c r="EH12" s="269">
        <v>0</v>
      </c>
      <c r="EI12" s="269">
        <v>0</v>
      </c>
      <c r="EJ12" s="227">
        <v>0</v>
      </c>
      <c r="EK12" s="227">
        <v>0</v>
      </c>
      <c r="EL12" s="227">
        <v>0</v>
      </c>
      <c r="EM12" s="227">
        <v>0</v>
      </c>
      <c r="EN12" s="268" t="s">
        <v>489</v>
      </c>
      <c r="EO12" s="268"/>
      <c r="EP12" s="269">
        <v>0</v>
      </c>
      <c r="EQ12" s="269">
        <v>0</v>
      </c>
      <c r="ER12" s="269">
        <v>0</v>
      </c>
      <c r="ES12" s="269">
        <v>0</v>
      </c>
      <c r="ET12" s="227">
        <v>0</v>
      </c>
      <c r="EU12" s="227">
        <v>0</v>
      </c>
      <c r="EV12" s="227">
        <v>0</v>
      </c>
      <c r="EW12" s="227">
        <v>0</v>
      </c>
      <c r="EX12" s="268" t="s">
        <v>489</v>
      </c>
      <c r="EY12" s="268"/>
      <c r="EZ12" s="269">
        <v>0</v>
      </c>
      <c r="FA12" s="269">
        <v>0</v>
      </c>
      <c r="FB12" s="269">
        <v>0</v>
      </c>
      <c r="FC12" s="269">
        <v>0</v>
      </c>
      <c r="FD12" s="227">
        <v>0</v>
      </c>
      <c r="FE12" s="227">
        <v>0</v>
      </c>
      <c r="FF12" s="227">
        <v>0</v>
      </c>
      <c r="FG12" s="227">
        <v>0</v>
      </c>
      <c r="FH12" s="268" t="s">
        <v>489</v>
      </c>
      <c r="FI12" s="268"/>
      <c r="FJ12" s="269">
        <v>0</v>
      </c>
      <c r="FK12" s="269">
        <v>0</v>
      </c>
      <c r="FL12" s="269">
        <v>0</v>
      </c>
      <c r="FM12" s="269">
        <v>0</v>
      </c>
      <c r="FN12" s="227">
        <v>0</v>
      </c>
      <c r="FO12" s="227">
        <v>0</v>
      </c>
      <c r="FP12" s="227">
        <v>0</v>
      </c>
      <c r="FQ12" s="227">
        <v>0</v>
      </c>
      <c r="FR12" s="268" t="s">
        <v>489</v>
      </c>
      <c r="FS12" s="268"/>
      <c r="FT12" s="269">
        <v>0</v>
      </c>
      <c r="FU12" s="269">
        <v>0</v>
      </c>
      <c r="FV12" s="269">
        <v>0</v>
      </c>
      <c r="FW12" s="269">
        <v>0</v>
      </c>
      <c r="FX12" s="227">
        <v>0</v>
      </c>
      <c r="FY12" s="227">
        <v>0</v>
      </c>
      <c r="FZ12" s="227">
        <v>0</v>
      </c>
      <c r="GA12" s="227">
        <v>0</v>
      </c>
      <c r="GB12" s="268" t="s">
        <v>489</v>
      </c>
      <c r="GC12" s="268"/>
      <c r="GD12" s="269">
        <v>0</v>
      </c>
      <c r="GE12" s="269">
        <v>0</v>
      </c>
      <c r="GF12" s="269">
        <v>0</v>
      </c>
      <c r="GG12" s="269">
        <v>0</v>
      </c>
      <c r="GH12" s="227">
        <v>0</v>
      </c>
      <c r="GI12" s="227">
        <v>0</v>
      </c>
      <c r="GJ12" s="227">
        <v>0</v>
      </c>
      <c r="GK12" s="227">
        <v>0</v>
      </c>
      <c r="GL12" s="268" t="s">
        <v>489</v>
      </c>
      <c r="GM12" s="268"/>
      <c r="GN12" s="269">
        <v>0</v>
      </c>
      <c r="GO12" s="269">
        <v>0</v>
      </c>
      <c r="GP12" s="269">
        <v>0</v>
      </c>
      <c r="GQ12" s="269">
        <v>0</v>
      </c>
      <c r="GR12" s="227">
        <v>0</v>
      </c>
      <c r="GS12" s="227">
        <v>0</v>
      </c>
      <c r="GT12" s="227">
        <v>0</v>
      </c>
      <c r="GU12" s="227">
        <v>0</v>
      </c>
      <c r="GV12" s="268" t="s">
        <v>489</v>
      </c>
      <c r="GW12" s="268"/>
      <c r="GX12" s="269">
        <v>0</v>
      </c>
      <c r="GY12" s="269">
        <v>0</v>
      </c>
      <c r="GZ12" s="269">
        <v>0</v>
      </c>
      <c r="HA12" s="269">
        <v>0</v>
      </c>
      <c r="HB12" s="227">
        <v>0</v>
      </c>
      <c r="HC12" s="227">
        <v>0</v>
      </c>
      <c r="HD12" s="227">
        <v>0</v>
      </c>
      <c r="HE12" s="227">
        <v>0</v>
      </c>
      <c r="HF12" s="268"/>
      <c r="HG12" s="268"/>
      <c r="HH12" s="269">
        <v>0</v>
      </c>
      <c r="HI12" s="269">
        <v>0</v>
      </c>
      <c r="HJ12" s="269">
        <v>0</v>
      </c>
      <c r="HK12" s="269">
        <v>0</v>
      </c>
      <c r="HL12" s="227">
        <v>0</v>
      </c>
      <c r="HM12" s="227">
        <v>0</v>
      </c>
      <c r="HN12" s="227">
        <v>0</v>
      </c>
      <c r="HO12" s="227">
        <v>0</v>
      </c>
      <c r="HP12" s="268"/>
      <c r="HQ12" s="268"/>
      <c r="HR12" s="269">
        <v>0</v>
      </c>
      <c r="HS12" s="269">
        <v>0</v>
      </c>
      <c r="HT12" s="269">
        <v>0</v>
      </c>
      <c r="HU12" s="269">
        <v>0</v>
      </c>
      <c r="HV12" s="227">
        <v>0</v>
      </c>
      <c r="HW12" s="227">
        <v>0</v>
      </c>
      <c r="HX12" s="227">
        <v>0</v>
      </c>
      <c r="HY12" s="227">
        <v>0</v>
      </c>
      <c r="HZ12" s="268"/>
      <c r="IA12" s="268"/>
      <c r="IB12" s="269">
        <v>0</v>
      </c>
      <c r="IC12" s="269">
        <v>0</v>
      </c>
      <c r="ID12" s="269">
        <v>0</v>
      </c>
      <c r="IE12" s="269">
        <v>0</v>
      </c>
      <c r="IF12" s="227">
        <v>0</v>
      </c>
      <c r="IG12" s="227">
        <v>0</v>
      </c>
      <c r="IH12" s="227">
        <v>0</v>
      </c>
      <c r="II12" s="227">
        <v>0</v>
      </c>
      <c r="IK12" s="270" t="s">
        <v>614</v>
      </c>
      <c r="IL12" s="271">
        <v>65.742000000000004</v>
      </c>
      <c r="IM12" s="270">
        <v>100</v>
      </c>
      <c r="IN12" s="271">
        <v>46.311338261689627</v>
      </c>
      <c r="IO12" s="271">
        <v>25.113321772991391</v>
      </c>
      <c r="IP12" s="271">
        <v>28.575339965318975</v>
      </c>
    </row>
    <row r="13" spans="1:288" s="270" customFormat="1" ht="20.100000000000001" customHeight="1">
      <c r="A13" s="263"/>
      <c r="B13" s="263" t="s">
        <v>547</v>
      </c>
      <c r="C13" s="263"/>
      <c r="D13" s="263"/>
      <c r="E13" s="263"/>
      <c r="F13" s="263"/>
      <c r="AQ13" s="264" t="s">
        <v>571</v>
      </c>
      <c r="AR13" s="264" t="s">
        <v>619</v>
      </c>
      <c r="AS13" s="264"/>
      <c r="AT13" s="264"/>
      <c r="AU13" s="321" t="s">
        <v>620</v>
      </c>
      <c r="AV13" s="265" t="s">
        <v>621</v>
      </c>
      <c r="AW13" s="233"/>
      <c r="AX13" s="266">
        <v>73.45</v>
      </c>
      <c r="AY13" s="266">
        <v>5.99</v>
      </c>
      <c r="AZ13" s="266">
        <v>1.6</v>
      </c>
      <c r="BA13" s="266">
        <v>7.8500000000000005</v>
      </c>
      <c r="BB13" s="267" t="s">
        <v>32</v>
      </c>
      <c r="BC13" s="268">
        <v>70</v>
      </c>
      <c r="BD13" s="269">
        <v>28</v>
      </c>
      <c r="BE13" s="269">
        <v>0.49</v>
      </c>
      <c r="BF13" s="269">
        <v>0.35</v>
      </c>
      <c r="BG13" s="269">
        <v>4.9000000000000004</v>
      </c>
      <c r="BH13" s="227">
        <v>40</v>
      </c>
      <c r="BI13" s="227">
        <v>0.7</v>
      </c>
      <c r="BJ13" s="227">
        <v>0.5</v>
      </c>
      <c r="BK13" s="227">
        <v>7</v>
      </c>
      <c r="BL13" s="278" t="s">
        <v>622</v>
      </c>
      <c r="BM13" s="268">
        <v>50</v>
      </c>
      <c r="BN13" s="269">
        <v>45.45</v>
      </c>
      <c r="BO13" s="269">
        <v>5.5</v>
      </c>
      <c r="BP13" s="269">
        <v>1.25</v>
      </c>
      <c r="BQ13" s="269">
        <v>2.95</v>
      </c>
      <c r="BR13" s="227">
        <v>90.9</v>
      </c>
      <c r="BS13" s="227">
        <v>11</v>
      </c>
      <c r="BT13" s="227">
        <v>2.5</v>
      </c>
      <c r="BU13" s="227">
        <v>5.9</v>
      </c>
      <c r="BV13" s="268" t="s">
        <v>489</v>
      </c>
      <c r="BW13" s="268"/>
      <c r="BX13" s="269">
        <v>0</v>
      </c>
      <c r="BY13" s="269">
        <v>0</v>
      </c>
      <c r="BZ13" s="269">
        <v>0</v>
      </c>
      <c r="CA13" s="269">
        <v>0</v>
      </c>
      <c r="CB13" s="227">
        <v>0</v>
      </c>
      <c r="CC13" s="227">
        <v>0</v>
      </c>
      <c r="CD13" s="227">
        <v>0</v>
      </c>
      <c r="CE13" s="227">
        <v>0</v>
      </c>
      <c r="CF13" s="268" t="s">
        <v>489</v>
      </c>
      <c r="CG13" s="268"/>
      <c r="CH13" s="269">
        <v>0</v>
      </c>
      <c r="CI13" s="269">
        <v>0</v>
      </c>
      <c r="CJ13" s="269">
        <v>0</v>
      </c>
      <c r="CK13" s="269">
        <v>0</v>
      </c>
      <c r="CL13" s="227">
        <v>0</v>
      </c>
      <c r="CM13" s="227">
        <v>0</v>
      </c>
      <c r="CN13" s="227">
        <v>0</v>
      </c>
      <c r="CO13" s="227">
        <v>0</v>
      </c>
      <c r="CP13" s="268" t="s">
        <v>489</v>
      </c>
      <c r="CQ13" s="268"/>
      <c r="CR13" s="269">
        <v>0</v>
      </c>
      <c r="CS13" s="269">
        <v>0</v>
      </c>
      <c r="CT13" s="269">
        <v>0</v>
      </c>
      <c r="CU13" s="269">
        <v>0</v>
      </c>
      <c r="CV13" s="227">
        <v>0</v>
      </c>
      <c r="CW13" s="227">
        <v>0</v>
      </c>
      <c r="CX13" s="227">
        <v>0</v>
      </c>
      <c r="CY13" s="227">
        <v>0</v>
      </c>
      <c r="CZ13" s="268" t="s">
        <v>489</v>
      </c>
      <c r="DA13" s="268"/>
      <c r="DB13" s="269">
        <v>0</v>
      </c>
      <c r="DC13" s="269">
        <v>0</v>
      </c>
      <c r="DD13" s="269">
        <v>0</v>
      </c>
      <c r="DE13" s="269">
        <v>0</v>
      </c>
      <c r="DF13" s="227">
        <v>0</v>
      </c>
      <c r="DG13" s="227">
        <v>0</v>
      </c>
      <c r="DH13" s="227">
        <v>0</v>
      </c>
      <c r="DI13" s="227">
        <v>0</v>
      </c>
      <c r="DJ13" s="268" t="s">
        <v>489</v>
      </c>
      <c r="DK13" s="268"/>
      <c r="DL13" s="269">
        <v>0</v>
      </c>
      <c r="DM13" s="269">
        <v>0</v>
      </c>
      <c r="DN13" s="269">
        <v>0</v>
      </c>
      <c r="DO13" s="269">
        <v>0</v>
      </c>
      <c r="DP13" s="227">
        <v>0</v>
      </c>
      <c r="DQ13" s="227">
        <v>0</v>
      </c>
      <c r="DR13" s="227">
        <v>0</v>
      </c>
      <c r="DS13" s="227">
        <v>0</v>
      </c>
      <c r="DT13" s="268" t="s">
        <v>489</v>
      </c>
      <c r="DU13" s="268"/>
      <c r="DV13" s="269">
        <v>0</v>
      </c>
      <c r="DW13" s="269">
        <v>0</v>
      </c>
      <c r="DX13" s="269">
        <v>0</v>
      </c>
      <c r="DY13" s="269">
        <v>0</v>
      </c>
      <c r="DZ13" s="227">
        <v>0</v>
      </c>
      <c r="EA13" s="227">
        <v>0</v>
      </c>
      <c r="EB13" s="227">
        <v>0</v>
      </c>
      <c r="EC13" s="227">
        <v>0</v>
      </c>
      <c r="ED13" s="268" t="s">
        <v>489</v>
      </c>
      <c r="EE13" s="268"/>
      <c r="EF13" s="269">
        <v>0</v>
      </c>
      <c r="EG13" s="269">
        <v>0</v>
      </c>
      <c r="EH13" s="269">
        <v>0</v>
      </c>
      <c r="EI13" s="269">
        <v>0</v>
      </c>
      <c r="EJ13" s="227">
        <v>0</v>
      </c>
      <c r="EK13" s="227">
        <v>0</v>
      </c>
      <c r="EL13" s="227">
        <v>0</v>
      </c>
      <c r="EM13" s="227">
        <v>0</v>
      </c>
      <c r="EN13" s="268" t="s">
        <v>489</v>
      </c>
      <c r="EO13" s="268"/>
      <c r="EP13" s="269">
        <v>0</v>
      </c>
      <c r="EQ13" s="269">
        <v>0</v>
      </c>
      <c r="ER13" s="269">
        <v>0</v>
      </c>
      <c r="ES13" s="269">
        <v>0</v>
      </c>
      <c r="ET13" s="227">
        <v>0</v>
      </c>
      <c r="EU13" s="227">
        <v>0</v>
      </c>
      <c r="EV13" s="227">
        <v>0</v>
      </c>
      <c r="EW13" s="227">
        <v>0</v>
      </c>
      <c r="EX13" s="268" t="s">
        <v>489</v>
      </c>
      <c r="EY13" s="268"/>
      <c r="EZ13" s="269">
        <v>0</v>
      </c>
      <c r="FA13" s="269">
        <v>0</v>
      </c>
      <c r="FB13" s="269">
        <v>0</v>
      </c>
      <c r="FC13" s="269">
        <v>0</v>
      </c>
      <c r="FD13" s="227">
        <v>0</v>
      </c>
      <c r="FE13" s="227">
        <v>0</v>
      </c>
      <c r="FF13" s="227">
        <v>0</v>
      </c>
      <c r="FG13" s="227">
        <v>0</v>
      </c>
      <c r="FH13" s="268" t="s">
        <v>489</v>
      </c>
      <c r="FI13" s="268"/>
      <c r="FJ13" s="269">
        <v>0</v>
      </c>
      <c r="FK13" s="269">
        <v>0</v>
      </c>
      <c r="FL13" s="269">
        <v>0</v>
      </c>
      <c r="FM13" s="269">
        <v>0</v>
      </c>
      <c r="FN13" s="227">
        <v>0</v>
      </c>
      <c r="FO13" s="227">
        <v>0</v>
      </c>
      <c r="FP13" s="227">
        <v>0</v>
      </c>
      <c r="FQ13" s="227">
        <v>0</v>
      </c>
      <c r="FR13" s="268" t="s">
        <v>489</v>
      </c>
      <c r="FS13" s="268"/>
      <c r="FT13" s="269">
        <v>0</v>
      </c>
      <c r="FU13" s="269">
        <v>0</v>
      </c>
      <c r="FV13" s="269">
        <v>0</v>
      </c>
      <c r="FW13" s="269">
        <v>0</v>
      </c>
      <c r="FX13" s="227">
        <v>0</v>
      </c>
      <c r="FY13" s="227">
        <v>0</v>
      </c>
      <c r="FZ13" s="227">
        <v>0</v>
      </c>
      <c r="GA13" s="227">
        <v>0</v>
      </c>
      <c r="GB13" s="268" t="s">
        <v>489</v>
      </c>
      <c r="GC13" s="268"/>
      <c r="GD13" s="269">
        <v>0</v>
      </c>
      <c r="GE13" s="269">
        <v>0</v>
      </c>
      <c r="GF13" s="269">
        <v>0</v>
      </c>
      <c r="GG13" s="269">
        <v>0</v>
      </c>
      <c r="GH13" s="227">
        <v>0</v>
      </c>
      <c r="GI13" s="227">
        <v>0</v>
      </c>
      <c r="GJ13" s="227">
        <v>0</v>
      </c>
      <c r="GK13" s="227">
        <v>0</v>
      </c>
      <c r="GL13" s="268" t="s">
        <v>489</v>
      </c>
      <c r="GM13" s="268"/>
      <c r="GN13" s="269">
        <v>0</v>
      </c>
      <c r="GO13" s="269">
        <v>0</v>
      </c>
      <c r="GP13" s="269">
        <v>0</v>
      </c>
      <c r="GQ13" s="269">
        <v>0</v>
      </c>
      <c r="GR13" s="227">
        <v>0</v>
      </c>
      <c r="GS13" s="227">
        <v>0</v>
      </c>
      <c r="GT13" s="227">
        <v>0</v>
      </c>
      <c r="GU13" s="227">
        <v>0</v>
      </c>
      <c r="GV13" s="268" t="s">
        <v>489</v>
      </c>
      <c r="GW13" s="268"/>
      <c r="GX13" s="269">
        <v>0</v>
      </c>
      <c r="GY13" s="269">
        <v>0</v>
      </c>
      <c r="GZ13" s="269">
        <v>0</v>
      </c>
      <c r="HA13" s="269">
        <v>0</v>
      </c>
      <c r="HB13" s="227">
        <v>0</v>
      </c>
      <c r="HC13" s="227">
        <v>0</v>
      </c>
      <c r="HD13" s="227">
        <v>0</v>
      </c>
      <c r="HE13" s="227">
        <v>0</v>
      </c>
      <c r="HF13" s="268"/>
      <c r="HG13" s="268"/>
      <c r="HH13" s="269">
        <v>0</v>
      </c>
      <c r="HI13" s="269">
        <v>0</v>
      </c>
      <c r="HJ13" s="269">
        <v>0</v>
      </c>
      <c r="HK13" s="269">
        <v>0</v>
      </c>
      <c r="HL13" s="227">
        <v>0</v>
      </c>
      <c r="HM13" s="227">
        <v>0</v>
      </c>
      <c r="HN13" s="227">
        <v>0</v>
      </c>
      <c r="HO13" s="227">
        <v>0</v>
      </c>
      <c r="HP13" s="268"/>
      <c r="HQ13" s="268"/>
      <c r="HR13" s="269">
        <v>0</v>
      </c>
      <c r="HS13" s="269">
        <v>0</v>
      </c>
      <c r="HT13" s="269">
        <v>0</v>
      </c>
      <c r="HU13" s="269">
        <v>0</v>
      </c>
      <c r="HV13" s="227">
        <v>0</v>
      </c>
      <c r="HW13" s="227">
        <v>0</v>
      </c>
      <c r="HX13" s="227">
        <v>0</v>
      </c>
      <c r="HY13" s="227">
        <v>0</v>
      </c>
      <c r="HZ13" s="268"/>
      <c r="IA13" s="268"/>
      <c r="IB13" s="269">
        <v>0</v>
      </c>
      <c r="IC13" s="269">
        <v>0</v>
      </c>
      <c r="ID13" s="269">
        <v>0</v>
      </c>
      <c r="IE13" s="269">
        <v>0</v>
      </c>
      <c r="IF13" s="227">
        <v>0</v>
      </c>
      <c r="IG13" s="227">
        <v>0</v>
      </c>
      <c r="IH13" s="227">
        <v>0</v>
      </c>
      <c r="II13" s="227">
        <v>0</v>
      </c>
      <c r="IK13" s="270" t="s">
        <v>620</v>
      </c>
      <c r="IL13" s="271">
        <v>15.440000000000001</v>
      </c>
      <c r="IM13" s="270">
        <v>100</v>
      </c>
      <c r="IN13" s="271">
        <v>38.795336787564764</v>
      </c>
      <c r="IO13" s="271">
        <v>10.362694300518134</v>
      </c>
      <c r="IP13" s="271">
        <v>50.841968911917093</v>
      </c>
    </row>
    <row r="14" spans="1:288" s="270" customFormat="1" ht="20.100000000000001" customHeight="1">
      <c r="X14" s="270" t="s">
        <v>547</v>
      </c>
      <c r="AQ14" s="264" t="s">
        <v>500</v>
      </c>
      <c r="AR14" s="264"/>
      <c r="AS14" s="264"/>
      <c r="AT14" s="264"/>
      <c r="AU14" s="321" t="s">
        <v>623</v>
      </c>
      <c r="AV14" s="265" t="s">
        <v>624</v>
      </c>
      <c r="AW14" s="233"/>
      <c r="AX14" s="266">
        <v>442.65</v>
      </c>
      <c r="AY14" s="266">
        <v>37.710000000000008</v>
      </c>
      <c r="AZ14" s="266">
        <v>21.414999999999996</v>
      </c>
      <c r="BA14" s="266">
        <v>21.675000000000001</v>
      </c>
      <c r="BB14" s="267" t="s">
        <v>625</v>
      </c>
      <c r="BC14" s="268">
        <v>100</v>
      </c>
      <c r="BD14" s="269">
        <v>109</v>
      </c>
      <c r="BE14" s="269">
        <v>25.2</v>
      </c>
      <c r="BF14" s="269">
        <v>0.9</v>
      </c>
      <c r="BG14" s="269">
        <v>0</v>
      </c>
      <c r="BH14" s="227">
        <v>109</v>
      </c>
      <c r="BI14" s="227">
        <v>25.2</v>
      </c>
      <c r="BJ14" s="227">
        <v>0.9</v>
      </c>
      <c r="BK14" s="227">
        <v>0</v>
      </c>
      <c r="BL14" s="268" t="s">
        <v>626</v>
      </c>
      <c r="BM14" s="268">
        <v>5</v>
      </c>
      <c r="BN14" s="269">
        <v>40.450000000000003</v>
      </c>
      <c r="BO14" s="269">
        <v>0</v>
      </c>
      <c r="BP14" s="269">
        <v>4.4950000000000001</v>
      </c>
      <c r="BQ14" s="269">
        <v>0</v>
      </c>
      <c r="BR14" s="227">
        <v>809</v>
      </c>
      <c r="BS14" s="227">
        <v>0</v>
      </c>
      <c r="BT14" s="227">
        <v>89.9</v>
      </c>
      <c r="BU14" s="227">
        <v>0</v>
      </c>
      <c r="BV14" s="268" t="s">
        <v>551</v>
      </c>
      <c r="BW14" s="268">
        <v>100</v>
      </c>
      <c r="BX14" s="269">
        <v>38</v>
      </c>
      <c r="BY14" s="269">
        <v>0.8</v>
      </c>
      <c r="BZ14" s="269">
        <v>0.3</v>
      </c>
      <c r="CA14" s="269">
        <v>6.6</v>
      </c>
      <c r="CB14" s="227">
        <v>38</v>
      </c>
      <c r="CC14" s="227">
        <v>0.8</v>
      </c>
      <c r="CD14" s="227">
        <v>0.3</v>
      </c>
      <c r="CE14" s="227">
        <v>6.6</v>
      </c>
      <c r="CF14" s="268" t="s">
        <v>73</v>
      </c>
      <c r="CG14" s="268">
        <v>100</v>
      </c>
      <c r="CH14" s="269">
        <v>21</v>
      </c>
      <c r="CI14" s="269">
        <v>0.8</v>
      </c>
      <c r="CJ14" s="269">
        <v>0.3</v>
      </c>
      <c r="CK14" s="269">
        <v>3.2</v>
      </c>
      <c r="CL14" s="227">
        <v>21</v>
      </c>
      <c r="CM14" s="227">
        <v>0.8</v>
      </c>
      <c r="CN14" s="227">
        <v>0.3</v>
      </c>
      <c r="CO14" s="227">
        <v>3.2</v>
      </c>
      <c r="CP14" s="268" t="s">
        <v>50</v>
      </c>
      <c r="CQ14" s="268">
        <v>50</v>
      </c>
      <c r="CR14" s="269">
        <v>71</v>
      </c>
      <c r="CS14" s="269">
        <v>5.95</v>
      </c>
      <c r="CT14" s="269">
        <v>5.15</v>
      </c>
      <c r="CU14" s="269">
        <v>0.15</v>
      </c>
      <c r="CV14" s="227">
        <v>142</v>
      </c>
      <c r="CW14" s="227">
        <v>11.9</v>
      </c>
      <c r="CX14" s="227">
        <v>10.3</v>
      </c>
      <c r="CY14" s="227">
        <v>0.3</v>
      </c>
      <c r="CZ14" s="268" t="s">
        <v>588</v>
      </c>
      <c r="DA14" s="268">
        <v>50</v>
      </c>
      <c r="DB14" s="269">
        <v>11.5</v>
      </c>
      <c r="DC14" s="269">
        <v>1.35</v>
      </c>
      <c r="DD14" s="269">
        <v>0.2</v>
      </c>
      <c r="DE14" s="269">
        <v>0.4</v>
      </c>
      <c r="DF14" s="227">
        <v>23</v>
      </c>
      <c r="DG14" s="227">
        <v>2.7</v>
      </c>
      <c r="DH14" s="227">
        <v>0.4</v>
      </c>
      <c r="DI14" s="227">
        <v>0.8</v>
      </c>
      <c r="DJ14" s="268" t="s">
        <v>383</v>
      </c>
      <c r="DK14" s="268">
        <v>10</v>
      </c>
      <c r="DL14" s="269">
        <v>74.2</v>
      </c>
      <c r="DM14" s="269">
        <v>1.59</v>
      </c>
      <c r="DN14" s="269">
        <v>7.08</v>
      </c>
      <c r="DO14" s="269">
        <v>0.7</v>
      </c>
      <c r="DP14" s="227">
        <v>742</v>
      </c>
      <c r="DQ14" s="227">
        <v>15.9</v>
      </c>
      <c r="DR14" s="227">
        <v>70.8</v>
      </c>
      <c r="DS14" s="227">
        <v>7</v>
      </c>
      <c r="DT14" s="268" t="s">
        <v>627</v>
      </c>
      <c r="DU14" s="268">
        <v>5</v>
      </c>
      <c r="DV14" s="269">
        <v>21.5</v>
      </c>
      <c r="DW14" s="269">
        <v>1.1000000000000001</v>
      </c>
      <c r="DX14" s="269">
        <v>1.5</v>
      </c>
      <c r="DY14" s="269">
        <v>0.17499999999999999</v>
      </c>
      <c r="DZ14" s="227">
        <v>430</v>
      </c>
      <c r="EA14" s="227">
        <v>22</v>
      </c>
      <c r="EB14" s="227">
        <v>30</v>
      </c>
      <c r="EC14" s="227">
        <v>3.5</v>
      </c>
      <c r="ED14" s="268" t="s">
        <v>628</v>
      </c>
      <c r="EE14" s="268">
        <v>10</v>
      </c>
      <c r="EF14" s="269">
        <v>7.1</v>
      </c>
      <c r="EG14" s="269">
        <v>0.17</v>
      </c>
      <c r="EH14" s="269">
        <v>0.09</v>
      </c>
      <c r="EI14" s="269">
        <v>1.45</v>
      </c>
      <c r="EJ14" s="227">
        <v>71</v>
      </c>
      <c r="EK14" s="227">
        <v>1.7</v>
      </c>
      <c r="EL14" s="227">
        <v>0.9</v>
      </c>
      <c r="EM14" s="227">
        <v>14.5</v>
      </c>
      <c r="EN14" s="268" t="s">
        <v>52</v>
      </c>
      <c r="EO14" s="268">
        <v>10</v>
      </c>
      <c r="EP14" s="269">
        <v>32.200000000000003</v>
      </c>
      <c r="EQ14" s="269">
        <v>0.05</v>
      </c>
      <c r="ER14" s="269">
        <v>0</v>
      </c>
      <c r="ES14" s="269">
        <v>8</v>
      </c>
      <c r="ET14" s="227">
        <v>322</v>
      </c>
      <c r="EU14" s="227">
        <v>0.5</v>
      </c>
      <c r="EV14" s="227">
        <v>0</v>
      </c>
      <c r="EW14" s="227">
        <v>80</v>
      </c>
      <c r="EX14" s="268" t="s">
        <v>629</v>
      </c>
      <c r="EY14" s="268">
        <v>10</v>
      </c>
      <c r="EZ14" s="269">
        <v>1.2</v>
      </c>
      <c r="FA14" s="269">
        <v>0</v>
      </c>
      <c r="FB14" s="269">
        <v>0</v>
      </c>
      <c r="FC14" s="269">
        <v>0.5</v>
      </c>
      <c r="FD14" s="227">
        <v>12</v>
      </c>
      <c r="FE14" s="227">
        <v>0</v>
      </c>
      <c r="FF14" s="227">
        <v>0</v>
      </c>
      <c r="FG14" s="227">
        <v>5</v>
      </c>
      <c r="FH14" s="268" t="s">
        <v>630</v>
      </c>
      <c r="FI14" s="268"/>
      <c r="FJ14" s="269">
        <v>0</v>
      </c>
      <c r="FK14" s="269">
        <v>0</v>
      </c>
      <c r="FL14" s="269">
        <v>0</v>
      </c>
      <c r="FM14" s="269">
        <v>0</v>
      </c>
      <c r="FN14" s="227">
        <v>39</v>
      </c>
      <c r="FO14" s="227">
        <v>1.3</v>
      </c>
      <c r="FP14" s="227">
        <v>0</v>
      </c>
      <c r="FQ14" s="227">
        <v>7</v>
      </c>
      <c r="FR14" s="268" t="s">
        <v>631</v>
      </c>
      <c r="FS14" s="268"/>
      <c r="FT14" s="269">
        <v>0</v>
      </c>
      <c r="FU14" s="269">
        <v>0</v>
      </c>
      <c r="FV14" s="269">
        <v>0</v>
      </c>
      <c r="FW14" s="269">
        <v>0</v>
      </c>
      <c r="FX14" s="227">
        <v>0</v>
      </c>
      <c r="FY14" s="227">
        <v>0</v>
      </c>
      <c r="FZ14" s="227">
        <v>0</v>
      </c>
      <c r="GA14" s="227">
        <v>0</v>
      </c>
      <c r="GB14" s="268" t="s">
        <v>632</v>
      </c>
      <c r="GC14" s="268">
        <v>10</v>
      </c>
      <c r="GD14" s="269">
        <v>15.5</v>
      </c>
      <c r="GE14" s="269">
        <v>0.7</v>
      </c>
      <c r="GF14" s="269">
        <v>1.4</v>
      </c>
      <c r="GG14" s="269">
        <v>0.5</v>
      </c>
      <c r="GH14" s="227">
        <v>155</v>
      </c>
      <c r="GI14" s="227">
        <v>7</v>
      </c>
      <c r="GJ14" s="227">
        <v>14</v>
      </c>
      <c r="GK14" s="227">
        <v>5</v>
      </c>
      <c r="GL14" s="268" t="s">
        <v>633</v>
      </c>
      <c r="GM14" s="268"/>
      <c r="GN14" s="269">
        <v>0</v>
      </c>
      <c r="GO14" s="269">
        <v>0</v>
      </c>
      <c r="GP14" s="269">
        <v>0</v>
      </c>
      <c r="GQ14" s="269">
        <v>0</v>
      </c>
      <c r="GR14" s="227">
        <v>0</v>
      </c>
      <c r="GS14" s="227">
        <v>0</v>
      </c>
      <c r="GT14" s="227">
        <v>0</v>
      </c>
      <c r="GU14" s="227">
        <v>0</v>
      </c>
      <c r="GV14" s="268" t="s">
        <v>489</v>
      </c>
      <c r="GW14" s="268"/>
      <c r="GX14" s="269">
        <v>0</v>
      </c>
      <c r="GY14" s="269">
        <v>0</v>
      </c>
      <c r="GZ14" s="269">
        <v>0</v>
      </c>
      <c r="HA14" s="269">
        <v>0</v>
      </c>
      <c r="HB14" s="227">
        <v>0</v>
      </c>
      <c r="HC14" s="227">
        <v>0</v>
      </c>
      <c r="HD14" s="227">
        <v>0</v>
      </c>
      <c r="HE14" s="227">
        <v>0</v>
      </c>
      <c r="HF14" s="268"/>
      <c r="HG14" s="268"/>
      <c r="HH14" s="269">
        <v>0</v>
      </c>
      <c r="HI14" s="269">
        <v>0</v>
      </c>
      <c r="HJ14" s="269">
        <v>0</v>
      </c>
      <c r="HK14" s="269">
        <v>0</v>
      </c>
      <c r="HL14" s="227">
        <v>0</v>
      </c>
      <c r="HM14" s="227">
        <v>0</v>
      </c>
      <c r="HN14" s="227">
        <v>0</v>
      </c>
      <c r="HO14" s="227">
        <v>0</v>
      </c>
      <c r="HP14" s="268"/>
      <c r="HQ14" s="268"/>
      <c r="HR14" s="269">
        <v>0</v>
      </c>
      <c r="HS14" s="269">
        <v>0</v>
      </c>
      <c r="HT14" s="269">
        <v>0</v>
      </c>
      <c r="HU14" s="269">
        <v>0</v>
      </c>
      <c r="HV14" s="227">
        <v>0</v>
      </c>
      <c r="HW14" s="227">
        <v>0</v>
      </c>
      <c r="HX14" s="227">
        <v>0</v>
      </c>
      <c r="HY14" s="227">
        <v>0</v>
      </c>
      <c r="HZ14" s="268"/>
      <c r="IA14" s="268"/>
      <c r="IB14" s="269">
        <v>0</v>
      </c>
      <c r="IC14" s="269">
        <v>0</v>
      </c>
      <c r="ID14" s="269">
        <v>0</v>
      </c>
      <c r="IE14" s="269">
        <v>0</v>
      </c>
      <c r="IF14" s="227">
        <v>0</v>
      </c>
      <c r="IG14" s="227">
        <v>0</v>
      </c>
      <c r="IH14" s="227">
        <v>0</v>
      </c>
      <c r="II14" s="227">
        <v>0</v>
      </c>
      <c r="IK14" s="270" t="s">
        <v>623</v>
      </c>
      <c r="IL14" s="271">
        <v>80.8</v>
      </c>
      <c r="IM14" s="270">
        <v>100</v>
      </c>
      <c r="IN14" s="271">
        <v>46.670792079207935</v>
      </c>
      <c r="IO14" s="271">
        <v>26.503712871287124</v>
      </c>
      <c r="IP14" s="271">
        <v>26.825495049504951</v>
      </c>
    </row>
    <row r="15" spans="1:288" s="270" customFormat="1" ht="20.100000000000001" customHeight="1">
      <c r="A15" s="263" t="s">
        <v>547</v>
      </c>
      <c r="B15" s="263"/>
      <c r="C15" s="263"/>
      <c r="D15" s="263"/>
      <c r="E15" s="263"/>
      <c r="F15" s="263"/>
      <c r="J15" s="270" t="s">
        <v>547</v>
      </c>
      <c r="V15" s="270" t="s">
        <v>547</v>
      </c>
      <c r="AQ15" s="264" t="s">
        <v>571</v>
      </c>
      <c r="AR15" s="264"/>
      <c r="AS15" s="264" t="s">
        <v>634</v>
      </c>
      <c r="AT15" s="264"/>
      <c r="AU15" s="320" t="s">
        <v>635</v>
      </c>
      <c r="AV15" s="265" t="s">
        <v>549</v>
      </c>
      <c r="AW15" s="286"/>
      <c r="AX15" s="266">
        <v>104.7</v>
      </c>
      <c r="AY15" s="266">
        <v>10.89</v>
      </c>
      <c r="AZ15" s="266">
        <v>4.4000000000000004</v>
      </c>
      <c r="BA15" s="266">
        <v>5.8000000000000007</v>
      </c>
      <c r="BB15" s="281" t="s">
        <v>636</v>
      </c>
      <c r="BC15" s="279">
        <v>100</v>
      </c>
      <c r="BD15" s="269">
        <v>55</v>
      </c>
      <c r="BE15" s="269">
        <v>10</v>
      </c>
      <c r="BF15" s="269">
        <v>0.2</v>
      </c>
      <c r="BG15" s="269">
        <v>4.2</v>
      </c>
      <c r="BH15" s="227">
        <v>55</v>
      </c>
      <c r="BI15" s="227">
        <v>10</v>
      </c>
      <c r="BJ15" s="227">
        <v>0.2</v>
      </c>
      <c r="BK15" s="227">
        <v>4.2</v>
      </c>
      <c r="BL15" s="279" t="s">
        <v>637</v>
      </c>
      <c r="BM15" s="279">
        <v>10</v>
      </c>
      <c r="BN15" s="269">
        <v>49.7</v>
      </c>
      <c r="BO15" s="269">
        <v>0.89</v>
      </c>
      <c r="BP15" s="269">
        <v>4.2</v>
      </c>
      <c r="BQ15" s="269">
        <v>1.6</v>
      </c>
      <c r="BR15" s="227">
        <v>497</v>
      </c>
      <c r="BS15" s="227">
        <v>8.9</v>
      </c>
      <c r="BT15" s="227">
        <v>42</v>
      </c>
      <c r="BU15" s="227">
        <v>16</v>
      </c>
      <c r="BV15" s="279" t="s">
        <v>489</v>
      </c>
      <c r="BW15" s="279"/>
      <c r="BX15" s="269">
        <v>0</v>
      </c>
      <c r="BY15" s="269">
        <v>0</v>
      </c>
      <c r="BZ15" s="269">
        <v>0</v>
      </c>
      <c r="CA15" s="269">
        <v>0</v>
      </c>
      <c r="CB15" s="227">
        <v>0</v>
      </c>
      <c r="CC15" s="227">
        <v>0</v>
      </c>
      <c r="CD15" s="227">
        <v>0</v>
      </c>
      <c r="CE15" s="227">
        <v>0</v>
      </c>
      <c r="CF15" s="279" t="s">
        <v>489</v>
      </c>
      <c r="CG15" s="279"/>
      <c r="CH15" s="269">
        <v>0</v>
      </c>
      <c r="CI15" s="269">
        <v>0</v>
      </c>
      <c r="CJ15" s="269">
        <v>0</v>
      </c>
      <c r="CK15" s="269">
        <v>0</v>
      </c>
      <c r="CL15" s="227">
        <v>0</v>
      </c>
      <c r="CM15" s="227">
        <v>0</v>
      </c>
      <c r="CN15" s="227">
        <v>0</v>
      </c>
      <c r="CO15" s="227">
        <v>0</v>
      </c>
      <c r="CP15" s="279" t="s">
        <v>489</v>
      </c>
      <c r="CQ15" s="279"/>
      <c r="CR15" s="269">
        <v>0</v>
      </c>
      <c r="CS15" s="269">
        <v>0</v>
      </c>
      <c r="CT15" s="269">
        <v>0</v>
      </c>
      <c r="CU15" s="269">
        <v>0</v>
      </c>
      <c r="CV15" s="227">
        <v>0</v>
      </c>
      <c r="CW15" s="227">
        <v>0</v>
      </c>
      <c r="CX15" s="227">
        <v>0</v>
      </c>
      <c r="CY15" s="227">
        <v>0</v>
      </c>
      <c r="CZ15" s="279" t="s">
        <v>489</v>
      </c>
      <c r="DA15" s="279"/>
      <c r="DB15" s="269">
        <v>0</v>
      </c>
      <c r="DC15" s="269">
        <v>0</v>
      </c>
      <c r="DD15" s="269">
        <v>0</v>
      </c>
      <c r="DE15" s="269">
        <v>0</v>
      </c>
      <c r="DF15" s="227">
        <v>0</v>
      </c>
      <c r="DG15" s="227">
        <v>0</v>
      </c>
      <c r="DH15" s="227">
        <v>0</v>
      </c>
      <c r="DI15" s="227">
        <v>0</v>
      </c>
      <c r="DJ15" s="279" t="s">
        <v>489</v>
      </c>
      <c r="DK15" s="279"/>
      <c r="DL15" s="269">
        <v>0</v>
      </c>
      <c r="DM15" s="269">
        <v>0</v>
      </c>
      <c r="DN15" s="269">
        <v>0</v>
      </c>
      <c r="DO15" s="269">
        <v>0</v>
      </c>
      <c r="DP15" s="227">
        <v>0</v>
      </c>
      <c r="DQ15" s="227">
        <v>0</v>
      </c>
      <c r="DR15" s="227">
        <v>0</v>
      </c>
      <c r="DS15" s="227">
        <v>0</v>
      </c>
      <c r="DT15" s="279" t="s">
        <v>489</v>
      </c>
      <c r="DU15" s="279"/>
      <c r="DV15" s="269">
        <v>0</v>
      </c>
      <c r="DW15" s="269">
        <v>0</v>
      </c>
      <c r="DX15" s="269">
        <v>0</v>
      </c>
      <c r="DY15" s="269">
        <v>0</v>
      </c>
      <c r="DZ15" s="227">
        <v>0</v>
      </c>
      <c r="EA15" s="227">
        <v>0</v>
      </c>
      <c r="EB15" s="227">
        <v>0</v>
      </c>
      <c r="EC15" s="227">
        <v>0</v>
      </c>
      <c r="ED15" s="279" t="s">
        <v>489</v>
      </c>
      <c r="EE15" s="279"/>
      <c r="EF15" s="269">
        <v>0</v>
      </c>
      <c r="EG15" s="269">
        <v>0</v>
      </c>
      <c r="EH15" s="269">
        <v>0</v>
      </c>
      <c r="EI15" s="269">
        <v>0</v>
      </c>
      <c r="EJ15" s="227">
        <v>0</v>
      </c>
      <c r="EK15" s="227">
        <v>0</v>
      </c>
      <c r="EL15" s="227">
        <v>0</v>
      </c>
      <c r="EM15" s="227">
        <v>0</v>
      </c>
      <c r="EN15" s="279" t="s">
        <v>489</v>
      </c>
      <c r="EO15" s="279"/>
      <c r="EP15" s="269">
        <v>0</v>
      </c>
      <c r="EQ15" s="269">
        <v>0</v>
      </c>
      <c r="ER15" s="269">
        <v>0</v>
      </c>
      <c r="ES15" s="269">
        <v>0</v>
      </c>
      <c r="ET15" s="227">
        <v>0</v>
      </c>
      <c r="EU15" s="227">
        <v>0</v>
      </c>
      <c r="EV15" s="227">
        <v>0</v>
      </c>
      <c r="EW15" s="227">
        <v>0</v>
      </c>
      <c r="EX15" s="279" t="s">
        <v>489</v>
      </c>
      <c r="EY15" s="279"/>
      <c r="EZ15" s="269">
        <v>0</v>
      </c>
      <c r="FA15" s="269">
        <v>0</v>
      </c>
      <c r="FB15" s="269">
        <v>0</v>
      </c>
      <c r="FC15" s="269">
        <v>0</v>
      </c>
      <c r="FD15" s="227">
        <v>0</v>
      </c>
      <c r="FE15" s="227">
        <v>0</v>
      </c>
      <c r="FF15" s="227">
        <v>0</v>
      </c>
      <c r="FG15" s="227">
        <v>0</v>
      </c>
      <c r="FH15" s="279" t="s">
        <v>489</v>
      </c>
      <c r="FI15" s="279"/>
      <c r="FJ15" s="269">
        <v>0</v>
      </c>
      <c r="FK15" s="269">
        <v>0</v>
      </c>
      <c r="FL15" s="269">
        <v>0</v>
      </c>
      <c r="FM15" s="269">
        <v>0</v>
      </c>
      <c r="FN15" s="227">
        <v>0</v>
      </c>
      <c r="FO15" s="227">
        <v>0</v>
      </c>
      <c r="FP15" s="227">
        <v>0</v>
      </c>
      <c r="FQ15" s="227">
        <v>0</v>
      </c>
      <c r="FR15" s="279" t="s">
        <v>489</v>
      </c>
      <c r="FS15" s="279"/>
      <c r="FT15" s="269">
        <v>0</v>
      </c>
      <c r="FU15" s="269">
        <v>0</v>
      </c>
      <c r="FV15" s="269">
        <v>0</v>
      </c>
      <c r="FW15" s="269">
        <v>0</v>
      </c>
      <c r="FX15" s="227">
        <v>0</v>
      </c>
      <c r="FY15" s="227">
        <v>0</v>
      </c>
      <c r="FZ15" s="227">
        <v>0</v>
      </c>
      <c r="GA15" s="227">
        <v>0</v>
      </c>
      <c r="GB15" s="279" t="s">
        <v>489</v>
      </c>
      <c r="GC15" s="279"/>
      <c r="GD15" s="269">
        <v>0</v>
      </c>
      <c r="GE15" s="269">
        <v>0</v>
      </c>
      <c r="GF15" s="269">
        <v>0</v>
      </c>
      <c r="GG15" s="269">
        <v>0</v>
      </c>
      <c r="GH15" s="227">
        <v>0</v>
      </c>
      <c r="GI15" s="227">
        <v>0</v>
      </c>
      <c r="GJ15" s="227">
        <v>0</v>
      </c>
      <c r="GK15" s="227">
        <v>0</v>
      </c>
      <c r="GL15" s="279" t="s">
        <v>489</v>
      </c>
      <c r="GM15" s="279"/>
      <c r="GN15" s="269">
        <v>0</v>
      </c>
      <c r="GO15" s="269">
        <v>0</v>
      </c>
      <c r="GP15" s="269">
        <v>0</v>
      </c>
      <c r="GQ15" s="269">
        <v>0</v>
      </c>
      <c r="GR15" s="227">
        <v>0</v>
      </c>
      <c r="GS15" s="227">
        <v>0</v>
      </c>
      <c r="GT15" s="227">
        <v>0</v>
      </c>
      <c r="GU15" s="227">
        <v>0</v>
      </c>
      <c r="GV15" s="279" t="s">
        <v>489</v>
      </c>
      <c r="GW15" s="279"/>
      <c r="GX15" s="269">
        <v>0</v>
      </c>
      <c r="GY15" s="269">
        <v>0</v>
      </c>
      <c r="GZ15" s="269">
        <v>0</v>
      </c>
      <c r="HA15" s="269">
        <v>0</v>
      </c>
      <c r="HB15" s="227">
        <v>0</v>
      </c>
      <c r="HC15" s="227">
        <v>0</v>
      </c>
      <c r="HD15" s="227">
        <v>0</v>
      </c>
      <c r="HE15" s="227">
        <v>0</v>
      </c>
      <c r="HF15" s="279"/>
      <c r="HG15" s="279"/>
      <c r="HH15" s="269">
        <v>0</v>
      </c>
      <c r="HI15" s="269">
        <v>0</v>
      </c>
      <c r="HJ15" s="269">
        <v>0</v>
      </c>
      <c r="HK15" s="269">
        <v>0</v>
      </c>
      <c r="HL15" s="227">
        <v>0</v>
      </c>
      <c r="HM15" s="227">
        <v>0</v>
      </c>
      <c r="HN15" s="227">
        <v>0</v>
      </c>
      <c r="HO15" s="227">
        <v>0</v>
      </c>
      <c r="HP15" s="279"/>
      <c r="HQ15" s="279"/>
      <c r="HR15" s="269">
        <v>0</v>
      </c>
      <c r="HS15" s="269">
        <v>0</v>
      </c>
      <c r="HT15" s="269">
        <v>0</v>
      </c>
      <c r="HU15" s="269">
        <v>0</v>
      </c>
      <c r="HV15" s="227">
        <v>0</v>
      </c>
      <c r="HW15" s="227">
        <v>0</v>
      </c>
      <c r="HX15" s="227">
        <v>0</v>
      </c>
      <c r="HY15" s="227">
        <v>0</v>
      </c>
      <c r="HZ15" s="279"/>
      <c r="IA15" s="279"/>
      <c r="IB15" s="269">
        <v>0</v>
      </c>
      <c r="IC15" s="269">
        <v>0</v>
      </c>
      <c r="ID15" s="269">
        <v>0</v>
      </c>
      <c r="IE15" s="269">
        <v>0</v>
      </c>
      <c r="IF15" s="227">
        <v>0</v>
      </c>
      <c r="IG15" s="227">
        <v>0</v>
      </c>
      <c r="IH15" s="227">
        <v>0</v>
      </c>
      <c r="II15" s="227">
        <v>0</v>
      </c>
      <c r="IJ15" s="226" t="s">
        <v>638</v>
      </c>
      <c r="IK15" s="270" t="s">
        <v>635</v>
      </c>
      <c r="IL15" s="271">
        <v>21.090000000000003</v>
      </c>
      <c r="IM15" s="270">
        <v>100</v>
      </c>
      <c r="IN15" s="271">
        <v>51.635846372688469</v>
      </c>
      <c r="IO15" s="271">
        <v>20.862968231389285</v>
      </c>
      <c r="IP15" s="271">
        <v>27.501185395922239</v>
      </c>
    </row>
    <row r="16" spans="1:288" ht="21.95" customHeight="1">
      <c r="K16" s="226" t="s">
        <v>547</v>
      </c>
      <c r="AQ16" s="264" t="s">
        <v>500</v>
      </c>
      <c r="AR16" s="285"/>
      <c r="AS16" s="264" t="s">
        <v>559</v>
      </c>
      <c r="AT16" s="282" t="s">
        <v>639</v>
      </c>
      <c r="AU16" s="323" t="s">
        <v>640</v>
      </c>
      <c r="AV16" s="288" t="s">
        <v>641</v>
      </c>
      <c r="AW16" s="287"/>
      <c r="AX16" s="266">
        <v>398.79999999999995</v>
      </c>
      <c r="AY16" s="266">
        <v>23.605</v>
      </c>
      <c r="AZ16" s="266">
        <v>25.614999999999998</v>
      </c>
      <c r="BA16" s="266">
        <v>14.65</v>
      </c>
      <c r="BB16" s="280" t="s">
        <v>161</v>
      </c>
      <c r="BC16" s="283">
        <v>100</v>
      </c>
      <c r="BD16" s="269">
        <v>142</v>
      </c>
      <c r="BE16" s="269">
        <v>11.9</v>
      </c>
      <c r="BF16" s="269">
        <v>10.3</v>
      </c>
      <c r="BG16" s="269">
        <v>0.3</v>
      </c>
      <c r="BH16" s="227">
        <v>142</v>
      </c>
      <c r="BI16" s="227">
        <v>11.9</v>
      </c>
      <c r="BJ16" s="227">
        <v>10.3</v>
      </c>
      <c r="BK16" s="227">
        <v>0.3</v>
      </c>
      <c r="BL16" s="284" t="s">
        <v>201</v>
      </c>
      <c r="BM16" s="284">
        <v>30</v>
      </c>
      <c r="BN16" s="269">
        <v>119.7</v>
      </c>
      <c r="BO16" s="269">
        <v>8.1</v>
      </c>
      <c r="BP16" s="269">
        <v>9.6</v>
      </c>
      <c r="BQ16" s="269">
        <v>0</v>
      </c>
      <c r="BR16" s="227">
        <v>399</v>
      </c>
      <c r="BS16" s="227">
        <v>27</v>
      </c>
      <c r="BT16" s="227">
        <v>32</v>
      </c>
      <c r="BU16" s="227">
        <v>0</v>
      </c>
      <c r="BV16" s="284" t="s">
        <v>642</v>
      </c>
      <c r="BW16" s="284">
        <v>35</v>
      </c>
      <c r="BX16" s="269">
        <v>13.65</v>
      </c>
      <c r="BY16" s="269">
        <v>0.45500000000000002</v>
      </c>
      <c r="BZ16" s="269">
        <v>7.0000000000000007E-2</v>
      </c>
      <c r="CA16" s="269">
        <v>2.4500000000000002</v>
      </c>
      <c r="CB16" s="227">
        <v>39</v>
      </c>
      <c r="CC16" s="227">
        <v>1.3</v>
      </c>
      <c r="CD16" s="227">
        <v>0.2</v>
      </c>
      <c r="CE16" s="227">
        <v>7</v>
      </c>
      <c r="CF16" s="284" t="s">
        <v>643</v>
      </c>
      <c r="CG16" s="284">
        <v>150</v>
      </c>
      <c r="CH16" s="269">
        <v>48</v>
      </c>
      <c r="CI16" s="269">
        <v>1.35</v>
      </c>
      <c r="CJ16" s="269">
        <v>0.6</v>
      </c>
      <c r="CK16" s="269">
        <v>7.8</v>
      </c>
      <c r="CL16" s="227">
        <v>32</v>
      </c>
      <c r="CM16" s="227">
        <v>0.9</v>
      </c>
      <c r="CN16" s="227">
        <v>0.4</v>
      </c>
      <c r="CO16" s="227">
        <v>5.2</v>
      </c>
      <c r="CP16" s="284" t="s">
        <v>644</v>
      </c>
      <c r="CQ16" s="284">
        <v>100</v>
      </c>
      <c r="CR16" s="269">
        <v>26</v>
      </c>
      <c r="CS16" s="269">
        <v>1</v>
      </c>
      <c r="CT16" s="269">
        <v>0.4</v>
      </c>
      <c r="CU16" s="269">
        <v>3.4</v>
      </c>
      <c r="CV16" s="227">
        <v>26</v>
      </c>
      <c r="CW16" s="227">
        <v>1</v>
      </c>
      <c r="CX16" s="227">
        <v>0.4</v>
      </c>
      <c r="CY16" s="227">
        <v>3.4</v>
      </c>
      <c r="CZ16" s="284" t="s">
        <v>645</v>
      </c>
      <c r="DA16" s="284">
        <v>50</v>
      </c>
      <c r="DB16" s="269">
        <v>9</v>
      </c>
      <c r="DC16" s="269">
        <v>0.8</v>
      </c>
      <c r="DD16" s="269">
        <v>0.15</v>
      </c>
      <c r="DE16" s="269">
        <v>0.7</v>
      </c>
      <c r="DF16" s="227">
        <v>18</v>
      </c>
      <c r="DG16" s="227">
        <v>1.6</v>
      </c>
      <c r="DH16" s="227">
        <v>0.3</v>
      </c>
      <c r="DI16" s="227">
        <v>1.4</v>
      </c>
      <c r="DJ16" s="284" t="s">
        <v>596</v>
      </c>
      <c r="DK16" s="284">
        <v>5</v>
      </c>
      <c r="DL16" s="269">
        <v>40.450000000000003</v>
      </c>
      <c r="DM16" s="269">
        <v>0</v>
      </c>
      <c r="DN16" s="269">
        <v>4.4950000000000001</v>
      </c>
      <c r="DO16" s="269">
        <v>0</v>
      </c>
      <c r="DP16" s="227">
        <v>809</v>
      </c>
      <c r="DQ16" s="227">
        <v>0</v>
      </c>
      <c r="DR16" s="227">
        <v>89.9</v>
      </c>
      <c r="DS16" s="227">
        <v>0</v>
      </c>
      <c r="DT16" s="284"/>
      <c r="DU16" s="284"/>
      <c r="DV16" s="269">
        <v>0</v>
      </c>
      <c r="DW16" s="269">
        <v>0</v>
      </c>
      <c r="DX16" s="269">
        <v>0</v>
      </c>
      <c r="DY16" s="269">
        <v>0</v>
      </c>
      <c r="DZ16" s="227">
        <v>0</v>
      </c>
      <c r="EA16" s="227">
        <v>0</v>
      </c>
      <c r="EB16" s="227">
        <v>0</v>
      </c>
      <c r="EC16" s="227">
        <v>0</v>
      </c>
      <c r="ED16" s="284"/>
      <c r="EE16" s="284"/>
      <c r="EF16" s="269">
        <v>0</v>
      </c>
      <c r="EG16" s="269">
        <v>0</v>
      </c>
      <c r="EH16" s="269">
        <v>0</v>
      </c>
      <c r="EI16" s="269">
        <v>0</v>
      </c>
      <c r="EJ16" s="227">
        <v>0</v>
      </c>
      <c r="EK16" s="227">
        <v>0</v>
      </c>
      <c r="EL16" s="227">
        <v>0</v>
      </c>
      <c r="EM16" s="227">
        <v>0</v>
      </c>
      <c r="EN16" s="284"/>
      <c r="EO16" s="284"/>
      <c r="EP16" s="269">
        <v>0</v>
      </c>
      <c r="EQ16" s="269">
        <v>0</v>
      </c>
      <c r="ER16" s="269">
        <v>0</v>
      </c>
      <c r="ES16" s="269">
        <v>0</v>
      </c>
      <c r="ET16" s="227">
        <v>0</v>
      </c>
      <c r="EU16" s="227">
        <v>0</v>
      </c>
      <c r="EV16" s="227">
        <v>0</v>
      </c>
      <c r="EW16" s="227">
        <v>0</v>
      </c>
      <c r="EX16" s="284"/>
      <c r="EY16" s="284"/>
      <c r="EZ16" s="269">
        <v>0</v>
      </c>
      <c r="FA16" s="269">
        <v>0</v>
      </c>
      <c r="FB16" s="269">
        <v>0</v>
      </c>
      <c r="FC16" s="269">
        <v>0</v>
      </c>
      <c r="FD16" s="227">
        <v>0</v>
      </c>
      <c r="FE16" s="227">
        <v>0</v>
      </c>
      <c r="FF16" s="227">
        <v>0</v>
      </c>
      <c r="FG16" s="227">
        <v>0</v>
      </c>
      <c r="FH16" s="284"/>
      <c r="FI16" s="284"/>
      <c r="FJ16" s="269">
        <v>0</v>
      </c>
      <c r="FK16" s="269">
        <v>0</v>
      </c>
      <c r="FL16" s="269">
        <v>0</v>
      </c>
      <c r="FM16" s="269">
        <v>0</v>
      </c>
      <c r="FN16" s="227">
        <v>0</v>
      </c>
      <c r="FO16" s="227">
        <v>0</v>
      </c>
      <c r="FP16" s="227">
        <v>0</v>
      </c>
      <c r="FQ16" s="227">
        <v>0</v>
      </c>
      <c r="FR16" s="284"/>
      <c r="FS16" s="284"/>
      <c r="FT16" s="269">
        <v>0</v>
      </c>
      <c r="FU16" s="269">
        <v>0</v>
      </c>
      <c r="FV16" s="269">
        <v>0</v>
      </c>
      <c r="FW16" s="269">
        <v>0</v>
      </c>
      <c r="FX16" s="227">
        <v>0</v>
      </c>
      <c r="FY16" s="227">
        <v>0</v>
      </c>
      <c r="FZ16" s="227">
        <v>0</v>
      </c>
      <c r="GA16" s="227">
        <v>0</v>
      </c>
      <c r="GB16" s="284"/>
      <c r="GC16" s="284"/>
      <c r="GD16" s="269">
        <v>0</v>
      </c>
      <c r="GE16" s="269">
        <v>0</v>
      </c>
      <c r="GF16" s="269">
        <v>0</v>
      </c>
      <c r="GG16" s="269">
        <v>0</v>
      </c>
      <c r="GH16" s="227">
        <v>0</v>
      </c>
      <c r="GI16" s="227">
        <v>0</v>
      </c>
      <c r="GJ16" s="227">
        <v>0</v>
      </c>
      <c r="GK16" s="227">
        <v>0</v>
      </c>
      <c r="GL16" s="284"/>
      <c r="GM16" s="284"/>
      <c r="GN16" s="269">
        <v>0</v>
      </c>
      <c r="GO16" s="269">
        <v>0</v>
      </c>
      <c r="GP16" s="269">
        <v>0</v>
      </c>
      <c r="GQ16" s="269">
        <v>0</v>
      </c>
      <c r="GR16" s="227">
        <v>0</v>
      </c>
      <c r="GS16" s="227">
        <v>0</v>
      </c>
      <c r="GT16" s="227">
        <v>0</v>
      </c>
      <c r="GU16" s="227">
        <v>0</v>
      </c>
      <c r="GV16" s="284"/>
      <c r="GW16" s="284"/>
      <c r="GX16" s="269">
        <v>0</v>
      </c>
      <c r="GY16" s="269">
        <v>0</v>
      </c>
      <c r="GZ16" s="269">
        <v>0</v>
      </c>
      <c r="HA16" s="269">
        <v>0</v>
      </c>
      <c r="HB16" s="227">
        <v>0</v>
      </c>
      <c r="HC16" s="227">
        <v>0</v>
      </c>
      <c r="HD16" s="227">
        <v>0</v>
      </c>
      <c r="HE16" s="227">
        <v>0</v>
      </c>
      <c r="HF16" s="284"/>
      <c r="HG16" s="284"/>
      <c r="HH16" s="269">
        <v>0</v>
      </c>
      <c r="HI16" s="269">
        <v>0</v>
      </c>
      <c r="HJ16" s="269">
        <v>0</v>
      </c>
      <c r="HK16" s="269">
        <v>0</v>
      </c>
      <c r="HL16" s="227">
        <v>0</v>
      </c>
      <c r="HM16" s="227">
        <v>0</v>
      </c>
      <c r="HN16" s="227">
        <v>0</v>
      </c>
      <c r="HO16" s="227">
        <v>0</v>
      </c>
      <c r="HP16" s="284"/>
      <c r="HQ16" s="284"/>
      <c r="HR16" s="269">
        <v>0</v>
      </c>
      <c r="HS16" s="269">
        <v>0</v>
      </c>
      <c r="HT16" s="269">
        <v>0</v>
      </c>
      <c r="HU16" s="269">
        <v>0</v>
      </c>
      <c r="HV16" s="227">
        <v>0</v>
      </c>
      <c r="HW16" s="227">
        <v>0</v>
      </c>
      <c r="HX16" s="227">
        <v>0</v>
      </c>
      <c r="HY16" s="227">
        <v>0</v>
      </c>
      <c r="HZ16" s="284"/>
      <c r="IA16" s="284"/>
      <c r="IB16" s="269">
        <v>0</v>
      </c>
      <c r="IC16" s="269">
        <v>0</v>
      </c>
      <c r="ID16" s="269">
        <v>0</v>
      </c>
      <c r="IE16" s="269">
        <v>0</v>
      </c>
      <c r="IF16" s="227">
        <v>0</v>
      </c>
      <c r="IG16" s="227">
        <v>0</v>
      </c>
      <c r="IH16" s="227">
        <v>0</v>
      </c>
      <c r="II16" s="227">
        <v>0</v>
      </c>
      <c r="IK16" s="270" t="s">
        <v>640</v>
      </c>
      <c r="IL16" s="271">
        <v>63.87</v>
      </c>
      <c r="IM16" s="270">
        <v>100</v>
      </c>
      <c r="IN16" s="271">
        <v>36.957883200250514</v>
      </c>
      <c r="IO16" s="271">
        <v>40.104900579301706</v>
      </c>
      <c r="IP16" s="271">
        <v>22.937216220447784</v>
      </c>
    </row>
  </sheetData>
  <autoFilter ref="A3:KB16" xr:uid="{362164F8-55CD-E346-8F6D-5C10842717CA}">
    <sortState xmlns:xlrd2="http://schemas.microsoft.com/office/spreadsheetml/2017/richdata2" ref="A4:KB16">
      <sortCondition ref="AU3:AU16"/>
    </sortState>
  </autoFilter>
  <mergeCells count="48">
    <mergeCell ref="BD2:BG2"/>
    <mergeCell ref="BH2:BK2"/>
    <mergeCell ref="BN2:BQ2"/>
    <mergeCell ref="BR2:BU2"/>
    <mergeCell ref="EP2:ES2"/>
    <mergeCell ref="DV2:DY2"/>
    <mergeCell ref="CV2:CY2"/>
    <mergeCell ref="DB2:DE2"/>
    <mergeCell ref="DL2:DO2"/>
    <mergeCell ref="CB2:CE2"/>
    <mergeCell ref="CL2:CO2"/>
    <mergeCell ref="CR2:CU2"/>
    <mergeCell ref="CH2:CK2"/>
    <mergeCell ref="FT2:FW2"/>
    <mergeCell ref="ET2:EW2"/>
    <mergeCell ref="EZ2:FC2"/>
    <mergeCell ref="EF2:EI2"/>
    <mergeCell ref="IL2:IP2"/>
    <mergeCell ref="GX2:HA2"/>
    <mergeCell ref="HB2:HE2"/>
    <mergeCell ref="HH2:HK2"/>
    <mergeCell ref="FD2:FG2"/>
    <mergeCell ref="FJ2:FM2"/>
    <mergeCell ref="HV2:HY2"/>
    <mergeCell ref="FN2:FQ2"/>
    <mergeCell ref="A1:AP1"/>
    <mergeCell ref="DP2:DS2"/>
    <mergeCell ref="IB2:IE2"/>
    <mergeCell ref="IF2:II2"/>
    <mergeCell ref="HL2:HO2"/>
    <mergeCell ref="DZ2:EC2"/>
    <mergeCell ref="EJ2:EM2"/>
    <mergeCell ref="GR2:GU2"/>
    <mergeCell ref="HR2:HU2"/>
    <mergeCell ref="AX2:BA2"/>
    <mergeCell ref="FX2:GA2"/>
    <mergeCell ref="GD2:GG2"/>
    <mergeCell ref="GH2:GK2"/>
    <mergeCell ref="GN2:GQ2"/>
    <mergeCell ref="BX2:CA2"/>
    <mergeCell ref="DF2:DI2"/>
    <mergeCell ref="A2:F2"/>
    <mergeCell ref="M2:R2"/>
    <mergeCell ref="G2:L2"/>
    <mergeCell ref="AK2:AP2"/>
    <mergeCell ref="AE2:AJ2"/>
    <mergeCell ref="Y2:AD2"/>
    <mergeCell ref="S2:X2"/>
  </mergeCells>
  <phoneticPr fontId="43" type="noConversion"/>
  <conditionalFormatting sqref="AV1:AV1048576">
    <cfRule type="containsText" dxfId="9" priority="12" stopIfTrue="1" operator="containsText" text="coriandre">
      <formula>NOT(ISERROR(SEARCH("coriandre",AV1)))</formula>
    </cfRule>
  </conditionalFormatting>
  <conditionalFormatting sqref="AQ1:XFD2 A3:XFD1048576">
    <cfRule type="containsText" dxfId="8" priority="11" stopIfTrue="1" operator="containsText" text="édulcorant">
      <formula>NOT(ISERROR(SEARCH("édulcorant",A1)))</formula>
    </cfRule>
  </conditionalFormatting>
  <conditionalFormatting sqref="BB1:II1048576">
    <cfRule type="containsText" dxfId="7" priority="8" stopIfTrue="1" operator="containsText" text="MNFC">
      <formula>NOT(ISERROR(SEARCH("MNFC",BB1)))</formula>
    </cfRule>
  </conditionalFormatting>
  <conditionalFormatting sqref="A1">
    <cfRule type="containsText" dxfId="6" priority="2" stopIfTrue="1" operator="containsText" text="édulcorant">
      <formula>NOT(ISERROR(SEARCH("édulcorant",A1)))</formula>
    </cfRule>
  </conditionalFormatting>
  <conditionalFormatting sqref="A2 G2 S2 M2 AK2 AE2 Y2">
    <cfRule type="containsText" dxfId="5" priority="1" stopIfTrue="1" operator="containsText" text="édulcorant">
      <formula>NOT(ISERROR(SEARCH("édulcorant",A2)))</formula>
    </cfRule>
  </conditionalFormatting>
  <conditionalFormatting sqref="AU15">
    <cfRule type="duplicateValues" dxfId="4" priority="1059"/>
  </conditionalFormatting>
  <conditionalFormatting sqref="AU1:AU1048576">
    <cfRule type="duplicateValues" dxfId="3" priority="1276" stopIfTrue="1"/>
  </conditionalFormatting>
  <conditionalFormatting sqref="AU1:AU3 AW1 AY1 BA1 BC1 BE1 BG1 BI1 BK1 BM1 BO1 BQ1 BS1 BU1 BW1 BY1 CA1 CC1 CE1 CG1 CI1 CK1 CM1 CO1 CQ1 CS1 CU1 CW1 CY1 DA1 DC1 DE1 DG1 DI1 DK1 DM1 DO1 DQ1 DS1 DU1 DW1 DY1 EA1 EC1 EE1 EG1 EI1 EK1 EM1 EO1 EQ1 ES1 EU1 EW1 EY1 FA1 FC1 FE1 FG1 FI1 FK1 FM1 FO1 FQ1 FS1 FU1 FW1 FY1 GA1 GC1 GE1 GG1 GI1 GK1 GM1 GO1 GQ1 GS1 GU1 GW1 GY1 HA1 HC1 HE1 HG1 HI1 HK1 HM1 HO1 HQ1 HS1 HU1 HW1 HY1 IA1 IC1 IE1 IG1 II1">
    <cfRule type="duplicateValues" dxfId="2" priority="1808"/>
  </conditionalFormatting>
  <conditionalFormatting sqref="AU16">
    <cfRule type="duplicateValues" dxfId="1" priority="1924"/>
  </conditionalFormatting>
  <conditionalFormatting sqref="AU4:AU14">
    <cfRule type="duplicateValues" dxfId="0" priority="2168"/>
  </conditionalFormatting>
  <pageMargins left="0.7" right="0.7" top="0.75" bottom="0.75" header="0.3" footer="0.3"/>
  <pageSetup paperSize="9" orientation="portrait"/>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Bouton1_Cliquer">
                <anchor moveWithCells="1" sizeWithCells="1">
                  <from>
                    <xdr:col>17</xdr:col>
                    <xdr:colOff>390525</xdr:colOff>
                    <xdr:row>4</xdr:row>
                    <xdr:rowOff>76200</xdr:rowOff>
                  </from>
                  <to>
                    <xdr:col>28</xdr:col>
                    <xdr:colOff>257175</xdr:colOff>
                    <xdr:row>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B47405-0E99-064C-98C7-69A901773E08}">
  <sheetPr codeName="Feuil1">
    <tabColor rgb="FF00B050"/>
    <pageSetUpPr fitToPage="1"/>
  </sheetPr>
  <dimension ref="A1:J132"/>
  <sheetViews>
    <sheetView showGridLines="0" zoomScale="70" zoomScaleNormal="70" workbookViewId="0">
      <pane ySplit="8" topLeftCell="A9" activePane="bottomLeft" state="frozen"/>
      <selection sqref="A1:IV2"/>
      <selection pane="bottomLeft" activeCell="F91" sqref="F91"/>
    </sheetView>
  </sheetViews>
  <sheetFormatPr baseColWidth="10" defaultColWidth="10.875" defaultRowHeight="21"/>
  <cols>
    <col min="1" max="1" width="16" style="54" customWidth="1"/>
    <col min="2" max="2" width="51.375" style="204" customWidth="1"/>
    <col min="3" max="3" width="61" style="207" customWidth="1"/>
    <col min="4" max="4" width="21.125" style="44" customWidth="1"/>
    <col min="5" max="5" width="31.875" style="223" customWidth="1"/>
    <col min="6" max="6" width="16.375" style="173" customWidth="1"/>
    <col min="7" max="10" width="10.875" style="197"/>
    <col min="11" max="16384" width="10.875" style="78"/>
  </cols>
  <sheetData>
    <row r="1" spans="1:10" s="225" customFormat="1" ht="31.5">
      <c r="A1" s="341" t="s">
        <v>646</v>
      </c>
      <c r="B1" s="341"/>
      <c r="C1" s="341"/>
      <c r="D1" s="341"/>
      <c r="E1" s="341"/>
      <c r="F1" s="341"/>
      <c r="G1" s="224"/>
      <c r="H1" s="224"/>
      <c r="I1" s="224"/>
      <c r="J1" s="224"/>
    </row>
    <row r="2" spans="1:10" s="225" customFormat="1" ht="31.5">
      <c r="A2" s="341"/>
      <c r="B2" s="341"/>
      <c r="C2" s="341"/>
      <c r="D2" s="341"/>
      <c r="E2" s="341"/>
      <c r="F2" s="341"/>
      <c r="G2" s="224"/>
      <c r="H2" s="224"/>
      <c r="I2" s="224"/>
      <c r="J2" s="224"/>
    </row>
    <row r="3" spans="1:10" ht="14.1" customHeight="1">
      <c r="A3" s="198"/>
      <c r="B3" s="198"/>
      <c r="C3" s="198"/>
      <c r="D3" s="198"/>
      <c r="E3" s="198"/>
      <c r="F3" s="198"/>
    </row>
    <row r="4" spans="1:10">
      <c r="A4" s="198"/>
      <c r="B4" s="198"/>
      <c r="C4" s="78"/>
      <c r="D4" s="78"/>
      <c r="E4" s="198"/>
      <c r="F4" s="4" t="s">
        <v>647</v>
      </c>
      <c r="G4" s="195">
        <v>1600</v>
      </c>
      <c r="H4" s="195">
        <v>120</v>
      </c>
      <c r="I4" s="195">
        <v>70</v>
      </c>
      <c r="J4" s="195">
        <v>120</v>
      </c>
    </row>
    <row r="5" spans="1:10" ht="12" customHeight="1">
      <c r="A5" s="198"/>
      <c r="B5" s="198"/>
      <c r="C5" s="78"/>
      <c r="D5" s="78"/>
      <c r="E5" s="198"/>
      <c r="F5" s="198"/>
    </row>
    <row r="6" spans="1:10">
      <c r="A6" s="198"/>
      <c r="B6" s="198"/>
      <c r="C6" s="78"/>
      <c r="D6" s="78"/>
      <c r="E6" s="198"/>
      <c r="F6" s="194" t="s">
        <v>545</v>
      </c>
      <c r="G6" s="3">
        <f>G9+G33+G47+G71+G85+G109+G29+G31+G43+G45+G67+G69+G81+G83+G105+G107+G129+G130+G131</f>
        <v>1080.625</v>
      </c>
      <c r="H6" s="3">
        <f>H9+H33+H47+H71+H85+H109+H29+H31+H43+H45+H67+H69+H81+H83+H105+H107+H129+H130+H131</f>
        <v>67.3</v>
      </c>
      <c r="I6" s="3">
        <f>I9+I33+I47+I71+I85+I109+I29+I31+I43+I45+I67+I69+I81+I83+I105+I107+I129+I130+I131</f>
        <v>49.5075</v>
      </c>
      <c r="J6" s="3">
        <f>J9+J33+J47+J71+J85+J109+J29+J31+J43+J45+J67+J69+J81+J83+J105+J107+J129+J130+J131</f>
        <v>77.625</v>
      </c>
    </row>
    <row r="7" spans="1:10" ht="17.100000000000001" customHeight="1">
      <c r="A7" s="198"/>
      <c r="B7" s="198"/>
      <c r="C7" s="198"/>
      <c r="D7" s="78"/>
      <c r="E7" s="198"/>
      <c r="F7" s="198"/>
      <c r="G7" s="198"/>
      <c r="H7" s="198"/>
      <c r="I7" s="198"/>
      <c r="J7" s="198"/>
    </row>
    <row r="8" spans="1:10" s="196" customFormat="1" ht="57.95" customHeight="1">
      <c r="A8" s="1" t="s">
        <v>500</v>
      </c>
      <c r="B8" s="1" t="s">
        <v>0</v>
      </c>
      <c r="C8" s="1" t="s">
        <v>1</v>
      </c>
      <c r="D8" s="1" t="s">
        <v>648</v>
      </c>
      <c r="E8" s="1" t="s">
        <v>649</v>
      </c>
      <c r="F8" s="1" t="s">
        <v>7</v>
      </c>
      <c r="G8" s="1" t="s">
        <v>2</v>
      </c>
      <c r="H8" s="1" t="s">
        <v>3</v>
      </c>
      <c r="I8" s="1" t="s">
        <v>4</v>
      </c>
      <c r="J8" s="1" t="s">
        <v>5</v>
      </c>
    </row>
    <row r="9" spans="1:10">
      <c r="A9" s="199" t="s">
        <v>558</v>
      </c>
      <c r="B9" s="199" t="s">
        <v>650</v>
      </c>
      <c r="C9" s="339" t="str">
        <f>IFERROR(VLOOKUP(B9,Recettes!AU:AV,2,0),"")</f>
        <v/>
      </c>
      <c r="D9" s="337" t="e">
        <f>VLOOKUP(B9,Recettes!AU:AW,3,0)</f>
        <v>#N/A</v>
      </c>
      <c r="E9" s="200" t="str">
        <f>IFERROR(VLOOKUP(B9,Recettes!$AU:$II,8,0),"")</f>
        <v/>
      </c>
      <c r="F9" s="201" t="e">
        <f>VLOOKUP(B9,Recettes!$AU:$II,9,0)</f>
        <v>#N/A</v>
      </c>
      <c r="G9" s="202">
        <f>IFERROR(VLOOKUP(B9,Recettes!$AU:$BA,4,0),0)</f>
        <v>0</v>
      </c>
      <c r="H9" s="202">
        <f>IFERROR(VLOOKUP(B9,Recettes!$AU:$BA,5,0),0)</f>
        <v>0</v>
      </c>
      <c r="I9" s="202">
        <f>IFERROR(VLOOKUP(B9,Recettes!$AU:$BA,6,0),0)</f>
        <v>0</v>
      </c>
      <c r="J9" s="202">
        <f>IFERROR(VLOOKUP(B9,Recettes!$AU:$BA,7,0),0)</f>
        <v>0</v>
      </c>
    </row>
    <row r="10" spans="1:10">
      <c r="A10" s="199" t="s">
        <v>558</v>
      </c>
      <c r="B10" s="203"/>
      <c r="C10" s="339"/>
      <c r="D10" s="337"/>
      <c r="E10" s="200" t="e">
        <f>VLOOKUP(B9,Recettes!$AU:$II,18,0)</f>
        <v>#N/A</v>
      </c>
      <c r="F10" s="201" t="e">
        <f>VLOOKUP(B9,Recettes!$AU:$II,19,0)</f>
        <v>#N/A</v>
      </c>
    </row>
    <row r="11" spans="1:10">
      <c r="A11" s="199" t="s">
        <v>558</v>
      </c>
      <c r="C11" s="339"/>
      <c r="D11" s="337"/>
      <c r="E11" s="200" t="e">
        <f>VLOOKUP(B9,Recettes!$AU:$II,28,0)</f>
        <v>#N/A</v>
      </c>
      <c r="F11" s="201" t="e">
        <f>VLOOKUP(B9,Recettes!$AU:$II,29,0)</f>
        <v>#N/A</v>
      </c>
    </row>
    <row r="12" spans="1:10">
      <c r="A12" s="199" t="s">
        <v>558</v>
      </c>
      <c r="C12" s="339"/>
      <c r="D12" s="337"/>
      <c r="E12" s="200" t="e">
        <f>VLOOKUP(B9,Recettes!$AU:$II,38,0)</f>
        <v>#N/A</v>
      </c>
      <c r="F12" s="201" t="e">
        <f>VLOOKUP(B9,Recettes!$AU:$II,39,0)</f>
        <v>#N/A</v>
      </c>
    </row>
    <row r="13" spans="1:10">
      <c r="A13" s="199" t="s">
        <v>558</v>
      </c>
      <c r="C13" s="339"/>
      <c r="D13" s="337"/>
      <c r="E13" s="200" t="e">
        <f>VLOOKUP(B9,Recettes!$AU:$II,48,0)</f>
        <v>#N/A</v>
      </c>
      <c r="F13" s="201" t="e">
        <f>VLOOKUP(B9,Recettes!$AU:$II,49,0)</f>
        <v>#N/A</v>
      </c>
    </row>
    <row r="14" spans="1:10">
      <c r="A14" s="199" t="s">
        <v>558</v>
      </c>
      <c r="C14" s="339"/>
      <c r="D14" s="337"/>
      <c r="E14" s="200" t="e">
        <f>VLOOKUP(B9,Recettes!$AU:$II,58,0)</f>
        <v>#N/A</v>
      </c>
      <c r="F14" s="201" t="e">
        <f>VLOOKUP(B9,Recettes!$AU:$II,59,0)</f>
        <v>#N/A</v>
      </c>
    </row>
    <row r="15" spans="1:10">
      <c r="A15" s="199" t="s">
        <v>558</v>
      </c>
      <c r="C15" s="339"/>
      <c r="D15" s="337"/>
      <c r="E15" s="205" t="e">
        <f>VLOOKUP(B9,Recettes!$AU:$II,68,0)</f>
        <v>#N/A</v>
      </c>
      <c r="F15" s="206" t="e">
        <f>VLOOKUP(B9,Recettes!$AU:$II,69,0)</f>
        <v>#N/A</v>
      </c>
    </row>
    <row r="16" spans="1:10">
      <c r="A16" s="199" t="s">
        <v>558</v>
      </c>
      <c r="C16" s="339"/>
      <c r="D16" s="337"/>
      <c r="E16" s="200" t="e">
        <f>VLOOKUP(B9,Recettes!$AU:$II,78,0)</f>
        <v>#N/A</v>
      </c>
      <c r="F16" s="201" t="e">
        <f>VLOOKUP(B9,Recettes!$AU:$II,79,0)</f>
        <v>#N/A</v>
      </c>
    </row>
    <row r="17" spans="1:10">
      <c r="A17" s="199" t="s">
        <v>558</v>
      </c>
      <c r="C17" s="339"/>
      <c r="D17" s="337"/>
      <c r="E17" s="200" t="e">
        <f>VLOOKUP(B9,Recettes!$AU:$II,88,0)</f>
        <v>#N/A</v>
      </c>
      <c r="F17" s="201" t="e">
        <f>VLOOKUP(B9,Recettes!$AU:$II,89,0)</f>
        <v>#N/A</v>
      </c>
    </row>
    <row r="18" spans="1:10">
      <c r="A18" s="199" t="s">
        <v>558</v>
      </c>
      <c r="C18" s="339"/>
      <c r="D18" s="337"/>
      <c r="E18" s="200" t="e">
        <f>VLOOKUP(B9,Recettes!$AU:$II,98,0)</f>
        <v>#N/A</v>
      </c>
      <c r="F18" s="201" t="e">
        <f>VLOOKUP(B9,Recettes!$AU:$II,99,0)</f>
        <v>#N/A</v>
      </c>
    </row>
    <row r="19" spans="1:10">
      <c r="A19" s="199" t="s">
        <v>558</v>
      </c>
      <c r="C19" s="339"/>
      <c r="D19" s="337"/>
      <c r="E19" s="200" t="e">
        <f>VLOOKUP(B9,Recettes!$AU:$II,108,0)</f>
        <v>#N/A</v>
      </c>
      <c r="F19" s="201" t="e">
        <f>VLOOKUP(B9,Recettes!$AU:$II,109,0)</f>
        <v>#N/A</v>
      </c>
    </row>
    <row r="20" spans="1:10">
      <c r="A20" s="199" t="s">
        <v>558</v>
      </c>
      <c r="C20" s="339"/>
      <c r="D20" s="337"/>
      <c r="E20" s="200" t="e">
        <f>VLOOKUP(B9,Recettes!$AU:$II,118,0)</f>
        <v>#N/A</v>
      </c>
      <c r="F20" s="201" t="e">
        <f>VLOOKUP(B9,Recettes!$AU:$II,119,0)</f>
        <v>#N/A</v>
      </c>
    </row>
    <row r="21" spans="1:10">
      <c r="A21" s="199" t="s">
        <v>558</v>
      </c>
      <c r="C21" s="339"/>
      <c r="D21" s="337"/>
      <c r="E21" s="200" t="e">
        <f>VLOOKUP(B9,Recettes!$AU:$II,128,0)</f>
        <v>#N/A</v>
      </c>
      <c r="F21" s="201" t="e">
        <f>VLOOKUP(B9,Recettes!$AU:$II,129,0)</f>
        <v>#N/A</v>
      </c>
    </row>
    <row r="22" spans="1:10">
      <c r="A22" s="199" t="s">
        <v>558</v>
      </c>
      <c r="C22" s="339"/>
      <c r="D22" s="337"/>
      <c r="E22" s="200" t="e">
        <f>VLOOKUP(B9,Recettes!$AU:$II,138,0)</f>
        <v>#N/A</v>
      </c>
      <c r="F22" s="201" t="e">
        <f>VLOOKUP(B9,Recettes!$AU:$II,139,0)</f>
        <v>#N/A</v>
      </c>
    </row>
    <row r="23" spans="1:10">
      <c r="A23" s="199" t="s">
        <v>558</v>
      </c>
      <c r="C23" s="339"/>
      <c r="D23" s="337"/>
      <c r="E23" s="200" t="e">
        <f>VLOOKUP(B9,Recettes!$AU:$II,148,0)</f>
        <v>#N/A</v>
      </c>
      <c r="F23" s="201" t="e">
        <f>VLOOKUP(B9,Recettes!$AU:$II,149,0)</f>
        <v>#N/A</v>
      </c>
    </row>
    <row r="24" spans="1:10">
      <c r="A24" s="199" t="s">
        <v>558</v>
      </c>
      <c r="C24" s="339"/>
      <c r="D24" s="337"/>
      <c r="E24" s="200" t="e">
        <f>VLOOKUP(B9,Recettes!$AU:$II,158,0)</f>
        <v>#N/A</v>
      </c>
      <c r="F24" s="201" t="e">
        <f>VLOOKUP(B9,Recettes!$AU:$II,159,0)</f>
        <v>#N/A</v>
      </c>
    </row>
    <row r="25" spans="1:10">
      <c r="A25" s="199" t="s">
        <v>558</v>
      </c>
      <c r="C25" s="339"/>
      <c r="D25" s="337"/>
      <c r="E25" s="200" t="e">
        <f>VLOOKUP(B9,Recettes!$AU:$II,168,0)</f>
        <v>#N/A</v>
      </c>
      <c r="F25" s="201" t="e">
        <f>VLOOKUP(B9,Recettes!$AU:$II,169,0)</f>
        <v>#N/A</v>
      </c>
    </row>
    <row r="26" spans="1:10">
      <c r="A26" s="199" t="s">
        <v>558</v>
      </c>
      <c r="C26" s="339"/>
      <c r="D26" s="337"/>
      <c r="E26" s="200" t="e">
        <f>VLOOKUP(B9,Recettes!$AU:$II,178,0)</f>
        <v>#N/A</v>
      </c>
      <c r="F26" s="201" t="e">
        <f>VLOOKUP(B9,Recettes!$AU:$II,179,0)</f>
        <v>#N/A</v>
      </c>
    </row>
    <row r="27" spans="1:10">
      <c r="A27" s="199" t="s">
        <v>558</v>
      </c>
      <c r="C27" s="339"/>
      <c r="D27" s="337"/>
      <c r="E27" s="200" t="e">
        <f>VLOOKUP(B9,Recettes!$AU:$II,188,0)</f>
        <v>#N/A</v>
      </c>
      <c r="F27" s="201" t="e">
        <f>VLOOKUP(B9,Recettes!$AU:$II,189,0)</f>
        <v>#N/A</v>
      </c>
    </row>
    <row r="28" spans="1:10">
      <c r="A28" s="199" t="s">
        <v>558</v>
      </c>
      <c r="D28" s="337"/>
      <c r="E28" s="200" t="e">
        <f>VLOOKUP(B9,Recettes!$AU:$II,198,0)</f>
        <v>#N/A</v>
      </c>
      <c r="F28" s="201" t="e">
        <f>VLOOKUP(B9,Recettes!$AU:$II,199,0)</f>
        <v>#N/A</v>
      </c>
    </row>
    <row r="29" spans="1:10">
      <c r="A29" s="208" t="s">
        <v>651</v>
      </c>
      <c r="B29" s="209"/>
      <c r="C29" s="210"/>
      <c r="D29" s="211"/>
      <c r="E29" s="212" t="s">
        <v>258</v>
      </c>
      <c r="F29" s="213">
        <v>0</v>
      </c>
      <c r="G29" s="214">
        <f>IFERROR(#REF!*F29/100,0)</f>
        <v>0</v>
      </c>
      <c r="H29" s="214">
        <f>IFERROR(#REF!*F29/100,0)</f>
        <v>0</v>
      </c>
      <c r="I29" s="214">
        <f>IFERROR(#REF!*F29/100,0)</f>
        <v>0</v>
      </c>
      <c r="J29" s="214">
        <f>IFERROR(#REF!*F29/100,0)</f>
        <v>0</v>
      </c>
    </row>
    <row r="30" spans="1:10">
      <c r="A30" s="208" t="s">
        <v>651</v>
      </c>
      <c r="B30" s="209"/>
      <c r="C30" s="210"/>
      <c r="D30" s="211"/>
      <c r="E30" s="212" t="s">
        <v>258</v>
      </c>
      <c r="F30" s="213">
        <v>0</v>
      </c>
      <c r="G30" s="214">
        <f>IFERROR(#REF!*F30/100,0)</f>
        <v>0</v>
      </c>
      <c r="H30" s="214">
        <f>IFERROR(#REF!*F30/100,0)</f>
        <v>0</v>
      </c>
      <c r="I30" s="214">
        <f>IFERROR(#REF!*F30/100,0)</f>
        <v>0</v>
      </c>
      <c r="J30" s="214">
        <f>IFERROR(#REF!*F30/100,0)</f>
        <v>0</v>
      </c>
    </row>
    <row r="31" spans="1:10">
      <c r="A31" s="208" t="s">
        <v>651</v>
      </c>
      <c r="B31" s="209"/>
      <c r="C31" s="210"/>
      <c r="D31" s="211"/>
      <c r="E31" s="212" t="s">
        <v>258</v>
      </c>
      <c r="F31" s="213">
        <v>0</v>
      </c>
      <c r="G31" s="214">
        <f>IFERROR(#REF!*F31/100,0)</f>
        <v>0</v>
      </c>
      <c r="H31" s="214">
        <f>IFERROR(#REF!*F31/100,0)</f>
        <v>0</v>
      </c>
      <c r="I31" s="214">
        <f>IFERROR(#REF!*F31/100,0)</f>
        <v>0</v>
      </c>
      <c r="J31" s="214">
        <f>IFERROR(#REF!*F31/100,0)</f>
        <v>0</v>
      </c>
    </row>
    <row r="32" spans="1:10" s="222" customFormat="1">
      <c r="A32" s="215" t="s">
        <v>558</v>
      </c>
      <c r="B32" s="216"/>
      <c r="C32" s="217"/>
      <c r="D32" s="218"/>
      <c r="E32" s="219"/>
      <c r="F32" s="220"/>
      <c r="G32" s="221"/>
      <c r="H32" s="221"/>
      <c r="I32" s="221"/>
      <c r="J32" s="221"/>
    </row>
    <row r="33" spans="1:10" ht="18.95" customHeight="1">
      <c r="A33" s="199" t="s">
        <v>571</v>
      </c>
      <c r="B33" s="199" t="s">
        <v>620</v>
      </c>
      <c r="C33" s="337" t="str">
        <f>IFERROR(VLOOKUP(B33,Recettes!AU:AV,2,0),"")</f>
        <v>Versez tous les ingrédients dans un blender et mixez le tout jusqu’à l’obtention d’une texture crémeuse.
Régalez-vous de suite, ou alors conservez la glace au congélateur.</v>
      </c>
      <c r="D33" s="338">
        <f>VLOOKUP(B33,Recettes!AU:AW,3,0)</f>
        <v>0</v>
      </c>
      <c r="E33" s="200" t="str">
        <f>IFERROR(VLOOKUP(B33,Recettes!$AU:$II,8,0),"")</f>
        <v>Fraise</v>
      </c>
      <c r="F33" s="201">
        <f>VLOOKUP(B33,Recettes!$AU:$II,9,0)</f>
        <v>70</v>
      </c>
      <c r="G33" s="202">
        <f>IFERROR(VLOOKUP(B33,Recettes!$AU:$BA,4,0),0)</f>
        <v>73.45</v>
      </c>
      <c r="H33" s="202">
        <f>IFERROR(VLOOKUP(B33,Recettes!$AU:$BA,5,0),0)</f>
        <v>5.99</v>
      </c>
      <c r="I33" s="202">
        <f>IFERROR(VLOOKUP(B33,Recettes!$AU:$BA,6,0),0)</f>
        <v>1.6</v>
      </c>
      <c r="J33" s="202">
        <f>IFERROR(VLOOKUP(B33,Recettes!$AU:$BA,7,0),0)</f>
        <v>7.8500000000000005</v>
      </c>
    </row>
    <row r="34" spans="1:10">
      <c r="A34" s="199" t="s">
        <v>571</v>
      </c>
      <c r="C34" s="337"/>
      <c r="D34" s="338"/>
      <c r="E34" s="200" t="str">
        <f>VLOOKUP(B33,Recettes!$AU:$II,18,0)</f>
        <v>Philadelphia Balance</v>
      </c>
      <c r="F34" s="201">
        <f>VLOOKUP(B33,Recettes!$AU:$II,19,0)</f>
        <v>50</v>
      </c>
    </row>
    <row r="35" spans="1:10">
      <c r="A35" s="199" t="s">
        <v>571</v>
      </c>
      <c r="C35" s="337"/>
      <c r="D35" s="338"/>
      <c r="E35" s="200" t="str">
        <f>VLOOKUP(B33,Recettes!$AU:$II,28,0)</f>
        <v/>
      </c>
      <c r="F35" s="201">
        <f>VLOOKUP(B33,Recettes!$AU:$II,29,0)</f>
        <v>0</v>
      </c>
    </row>
    <row r="36" spans="1:10">
      <c r="A36" s="199" t="s">
        <v>571</v>
      </c>
      <c r="C36" s="337"/>
      <c r="D36" s="338"/>
      <c r="E36" s="200" t="str">
        <f>VLOOKUP(B33,Recettes!$AU:$II,38,0)</f>
        <v/>
      </c>
      <c r="F36" s="201">
        <f>VLOOKUP(B33,Recettes!$AU:$II,39,0)</f>
        <v>0</v>
      </c>
    </row>
    <row r="37" spans="1:10">
      <c r="A37" s="199" t="s">
        <v>571</v>
      </c>
      <c r="C37" s="337"/>
      <c r="D37" s="338"/>
      <c r="E37" s="200" t="str">
        <f>VLOOKUP(B33,Recettes!$AU:$II,48,0)</f>
        <v/>
      </c>
      <c r="F37" s="201">
        <f>VLOOKUP(B33,Recettes!$AU:$II,49,0)</f>
        <v>0</v>
      </c>
    </row>
    <row r="38" spans="1:10">
      <c r="A38" s="199" t="s">
        <v>571</v>
      </c>
      <c r="C38" s="337"/>
      <c r="D38" s="338"/>
      <c r="E38" s="200" t="str">
        <f>VLOOKUP(B33,Recettes!$AU:$II,58,0)</f>
        <v/>
      </c>
      <c r="F38" s="201">
        <f>VLOOKUP(B33,Recettes!$AU:$II,59,0)</f>
        <v>0</v>
      </c>
    </row>
    <row r="39" spans="1:10">
      <c r="A39" s="199" t="s">
        <v>571</v>
      </c>
      <c r="C39" s="337"/>
      <c r="D39" s="338"/>
      <c r="E39" s="205" t="str">
        <f>VLOOKUP(B33,Recettes!$AU:$II,68,0)</f>
        <v/>
      </c>
      <c r="F39" s="206">
        <f>VLOOKUP(B33,Recettes!$AU:$II,69,0)</f>
        <v>0</v>
      </c>
    </row>
    <row r="40" spans="1:10">
      <c r="A40" s="199" t="s">
        <v>571</v>
      </c>
      <c r="C40" s="337"/>
      <c r="D40" s="338"/>
      <c r="E40" s="200" t="str">
        <f>VLOOKUP(B33,Recettes!$AU:$II,78,0)</f>
        <v/>
      </c>
      <c r="F40" s="201">
        <f>VLOOKUP(B33,Recettes!$AU:$II,79,0)</f>
        <v>0</v>
      </c>
    </row>
    <row r="41" spans="1:10">
      <c r="A41" s="199" t="s">
        <v>571</v>
      </c>
      <c r="C41" s="337"/>
      <c r="D41" s="338"/>
      <c r="E41" s="200" t="str">
        <f>VLOOKUP(B33,Recettes!$AU:$II,88,0)</f>
        <v/>
      </c>
      <c r="F41" s="201">
        <f>VLOOKUP(B33,Recettes!$AU:$II,89,0)</f>
        <v>0</v>
      </c>
    </row>
    <row r="42" spans="1:10">
      <c r="A42" s="199" t="s">
        <v>571</v>
      </c>
      <c r="E42" s="200" t="str">
        <f>VLOOKUP(B33,Recettes!$AU:$II,98,0)</f>
        <v/>
      </c>
      <c r="F42" s="201">
        <f>VLOOKUP(B33,Recettes!$AU:$II,99,0)</f>
        <v>0</v>
      </c>
    </row>
    <row r="43" spans="1:10">
      <c r="A43" s="208" t="s">
        <v>651</v>
      </c>
      <c r="B43" s="209"/>
      <c r="C43" s="210"/>
      <c r="D43" s="211"/>
      <c r="E43" s="212"/>
      <c r="F43" s="213">
        <v>0</v>
      </c>
      <c r="G43" s="214">
        <f>IFERROR(#REF!*F43/100,0)</f>
        <v>0</v>
      </c>
      <c r="H43" s="214">
        <f>IFERROR(#REF!*F43/100,0)</f>
        <v>0</v>
      </c>
      <c r="I43" s="214">
        <f>IFERROR(#REF!*F43/100,0)</f>
        <v>0</v>
      </c>
      <c r="J43" s="214">
        <f>IFERROR(#REF!*F43/100,0)</f>
        <v>0</v>
      </c>
    </row>
    <row r="44" spans="1:10">
      <c r="A44" s="208" t="s">
        <v>651</v>
      </c>
      <c r="B44" s="209"/>
      <c r="C44" s="210"/>
      <c r="D44" s="211"/>
      <c r="E44" s="212"/>
      <c r="F44" s="213">
        <v>0</v>
      </c>
      <c r="G44" s="214">
        <f>IFERROR(#REF!*F44/100,0)</f>
        <v>0</v>
      </c>
      <c r="H44" s="214">
        <f>IFERROR(#REF!*F44/100,0)</f>
        <v>0</v>
      </c>
      <c r="I44" s="214">
        <f>IFERROR(#REF!*F44/100,0)</f>
        <v>0</v>
      </c>
      <c r="J44" s="214">
        <f>IFERROR(#REF!*F44/100,0)</f>
        <v>0</v>
      </c>
    </row>
    <row r="45" spans="1:10">
      <c r="A45" s="208" t="s">
        <v>651</v>
      </c>
      <c r="B45" s="209"/>
      <c r="C45" s="210"/>
      <c r="D45" s="211"/>
      <c r="E45" s="212" t="s">
        <v>258</v>
      </c>
      <c r="F45" s="213">
        <v>0</v>
      </c>
      <c r="G45" s="214">
        <f>IFERROR(#REF!*F45/100,0)</f>
        <v>0</v>
      </c>
      <c r="H45" s="214">
        <f>IFERROR(#REF!*F45/100,0)</f>
        <v>0</v>
      </c>
      <c r="I45" s="214">
        <f>IFERROR(#REF!*F45/100,0)</f>
        <v>0</v>
      </c>
      <c r="J45" s="214">
        <f>IFERROR(#REF!*F45/100,0)</f>
        <v>0</v>
      </c>
    </row>
    <row r="46" spans="1:10" s="222" customFormat="1">
      <c r="A46" s="215" t="s">
        <v>558</v>
      </c>
      <c r="B46" s="216"/>
      <c r="C46" s="217"/>
      <c r="D46" s="218"/>
      <c r="E46" s="219"/>
      <c r="F46" s="220"/>
      <c r="G46" s="221"/>
      <c r="H46" s="221"/>
      <c r="I46" s="221"/>
      <c r="J46" s="221"/>
    </row>
    <row r="47" spans="1:10">
      <c r="A47" s="199" t="s">
        <v>500</v>
      </c>
      <c r="B47" s="199" t="s">
        <v>575</v>
      </c>
      <c r="C47" s="339" t="str">
        <f>IFERROR(VLOOKUP(B47,Recettes!AU:AV,2,0),"")</f>
        <v>Dans une poêle faîtes cuire vos crevettes avec un ﬁlet d’huile d’olive, les herbes de Provence et les petit pois.
Dans une casserole avec de l’eau faîtes bouillir votre riz complet
Ajoutez le riz dans la poêle avec les crevettes et versez les 3 c.à.s de sauce tomate maison*. Mélangez.</v>
      </c>
      <c r="D47" s="337" t="str">
        <f>VLOOKUP(B47,Recettes!AU:AW,3,0)</f>
        <v>* Voir recette spécifique</v>
      </c>
      <c r="E47" s="200" t="str">
        <f>IFERROR(VLOOKUP(B47,Recettes!$AU:$II,8,0),"")</f>
        <v>crevette</v>
      </c>
      <c r="F47" s="201">
        <f>VLOOKUP(B47,Recettes!$AU:$II,9,0)</f>
        <v>120</v>
      </c>
      <c r="G47" s="202">
        <f>IFERROR(VLOOKUP(B47,Recettes!$AU:$BA,4,0),0)</f>
        <v>307.02500000000003</v>
      </c>
      <c r="H47" s="202">
        <f>IFERROR(VLOOKUP(B47,Recettes!$AU:$BA,5,0),0)</f>
        <v>19.184999999999999</v>
      </c>
      <c r="I47" s="202">
        <f>IFERROR(VLOOKUP(B47,Recettes!$AU:$BA,6,0),0)</f>
        <v>8.3925000000000001</v>
      </c>
      <c r="J47" s="202">
        <f>IFERROR(VLOOKUP(B47,Recettes!$AU:$BA,7,0),0)</f>
        <v>36.28</v>
      </c>
    </row>
    <row r="48" spans="1:10">
      <c r="A48" s="199" t="s">
        <v>500</v>
      </c>
      <c r="C48" s="339"/>
      <c r="D48" s="337"/>
      <c r="E48" s="200" t="str">
        <f>VLOOKUP(B47,Recettes!$AU:$II,18,0)</f>
        <v>riz</v>
      </c>
      <c r="F48" s="201">
        <f>VLOOKUP(B47,Recettes!$AU:$II,19,0)</f>
        <v>30</v>
      </c>
    </row>
    <row r="49" spans="1:6">
      <c r="A49" s="199" t="s">
        <v>500</v>
      </c>
      <c r="C49" s="339"/>
      <c r="D49" s="337"/>
      <c r="E49" s="200" t="str">
        <f>VLOOKUP(B47,Recettes!$AU:$II,28,0)</f>
        <v>Petit-pois</v>
      </c>
      <c r="F49" s="201">
        <f>VLOOKUP(B47,Recettes!$AU:$II,29,0)</f>
        <v>50</v>
      </c>
    </row>
    <row r="50" spans="1:6">
      <c r="A50" s="199" t="s">
        <v>500</v>
      </c>
      <c r="C50" s="339"/>
      <c r="D50" s="337"/>
      <c r="E50" s="200" t="str">
        <f>VLOOKUP(B47,Recettes!$AU:$II,38,0)</f>
        <v>huile d'olive</v>
      </c>
      <c r="F50" s="201">
        <f>VLOOKUP(B47,Recettes!$AU:$II,39,0)</f>
        <v>5</v>
      </c>
    </row>
    <row r="51" spans="1:6">
      <c r="A51" s="199" t="s">
        <v>500</v>
      </c>
      <c r="C51" s="339"/>
      <c r="D51" s="337"/>
      <c r="E51" s="200" t="str">
        <f>VLOOKUP(B47,Recettes!$AU:$II,48,0)</f>
        <v xml:space="preserve">Herbes de Provence </v>
      </c>
      <c r="F51" s="201">
        <f>VLOOKUP(B47,Recettes!$AU:$II,49,0)</f>
        <v>0</v>
      </c>
    </row>
    <row r="52" spans="1:6" ht="42">
      <c r="A52" s="199" t="s">
        <v>500</v>
      </c>
      <c r="C52" s="339"/>
      <c r="D52" s="337"/>
      <c r="E52" s="200" t="str">
        <f>VLOOKUP(B47,Recettes!$AU:$II,58,0)</f>
        <v>Sauce tomate maison _ MNFC</v>
      </c>
      <c r="F52" s="201">
        <f>VLOOKUP(B47,Recettes!$AU:$II,59,0)</f>
        <v>50</v>
      </c>
    </row>
    <row r="53" spans="1:6">
      <c r="A53" s="199" t="s">
        <v>500</v>
      </c>
      <c r="C53" s="339"/>
      <c r="D53" s="337"/>
      <c r="E53" s="205">
        <f>VLOOKUP(B47,Recettes!$AU:$II,68,0)</f>
        <v>0</v>
      </c>
      <c r="F53" s="206">
        <f>VLOOKUP(B47,Recettes!$AU:$II,69,0)</f>
        <v>0</v>
      </c>
    </row>
    <row r="54" spans="1:6">
      <c r="A54" s="199" t="s">
        <v>500</v>
      </c>
      <c r="C54" s="339"/>
      <c r="D54" s="337"/>
      <c r="E54" s="200">
        <f>VLOOKUP(B47,Recettes!$AU:$II,78,0)</f>
        <v>0</v>
      </c>
      <c r="F54" s="201">
        <f>VLOOKUP(B47,Recettes!$AU:$II,79,0)</f>
        <v>0</v>
      </c>
    </row>
    <row r="55" spans="1:6">
      <c r="A55" s="199" t="s">
        <v>500</v>
      </c>
      <c r="C55" s="339"/>
      <c r="D55" s="337"/>
      <c r="E55" s="200">
        <f>VLOOKUP(B47,Recettes!$AU:$II,88,0)</f>
        <v>0</v>
      </c>
      <c r="F55" s="201">
        <f>VLOOKUP(B47,Recettes!$AU:$II,89,0)</f>
        <v>0</v>
      </c>
    </row>
    <row r="56" spans="1:6">
      <c r="A56" s="199" t="s">
        <v>500</v>
      </c>
      <c r="C56" s="339"/>
      <c r="D56" s="337"/>
      <c r="E56" s="200">
        <f>VLOOKUP(B47,Recettes!$AU:$II,98,0)</f>
        <v>0</v>
      </c>
      <c r="F56" s="201">
        <f>VLOOKUP(B47,Recettes!$AU:$II,99,0)</f>
        <v>0</v>
      </c>
    </row>
    <row r="57" spans="1:6">
      <c r="A57" s="199" t="s">
        <v>500</v>
      </c>
      <c r="C57" s="339"/>
      <c r="D57" s="337"/>
      <c r="E57" s="200">
        <f>VLOOKUP(B47,Recettes!$AU:$II,108,0)</f>
        <v>0</v>
      </c>
      <c r="F57" s="201">
        <f>VLOOKUP(B47,Recettes!$AU:$II,109,0)</f>
        <v>0</v>
      </c>
    </row>
    <row r="58" spans="1:6">
      <c r="A58" s="199" t="s">
        <v>500</v>
      </c>
      <c r="C58" s="339"/>
      <c r="D58" s="337"/>
      <c r="E58" s="200">
        <f>VLOOKUP(B47,Recettes!$AU:$II,118,0)</f>
        <v>0</v>
      </c>
      <c r="F58" s="201">
        <f>VLOOKUP(B47,Recettes!$AU:$II,119,0)</f>
        <v>0</v>
      </c>
    </row>
    <row r="59" spans="1:6">
      <c r="A59" s="199" t="s">
        <v>500</v>
      </c>
      <c r="C59" s="339"/>
      <c r="D59" s="337"/>
      <c r="E59" s="200">
        <f>VLOOKUP(B47,Recettes!$AU:$II,128,0)</f>
        <v>0</v>
      </c>
      <c r="F59" s="201">
        <f>VLOOKUP(B47,Recettes!$AU:$II,129,0)</f>
        <v>0</v>
      </c>
    </row>
    <row r="60" spans="1:6">
      <c r="A60" s="199" t="s">
        <v>500</v>
      </c>
      <c r="C60" s="339"/>
      <c r="D60" s="337"/>
      <c r="E60" s="200">
        <f>VLOOKUP(B47,Recettes!$AU:$II,138,0)</f>
        <v>0</v>
      </c>
      <c r="F60" s="201">
        <f>VLOOKUP(B47,Recettes!$AU:$II,139,0)</f>
        <v>0</v>
      </c>
    </row>
    <row r="61" spans="1:6">
      <c r="A61" s="199" t="s">
        <v>500</v>
      </c>
      <c r="C61" s="339"/>
      <c r="D61" s="337"/>
      <c r="E61" s="200">
        <f>VLOOKUP(B47,Recettes!$AU:$II,148,0)</f>
        <v>0</v>
      </c>
      <c r="F61" s="201">
        <f>VLOOKUP(B47,Recettes!$AU:$II,149,0)</f>
        <v>0</v>
      </c>
    </row>
    <row r="62" spans="1:6">
      <c r="A62" s="199" t="s">
        <v>500</v>
      </c>
      <c r="C62" s="339"/>
      <c r="D62" s="337"/>
      <c r="E62" s="200">
        <f>VLOOKUP(B47,Recettes!$AU:$II,158,0)</f>
        <v>0</v>
      </c>
      <c r="F62" s="201">
        <f>VLOOKUP(B47,Recettes!$AU:$II,159,0)</f>
        <v>0</v>
      </c>
    </row>
    <row r="63" spans="1:6">
      <c r="A63" s="199" t="s">
        <v>500</v>
      </c>
      <c r="C63" s="339"/>
      <c r="E63" s="200">
        <f>VLOOKUP(B47,Recettes!$AU:$II,168,0)</f>
        <v>0</v>
      </c>
      <c r="F63" s="201">
        <f>VLOOKUP(B47,Recettes!$AU:$II,169,0)</f>
        <v>0</v>
      </c>
    </row>
    <row r="64" spans="1:6">
      <c r="A64" s="199" t="s">
        <v>500</v>
      </c>
      <c r="C64" s="339"/>
      <c r="E64" s="200">
        <f>VLOOKUP(B47,Recettes!$AU:$II,178,0)</f>
        <v>0</v>
      </c>
      <c r="F64" s="201">
        <f>VLOOKUP(B47,Recettes!$AU:$II,179,0)</f>
        <v>0</v>
      </c>
    </row>
    <row r="65" spans="1:10">
      <c r="A65" s="199" t="s">
        <v>500</v>
      </c>
      <c r="C65" s="339"/>
      <c r="E65" s="200">
        <f>VLOOKUP(B47,Recettes!$AU:$II,188,0)</f>
        <v>0</v>
      </c>
      <c r="F65" s="201">
        <f>VLOOKUP(B47,Recettes!$AU:$II,189,0)</f>
        <v>0</v>
      </c>
    </row>
    <row r="66" spans="1:10">
      <c r="A66" s="199" t="s">
        <v>500</v>
      </c>
      <c r="E66" s="200" t="e">
        <f>VLOOKUP(B47,Recettes!$AU:$II,198,0)</f>
        <v>#REF!</v>
      </c>
      <c r="F66" s="201" t="e">
        <f>VLOOKUP(B47,Recettes!$AU:$II,199,0)</f>
        <v>#REF!</v>
      </c>
    </row>
    <row r="67" spans="1:10">
      <c r="A67" s="208" t="s">
        <v>651</v>
      </c>
      <c r="B67" s="209"/>
      <c r="C67" s="210"/>
      <c r="D67" s="211"/>
      <c r="E67" s="212" t="s">
        <v>258</v>
      </c>
      <c r="F67" s="213">
        <v>0</v>
      </c>
      <c r="G67" s="214">
        <f>IFERROR(#REF!*F67/100,0)</f>
        <v>0</v>
      </c>
      <c r="H67" s="214">
        <f>IFERROR(#REF!*F67/100,0)</f>
        <v>0</v>
      </c>
      <c r="I67" s="214">
        <f>IFERROR(#REF!*F67/100,0)</f>
        <v>0</v>
      </c>
      <c r="J67" s="214">
        <f>IFERROR(#REF!*F67/100,0)</f>
        <v>0</v>
      </c>
    </row>
    <row r="68" spans="1:10">
      <c r="A68" s="208" t="s">
        <v>651</v>
      </c>
      <c r="B68" s="209"/>
      <c r="C68" s="210"/>
      <c r="D68" s="211"/>
      <c r="E68" s="212" t="s">
        <v>258</v>
      </c>
      <c r="F68" s="213">
        <v>0</v>
      </c>
      <c r="G68" s="214">
        <f>IFERROR(#REF!*F68/100,0)</f>
        <v>0</v>
      </c>
      <c r="H68" s="214">
        <f>IFERROR(#REF!*F68/100,0)</f>
        <v>0</v>
      </c>
      <c r="I68" s="214">
        <f>IFERROR(#REF!*F68/100,0)</f>
        <v>0</v>
      </c>
      <c r="J68" s="214">
        <f>IFERROR(#REF!*F68/100,0)</f>
        <v>0</v>
      </c>
    </row>
    <row r="69" spans="1:10">
      <c r="A69" s="208" t="s">
        <v>651</v>
      </c>
      <c r="B69" s="209"/>
      <c r="C69" s="210"/>
      <c r="D69" s="211"/>
      <c r="E69" s="212" t="s">
        <v>258</v>
      </c>
      <c r="F69" s="213">
        <v>0</v>
      </c>
      <c r="G69" s="214">
        <f>IFERROR(#REF!*F69/100,0)</f>
        <v>0</v>
      </c>
      <c r="H69" s="214">
        <f>IFERROR(#REF!*F69/100,0)</f>
        <v>0</v>
      </c>
      <c r="I69" s="214">
        <f>IFERROR(#REF!*F69/100,0)</f>
        <v>0</v>
      </c>
      <c r="J69" s="214">
        <f>IFERROR(#REF!*F69/100,0)</f>
        <v>0</v>
      </c>
    </row>
    <row r="70" spans="1:10" s="222" customFormat="1">
      <c r="A70" s="215" t="s">
        <v>558</v>
      </c>
      <c r="B70" s="216"/>
      <c r="C70" s="217"/>
      <c r="D70" s="218"/>
      <c r="E70" s="219"/>
      <c r="F70" s="220"/>
      <c r="G70" s="221"/>
      <c r="H70" s="221"/>
      <c r="I70" s="221"/>
      <c r="J70" s="221"/>
    </row>
    <row r="71" spans="1:10" ht="18.95" customHeight="1">
      <c r="A71" s="199" t="s">
        <v>571</v>
      </c>
      <c r="B71" s="199" t="s">
        <v>635</v>
      </c>
      <c r="C71" s="337" t="str">
        <f>IFERROR(VLOOKUP(B71,Recettes!AU:AV,2,0),"")</f>
        <v>Pas de recettes</v>
      </c>
      <c r="D71" s="338">
        <f>VLOOKUP(B71,Recettes!AU:AW,3,0)</f>
        <v>0</v>
      </c>
      <c r="E71" s="200" t="str">
        <f>IFERROR(VLOOKUP(B71,Recettes!$AU:$II,8,0),"")</f>
        <v>Séré Maigre</v>
      </c>
      <c r="F71" s="201">
        <f>VLOOKUP(B71,Recettes!$AU:$II,9,0)</f>
        <v>100</v>
      </c>
      <c r="G71" s="202">
        <f>IFERROR(VLOOKUP(B71,Recettes!$AU:$BA,4,0),0)</f>
        <v>104.7</v>
      </c>
      <c r="H71" s="202">
        <f>IFERROR(VLOOKUP(B71,Recettes!$AU:$BA,5,0),0)</f>
        <v>10.89</v>
      </c>
      <c r="I71" s="202">
        <f>IFERROR(VLOOKUP(B71,Recettes!$AU:$BA,6,0),0)</f>
        <v>4.4000000000000004</v>
      </c>
      <c r="J71" s="202">
        <f>IFERROR(VLOOKUP(B71,Recettes!$AU:$BA,7,0),0)</f>
        <v>5.8000000000000007</v>
      </c>
    </row>
    <row r="72" spans="1:10">
      <c r="A72" s="199" t="s">
        <v>571</v>
      </c>
      <c r="C72" s="337"/>
      <c r="D72" s="338"/>
      <c r="E72" s="200" t="str">
        <f>VLOOKUP(B71,Recettes!$AU:$II,18,0)</f>
        <v>Noix De Coco</v>
      </c>
      <c r="F72" s="201">
        <f>VLOOKUP(B71,Recettes!$AU:$II,19,0)</f>
        <v>10</v>
      </c>
    </row>
    <row r="73" spans="1:10">
      <c r="A73" s="199" t="s">
        <v>571</v>
      </c>
      <c r="C73" s="337"/>
      <c r="D73" s="338"/>
      <c r="E73" s="200" t="str">
        <f>VLOOKUP(B71,Recettes!$AU:$II,28,0)</f>
        <v/>
      </c>
      <c r="F73" s="201">
        <f>VLOOKUP(B71,Recettes!$AU:$II,29,0)</f>
        <v>0</v>
      </c>
    </row>
    <row r="74" spans="1:10">
      <c r="A74" s="199" t="s">
        <v>571</v>
      </c>
      <c r="C74" s="337"/>
      <c r="D74" s="338"/>
      <c r="E74" s="200" t="str">
        <f>VLOOKUP(B71,Recettes!$AU:$II,38,0)</f>
        <v/>
      </c>
      <c r="F74" s="201">
        <f>VLOOKUP(B71,Recettes!$AU:$II,39,0)</f>
        <v>0</v>
      </c>
    </row>
    <row r="75" spans="1:10">
      <c r="A75" s="199" t="s">
        <v>571</v>
      </c>
      <c r="C75" s="337"/>
      <c r="D75" s="338"/>
      <c r="E75" s="200" t="str">
        <f>VLOOKUP(B71,Recettes!$AU:$II,48,0)</f>
        <v/>
      </c>
      <c r="F75" s="201">
        <f>VLOOKUP(B71,Recettes!$AU:$II,49,0)</f>
        <v>0</v>
      </c>
    </row>
    <row r="76" spans="1:10">
      <c r="A76" s="199" t="s">
        <v>571</v>
      </c>
      <c r="C76" s="337"/>
      <c r="D76" s="338"/>
      <c r="E76" s="200" t="str">
        <f>VLOOKUP(B71,Recettes!$AU:$II,58,0)</f>
        <v/>
      </c>
      <c r="F76" s="201">
        <f>VLOOKUP(B71,Recettes!$AU:$II,59,0)</f>
        <v>0</v>
      </c>
    </row>
    <row r="77" spans="1:10">
      <c r="A77" s="199" t="s">
        <v>571</v>
      </c>
      <c r="C77" s="337"/>
      <c r="D77" s="338"/>
      <c r="E77" s="205" t="str">
        <f>VLOOKUP(B71,Recettes!$AU:$II,68,0)</f>
        <v/>
      </c>
      <c r="F77" s="206">
        <f>VLOOKUP(B71,Recettes!$AU:$II,69,0)</f>
        <v>0</v>
      </c>
    </row>
    <row r="78" spans="1:10">
      <c r="A78" s="199" t="s">
        <v>571</v>
      </c>
      <c r="C78" s="337"/>
      <c r="D78" s="338"/>
      <c r="E78" s="200" t="str">
        <f>VLOOKUP(B71,Recettes!$AU:$II,78,0)</f>
        <v/>
      </c>
      <c r="F78" s="201">
        <f>VLOOKUP(B71,Recettes!$AU:$II,79,0)</f>
        <v>0</v>
      </c>
    </row>
    <row r="79" spans="1:10">
      <c r="A79" s="199" t="s">
        <v>571</v>
      </c>
      <c r="C79" s="337"/>
      <c r="D79" s="338"/>
      <c r="E79" s="200" t="str">
        <f>VLOOKUP(B71,Recettes!$AU:$II,88,0)</f>
        <v/>
      </c>
      <c r="F79" s="201">
        <f>VLOOKUP(B71,Recettes!$AU:$II,89,0)</f>
        <v>0</v>
      </c>
    </row>
    <row r="80" spans="1:10">
      <c r="A80" s="199" t="s">
        <v>571</v>
      </c>
      <c r="C80" s="337"/>
      <c r="D80" s="338"/>
      <c r="E80" s="200" t="str">
        <f>VLOOKUP(B71,Recettes!$AU:$II,98,0)</f>
        <v/>
      </c>
      <c r="F80" s="201">
        <f>VLOOKUP(B71,Recettes!$AU:$II,99,0)</f>
        <v>0</v>
      </c>
    </row>
    <row r="81" spans="1:10">
      <c r="A81" s="208" t="s">
        <v>651</v>
      </c>
      <c r="B81" s="209"/>
      <c r="C81" s="210"/>
      <c r="D81" s="211"/>
      <c r="E81" s="212"/>
      <c r="F81" s="213"/>
      <c r="G81" s="214">
        <f>IFERROR(#REF!*F81/100,0)</f>
        <v>0</v>
      </c>
      <c r="H81" s="214">
        <f>IFERROR(#REF!*F81/100,0)</f>
        <v>0</v>
      </c>
      <c r="I81" s="214">
        <f>IFERROR(#REF!*F81/100,0)</f>
        <v>0</v>
      </c>
      <c r="J81" s="214">
        <f>IFERROR(#REF!*F81/100,0)</f>
        <v>0</v>
      </c>
    </row>
    <row r="82" spans="1:10">
      <c r="A82" s="208" t="s">
        <v>651</v>
      </c>
      <c r="B82" s="209"/>
      <c r="C82" s="210"/>
      <c r="D82" s="211"/>
      <c r="E82" s="212"/>
      <c r="F82" s="213"/>
      <c r="G82" s="214">
        <f>IFERROR(#REF!*F82/100,0)</f>
        <v>0</v>
      </c>
      <c r="H82" s="214">
        <f>IFERROR(#REF!*F82/100,0)</f>
        <v>0</v>
      </c>
      <c r="I82" s="214">
        <f>IFERROR(#REF!*F82/100,0)</f>
        <v>0</v>
      </c>
      <c r="J82" s="214">
        <f>IFERROR(#REF!*F82/100,0)</f>
        <v>0</v>
      </c>
    </row>
    <row r="83" spans="1:10">
      <c r="A83" s="208" t="s">
        <v>651</v>
      </c>
      <c r="B83" s="209"/>
      <c r="C83" s="210"/>
      <c r="D83" s="211"/>
      <c r="E83" s="212" t="s">
        <v>258</v>
      </c>
      <c r="F83" s="213">
        <v>0</v>
      </c>
      <c r="G83" s="214">
        <f>IFERROR(#REF!*F83/100,0)</f>
        <v>0</v>
      </c>
      <c r="H83" s="214">
        <f>IFERROR(#REF!*F83/100,0)</f>
        <v>0</v>
      </c>
      <c r="I83" s="214">
        <f>IFERROR(#REF!*F83/100,0)</f>
        <v>0</v>
      </c>
      <c r="J83" s="214">
        <f>IFERROR(#REF!*F83/100,0)</f>
        <v>0</v>
      </c>
    </row>
    <row r="84" spans="1:10" s="222" customFormat="1">
      <c r="A84" s="215" t="s">
        <v>558</v>
      </c>
      <c r="B84" s="216"/>
      <c r="C84" s="217"/>
      <c r="D84" s="218"/>
      <c r="E84" s="219"/>
      <c r="F84" s="220"/>
      <c r="G84" s="221"/>
      <c r="H84" s="221"/>
      <c r="I84" s="221"/>
      <c r="J84" s="221"/>
    </row>
    <row r="85" spans="1:10">
      <c r="A85" s="199" t="s">
        <v>500</v>
      </c>
      <c r="B85" s="199" t="s">
        <v>548</v>
      </c>
      <c r="C85" s="339" t="str">
        <f>IFERROR(VLOOKUP(B85,Recettes!AU:AV,2,0),"")</f>
        <v>Pas de recettes</v>
      </c>
      <c r="D85" s="337">
        <f>VLOOKUP(B85,Recettes!AU:AW,3,0)</f>
        <v>0</v>
      </c>
      <c r="E85" s="200" t="str">
        <f>IFERROR(VLOOKUP(B85,Recettes!$AU:$II,8,0),"")</f>
        <v>Tomate</v>
      </c>
      <c r="F85" s="201">
        <f>VLOOKUP(B85,Recettes!$AU:$II,9,0)</f>
        <v>50</v>
      </c>
      <c r="G85" s="202">
        <f>IFERROR(VLOOKUP(B85,Recettes!$AU:$BA,4,0),0)</f>
        <v>595.45000000000005</v>
      </c>
      <c r="H85" s="202">
        <f>IFERROR(VLOOKUP(B85,Recettes!$AU:$BA,5,0),0)</f>
        <v>31.235000000000003</v>
      </c>
      <c r="I85" s="202">
        <f>IFERROR(VLOOKUP(B85,Recettes!$AU:$BA,6,0),0)</f>
        <v>35.115000000000002</v>
      </c>
      <c r="J85" s="202">
        <f>IFERROR(VLOOKUP(B85,Recettes!$AU:$BA,7,0),0)</f>
        <v>27.695</v>
      </c>
    </row>
    <row r="86" spans="1:10">
      <c r="A86" s="199" t="s">
        <v>500</v>
      </c>
      <c r="C86" s="339"/>
      <c r="D86" s="337"/>
      <c r="E86" s="200" t="str">
        <f>VLOOKUP(B85,Recettes!$AU:$II,18,0)</f>
        <v>Concombre</v>
      </c>
      <c r="F86" s="201">
        <f>VLOOKUP(B85,Recettes!$AU:$II,19,0)</f>
        <v>50</v>
      </c>
    </row>
    <row r="87" spans="1:10">
      <c r="A87" s="199" t="s">
        <v>500</v>
      </c>
      <c r="C87" s="339"/>
      <c r="D87" s="337"/>
      <c r="E87" s="200" t="str">
        <f>VLOOKUP(B85,Recettes!$AU:$II,28,0)</f>
        <v>Carotte</v>
      </c>
      <c r="F87" s="201">
        <f>VLOOKUP(B85,Recettes!$AU:$II,29,0)</f>
        <v>50</v>
      </c>
    </row>
    <row r="88" spans="1:10">
      <c r="A88" s="199" t="s">
        <v>500</v>
      </c>
      <c r="C88" s="339"/>
      <c r="D88" s="337"/>
      <c r="E88" s="200" t="str">
        <f>VLOOKUP(B85,Recettes!$AU:$II,38,0)</f>
        <v>Viande Des Grisons</v>
      </c>
      <c r="F88" s="201">
        <f>VLOOKUP(B85,Recettes!$AU:$II,39,0)</f>
        <v>25</v>
      </c>
    </row>
    <row r="89" spans="1:10">
      <c r="A89" s="199" t="s">
        <v>500</v>
      </c>
      <c r="C89" s="339"/>
      <c r="D89" s="337"/>
      <c r="E89" s="200" t="str">
        <f>VLOOKUP(B85,Recettes!$AU:$II,48,0)</f>
        <v>Olives Noires</v>
      </c>
      <c r="F89" s="201">
        <f>VLOOKUP(B85,Recettes!$AU:$II,49,0)</f>
        <v>20</v>
      </c>
    </row>
    <row r="90" spans="1:10">
      <c r="A90" s="199" t="s">
        <v>500</v>
      </c>
      <c r="C90" s="339"/>
      <c r="D90" s="337"/>
      <c r="E90" s="200" t="str">
        <f>VLOOKUP(B85,Recettes!$AU:$II,58,0)</f>
        <v>Pain Aux Noix</v>
      </c>
      <c r="F90" s="201">
        <f>VLOOKUP(B85,Recettes!$AU:$II,59,0)</f>
        <v>50</v>
      </c>
    </row>
    <row r="91" spans="1:10">
      <c r="A91" s="199" t="s">
        <v>500</v>
      </c>
      <c r="C91" s="339"/>
      <c r="D91" s="337"/>
      <c r="E91" s="205" t="str">
        <f>VLOOKUP(B85,Recettes!$AU:$II,68,0)</f>
        <v>Mayonnaise Light</v>
      </c>
      <c r="F91" s="206">
        <f>VLOOKUP(B85,Recettes!$AU:$II,69,0)</f>
        <v>10</v>
      </c>
    </row>
    <row r="92" spans="1:10">
      <c r="A92" s="199" t="s">
        <v>500</v>
      </c>
      <c r="C92" s="339"/>
      <c r="D92" s="337"/>
      <c r="E92" s="200" t="str">
        <f>VLOOKUP(B85,Recettes!$AU:$II,78,0)</f>
        <v>Gruyère</v>
      </c>
      <c r="F92" s="201">
        <f>VLOOKUP(B85,Recettes!$AU:$II,79,0)</f>
        <v>25</v>
      </c>
    </row>
    <row r="93" spans="1:10">
      <c r="A93" s="199" t="s">
        <v>500</v>
      </c>
      <c r="C93" s="339"/>
      <c r="D93" s="337"/>
      <c r="E93" s="200" t="str">
        <f>VLOOKUP(B85,Recettes!$AU:$II,88,0)</f>
        <v>Mozzarella</v>
      </c>
      <c r="F93" s="201">
        <f>VLOOKUP(B85,Recettes!$AU:$II,89,0)</f>
        <v>25</v>
      </c>
    </row>
    <row r="94" spans="1:10">
      <c r="A94" s="199" t="s">
        <v>500</v>
      </c>
      <c r="C94" s="339"/>
      <c r="D94" s="337"/>
      <c r="E94" s="200" t="str">
        <f>VLOOKUP(B85,Recettes!$AU:$II,98,0)</f>
        <v>Noix De Cajou</v>
      </c>
      <c r="F94" s="201">
        <f>VLOOKUP(B85,Recettes!$AU:$II,99,0)</f>
        <v>20</v>
      </c>
    </row>
    <row r="95" spans="1:10">
      <c r="A95" s="199" t="s">
        <v>500</v>
      </c>
      <c r="C95" s="339"/>
      <c r="D95" s="337"/>
      <c r="E95" s="200" t="str">
        <f>VLOOKUP(B85,Recettes!$AU:$II,108,0)</f>
        <v/>
      </c>
      <c r="F95" s="201">
        <f>VLOOKUP(B85,Recettes!$AU:$II,109,0)</f>
        <v>0</v>
      </c>
    </row>
    <row r="96" spans="1:10">
      <c r="A96" s="199" t="s">
        <v>500</v>
      </c>
      <c r="C96" s="339"/>
      <c r="D96" s="337"/>
      <c r="E96" s="200" t="str">
        <f>VLOOKUP(B85,Recettes!$AU:$II,118,0)</f>
        <v/>
      </c>
      <c r="F96" s="201">
        <f>VLOOKUP(B85,Recettes!$AU:$II,119,0)</f>
        <v>0</v>
      </c>
    </row>
    <row r="97" spans="1:10">
      <c r="A97" s="199" t="s">
        <v>500</v>
      </c>
      <c r="C97" s="339"/>
      <c r="D97" s="337"/>
      <c r="E97" s="200" t="str">
        <f>VLOOKUP(B85,Recettes!$AU:$II,128,0)</f>
        <v/>
      </c>
      <c r="F97" s="201">
        <f>VLOOKUP(B85,Recettes!$AU:$II,129,0)</f>
        <v>0</v>
      </c>
    </row>
    <row r="98" spans="1:10">
      <c r="A98" s="199" t="s">
        <v>500</v>
      </c>
      <c r="C98" s="339"/>
      <c r="D98" s="337"/>
      <c r="E98" s="200" t="str">
        <f>VLOOKUP(B85,Recettes!$AU:$II,138,0)</f>
        <v/>
      </c>
      <c r="F98" s="201">
        <f>VLOOKUP(B85,Recettes!$AU:$II,139,0)</f>
        <v>0</v>
      </c>
    </row>
    <row r="99" spans="1:10">
      <c r="A99" s="199" t="s">
        <v>500</v>
      </c>
      <c r="C99" s="339"/>
      <c r="D99" s="337"/>
      <c r="E99" s="200" t="str">
        <f>VLOOKUP(B85,Recettes!$AU:$II,148,0)</f>
        <v/>
      </c>
      <c r="F99" s="201">
        <f>VLOOKUP(B85,Recettes!$AU:$II,149,0)</f>
        <v>0</v>
      </c>
    </row>
    <row r="100" spans="1:10">
      <c r="A100" s="199" t="s">
        <v>500</v>
      </c>
      <c r="C100" s="339"/>
      <c r="D100" s="337"/>
      <c r="E100" s="200" t="str">
        <f>VLOOKUP(B85,Recettes!$AU:$II,158,0)</f>
        <v/>
      </c>
      <c r="F100" s="201">
        <f>VLOOKUP(B85,Recettes!$AU:$II,159,0)</f>
        <v>0</v>
      </c>
    </row>
    <row r="101" spans="1:10">
      <c r="A101" s="199" t="s">
        <v>500</v>
      </c>
      <c r="C101" s="339"/>
      <c r="D101" s="337"/>
      <c r="E101" s="200">
        <f>VLOOKUP(B85,Recettes!$AU:$II,168,0)</f>
        <v>0</v>
      </c>
      <c r="F101" s="201">
        <f>VLOOKUP(B85,Recettes!$AU:$II,169,0)</f>
        <v>0</v>
      </c>
    </row>
    <row r="102" spans="1:10">
      <c r="A102" s="199" t="s">
        <v>500</v>
      </c>
      <c r="C102" s="339"/>
      <c r="D102" s="337"/>
      <c r="E102" s="200">
        <f>VLOOKUP(B85,Recettes!$AU:$II,178,0)</f>
        <v>0</v>
      </c>
      <c r="F102" s="201">
        <f>VLOOKUP(B85,Recettes!$AU:$II,179,0)</f>
        <v>0</v>
      </c>
    </row>
    <row r="103" spans="1:10">
      <c r="A103" s="199" t="s">
        <v>500</v>
      </c>
      <c r="C103" s="339"/>
      <c r="E103" s="200">
        <f>VLOOKUP(B85,Recettes!$AU:$II,188,0)</f>
        <v>0</v>
      </c>
      <c r="F103" s="201">
        <f>VLOOKUP(B85,Recettes!$AU:$II,189,0)</f>
        <v>0</v>
      </c>
    </row>
    <row r="104" spans="1:10">
      <c r="A104" s="199" t="s">
        <v>500</v>
      </c>
      <c r="E104" s="200" t="e">
        <f>VLOOKUP(B85,Recettes!$AU:$II,198,0)</f>
        <v>#REF!</v>
      </c>
      <c r="F104" s="201" t="e">
        <f>VLOOKUP(B85,Recettes!$AU:$II,199,0)</f>
        <v>#REF!</v>
      </c>
    </row>
    <row r="105" spans="1:10">
      <c r="A105" s="208" t="s">
        <v>651</v>
      </c>
      <c r="B105" s="209"/>
      <c r="C105" s="210"/>
      <c r="D105" s="211"/>
      <c r="E105" s="212"/>
      <c r="F105" s="213"/>
      <c r="G105" s="214">
        <f>IFERROR(#REF!*F105/100,0)</f>
        <v>0</v>
      </c>
      <c r="H105" s="214">
        <f>IFERROR(#REF!*F105/100,0)</f>
        <v>0</v>
      </c>
      <c r="I105" s="214">
        <f>IFERROR(#REF!*F105/100,0)</f>
        <v>0</v>
      </c>
      <c r="J105" s="214">
        <f>IFERROR(#REF!*F105/100,0)</f>
        <v>0</v>
      </c>
    </row>
    <row r="106" spans="1:10">
      <c r="A106" s="208" t="s">
        <v>651</v>
      </c>
      <c r="B106" s="209"/>
      <c r="C106" s="210"/>
      <c r="D106" s="211"/>
      <c r="E106" s="212"/>
      <c r="F106" s="213"/>
      <c r="G106" s="214">
        <f>IFERROR(#REF!*F106/100,0)</f>
        <v>0</v>
      </c>
      <c r="H106" s="214">
        <f>IFERROR(#REF!*F106/100,0)</f>
        <v>0</v>
      </c>
      <c r="I106" s="214">
        <f>IFERROR(#REF!*F106/100,0)</f>
        <v>0</v>
      </c>
      <c r="J106" s="214">
        <f>IFERROR(#REF!*F106/100,0)</f>
        <v>0</v>
      </c>
    </row>
    <row r="107" spans="1:10">
      <c r="A107" s="208" t="s">
        <v>651</v>
      </c>
      <c r="B107" s="209"/>
      <c r="C107" s="210"/>
      <c r="D107" s="211"/>
      <c r="E107" s="212" t="s">
        <v>258</v>
      </c>
      <c r="F107" s="213">
        <v>0</v>
      </c>
      <c r="G107" s="214">
        <f>IFERROR(#REF!*F107/100,0)</f>
        <v>0</v>
      </c>
      <c r="H107" s="214">
        <f>IFERROR(#REF!*F107/100,0)</f>
        <v>0</v>
      </c>
      <c r="I107" s="214">
        <f>IFERROR(#REF!*F107/100,0)</f>
        <v>0</v>
      </c>
      <c r="J107" s="214">
        <f>IFERROR(#REF!*F107/100,0)</f>
        <v>0</v>
      </c>
    </row>
    <row r="108" spans="1:10" s="222" customFormat="1">
      <c r="A108" s="215" t="s">
        <v>558</v>
      </c>
      <c r="B108" s="216"/>
      <c r="C108" s="217"/>
      <c r="D108" s="218"/>
      <c r="E108" s="219"/>
      <c r="F108" s="220"/>
      <c r="G108" s="221"/>
      <c r="H108" s="221"/>
      <c r="I108" s="221"/>
      <c r="J108" s="221"/>
    </row>
    <row r="109" spans="1:10">
      <c r="A109" s="199" t="s">
        <v>571</v>
      </c>
      <c r="B109" s="199"/>
      <c r="C109" s="339" t="str">
        <f>IFERROR(VLOOKUP(B109,Recettes!AU:AV,2,0),"")</f>
        <v/>
      </c>
      <c r="D109" s="340" t="e">
        <f>VLOOKUP(B109,Recettes!AU:AW,3,0)</f>
        <v>#N/A</v>
      </c>
      <c r="E109" s="200" t="str">
        <f>IFERROR(VLOOKUP(B109,Recettes!$AU:$II,8,0),"")</f>
        <v/>
      </c>
      <c r="F109" s="201" t="e">
        <f>VLOOKUP(B109,Recettes!$AU:$II,9,0)</f>
        <v>#N/A</v>
      </c>
      <c r="G109" s="202">
        <f>IFERROR(VLOOKUP(B109,Recettes!$AU:$BA,4,0),0)</f>
        <v>0</v>
      </c>
      <c r="H109" s="202">
        <f>IFERROR(VLOOKUP(B109,Recettes!$AU:$BA,5,0),0)</f>
        <v>0</v>
      </c>
      <c r="I109" s="202">
        <f>IFERROR(VLOOKUP(B109,Recettes!$AU:$BA,6,0),0)</f>
        <v>0</v>
      </c>
      <c r="J109" s="202">
        <f>IFERROR(VLOOKUP(B109,Recettes!$AU:$BA,7,0),0)</f>
        <v>0</v>
      </c>
    </row>
    <row r="110" spans="1:10">
      <c r="A110" s="199" t="s">
        <v>571</v>
      </c>
      <c r="C110" s="339"/>
      <c r="D110" s="340"/>
      <c r="E110" s="200" t="e">
        <f>VLOOKUP(B109,Recettes!$AU:$II,18,0)</f>
        <v>#N/A</v>
      </c>
      <c r="F110" s="201" t="e">
        <f>VLOOKUP(B109,Recettes!$AU:$II,19,0)</f>
        <v>#N/A</v>
      </c>
    </row>
    <row r="111" spans="1:10">
      <c r="A111" s="199" t="s">
        <v>571</v>
      </c>
      <c r="C111" s="339"/>
      <c r="D111" s="340"/>
      <c r="E111" s="200" t="e">
        <f>VLOOKUP(B109,Recettes!$AU:$II,28,0)</f>
        <v>#N/A</v>
      </c>
      <c r="F111" s="201" t="e">
        <f>VLOOKUP(B109,Recettes!$AU:$II,29,0)</f>
        <v>#N/A</v>
      </c>
    </row>
    <row r="112" spans="1:10">
      <c r="A112" s="199" t="s">
        <v>571</v>
      </c>
      <c r="C112" s="339"/>
      <c r="D112" s="340"/>
      <c r="E112" s="200" t="e">
        <f>VLOOKUP(B109,Recettes!$AU:$II,38,0)</f>
        <v>#N/A</v>
      </c>
      <c r="F112" s="201" t="e">
        <f>VLOOKUP(B109,Recettes!$AU:$II,39,0)</f>
        <v>#N/A</v>
      </c>
    </row>
    <row r="113" spans="1:6">
      <c r="A113" s="199" t="s">
        <v>571</v>
      </c>
      <c r="C113" s="339"/>
      <c r="D113" s="340"/>
      <c r="E113" s="200" t="e">
        <f>VLOOKUP(B109,Recettes!$AU:$II,48,0)</f>
        <v>#N/A</v>
      </c>
      <c r="F113" s="201" t="e">
        <f>VLOOKUP(B109,Recettes!$AU:$II,49,0)</f>
        <v>#N/A</v>
      </c>
    </row>
    <row r="114" spans="1:6">
      <c r="A114" s="199" t="s">
        <v>571</v>
      </c>
      <c r="C114" s="339"/>
      <c r="D114" s="340"/>
      <c r="E114" s="200" t="e">
        <f>VLOOKUP(B109,Recettes!$AU:$II,58,0)</f>
        <v>#N/A</v>
      </c>
      <c r="F114" s="201" t="e">
        <f>VLOOKUP(B109,Recettes!$AU:$II,59,0)</f>
        <v>#N/A</v>
      </c>
    </row>
    <row r="115" spans="1:6">
      <c r="A115" s="199" t="s">
        <v>571</v>
      </c>
      <c r="C115" s="339"/>
      <c r="D115" s="340"/>
      <c r="E115" s="205" t="e">
        <f>VLOOKUP(B109,Recettes!$AU:$II,68,0)</f>
        <v>#N/A</v>
      </c>
      <c r="F115" s="206" t="e">
        <f>VLOOKUP(B109,Recettes!$AU:$II,69,0)</f>
        <v>#N/A</v>
      </c>
    </row>
    <row r="116" spans="1:6">
      <c r="A116" s="199" t="s">
        <v>571</v>
      </c>
      <c r="C116" s="339"/>
      <c r="D116" s="340"/>
      <c r="E116" s="200" t="e">
        <f>VLOOKUP(B109,Recettes!$AU:$II,78,0)</f>
        <v>#N/A</v>
      </c>
      <c r="F116" s="201" t="e">
        <f>VLOOKUP(B109,Recettes!$AU:$II,79,0)</f>
        <v>#N/A</v>
      </c>
    </row>
    <row r="117" spans="1:6">
      <c r="A117" s="199" t="s">
        <v>571</v>
      </c>
      <c r="C117" s="339"/>
      <c r="D117" s="340"/>
      <c r="E117" s="200" t="e">
        <f>VLOOKUP(B109,Recettes!$AU:$II,88,0)</f>
        <v>#N/A</v>
      </c>
      <c r="F117" s="201" t="e">
        <f>VLOOKUP(B109,Recettes!$AU:$II,89,0)</f>
        <v>#N/A</v>
      </c>
    </row>
    <row r="118" spans="1:6">
      <c r="A118" s="199" t="s">
        <v>571</v>
      </c>
      <c r="C118" s="339"/>
      <c r="D118" s="340"/>
      <c r="E118" s="200" t="e">
        <f>VLOOKUP(B109,Recettes!$AU:$II,98,0)</f>
        <v>#N/A</v>
      </c>
      <c r="F118" s="201" t="e">
        <f>VLOOKUP(B109,Recettes!$AU:$II,99,0)</f>
        <v>#N/A</v>
      </c>
    </row>
    <row r="119" spans="1:6">
      <c r="A119" s="199" t="s">
        <v>571</v>
      </c>
      <c r="C119" s="339"/>
      <c r="D119" s="340"/>
      <c r="E119" s="200" t="e">
        <f>VLOOKUP(B109,Recettes!$AU:$II,108,0)</f>
        <v>#N/A</v>
      </c>
      <c r="F119" s="201" t="e">
        <f>VLOOKUP(B109,Recettes!$AU:$II,109,0)</f>
        <v>#N/A</v>
      </c>
    </row>
    <row r="120" spans="1:6">
      <c r="A120" s="199" t="s">
        <v>571</v>
      </c>
      <c r="C120" s="339"/>
      <c r="D120" s="340"/>
      <c r="E120" s="200" t="e">
        <f>VLOOKUP(B109,Recettes!$AU:$II,118,0)</f>
        <v>#N/A</v>
      </c>
      <c r="F120" s="201" t="e">
        <f>VLOOKUP(B109,Recettes!$AU:$II,119,0)</f>
        <v>#N/A</v>
      </c>
    </row>
    <row r="121" spans="1:6">
      <c r="A121" s="199" t="s">
        <v>571</v>
      </c>
      <c r="C121" s="339"/>
      <c r="D121" s="340"/>
      <c r="E121" s="200" t="e">
        <f>VLOOKUP(B109,Recettes!$AU:$II,128,0)</f>
        <v>#N/A</v>
      </c>
      <c r="F121" s="201" t="e">
        <f>VLOOKUP(B109,Recettes!$AU:$II,129,0)</f>
        <v>#N/A</v>
      </c>
    </row>
    <row r="122" spans="1:6">
      <c r="A122" s="199" t="s">
        <v>571</v>
      </c>
      <c r="C122" s="339"/>
      <c r="D122" s="340"/>
      <c r="E122" s="200" t="e">
        <f>VLOOKUP(B109,Recettes!$AU:$II,138,0)</f>
        <v>#N/A</v>
      </c>
      <c r="F122" s="201" t="e">
        <f>VLOOKUP(B109,Recettes!$AU:$II,139,0)</f>
        <v>#N/A</v>
      </c>
    </row>
    <row r="123" spans="1:6">
      <c r="A123" s="199" t="s">
        <v>571</v>
      </c>
      <c r="C123" s="339"/>
      <c r="D123" s="340"/>
      <c r="E123" s="200" t="e">
        <f>VLOOKUP(B109,Recettes!$AU:$II,148,0)</f>
        <v>#N/A</v>
      </c>
      <c r="F123" s="201" t="e">
        <f>VLOOKUP(B109,Recettes!$AU:$II,149,0)</f>
        <v>#N/A</v>
      </c>
    </row>
    <row r="124" spans="1:6">
      <c r="A124" s="199" t="s">
        <v>571</v>
      </c>
      <c r="C124" s="339"/>
      <c r="D124" s="340"/>
      <c r="E124" s="200" t="e">
        <f>VLOOKUP(B109,Recettes!$AU:$II,158,0)</f>
        <v>#N/A</v>
      </c>
      <c r="F124" s="201" t="e">
        <f>VLOOKUP(B109,Recettes!$AU:$II,159,0)</f>
        <v>#N/A</v>
      </c>
    </row>
    <row r="125" spans="1:6">
      <c r="A125" s="199" t="s">
        <v>571</v>
      </c>
      <c r="C125" s="339"/>
      <c r="D125" s="340"/>
      <c r="E125" s="200" t="e">
        <f>VLOOKUP(B109,Recettes!$AU:$II,168,0)</f>
        <v>#N/A</v>
      </c>
      <c r="F125" s="201" t="e">
        <f>VLOOKUP(B109,Recettes!$AU:$II,169,0)</f>
        <v>#N/A</v>
      </c>
    </row>
    <row r="126" spans="1:6">
      <c r="A126" s="199" t="s">
        <v>571</v>
      </c>
      <c r="C126" s="339"/>
      <c r="E126" s="200" t="e">
        <f>VLOOKUP(B109,Recettes!$AU:$II,178,0)</f>
        <v>#N/A</v>
      </c>
      <c r="F126" s="201" t="e">
        <f>VLOOKUP(B109,Recettes!$AU:$II,179,0)</f>
        <v>#N/A</v>
      </c>
    </row>
    <row r="127" spans="1:6">
      <c r="A127" s="199" t="s">
        <v>571</v>
      </c>
      <c r="C127" s="339"/>
      <c r="E127" s="200" t="e">
        <f>VLOOKUP(B109,Recettes!$AU:$II,188,0)</f>
        <v>#N/A</v>
      </c>
      <c r="F127" s="201" t="e">
        <f>VLOOKUP(B109,Recettes!$AU:$II,189,0)</f>
        <v>#N/A</v>
      </c>
    </row>
    <row r="128" spans="1:6">
      <c r="A128" s="199" t="s">
        <v>571</v>
      </c>
      <c r="E128" s="200" t="e">
        <f>VLOOKUP(B109,Recettes!$AU:$II,198,0)</f>
        <v>#N/A</v>
      </c>
      <c r="F128" s="201" t="e">
        <f>VLOOKUP(B109,Recettes!$AU:$II,199,0)</f>
        <v>#N/A</v>
      </c>
    </row>
    <row r="129" spans="1:10">
      <c r="A129" s="208" t="s">
        <v>651</v>
      </c>
      <c r="B129" s="209"/>
      <c r="C129" s="210"/>
      <c r="D129" s="211"/>
      <c r="E129" s="212"/>
      <c r="F129" s="213"/>
      <c r="G129" s="214">
        <f>IFERROR(#REF!*F129/100,0)</f>
        <v>0</v>
      </c>
      <c r="H129" s="214">
        <f>IFERROR(#REF!*F129/100,0)</f>
        <v>0</v>
      </c>
      <c r="I129" s="214">
        <f>IFERROR(#REF!*F129/100,0)</f>
        <v>0</v>
      </c>
      <c r="J129" s="214">
        <f>IFERROR(#REF!*F129/100,0)</f>
        <v>0</v>
      </c>
    </row>
    <row r="130" spans="1:10">
      <c r="A130" s="208" t="s">
        <v>651</v>
      </c>
      <c r="B130" s="209"/>
      <c r="C130" s="210"/>
      <c r="D130" s="211"/>
      <c r="E130" s="212" t="s">
        <v>258</v>
      </c>
      <c r="F130" s="213">
        <v>0</v>
      </c>
      <c r="G130" s="214">
        <f>IFERROR(#REF!*F130/100,0)</f>
        <v>0</v>
      </c>
      <c r="H130" s="214">
        <f>IFERROR(#REF!*F130/100,0)</f>
        <v>0</v>
      </c>
      <c r="I130" s="214">
        <f>IFERROR(#REF!*F130/100,0)</f>
        <v>0</v>
      </c>
      <c r="J130" s="214">
        <f>IFERROR(#REF!*F130/100,0)</f>
        <v>0</v>
      </c>
    </row>
    <row r="131" spans="1:10">
      <c r="A131" s="208" t="s">
        <v>651</v>
      </c>
      <c r="B131" s="209"/>
      <c r="C131" s="210"/>
      <c r="D131" s="211"/>
      <c r="E131" s="212"/>
      <c r="F131" s="213"/>
      <c r="G131" s="214">
        <f>IFERROR(#REF!*F131/100,0)</f>
        <v>0</v>
      </c>
      <c r="H131" s="214">
        <f>IFERROR(#REF!*F131/100,0)</f>
        <v>0</v>
      </c>
      <c r="I131" s="214">
        <f>IFERROR(#REF!*F131/100,0)</f>
        <v>0</v>
      </c>
      <c r="J131" s="214">
        <f>IFERROR(#REF!*F131/100,0)</f>
        <v>0</v>
      </c>
    </row>
    <row r="132" spans="1:10" s="222" customFormat="1">
      <c r="A132" s="215"/>
      <c r="B132" s="216"/>
      <c r="C132" s="217"/>
      <c r="D132" s="218"/>
      <c r="E132" s="219"/>
      <c r="F132" s="220"/>
      <c r="G132" s="221"/>
      <c r="H132" s="221"/>
      <c r="I132" s="221"/>
      <c r="J132" s="221"/>
    </row>
  </sheetData>
  <autoFilter ref="A8:F8" xr:uid="{00000000-0009-0000-0000-000006000000}"/>
  <mergeCells count="13">
    <mergeCell ref="C47:C65"/>
    <mergeCell ref="D47:D62"/>
    <mergeCell ref="A1:F2"/>
    <mergeCell ref="C9:C27"/>
    <mergeCell ref="D9:D28"/>
    <mergeCell ref="C33:C41"/>
    <mergeCell ref="D33:D41"/>
    <mergeCell ref="C71:C80"/>
    <mergeCell ref="D71:D80"/>
    <mergeCell ref="C85:C103"/>
    <mergeCell ref="D85:D102"/>
    <mergeCell ref="C109:C127"/>
    <mergeCell ref="D109:D125"/>
  </mergeCells>
  <pageMargins left="0.25" right="0.25" top="0.75" bottom="0.75" header="0.3" footer="0.3"/>
  <pageSetup paperSize="9" scale="39" orientation="portrait" horizontalDpi="0" verticalDpi="0"/>
  <extLst>
    <ext xmlns:x14="http://schemas.microsoft.com/office/spreadsheetml/2009/9/main" uri="{CCE6A557-97BC-4b89-ADB6-D9C93CAAB3DF}">
      <x14:dataValidations xmlns:xm="http://schemas.microsoft.com/office/excel/2006/main" count="1">
        <x14:dataValidation type="list" allowBlank="1" showInputMessage="1" showErrorMessage="1" xr:uid="{239D4CB8-1356-0D45-AB11-CFF29B44502D}">
          <x14:formula1>
            <xm:f>Recettes!$AU:$AU</xm:f>
          </x14:formula1>
          <xm:sqref>B9 B85 B71 B47 B33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CF1C0A-31B8-8B44-90C9-0D35BF9DCD48}">
  <sheetPr codeName="Feuil4"/>
  <dimension ref="A1:J132"/>
  <sheetViews>
    <sheetView topLeftCell="A2" workbookViewId="0">
      <selection activeCell="H48" sqref="H48"/>
    </sheetView>
  </sheetViews>
  <sheetFormatPr baseColWidth="10" defaultColWidth="10.875" defaultRowHeight="21"/>
  <cols>
    <col min="1" max="1" width="18.625" style="204" customWidth="1"/>
    <col min="2" max="2" width="51.375" style="204" customWidth="1"/>
    <col min="3" max="3" width="61" style="207" customWidth="1"/>
    <col min="4" max="4" width="21.125" style="307" customWidth="1"/>
    <col min="5" max="5" width="31.875" style="223" customWidth="1"/>
    <col min="6" max="6" width="16.375" style="173" customWidth="1"/>
    <col min="7" max="10" width="10.875" style="294"/>
    <col min="11" max="16384" width="10.875" style="78"/>
  </cols>
  <sheetData>
    <row r="1" spans="1:10" s="225" customFormat="1" ht="31.5">
      <c r="A1" s="344" t="s">
        <v>652</v>
      </c>
      <c r="B1" s="344"/>
      <c r="C1" s="344"/>
      <c r="D1" s="344"/>
      <c r="E1" s="344"/>
      <c r="F1" s="344"/>
      <c r="G1" s="292"/>
      <c r="H1" s="292"/>
      <c r="I1" s="292"/>
      <c r="J1" s="292"/>
    </row>
    <row r="2" spans="1:10" s="225" customFormat="1" ht="31.5">
      <c r="A2" s="344"/>
      <c r="B2" s="344"/>
      <c r="C2" s="344"/>
      <c r="D2" s="344"/>
      <c r="E2" s="344"/>
      <c r="F2" s="344"/>
      <c r="G2" s="292"/>
      <c r="H2" s="292"/>
      <c r="I2" s="292"/>
      <c r="J2" s="292"/>
    </row>
    <row r="3" spans="1:10" ht="14.1" customHeight="1">
      <c r="A3" s="293"/>
      <c r="B3" s="293"/>
      <c r="C3" s="293"/>
      <c r="D3" s="293"/>
      <c r="E3" s="293"/>
      <c r="F3" s="293"/>
    </row>
    <row r="4" spans="1:10">
      <c r="A4" s="293"/>
      <c r="B4" s="293"/>
      <c r="C4" s="196"/>
      <c r="D4" s="196"/>
      <c r="E4" s="293"/>
      <c r="F4" s="295" t="s">
        <v>647</v>
      </c>
      <c r="G4" s="296">
        <v>1600</v>
      </c>
      <c r="H4" s="296">
        <v>120</v>
      </c>
      <c r="I4" s="296">
        <v>70</v>
      </c>
      <c r="J4" s="296">
        <v>120</v>
      </c>
    </row>
    <row r="5" spans="1:10" ht="12" customHeight="1">
      <c r="A5" s="293"/>
      <c r="B5" s="293"/>
      <c r="C5" s="196"/>
      <c r="D5" s="196"/>
      <c r="E5" s="293"/>
      <c r="F5" s="293"/>
    </row>
    <row r="6" spans="1:10">
      <c r="A6" s="293"/>
      <c r="B6" s="293"/>
      <c r="C6" s="196"/>
      <c r="D6" s="196"/>
      <c r="E6" s="293"/>
      <c r="F6" s="297" t="s">
        <v>545</v>
      </c>
      <c r="G6" s="298">
        <f>G9+G33+G47+G71+G85+G109+G29+G31+G43+G45+G67+G69+G81+G83+G105+G107+G129+G130+G131+G44</f>
        <v>1532.1</v>
      </c>
      <c r="H6" s="298">
        <f>H9+H33+H47+H71+H85+H109+H29+H31+H43+H45+H67+H69+H81+H83+H105+H107+H129+H130+H131+H44</f>
        <v>101.09</v>
      </c>
      <c r="I6" s="298">
        <f t="shared" ref="I6:J6" si="0">I9+I33+I47+I71+I85+I109+I29+I31+I43+I45+I67+I69+I81+I83+I105+I107+I129+I130+I131+I44</f>
        <v>73.73</v>
      </c>
      <c r="J6" s="298">
        <f t="shared" si="0"/>
        <v>112.78500000000001</v>
      </c>
    </row>
    <row r="7" spans="1:10" ht="17.100000000000001" customHeight="1">
      <c r="A7" s="293"/>
      <c r="B7" s="293"/>
      <c r="C7" s="293"/>
      <c r="D7" s="196"/>
      <c r="E7" s="293"/>
      <c r="F7" s="293"/>
      <c r="G7" s="293"/>
      <c r="H7" s="293"/>
      <c r="I7" s="293"/>
      <c r="J7" s="293"/>
    </row>
    <row r="8" spans="1:10" s="196" customFormat="1" ht="57.95" customHeight="1">
      <c r="A8" s="299" t="s">
        <v>500</v>
      </c>
      <c r="B8" s="299" t="s">
        <v>0</v>
      </c>
      <c r="C8" s="299" t="s">
        <v>1</v>
      </c>
      <c r="D8" s="299" t="s">
        <v>648</v>
      </c>
      <c r="E8" s="299" t="s">
        <v>649</v>
      </c>
      <c r="F8" s="299" t="s">
        <v>7</v>
      </c>
      <c r="G8" s="299" t="s">
        <v>2</v>
      </c>
      <c r="H8" s="299" t="s">
        <v>3</v>
      </c>
      <c r="I8" s="299" t="s">
        <v>4</v>
      </c>
      <c r="J8" s="299" t="s">
        <v>5</v>
      </c>
    </row>
    <row r="9" spans="1:10">
      <c r="A9" s="203" t="s">
        <v>558</v>
      </c>
      <c r="B9" s="203" t="s">
        <v>653</v>
      </c>
      <c r="C9" s="339" t="str">
        <f>IFERROR(VLOOKUP(B9,[1]Recettes!E:F,2,0),"")</f>
        <v>Dans un bol mélangez tous les ingrédients sauf le chocolat.
Enfoncez le chocolat au centre du bol à l'intérieur de la mixture. Mettez au micro ondes 3 minutes à puissance maximale. Retournez votre bol dans une assiette.</v>
      </c>
      <c r="D9" s="342">
        <f>VLOOKUP(B9,[1]Recettes!E:G,3,0)</f>
        <v>0</v>
      </c>
      <c r="E9" s="200" t="str">
        <f>IFERROR(VLOOKUP(B9,[1]Recettes!$E:$GU,8,0),"")</f>
        <v>Avoine flocons</v>
      </c>
      <c r="F9" s="201">
        <v>30</v>
      </c>
      <c r="G9" s="300">
        <f>IFERROR(VLOOKUP(B9,[1]Recettes!$E:$K,4,0),0)</f>
        <v>485.9</v>
      </c>
      <c r="H9" s="300">
        <f>IFERROR(VLOOKUP(B9,[1]Recettes!$E:$K,5,0),0)</f>
        <v>20.865000000000002</v>
      </c>
      <c r="I9" s="300">
        <f>IFERROR(VLOOKUP(B9,[1]Recettes!$E:$K,6,0),0)</f>
        <v>19.615000000000002</v>
      </c>
      <c r="J9" s="300">
        <f>IFERROR(VLOOKUP(B9,[1]Recettes!$E:$K,7,0),0)</f>
        <v>52.854999999999997</v>
      </c>
    </row>
    <row r="10" spans="1:10">
      <c r="A10" s="203" t="s">
        <v>558</v>
      </c>
      <c r="B10" s="203"/>
      <c r="C10" s="339"/>
      <c r="D10" s="342"/>
      <c r="E10" s="200" t="str">
        <f>VLOOKUP(B9,[1]Recettes!$E:$GU,18,0)</f>
        <v>Œuf</v>
      </c>
      <c r="F10" s="201">
        <f>VLOOKUP(B9,[1]Recettes!$E:$GU,19,0)</f>
        <v>100</v>
      </c>
    </row>
    <row r="11" spans="1:10">
      <c r="A11" s="203" t="s">
        <v>558</v>
      </c>
      <c r="C11" s="339"/>
      <c r="D11" s="342"/>
      <c r="E11" s="200" t="str">
        <f>VLOOKUP(B9,[1]Recettes!$E:$GU,28,0)</f>
        <v>banane</v>
      </c>
      <c r="F11" s="201">
        <f>VLOOKUP(B9,[1]Recettes!$E:$GU,29,0)</f>
        <v>100</v>
      </c>
    </row>
    <row r="12" spans="1:10">
      <c r="A12" s="203" t="s">
        <v>558</v>
      </c>
      <c r="C12" s="339"/>
      <c r="D12" s="342"/>
      <c r="E12" s="200" t="str">
        <f>VLOOKUP(B9,[1]Recettes!$E:$GU,38,0)</f>
        <v>Lait Protéiné</v>
      </c>
      <c r="F12" s="201">
        <f>VLOOKUP(B9,[1]Recettes!$E:$GU,39,0)</f>
        <v>30</v>
      </c>
    </row>
    <row r="13" spans="1:10">
      <c r="A13" s="203" t="s">
        <v>558</v>
      </c>
      <c r="C13" s="339"/>
      <c r="D13" s="342"/>
      <c r="E13" s="200" t="str">
        <f>VLOOKUP(B9,[1]Recettes!$E:$GU,48,0)</f>
        <v>levure chimique</v>
      </c>
      <c r="F13" s="201">
        <f>VLOOKUP(B9,[1]Recettes!$E:$GU,49,0)</f>
        <v>5</v>
      </c>
    </row>
    <row r="14" spans="1:10">
      <c r="A14" s="203" t="s">
        <v>558</v>
      </c>
      <c r="C14" s="339"/>
      <c r="D14" s="342"/>
      <c r="E14" s="200" t="str">
        <f>VLOOKUP(B9,[1]Recettes!$E:$GU,58,0)</f>
        <v>chocolat noir</v>
      </c>
      <c r="F14" s="201">
        <f>VLOOKUP(B9,[1]Recettes!$E:$GU,59,0)</f>
        <v>20</v>
      </c>
    </row>
    <row r="15" spans="1:10" hidden="1">
      <c r="A15" s="203" t="s">
        <v>558</v>
      </c>
      <c r="C15" s="339"/>
      <c r="D15" s="342"/>
      <c r="E15" s="223">
        <f>VLOOKUP(B9,[1]Recettes!$E:$GU,68,0)</f>
        <v>0</v>
      </c>
      <c r="F15" s="173">
        <f>VLOOKUP(B9,[1]Recettes!$E:$GU,69,0)</f>
        <v>0</v>
      </c>
    </row>
    <row r="16" spans="1:10" hidden="1">
      <c r="A16" s="203" t="s">
        <v>558</v>
      </c>
      <c r="C16" s="339"/>
      <c r="D16" s="342"/>
      <c r="E16" s="200">
        <f>VLOOKUP(B9,[1]Recettes!$E:$GU,78,0)</f>
        <v>0</v>
      </c>
      <c r="F16" s="201">
        <f>VLOOKUP(B9,[1]Recettes!$E:$GU,79,0)</f>
        <v>0</v>
      </c>
    </row>
    <row r="17" spans="1:10" hidden="1">
      <c r="A17" s="203" t="s">
        <v>558</v>
      </c>
      <c r="C17" s="339"/>
      <c r="D17" s="342"/>
      <c r="E17" s="200">
        <f>VLOOKUP(B9,[1]Recettes!$E:$GU,88,0)</f>
        <v>0</v>
      </c>
      <c r="F17" s="201">
        <f>VLOOKUP(B9,[1]Recettes!$E:$GU,89,0)</f>
        <v>0</v>
      </c>
    </row>
    <row r="18" spans="1:10" hidden="1">
      <c r="A18" s="203" t="s">
        <v>558</v>
      </c>
      <c r="C18" s="339"/>
      <c r="D18" s="342"/>
      <c r="E18" s="200">
        <f>VLOOKUP(B9,[1]Recettes!$E:$GU,98,0)</f>
        <v>0</v>
      </c>
      <c r="F18" s="201">
        <f>VLOOKUP(B9,[1]Recettes!$E:$GU,99,0)</f>
        <v>0</v>
      </c>
    </row>
    <row r="19" spans="1:10" hidden="1">
      <c r="A19" s="203" t="s">
        <v>558</v>
      </c>
      <c r="C19" s="339"/>
      <c r="D19" s="342"/>
      <c r="E19" s="200">
        <f>VLOOKUP(B9,[1]Recettes!$E:$GU,108,0)</f>
        <v>0</v>
      </c>
      <c r="F19" s="201">
        <f>VLOOKUP(B9,[1]Recettes!$E:$GU,109,0)</f>
        <v>0</v>
      </c>
    </row>
    <row r="20" spans="1:10" hidden="1">
      <c r="A20" s="203" t="s">
        <v>558</v>
      </c>
      <c r="C20" s="339"/>
      <c r="D20" s="342"/>
      <c r="E20" s="200">
        <f>VLOOKUP(B9,[1]Recettes!$E:$GU,118,0)</f>
        <v>0</v>
      </c>
      <c r="F20" s="201">
        <f>VLOOKUP(B9,[1]Recettes!$E:$GU,119,0)</f>
        <v>0</v>
      </c>
    </row>
    <row r="21" spans="1:10" hidden="1">
      <c r="A21" s="203" t="s">
        <v>558</v>
      </c>
      <c r="C21" s="339"/>
      <c r="D21" s="342"/>
      <c r="E21" s="200">
        <f>VLOOKUP(B9,[1]Recettes!$E:$GU,128,0)</f>
        <v>0</v>
      </c>
      <c r="F21" s="201">
        <f>VLOOKUP(B9,[1]Recettes!$E:$GU,129,0)</f>
        <v>0</v>
      </c>
    </row>
    <row r="22" spans="1:10" hidden="1">
      <c r="A22" s="203" t="s">
        <v>558</v>
      </c>
      <c r="C22" s="339"/>
      <c r="D22" s="342"/>
      <c r="E22" s="200">
        <f>VLOOKUP(B9,[1]Recettes!$E:$GU,138,0)</f>
        <v>0</v>
      </c>
      <c r="F22" s="201">
        <f>VLOOKUP(B9,[1]Recettes!$E:$GU,139,0)</f>
        <v>0</v>
      </c>
    </row>
    <row r="23" spans="1:10" hidden="1">
      <c r="A23" s="203" t="s">
        <v>558</v>
      </c>
      <c r="C23" s="339"/>
      <c r="D23" s="342"/>
      <c r="E23" s="200">
        <f>VLOOKUP(B9,[1]Recettes!$E:$GU,148,0)</f>
        <v>0</v>
      </c>
      <c r="F23" s="201">
        <f>VLOOKUP(B9,[1]Recettes!$E:$GU,149,0)</f>
        <v>0</v>
      </c>
    </row>
    <row r="24" spans="1:10" hidden="1">
      <c r="A24" s="203" t="s">
        <v>558</v>
      </c>
      <c r="C24" s="339"/>
      <c r="D24" s="342"/>
      <c r="E24" s="200">
        <f>VLOOKUP(B9,[1]Recettes!$E:$GU,158,0)</f>
        <v>0</v>
      </c>
      <c r="F24" s="201">
        <f>VLOOKUP(B9,[1]Recettes!$E:$GU,159,0)</f>
        <v>0</v>
      </c>
    </row>
    <row r="25" spans="1:10" hidden="1">
      <c r="A25" s="203" t="s">
        <v>558</v>
      </c>
      <c r="C25" s="339"/>
      <c r="D25" s="342"/>
      <c r="E25" s="200">
        <f>VLOOKUP(B9,[1]Recettes!$E:$GU,168,0)</f>
        <v>0</v>
      </c>
      <c r="F25" s="201">
        <f>VLOOKUP(B9,[1]Recettes!$E:$GU,169,0)</f>
        <v>0</v>
      </c>
    </row>
    <row r="26" spans="1:10" hidden="1">
      <c r="A26" s="203" t="s">
        <v>558</v>
      </c>
      <c r="C26" s="339"/>
      <c r="D26" s="342"/>
      <c r="E26" s="200">
        <f>VLOOKUP(B9,[1]Recettes!$E:$GU,178,0)</f>
        <v>0</v>
      </c>
      <c r="F26" s="201">
        <f>VLOOKUP(B9,[1]Recettes!$E:$GU,179,0)</f>
        <v>0</v>
      </c>
    </row>
    <row r="27" spans="1:10" hidden="1">
      <c r="A27" s="203" t="s">
        <v>558</v>
      </c>
      <c r="C27" s="339"/>
      <c r="D27" s="342"/>
      <c r="E27" s="200">
        <f>VLOOKUP(B9,[1]Recettes!$E:$GU,188,0)</f>
        <v>0</v>
      </c>
      <c r="F27" s="201">
        <f>VLOOKUP(B9,[1]Recettes!$E:$GU,189,0)</f>
        <v>0</v>
      </c>
    </row>
    <row r="28" spans="1:10" hidden="1">
      <c r="A28" s="203" t="s">
        <v>558</v>
      </c>
      <c r="D28" s="342"/>
      <c r="E28" s="200">
        <f>VLOOKUP(B9,[1]Recettes!$E:$GU,198,0)</f>
        <v>0</v>
      </c>
      <c r="F28" s="201" t="str">
        <f>VLOOKUP(B9,[1]Recettes!$E:$GU,199,0)</f>
        <v>Bowl Cake</v>
      </c>
    </row>
    <row r="29" spans="1:10" ht="42">
      <c r="A29" s="301" t="s">
        <v>651</v>
      </c>
      <c r="B29" s="209"/>
      <c r="C29" s="210"/>
      <c r="D29" s="302"/>
      <c r="E29" s="212" t="s">
        <v>654</v>
      </c>
      <c r="F29" s="213">
        <v>10</v>
      </c>
      <c r="G29" s="303">
        <f>IFERROR(#REF!*F29/100,0)</f>
        <v>0</v>
      </c>
      <c r="H29" s="303">
        <f>IFERROR(#REF!*F29/100,0)</f>
        <v>0</v>
      </c>
      <c r="I29" s="303">
        <f>IFERROR(#REF!*F29/100,0)</f>
        <v>0</v>
      </c>
      <c r="J29" s="303">
        <f>IFERROR(#REF!*F29/100,0)</f>
        <v>0</v>
      </c>
    </row>
    <row r="30" spans="1:10" ht="21" hidden="1" customHeight="1">
      <c r="A30" s="301" t="s">
        <v>651</v>
      </c>
      <c r="B30" s="209"/>
      <c r="C30" s="210"/>
      <c r="D30" s="302"/>
      <c r="E30" s="212" t="s">
        <v>258</v>
      </c>
      <c r="F30" s="213">
        <v>0</v>
      </c>
      <c r="G30" s="303">
        <f>IFERROR(#REF!*F30/100,0)</f>
        <v>0</v>
      </c>
      <c r="H30" s="303">
        <f>IFERROR(#REF!*F30/100,0)</f>
        <v>0</v>
      </c>
      <c r="I30" s="303">
        <f>IFERROR(#REF!*F30/100,0)</f>
        <v>0</v>
      </c>
      <c r="J30" s="303">
        <f>IFERROR(#REF!*F30/100,0)</f>
        <v>0</v>
      </c>
    </row>
    <row r="31" spans="1:10" hidden="1">
      <c r="A31" s="301" t="s">
        <v>651</v>
      </c>
      <c r="B31" s="209"/>
      <c r="C31" s="210"/>
      <c r="D31" s="302"/>
      <c r="E31" s="212" t="s">
        <v>258</v>
      </c>
      <c r="F31" s="213">
        <v>0</v>
      </c>
      <c r="G31" s="303">
        <f>IFERROR(#REF!*F31/100,0)</f>
        <v>0</v>
      </c>
      <c r="H31" s="303">
        <f>IFERROR(#REF!*F31/100,0)</f>
        <v>0</v>
      </c>
      <c r="I31" s="303">
        <f>IFERROR(#REF!*F31/100,0)</f>
        <v>0</v>
      </c>
      <c r="J31" s="303">
        <f>IFERROR(#REF!*F31/100,0)</f>
        <v>0</v>
      </c>
    </row>
    <row r="32" spans="1:10" s="222" customFormat="1">
      <c r="A32" s="216" t="s">
        <v>558</v>
      </c>
      <c r="B32" s="216"/>
      <c r="C32" s="217"/>
      <c r="D32" s="304"/>
      <c r="E32" s="219"/>
      <c r="F32" s="220"/>
      <c r="G32" s="305"/>
      <c r="H32" s="305"/>
      <c r="I32" s="305"/>
      <c r="J32" s="305"/>
    </row>
    <row r="33" spans="1:10" ht="18.95" hidden="1" customHeight="1">
      <c r="A33" s="203" t="s">
        <v>571</v>
      </c>
      <c r="B33" s="203"/>
      <c r="C33" s="337" t="str">
        <f>IFERROR(VLOOKUP(B33,[1]Recettes!E:F,2,0),"")</f>
        <v/>
      </c>
      <c r="D33" s="342" t="e">
        <f>VLOOKUP(B33,[1]Recettes!E:G,3,0)</f>
        <v>#N/A</v>
      </c>
      <c r="E33" s="200" t="str">
        <f>IFERROR(VLOOKUP(B33,[1]Recettes!$E:$GU,8,0),"")</f>
        <v/>
      </c>
      <c r="F33" s="201" t="e">
        <f>VLOOKUP(B33,[1]Recettes!$E:$GU,9,0)</f>
        <v>#N/A</v>
      </c>
      <c r="G33" s="300">
        <f>IFERROR(VLOOKUP(B33,[1]Recettes!$E:$K,4,0),0)</f>
        <v>0</v>
      </c>
      <c r="H33" s="300">
        <f>IFERROR(VLOOKUP(B33,[1]Recettes!$E:$K,5,0),0)</f>
        <v>0</v>
      </c>
      <c r="I33" s="300">
        <f>IFERROR(VLOOKUP(B33,[1]Recettes!$E:$K,6,0),0)</f>
        <v>0</v>
      </c>
      <c r="J33" s="300">
        <f>IFERROR(VLOOKUP(B33,[1]Recettes!$E:$K,7,0),0)</f>
        <v>0</v>
      </c>
    </row>
    <row r="34" spans="1:10" hidden="1">
      <c r="A34" s="203" t="s">
        <v>571</v>
      </c>
      <c r="C34" s="337"/>
      <c r="D34" s="342"/>
      <c r="E34" s="200" t="str">
        <f>IFERROR(VLOOKUP(B34,[1]Recettes!$E:$GU,8,0),"")</f>
        <v/>
      </c>
      <c r="F34" s="201" t="e">
        <f>VLOOKUP(B33,[1]Recettes!$E:$GU,19,0)</f>
        <v>#N/A</v>
      </c>
    </row>
    <row r="35" spans="1:10" hidden="1">
      <c r="A35" s="203" t="s">
        <v>571</v>
      </c>
      <c r="C35" s="337"/>
      <c r="D35" s="342"/>
      <c r="E35" s="200" t="e">
        <f>VLOOKUP(B33,[1]Recettes!$E:$GU,28,0)</f>
        <v>#N/A</v>
      </c>
      <c r="F35" s="201" t="e">
        <f>VLOOKUP(B33,[1]Recettes!$E:$GU,29,0)</f>
        <v>#N/A</v>
      </c>
    </row>
    <row r="36" spans="1:10" hidden="1">
      <c r="A36" s="203" t="s">
        <v>571</v>
      </c>
      <c r="C36" s="337"/>
      <c r="D36" s="342"/>
      <c r="E36" s="200" t="e">
        <f>VLOOKUP(B33,[1]Recettes!$E:$GU,38,0)</f>
        <v>#N/A</v>
      </c>
      <c r="F36" s="201" t="e">
        <f>VLOOKUP(B33,[1]Recettes!$E:$GU,39,0)</f>
        <v>#N/A</v>
      </c>
    </row>
    <row r="37" spans="1:10" hidden="1">
      <c r="A37" s="203" t="s">
        <v>571</v>
      </c>
      <c r="C37" s="337"/>
      <c r="D37" s="342"/>
      <c r="E37" s="200" t="e">
        <f>VLOOKUP(B33,[1]Recettes!$E:$GU,48,0)</f>
        <v>#N/A</v>
      </c>
      <c r="F37" s="201" t="e">
        <f>VLOOKUP(B33,[1]Recettes!$E:$GU,49,0)</f>
        <v>#N/A</v>
      </c>
    </row>
    <row r="38" spans="1:10" hidden="1">
      <c r="A38" s="203" t="s">
        <v>571</v>
      </c>
      <c r="C38" s="337"/>
      <c r="D38" s="342"/>
      <c r="E38" s="200" t="e">
        <f>VLOOKUP(B33,[1]Recettes!$E:$GU,58,0)</f>
        <v>#N/A</v>
      </c>
      <c r="F38" s="201" t="e">
        <f>VLOOKUP(B33,[1]Recettes!$E:$GU,59,0)</f>
        <v>#N/A</v>
      </c>
    </row>
    <row r="39" spans="1:10" hidden="1">
      <c r="A39" s="203" t="s">
        <v>571</v>
      </c>
      <c r="C39" s="337"/>
      <c r="D39" s="342"/>
      <c r="E39" s="223" t="e">
        <f>VLOOKUP(B33,[1]Recettes!$E:$GU,68,0)</f>
        <v>#N/A</v>
      </c>
      <c r="F39" s="173" t="e">
        <f>VLOOKUP(B33,[1]Recettes!$E:$GU,69,0)</f>
        <v>#N/A</v>
      </c>
    </row>
    <row r="40" spans="1:10" hidden="1">
      <c r="A40" s="203" t="s">
        <v>571</v>
      </c>
      <c r="C40" s="337"/>
      <c r="D40" s="342"/>
      <c r="E40" s="200" t="e">
        <f>VLOOKUP(B33,[1]Recettes!$E:$GU,78,0)</f>
        <v>#N/A</v>
      </c>
      <c r="F40" s="201" t="e">
        <f>VLOOKUP(B33,[1]Recettes!$E:$GU,79,0)</f>
        <v>#N/A</v>
      </c>
    </row>
    <row r="41" spans="1:10" hidden="1">
      <c r="A41" s="203" t="s">
        <v>571</v>
      </c>
      <c r="C41" s="337"/>
      <c r="D41" s="342"/>
      <c r="E41" s="200" t="e">
        <f>VLOOKUP(B33,[1]Recettes!$E:$GU,88,0)</f>
        <v>#N/A</v>
      </c>
      <c r="F41" s="201" t="e">
        <f>VLOOKUP(B33,[1]Recettes!$E:$GU,89,0)</f>
        <v>#N/A</v>
      </c>
    </row>
    <row r="42" spans="1:10" hidden="1">
      <c r="A42" s="203" t="s">
        <v>571</v>
      </c>
      <c r="D42" s="306"/>
      <c r="E42" s="200" t="e">
        <f>VLOOKUP(B33,[1]Recettes!$E:$GU,98,0)</f>
        <v>#N/A</v>
      </c>
      <c r="F42" s="201" t="e">
        <f>VLOOKUP(B33,[1]Recettes!$E:$GU,99,0)</f>
        <v>#N/A</v>
      </c>
    </row>
    <row r="43" spans="1:10" ht="42">
      <c r="A43" s="301" t="s">
        <v>651</v>
      </c>
      <c r="B43" s="209"/>
      <c r="C43" s="210"/>
      <c r="D43" s="302"/>
      <c r="E43" s="212" t="s">
        <v>654</v>
      </c>
      <c r="F43" s="213">
        <v>10</v>
      </c>
      <c r="G43" s="303">
        <f>IFERROR(#REF!*F43/100,0)</f>
        <v>0</v>
      </c>
      <c r="H43" s="303">
        <f>IFERROR(#REF!*F43/100,0)</f>
        <v>0</v>
      </c>
      <c r="I43" s="303">
        <f>IFERROR(#REF!*F43/100,0)</f>
        <v>0</v>
      </c>
      <c r="J43" s="303">
        <f>IFERROR(#REF!*F43/100,0)</f>
        <v>0</v>
      </c>
    </row>
    <row r="44" spans="1:10">
      <c r="A44" s="301" t="s">
        <v>651</v>
      </c>
      <c r="B44" s="209"/>
      <c r="C44" s="210"/>
      <c r="D44" s="302"/>
      <c r="E44" s="212" t="s">
        <v>184</v>
      </c>
      <c r="F44" s="213">
        <v>100</v>
      </c>
      <c r="G44" s="303">
        <f>IFERROR(#REF!*F44/100,0)</f>
        <v>0</v>
      </c>
      <c r="H44" s="303">
        <f>IFERROR(#REF!*F44/100,0)</f>
        <v>0</v>
      </c>
      <c r="I44" s="303">
        <f>IFERROR(#REF!*F44/100,0)</f>
        <v>0</v>
      </c>
      <c r="J44" s="303">
        <f>IFERROR(#REF!*F44/100,0)</f>
        <v>0</v>
      </c>
    </row>
    <row r="45" spans="1:10" hidden="1">
      <c r="A45" s="301" t="s">
        <v>651</v>
      </c>
      <c r="B45" s="209"/>
      <c r="C45" s="210"/>
      <c r="D45" s="302"/>
      <c r="E45" s="212" t="s">
        <v>258</v>
      </c>
      <c r="F45" s="213">
        <v>0</v>
      </c>
      <c r="G45" s="303">
        <f>IFERROR(#REF!*F45/100,0)</f>
        <v>0</v>
      </c>
      <c r="H45" s="303">
        <f>IFERROR(#REF!*F45/100,0)</f>
        <v>0</v>
      </c>
      <c r="I45" s="303">
        <f>IFERROR(#REF!*F45/100,0)</f>
        <v>0</v>
      </c>
      <c r="J45" s="303">
        <f>IFERROR(#REF!*F45/100,0)</f>
        <v>0</v>
      </c>
    </row>
    <row r="46" spans="1:10" s="222" customFormat="1">
      <c r="A46" s="216" t="s">
        <v>558</v>
      </c>
      <c r="B46" s="216"/>
      <c r="C46" s="217"/>
      <c r="D46" s="304"/>
      <c r="E46" s="219"/>
      <c r="F46" s="220"/>
      <c r="G46" s="305"/>
      <c r="H46" s="305"/>
      <c r="I46" s="305"/>
      <c r="J46" s="305"/>
    </row>
    <row r="47" spans="1:10">
      <c r="A47" s="203" t="s">
        <v>500</v>
      </c>
      <c r="B47" s="203" t="s">
        <v>599</v>
      </c>
      <c r="C47" s="339" t="str">
        <f>IFERROR(VLOOKUP(B47,[1]Recettes!E:F,2,0),"")</f>
        <v xml:space="preserve">Écraser l'avocat à la fourchette, mélanger avec la crème, jus de citron vert et ciboulette, saler. 
Bien faire chauffer l’huile dans une poêle antiadhésive. Saisir l’émincé env. 3 min, retirer, saler, poivrer. 
Bien faire chauffer l'huile dans la même poêle. Faire sauter env. 5 min en remuant l'oignon et tous les ingrédients, épis de maïs compris, assaisonner. Ajouter la tomate avec l'émincé, le temps de bien faire chauffer. 
Préparer les tortillas au four selon le mode d'emploi sur l'emballage. Garnir de crème d’avocat, légumes, émincé, enrouler, servir avec les quartiers de citron vert. </v>
      </c>
      <c r="D47" s="342">
        <f>VLOOKUP(B47,[1]Recettes!E:G,3,0)</f>
        <v>0</v>
      </c>
      <c r="E47" s="200" t="str">
        <f>IFERROR(VLOOKUP(B47,[1]Recettes!$E:$GU,8,0),"")</f>
        <v>Avocat</v>
      </c>
      <c r="F47" s="201">
        <f>VLOOKUP(B47,[1]Recettes!$E:$GU,9,0)</f>
        <v>60</v>
      </c>
      <c r="G47" s="300">
        <f>IFERROR(VLOOKUP(B47,[1]Recettes!$E:$K,4,0),0)</f>
        <v>542.70000000000005</v>
      </c>
      <c r="H47" s="300">
        <f>IFERROR(VLOOKUP(B47,[1]Recettes!$E:$K,5,0),0)</f>
        <v>45.730000000000004</v>
      </c>
      <c r="I47" s="300">
        <f>IFERROR(VLOOKUP(B47,[1]Recettes!$E:$K,6,0),0)</f>
        <v>24.1</v>
      </c>
      <c r="J47" s="300">
        <f>IFERROR(VLOOKUP(B47,[1]Recettes!$E:$K,7,0),0)</f>
        <v>39.480000000000004</v>
      </c>
    </row>
    <row r="48" spans="1:10">
      <c r="A48" s="203" t="s">
        <v>500</v>
      </c>
      <c r="C48" s="339"/>
      <c r="D48" s="342"/>
      <c r="E48" s="200" t="str">
        <f>VLOOKUP(B47,[1]Recettes!$E:$GU,18,0)</f>
        <v>Crème Rama 7%</v>
      </c>
      <c r="F48" s="201">
        <f>VLOOKUP(B47,[1]Recettes!$E:$GU,19,0)</f>
        <v>20</v>
      </c>
    </row>
    <row r="49" spans="1:6">
      <c r="A49" s="203" t="s">
        <v>500</v>
      </c>
      <c r="C49" s="339"/>
      <c r="D49" s="342"/>
      <c r="E49" s="200" t="str">
        <f>VLOOKUP(B47,[1]Recettes!$E:$GU,28,0)</f>
        <v xml:space="preserve">Jus De Citron Vert </v>
      </c>
      <c r="F49" s="201">
        <f>VLOOKUP(B47,[1]Recettes!$E:$GU,29,0)</f>
        <v>10</v>
      </c>
    </row>
    <row r="50" spans="1:6">
      <c r="A50" s="203" t="s">
        <v>500</v>
      </c>
      <c r="C50" s="339"/>
      <c r="D50" s="342"/>
      <c r="E50" s="200" t="str">
        <f>VLOOKUP(B47,[1]Recettes!$E:$GU,38,0)</f>
        <v>Ciboulette</v>
      </c>
      <c r="F50" s="201">
        <f>VLOOKUP(B47,[1]Recettes!$E:$GU,39,0)</f>
        <v>0</v>
      </c>
    </row>
    <row r="51" spans="1:6">
      <c r="A51" s="203" t="s">
        <v>500</v>
      </c>
      <c r="C51" s="339"/>
      <c r="D51" s="342"/>
      <c r="E51" s="200" t="str">
        <f>VLOOKUP(B47,[1]Recettes!$E:$GU,48,0)</f>
        <v xml:space="preserve">Sel </v>
      </c>
      <c r="F51" s="201">
        <f>VLOOKUP(B47,[1]Recettes!$E:$GU,49,0)</f>
        <v>0</v>
      </c>
    </row>
    <row r="52" spans="1:6">
      <c r="A52" s="203" t="s">
        <v>500</v>
      </c>
      <c r="C52" s="339"/>
      <c r="D52" s="342"/>
      <c r="E52" s="200" t="str">
        <f>VLOOKUP(B47,[1]Recettes!$E:$GU,58,0)</f>
        <v>Huile D'Olive</v>
      </c>
      <c r="F52" s="201">
        <f>VLOOKUP(B47,[1]Recettes!$E:$GU,59,0)</f>
        <v>5</v>
      </c>
    </row>
    <row r="53" spans="1:6">
      <c r="A53" s="203" t="s">
        <v>500</v>
      </c>
      <c r="C53" s="339"/>
      <c r="D53" s="342"/>
      <c r="E53" s="223" t="str">
        <f>VLOOKUP(B47,[1]Recettes!$E:$GU,68,0)</f>
        <v xml:space="preserve">Veau Filet </v>
      </c>
      <c r="F53" s="173">
        <f>VLOOKUP(B47,[1]Recettes!$E:$GU,69,0)</f>
        <v>100</v>
      </c>
    </row>
    <row r="54" spans="1:6" ht="39.950000000000003" customHeight="1">
      <c r="A54" s="203" t="s">
        <v>500</v>
      </c>
      <c r="C54" s="339"/>
      <c r="D54" s="342"/>
      <c r="E54" s="200" t="str">
        <f>VLOOKUP(B47,[1]Recettes!$E:$GU,78,0)</f>
        <v/>
      </c>
      <c r="F54" s="201">
        <f>VLOOKUP(B47,[1]Recettes!$E:$GU,79,0)</f>
        <v>0</v>
      </c>
    </row>
    <row r="55" spans="1:6">
      <c r="A55" s="203" t="s">
        <v>500</v>
      </c>
      <c r="C55" s="339"/>
      <c r="D55" s="342"/>
      <c r="E55" s="200" t="str">
        <f>VLOOKUP(B47,[1]Recettes!$E:$GU,88,0)</f>
        <v xml:space="preserve">Poivre </v>
      </c>
      <c r="F55" s="201">
        <f>VLOOKUP(B47,[1]Recettes!$E:$GU,89,0)</f>
        <v>0</v>
      </c>
    </row>
    <row r="56" spans="1:6">
      <c r="A56" s="203" t="s">
        <v>500</v>
      </c>
      <c r="C56" s="339"/>
      <c r="D56" s="342"/>
      <c r="E56" s="200" t="str">
        <f>VLOOKUP(B47,[1]Recettes!$E:$GU,98,0)</f>
        <v>Huile D'Olive</v>
      </c>
      <c r="F56" s="201">
        <f>VLOOKUP(B47,[1]Recettes!$E:$GU,99,0)</f>
        <v>5</v>
      </c>
    </row>
    <row r="57" spans="1:6">
      <c r="A57" s="203" t="s">
        <v>500</v>
      </c>
      <c r="C57" s="339"/>
      <c r="D57" s="342"/>
      <c r="E57" s="200" t="str">
        <f>VLOOKUP(B47,[1]Recettes!$E:$GU,108,0)</f>
        <v>Oignon</v>
      </c>
      <c r="F57" s="201">
        <f>VLOOKUP(B47,[1]Recettes!$E:$GU,109,0)</f>
        <v>0</v>
      </c>
    </row>
    <row r="58" spans="1:6">
      <c r="A58" s="203" t="s">
        <v>500</v>
      </c>
      <c r="C58" s="339"/>
      <c r="D58" s="342"/>
      <c r="E58" s="200" t="str">
        <f>VLOOKUP(B47,[1]Recettes!$E:$GU,118,0)</f>
        <v>Courgette</v>
      </c>
      <c r="F58" s="201">
        <f>VLOOKUP(B47,[1]Recettes!$E:$GU,119,0)</f>
        <v>150</v>
      </c>
    </row>
    <row r="59" spans="1:6">
      <c r="A59" s="203" t="s">
        <v>500</v>
      </c>
      <c r="C59" s="339"/>
      <c r="D59" s="342"/>
      <c r="E59" s="200" t="str">
        <f>VLOOKUP(B47,[1]Recettes!$E:$GU,128,0)</f>
        <v>Poivron Rouge</v>
      </c>
      <c r="F59" s="201">
        <f>VLOOKUP(B47,[1]Recettes!$E:$GU,129,0)</f>
        <v>150</v>
      </c>
    </row>
    <row r="60" spans="1:6">
      <c r="A60" s="203" t="s">
        <v>500</v>
      </c>
      <c r="C60" s="339"/>
      <c r="D60" s="342"/>
      <c r="E60" s="200" t="str">
        <f>VLOOKUP(B47,[1]Recettes!$E:$GU,138,0)</f>
        <v>Maïs Doux</v>
      </c>
      <c r="F60" s="201">
        <f>VLOOKUP(B47,[1]Recettes!$E:$GU,139,0)</f>
        <v>50</v>
      </c>
    </row>
    <row r="61" spans="1:6">
      <c r="A61" s="203" t="s">
        <v>500</v>
      </c>
      <c r="C61" s="339"/>
      <c r="D61" s="342"/>
      <c r="E61" s="200" t="str">
        <f>VLOOKUP(B47,[1]Recettes!$E:$GU,148,0)</f>
        <v>Paprika</v>
      </c>
      <c r="F61" s="201">
        <f>VLOOKUP(B47,[1]Recettes!$E:$GU,149,0)</f>
        <v>0</v>
      </c>
    </row>
    <row r="62" spans="1:6">
      <c r="A62" s="203" t="s">
        <v>500</v>
      </c>
      <c r="C62" s="339"/>
      <c r="D62" s="342"/>
      <c r="E62" s="200" t="str">
        <f>VLOOKUP(B47,[1]Recettes!$E:$GU,158,0)</f>
        <v>Tomate</v>
      </c>
      <c r="F62" s="201">
        <f>VLOOKUP(B47,[1]Recettes!$E:$GU,159,0)</f>
        <v>50</v>
      </c>
    </row>
    <row r="63" spans="1:6">
      <c r="A63" s="203" t="s">
        <v>500</v>
      </c>
      <c r="C63" s="339"/>
      <c r="D63" s="306"/>
      <c r="E63" s="200" t="str">
        <f>VLOOKUP(B47,[1]Recettes!$E:$GU,168,0)</f>
        <v>Tortillas old el paso</v>
      </c>
      <c r="F63" s="201">
        <f>VLOOKUP(B47,[1]Recettes!$E:$GU,169,0)</f>
        <v>80</v>
      </c>
    </row>
    <row r="64" spans="1:6">
      <c r="A64" s="203" t="s">
        <v>500</v>
      </c>
      <c r="C64" s="339"/>
      <c r="D64" s="306"/>
      <c r="E64" s="200" t="str">
        <f>VLOOKUP(B47,[1]Recettes!$E:$GU,178,0)</f>
        <v>1 citron vert</v>
      </c>
      <c r="F64" s="201">
        <f>VLOOKUP(B47,[1]Recettes!$E:$GU,179,0)</f>
        <v>0</v>
      </c>
    </row>
    <row r="65" spans="1:10" hidden="1">
      <c r="A65" s="203" t="s">
        <v>500</v>
      </c>
      <c r="C65" s="339"/>
      <c r="D65" s="306"/>
      <c r="E65" s="200">
        <f>VLOOKUP(B47,[1]Recettes!$E:$GU,188,0)</f>
        <v>0</v>
      </c>
      <c r="F65" s="201">
        <f>VLOOKUP(B47,[1]Recettes!$E:$GU,189,0)</f>
        <v>0</v>
      </c>
    </row>
    <row r="66" spans="1:10" ht="42" hidden="1">
      <c r="A66" s="203" t="s">
        <v>500</v>
      </c>
      <c r="D66" s="306"/>
      <c r="E66" s="200">
        <f>VLOOKUP(B47,[1]Recettes!$E:$GU,198,0)</f>
        <v>0</v>
      </c>
      <c r="F66" s="201" t="str">
        <f>VLOOKUP(B47,[1]Recettes!$E:$GU,199,0)</f>
        <v xml:space="preserve">Fajitas «Fitness» </v>
      </c>
    </row>
    <row r="67" spans="1:10" hidden="1">
      <c r="A67" s="301" t="s">
        <v>651</v>
      </c>
      <c r="B67" s="209"/>
      <c r="C67" s="210"/>
      <c r="D67" s="302"/>
      <c r="E67" s="212"/>
      <c r="F67" s="213">
        <v>0</v>
      </c>
      <c r="G67" s="303">
        <f>IFERROR(#REF!*F67/100,0)</f>
        <v>0</v>
      </c>
      <c r="H67" s="303">
        <f>IFERROR(#REF!*F67/100,0)</f>
        <v>0</v>
      </c>
      <c r="I67" s="303">
        <f>IFERROR(#REF!*F67/100,0)</f>
        <v>0</v>
      </c>
      <c r="J67" s="303">
        <f>IFERROR(#REF!*F67/100,0)</f>
        <v>0</v>
      </c>
    </row>
    <row r="68" spans="1:10" hidden="1">
      <c r="A68" s="301" t="s">
        <v>651</v>
      </c>
      <c r="B68" s="209"/>
      <c r="C68" s="210"/>
      <c r="D68" s="302"/>
      <c r="E68" s="212" t="s">
        <v>258</v>
      </c>
      <c r="F68" s="213">
        <v>0</v>
      </c>
      <c r="G68" s="303">
        <f>IFERROR(#REF!*F68/100,0)</f>
        <v>0</v>
      </c>
      <c r="H68" s="303">
        <f>IFERROR(#REF!*F68/100,0)</f>
        <v>0</v>
      </c>
      <c r="I68" s="303">
        <f>IFERROR(#REF!*F68/100,0)</f>
        <v>0</v>
      </c>
      <c r="J68" s="303">
        <f>IFERROR(#REF!*F68/100,0)</f>
        <v>0</v>
      </c>
    </row>
    <row r="69" spans="1:10" hidden="1">
      <c r="A69" s="301" t="s">
        <v>651</v>
      </c>
      <c r="B69" s="209"/>
      <c r="C69" s="210"/>
      <c r="D69" s="302"/>
      <c r="E69" s="212" t="s">
        <v>258</v>
      </c>
      <c r="F69" s="213">
        <v>0</v>
      </c>
      <c r="G69" s="303">
        <f>IFERROR(#REF!*F69/100,0)</f>
        <v>0</v>
      </c>
      <c r="H69" s="303">
        <f>IFERROR(#REF!*F69/100,0)</f>
        <v>0</v>
      </c>
      <c r="I69" s="303">
        <f>IFERROR(#REF!*F69/100,0)</f>
        <v>0</v>
      </c>
      <c r="J69" s="303">
        <f>IFERROR(#REF!*F69/100,0)</f>
        <v>0</v>
      </c>
    </row>
    <row r="70" spans="1:10" s="222" customFormat="1">
      <c r="A70" s="216" t="s">
        <v>558</v>
      </c>
      <c r="B70" s="216"/>
      <c r="C70" s="217"/>
      <c r="D70" s="304"/>
      <c r="E70" s="219"/>
      <c r="F70" s="220"/>
      <c r="G70" s="305"/>
      <c r="H70" s="305"/>
      <c r="I70" s="305"/>
      <c r="J70" s="305"/>
    </row>
    <row r="71" spans="1:10" ht="18.95" customHeight="1">
      <c r="A71" s="203" t="s">
        <v>571</v>
      </c>
      <c r="B71" s="203" t="s">
        <v>655</v>
      </c>
      <c r="C71" s="337" t="str">
        <f>IFERROR(VLOOKUP(B71,[1]Recettes!E:F,2,0),"")</f>
        <v>Pas de recettes</v>
      </c>
      <c r="D71" s="342">
        <f>VLOOKUP(B71,[1]Recettes!E:G,3,0)</f>
        <v>0</v>
      </c>
      <c r="E71" s="200" t="str">
        <f>IFERROR(VLOOKUP(B71,[1]Recettes!$E:$GU,8,0),"")</f>
        <v>Séré Maigre</v>
      </c>
      <c r="F71" s="201">
        <f>VLOOKUP(B71,[1]Recettes!$E:$GU,9,0)</f>
        <v>100</v>
      </c>
      <c r="G71" s="300">
        <f>IFERROR(VLOOKUP(B71,[1]Recettes!$E:$K,4,0),0)</f>
        <v>104.7</v>
      </c>
      <c r="H71" s="300">
        <f>IFERROR(VLOOKUP(B71,[1]Recettes!$E:$K,5,0),0)</f>
        <v>10.89</v>
      </c>
      <c r="I71" s="300">
        <f>IFERROR(VLOOKUP(B71,[1]Recettes!$E:$K,6,0),0)</f>
        <v>4.4000000000000004</v>
      </c>
      <c r="J71" s="300">
        <f>IFERROR(VLOOKUP(B71,[1]Recettes!$E:$K,7,0),0)</f>
        <v>5.8000000000000007</v>
      </c>
    </row>
    <row r="72" spans="1:10" hidden="1">
      <c r="A72" s="203" t="s">
        <v>571</v>
      </c>
      <c r="C72" s="337"/>
      <c r="D72" s="342"/>
      <c r="E72" s="200" t="str">
        <f>VLOOKUP(B71,[1]Recettes!$E:$GU,18,0)</f>
        <v>Noix De Coco</v>
      </c>
      <c r="F72" s="201">
        <f>VLOOKUP(B71,[1]Recettes!$E:$GU,19,0)</f>
        <v>10</v>
      </c>
    </row>
    <row r="73" spans="1:10" hidden="1">
      <c r="A73" s="203" t="s">
        <v>571</v>
      </c>
      <c r="C73" s="337"/>
      <c r="D73" s="342"/>
      <c r="E73" s="200" t="str">
        <f>VLOOKUP(B71,[1]Recettes!$E:$GU,28,0)</f>
        <v/>
      </c>
      <c r="F73" s="201">
        <f>VLOOKUP(B71,[1]Recettes!$E:$GU,29,0)</f>
        <v>0</v>
      </c>
    </row>
    <row r="74" spans="1:10" hidden="1">
      <c r="A74" s="203" t="s">
        <v>571</v>
      </c>
      <c r="C74" s="337"/>
      <c r="D74" s="342"/>
      <c r="E74" s="200" t="str">
        <f>VLOOKUP(B71,[1]Recettes!$E:$GU,38,0)</f>
        <v/>
      </c>
      <c r="F74" s="201">
        <f>VLOOKUP(B71,[1]Recettes!$E:$GU,39,0)</f>
        <v>0</v>
      </c>
    </row>
    <row r="75" spans="1:10" hidden="1">
      <c r="A75" s="203" t="s">
        <v>571</v>
      </c>
      <c r="C75" s="337"/>
      <c r="D75" s="342"/>
      <c r="E75" s="200" t="str">
        <f>VLOOKUP(B71,[1]Recettes!$E:$GU,48,0)</f>
        <v/>
      </c>
      <c r="F75" s="201">
        <f>VLOOKUP(B71,[1]Recettes!$E:$GU,49,0)</f>
        <v>0</v>
      </c>
    </row>
    <row r="76" spans="1:10" hidden="1">
      <c r="A76" s="203" t="s">
        <v>571</v>
      </c>
      <c r="C76" s="337"/>
      <c r="D76" s="342"/>
      <c r="E76" s="200" t="str">
        <f>VLOOKUP(B71,[1]Recettes!$E:$GU,58,0)</f>
        <v/>
      </c>
      <c r="F76" s="201">
        <f>VLOOKUP(B71,[1]Recettes!$E:$GU,59,0)</f>
        <v>0</v>
      </c>
    </row>
    <row r="77" spans="1:10" hidden="1">
      <c r="A77" s="203" t="s">
        <v>571</v>
      </c>
      <c r="C77" s="337"/>
      <c r="D77" s="342"/>
      <c r="E77" s="223" t="str">
        <f>VLOOKUP(B71,[1]Recettes!$E:$GU,68,0)</f>
        <v/>
      </c>
      <c r="F77" s="173">
        <f>VLOOKUP(B71,[1]Recettes!$E:$GU,69,0)</f>
        <v>0</v>
      </c>
    </row>
    <row r="78" spans="1:10" hidden="1">
      <c r="A78" s="203" t="s">
        <v>571</v>
      </c>
      <c r="C78" s="337"/>
      <c r="D78" s="342"/>
      <c r="E78" s="200" t="str">
        <f>VLOOKUP(B71,[1]Recettes!$E:$GU,78,0)</f>
        <v/>
      </c>
      <c r="F78" s="201">
        <f>VLOOKUP(B71,[1]Recettes!$E:$GU,79,0)</f>
        <v>0</v>
      </c>
    </row>
    <row r="79" spans="1:10" hidden="1">
      <c r="A79" s="203" t="s">
        <v>571</v>
      </c>
      <c r="C79" s="337"/>
      <c r="D79" s="342"/>
      <c r="E79" s="200" t="str">
        <f>VLOOKUP(B71,[1]Recettes!$E:$GU,88,0)</f>
        <v/>
      </c>
      <c r="F79" s="201">
        <f>VLOOKUP(B71,[1]Recettes!$E:$GU,89,0)</f>
        <v>0</v>
      </c>
    </row>
    <row r="80" spans="1:10" hidden="1">
      <c r="A80" s="203" t="s">
        <v>571</v>
      </c>
      <c r="C80" s="337"/>
      <c r="D80" s="342"/>
      <c r="E80" s="200" t="str">
        <f>VLOOKUP(B71,[1]Recettes!$E:$GU,98,0)</f>
        <v/>
      </c>
      <c r="F80" s="201">
        <f>VLOOKUP(B71,[1]Recettes!$E:$GU,99,0)</f>
        <v>0</v>
      </c>
    </row>
    <row r="81" spans="1:10" hidden="1">
      <c r="A81" s="301" t="s">
        <v>651</v>
      </c>
      <c r="B81" s="209"/>
      <c r="C81" s="210"/>
      <c r="D81" s="302"/>
      <c r="E81" s="212"/>
      <c r="F81" s="213"/>
      <c r="G81" s="303">
        <f>IFERROR(#REF!*F81/100,0)</f>
        <v>0</v>
      </c>
      <c r="H81" s="303">
        <f>IFERROR(#REF!*F81/100,0)</f>
        <v>0</v>
      </c>
      <c r="I81" s="303">
        <f>IFERROR(#REF!*F81/100,0)</f>
        <v>0</v>
      </c>
      <c r="J81" s="303">
        <f>IFERROR(#REF!*F81/100,0)</f>
        <v>0</v>
      </c>
    </row>
    <row r="82" spans="1:10" hidden="1">
      <c r="A82" s="301" t="s">
        <v>651</v>
      </c>
      <c r="B82" s="209"/>
      <c r="C82" s="210"/>
      <c r="D82" s="302"/>
      <c r="E82" s="212"/>
      <c r="F82" s="213"/>
      <c r="G82" s="303">
        <f>IFERROR(#REF!*F82/100,0)</f>
        <v>0</v>
      </c>
      <c r="H82" s="303">
        <f>IFERROR(#REF!*F82/100,0)</f>
        <v>0</v>
      </c>
      <c r="I82" s="303">
        <f>IFERROR(#REF!*F82/100,0)</f>
        <v>0</v>
      </c>
      <c r="J82" s="303">
        <f>IFERROR(#REF!*F82/100,0)</f>
        <v>0</v>
      </c>
    </row>
    <row r="83" spans="1:10" hidden="1">
      <c r="A83" s="301" t="s">
        <v>651</v>
      </c>
      <c r="B83" s="209"/>
      <c r="C83" s="210"/>
      <c r="D83" s="302"/>
      <c r="E83" s="212" t="s">
        <v>258</v>
      </c>
      <c r="F83" s="213">
        <v>0</v>
      </c>
      <c r="G83" s="303">
        <f>IFERROR(#REF!*F83/100,0)</f>
        <v>0</v>
      </c>
      <c r="H83" s="303">
        <f>IFERROR(#REF!*F83/100,0)</f>
        <v>0</v>
      </c>
      <c r="I83" s="303">
        <f>IFERROR(#REF!*F83/100,0)</f>
        <v>0</v>
      </c>
      <c r="J83" s="303">
        <f>IFERROR(#REF!*F83/100,0)</f>
        <v>0</v>
      </c>
    </row>
    <row r="84" spans="1:10" s="222" customFormat="1">
      <c r="A84" s="216" t="s">
        <v>558</v>
      </c>
      <c r="B84" s="216"/>
      <c r="C84" s="217"/>
      <c r="D84" s="304"/>
      <c r="E84" s="219"/>
      <c r="F84" s="220"/>
      <c r="G84" s="305"/>
      <c r="H84" s="305"/>
      <c r="I84" s="305"/>
      <c r="J84" s="305"/>
    </row>
    <row r="85" spans="1:10">
      <c r="A85" s="203" t="s">
        <v>500</v>
      </c>
      <c r="B85" s="203" t="s">
        <v>640</v>
      </c>
      <c r="C85" s="339" t="str">
        <f>IFERROR(VLOOKUP(B85,[1]Recettes!E:F,2,0),"")</f>
        <v>Dans une poêle avec l’huile d’olive faîtes revenir vos poivrons et oignons.
Dans un saladier battez vos œufs, ajoutez la moitié de fromage
Versez le contenu du saladier sur les légumes dans la poêle et laissez cuire 3/4 minutes et retournez la. 
Ajoutez le reste de gruyère.
Accompagnez la d’une salade verte avec un ﬁlet d’huile d’olive, vinaigre balsamique.</v>
      </c>
      <c r="D85" s="342">
        <f>VLOOKUP(B85,[1]Recettes!E:G,3,0)</f>
        <v>0</v>
      </c>
      <c r="E85" s="200" t="str">
        <f>IFERROR(VLOOKUP(B85,[1]Recettes!$E:$GU,8,0),"")</f>
        <v>œuf</v>
      </c>
      <c r="F85" s="201">
        <f>VLOOKUP(B85,[1]Recettes!$E:$GU,9,0)</f>
        <v>100</v>
      </c>
      <c r="G85" s="300">
        <f>IFERROR(VLOOKUP(B85,[1]Recettes!$E:$K,4,0),0)</f>
        <v>398.79999999999995</v>
      </c>
      <c r="H85" s="300">
        <f>IFERROR(VLOOKUP(B85,[1]Recettes!$E:$K,5,0),0)</f>
        <v>23.605</v>
      </c>
      <c r="I85" s="300">
        <f>IFERROR(VLOOKUP(B85,[1]Recettes!$E:$K,6,0),0)</f>
        <v>25.614999999999998</v>
      </c>
      <c r="J85" s="300">
        <f>IFERROR(VLOOKUP(B85,[1]Recettes!$E:$K,7,0),0)</f>
        <v>14.65</v>
      </c>
    </row>
    <row r="86" spans="1:10">
      <c r="A86" s="203" t="s">
        <v>500</v>
      </c>
      <c r="C86" s="339"/>
      <c r="D86" s="342"/>
      <c r="E86" s="200" t="str">
        <f>VLOOKUP(B85,[1]Recettes!$E:$GU,18,0)</f>
        <v>Gruyère</v>
      </c>
      <c r="F86" s="201">
        <f>VLOOKUP(B85,[1]Recettes!$E:$GU,19,0)</f>
        <v>30</v>
      </c>
    </row>
    <row r="87" spans="1:10">
      <c r="A87" s="203" t="s">
        <v>500</v>
      </c>
      <c r="C87" s="339"/>
      <c r="D87" s="342"/>
      <c r="E87" s="200" t="str">
        <f>VLOOKUP(B85,[1]Recettes!$E:$GU,28,0)</f>
        <v>oignon</v>
      </c>
      <c r="F87" s="201">
        <f>VLOOKUP(B85,[1]Recettes!$E:$GU,29,0)</f>
        <v>35</v>
      </c>
    </row>
    <row r="88" spans="1:10">
      <c r="A88" s="203" t="s">
        <v>500</v>
      </c>
      <c r="C88" s="339"/>
      <c r="D88" s="342"/>
      <c r="E88" s="200" t="str">
        <f>VLOOKUP(B85,[1]Recettes!$E:$GU,38,0)</f>
        <v>poivron rouge</v>
      </c>
      <c r="F88" s="201">
        <f>VLOOKUP(B85,[1]Recettes!$E:$GU,39,0)</f>
        <v>150</v>
      </c>
    </row>
    <row r="89" spans="1:10">
      <c r="A89" s="203" t="s">
        <v>500</v>
      </c>
      <c r="C89" s="339"/>
      <c r="D89" s="342"/>
      <c r="E89" s="200" t="str">
        <f>VLOOKUP(B85,[1]Recettes!$E:$GU,48,0)</f>
        <v>poivron vert</v>
      </c>
      <c r="F89" s="201">
        <f>VLOOKUP(B85,[1]Recettes!$E:$GU,49,0)</f>
        <v>100</v>
      </c>
    </row>
    <row r="90" spans="1:10">
      <c r="A90" s="203" t="s">
        <v>500</v>
      </c>
      <c r="C90" s="339"/>
      <c r="D90" s="342"/>
      <c r="E90" s="200" t="str">
        <f>VLOOKUP(B85,[1]Recettes!$E:$GU,58,0)</f>
        <v>Salade verte</v>
      </c>
      <c r="F90" s="201">
        <f>VLOOKUP(B85,[1]Recettes!$E:$GU,59,0)</f>
        <v>50</v>
      </c>
    </row>
    <row r="91" spans="1:10">
      <c r="A91" s="203" t="s">
        <v>500</v>
      </c>
      <c r="C91" s="339"/>
      <c r="D91" s="342"/>
      <c r="E91" s="223" t="str">
        <f>VLOOKUP(B85,[1]Recettes!$E:$GU,68,0)</f>
        <v>huile d’olive</v>
      </c>
      <c r="F91" s="173">
        <f>VLOOKUP(B85,[1]Recettes!$E:$GU,69,0)</f>
        <v>5</v>
      </c>
    </row>
    <row r="92" spans="1:10" hidden="1">
      <c r="A92" s="203" t="s">
        <v>500</v>
      </c>
      <c r="C92" s="339"/>
      <c r="D92" s="342"/>
      <c r="E92" s="200">
        <f>VLOOKUP(B85,[1]Recettes!$E:$GU,78,0)</f>
        <v>0</v>
      </c>
      <c r="F92" s="201">
        <f>VLOOKUP(B85,[1]Recettes!$E:$GU,79,0)</f>
        <v>0</v>
      </c>
    </row>
    <row r="93" spans="1:10" hidden="1">
      <c r="A93" s="203" t="s">
        <v>500</v>
      </c>
      <c r="C93" s="339"/>
      <c r="D93" s="342"/>
      <c r="E93" s="200">
        <f>VLOOKUP(B85,[1]Recettes!$E:$GU,88,0)</f>
        <v>0</v>
      </c>
      <c r="F93" s="201">
        <f>VLOOKUP(B85,[1]Recettes!$E:$GU,89,0)</f>
        <v>0</v>
      </c>
    </row>
    <row r="94" spans="1:10" hidden="1">
      <c r="A94" s="203" t="s">
        <v>500</v>
      </c>
      <c r="C94" s="339"/>
      <c r="D94" s="342"/>
      <c r="E94" s="200">
        <f>VLOOKUP(B85,[1]Recettes!$E:$GU,98,0)</f>
        <v>0</v>
      </c>
      <c r="F94" s="201">
        <f>VLOOKUP(B85,[1]Recettes!$E:$GU,99,0)</f>
        <v>0</v>
      </c>
    </row>
    <row r="95" spans="1:10" hidden="1">
      <c r="A95" s="203" t="s">
        <v>500</v>
      </c>
      <c r="C95" s="339"/>
      <c r="D95" s="342"/>
      <c r="E95" s="200">
        <f>VLOOKUP(B85,[1]Recettes!$E:$GU,108,0)</f>
        <v>0</v>
      </c>
      <c r="F95" s="201">
        <f>VLOOKUP(B85,[1]Recettes!$E:$GU,109,0)</f>
        <v>0</v>
      </c>
    </row>
    <row r="96" spans="1:10" hidden="1">
      <c r="A96" s="203" t="s">
        <v>500</v>
      </c>
      <c r="C96" s="339"/>
      <c r="D96" s="342"/>
      <c r="E96" s="200">
        <f>VLOOKUP(B85,[1]Recettes!$E:$GU,118,0)</f>
        <v>0</v>
      </c>
      <c r="F96" s="201">
        <f>VLOOKUP(B85,[1]Recettes!$E:$GU,119,0)</f>
        <v>0</v>
      </c>
    </row>
    <row r="97" spans="1:10" hidden="1">
      <c r="A97" s="203" t="s">
        <v>500</v>
      </c>
      <c r="C97" s="339"/>
      <c r="D97" s="342"/>
      <c r="E97" s="200">
        <f>VLOOKUP(B85,[1]Recettes!$E:$GU,128,0)</f>
        <v>0</v>
      </c>
      <c r="F97" s="201">
        <f>VLOOKUP(B85,[1]Recettes!$E:$GU,129,0)</f>
        <v>0</v>
      </c>
    </row>
    <row r="98" spans="1:10" hidden="1">
      <c r="A98" s="203" t="s">
        <v>500</v>
      </c>
      <c r="C98" s="339"/>
      <c r="D98" s="342"/>
      <c r="E98" s="200">
        <f>VLOOKUP(B85,[1]Recettes!$E:$GU,138,0)</f>
        <v>0</v>
      </c>
      <c r="F98" s="201">
        <f>VLOOKUP(B85,[1]Recettes!$E:$GU,139,0)</f>
        <v>0</v>
      </c>
    </row>
    <row r="99" spans="1:10" hidden="1">
      <c r="A99" s="203" t="s">
        <v>500</v>
      </c>
      <c r="C99" s="339"/>
      <c r="D99" s="342"/>
      <c r="E99" s="200">
        <f>VLOOKUP(B85,[1]Recettes!$E:$GU,148,0)</f>
        <v>0</v>
      </c>
      <c r="F99" s="201">
        <f>VLOOKUP(B85,[1]Recettes!$E:$GU,149,0)</f>
        <v>0</v>
      </c>
    </row>
    <row r="100" spans="1:10" hidden="1">
      <c r="A100" s="203" t="s">
        <v>500</v>
      </c>
      <c r="C100" s="339"/>
      <c r="D100" s="342"/>
      <c r="E100" s="200">
        <f>VLOOKUP(B85,[1]Recettes!$E:$GU,158,0)</f>
        <v>0</v>
      </c>
      <c r="F100" s="201">
        <f>VLOOKUP(B85,[1]Recettes!$E:$GU,159,0)</f>
        <v>0</v>
      </c>
    </row>
    <row r="101" spans="1:10" hidden="1">
      <c r="A101" s="203" t="s">
        <v>500</v>
      </c>
      <c r="C101" s="339"/>
      <c r="D101" s="342"/>
      <c r="E101" s="200">
        <f>VLOOKUP(B85,[1]Recettes!$E:$GU,168,0)</f>
        <v>0</v>
      </c>
      <c r="F101" s="201">
        <f>VLOOKUP(B85,[1]Recettes!$E:$GU,169,0)</f>
        <v>0</v>
      </c>
    </row>
    <row r="102" spans="1:10" hidden="1">
      <c r="A102" s="203" t="s">
        <v>500</v>
      </c>
      <c r="C102" s="339"/>
      <c r="D102" s="342"/>
      <c r="E102" s="200">
        <f>VLOOKUP(B85,[1]Recettes!$E:$GU,178,0)</f>
        <v>0</v>
      </c>
      <c r="F102" s="201">
        <f>VLOOKUP(B85,[1]Recettes!$E:$GU,179,0)</f>
        <v>0</v>
      </c>
    </row>
    <row r="103" spans="1:10" hidden="1">
      <c r="A103" s="203" t="s">
        <v>500</v>
      </c>
      <c r="C103" s="339"/>
      <c r="E103" s="200">
        <f>VLOOKUP(B85,[1]Recettes!$E:$GU,188,0)</f>
        <v>0</v>
      </c>
      <c r="F103" s="201">
        <f>VLOOKUP(B85,[1]Recettes!$E:$GU,189,0)</f>
        <v>0</v>
      </c>
    </row>
    <row r="104" spans="1:10" ht="42" hidden="1">
      <c r="A104" s="203" t="s">
        <v>500</v>
      </c>
      <c r="E104" s="200">
        <f>VLOOKUP(B85,[1]Recettes!$E:$GU,198,0)</f>
        <v>0</v>
      </c>
      <c r="F104" s="201" t="str">
        <f>VLOOKUP(B85,[1]Recettes!$E:$GU,199,0)</f>
        <v>Tortilla De Poivrons</v>
      </c>
    </row>
    <row r="105" spans="1:10" hidden="1">
      <c r="A105" s="301" t="s">
        <v>651</v>
      </c>
      <c r="B105" s="209"/>
      <c r="C105" s="210"/>
      <c r="D105" s="308"/>
      <c r="E105" s="212"/>
      <c r="F105" s="213">
        <v>0</v>
      </c>
      <c r="G105" s="303">
        <f>IFERROR(#REF!*F105/100,0)</f>
        <v>0</v>
      </c>
      <c r="H105" s="303">
        <f>IFERROR(#REF!*F105/100,0)</f>
        <v>0</v>
      </c>
      <c r="I105" s="303">
        <f>IFERROR(#REF!*F105/100,0)</f>
        <v>0</v>
      </c>
      <c r="J105" s="303">
        <f>IFERROR(#REF!*F105/100,0)</f>
        <v>0</v>
      </c>
    </row>
    <row r="106" spans="1:10" hidden="1">
      <c r="A106" s="301" t="s">
        <v>651</v>
      </c>
      <c r="B106" s="209"/>
      <c r="C106" s="210"/>
      <c r="D106" s="308"/>
      <c r="E106" s="212"/>
      <c r="F106" s="213"/>
      <c r="G106" s="303">
        <f>IFERROR(#REF!*F106/100,0)</f>
        <v>0</v>
      </c>
      <c r="H106" s="303">
        <f>IFERROR(#REF!*F106/100,0)</f>
        <v>0</v>
      </c>
      <c r="I106" s="303">
        <f>IFERROR(#REF!*F106/100,0)</f>
        <v>0</v>
      </c>
      <c r="J106" s="303">
        <f>IFERROR(#REF!*F106/100,0)</f>
        <v>0</v>
      </c>
    </row>
    <row r="107" spans="1:10" ht="15.95" hidden="1" customHeight="1">
      <c r="A107" s="301" t="s">
        <v>651</v>
      </c>
      <c r="B107" s="209"/>
      <c r="C107" s="210"/>
      <c r="D107" s="308"/>
      <c r="E107" s="212" t="s">
        <v>258</v>
      </c>
      <c r="F107" s="213">
        <v>0</v>
      </c>
      <c r="G107" s="303">
        <f>IFERROR(#REF!*F107/100,0)</f>
        <v>0</v>
      </c>
      <c r="H107" s="303">
        <f>IFERROR(#REF!*F107/100,0)</f>
        <v>0</v>
      </c>
      <c r="I107" s="303">
        <f>IFERROR(#REF!*F107/100,0)</f>
        <v>0</v>
      </c>
      <c r="J107" s="303">
        <f>IFERROR(#REF!*F107/100,0)</f>
        <v>0</v>
      </c>
    </row>
    <row r="108" spans="1:10" s="222" customFormat="1">
      <c r="A108" s="216" t="s">
        <v>558</v>
      </c>
      <c r="B108" s="216"/>
      <c r="C108" s="217"/>
      <c r="D108" s="309"/>
      <c r="E108" s="219"/>
      <c r="F108" s="220"/>
      <c r="G108" s="305"/>
      <c r="H108" s="305"/>
      <c r="I108" s="305"/>
      <c r="J108" s="305"/>
    </row>
    <row r="109" spans="1:10" hidden="1">
      <c r="A109" s="203" t="s">
        <v>571</v>
      </c>
      <c r="B109" s="203"/>
      <c r="C109" s="339" t="str">
        <f>IFERROR(VLOOKUP(B109,[1]Recettes!E:F,2,0),"")</f>
        <v/>
      </c>
      <c r="D109" s="343" t="e">
        <f>VLOOKUP(B109,[1]Recettes!E:G,3,0)</f>
        <v>#N/A</v>
      </c>
      <c r="E109" s="200" t="str">
        <f>IFERROR(VLOOKUP(B109,[1]Recettes!$E:$GU,8,0),"")</f>
        <v/>
      </c>
      <c r="F109" s="201" t="e">
        <f>VLOOKUP(B109,[1]Recettes!$E:$GU,9,0)</f>
        <v>#N/A</v>
      </c>
      <c r="G109" s="300">
        <f>IFERROR(VLOOKUP(B109,[1]Recettes!$E:$K,4,0),0)</f>
        <v>0</v>
      </c>
      <c r="H109" s="300">
        <f>IFERROR(VLOOKUP(B109,[1]Recettes!$E:$K,5,0),0)</f>
        <v>0</v>
      </c>
      <c r="I109" s="300">
        <f>IFERROR(VLOOKUP(B109,[1]Recettes!$E:$K,6,0),0)</f>
        <v>0</v>
      </c>
      <c r="J109" s="300">
        <f>IFERROR(VLOOKUP(B109,[1]Recettes!$E:$K,7,0),0)</f>
        <v>0</v>
      </c>
    </row>
    <row r="110" spans="1:10" hidden="1">
      <c r="A110" s="203" t="s">
        <v>571</v>
      </c>
      <c r="C110" s="339"/>
      <c r="D110" s="343"/>
      <c r="E110" s="200" t="e">
        <f>VLOOKUP(B109,[1]Recettes!$E:$GU,18,0)</f>
        <v>#N/A</v>
      </c>
      <c r="F110" s="201" t="e">
        <f>VLOOKUP(B109,[1]Recettes!$E:$GU,19,0)</f>
        <v>#N/A</v>
      </c>
    </row>
    <row r="111" spans="1:10" hidden="1">
      <c r="A111" s="203" t="s">
        <v>571</v>
      </c>
      <c r="C111" s="339"/>
      <c r="D111" s="343"/>
      <c r="E111" s="200" t="e">
        <f>VLOOKUP(B109,[1]Recettes!$E:$GU,28,0)</f>
        <v>#N/A</v>
      </c>
      <c r="F111" s="201" t="e">
        <f>VLOOKUP(B109,[1]Recettes!$E:$GU,29,0)</f>
        <v>#N/A</v>
      </c>
    </row>
    <row r="112" spans="1:10" hidden="1">
      <c r="A112" s="203" t="s">
        <v>571</v>
      </c>
      <c r="C112" s="339"/>
      <c r="D112" s="343"/>
      <c r="E112" s="200" t="e">
        <f>VLOOKUP(B109,[1]Recettes!$E:$GU,38,0)</f>
        <v>#N/A</v>
      </c>
      <c r="F112" s="201" t="e">
        <f>VLOOKUP(B109,[1]Recettes!$E:$GU,39,0)</f>
        <v>#N/A</v>
      </c>
    </row>
    <row r="113" spans="1:6" hidden="1">
      <c r="A113" s="203" t="s">
        <v>571</v>
      </c>
      <c r="C113" s="339"/>
      <c r="D113" s="343"/>
      <c r="E113" s="200" t="e">
        <f>VLOOKUP(B109,[1]Recettes!$E:$GU,48,0)</f>
        <v>#N/A</v>
      </c>
      <c r="F113" s="201" t="e">
        <f>VLOOKUP(B109,[1]Recettes!$E:$GU,49,0)</f>
        <v>#N/A</v>
      </c>
    </row>
    <row r="114" spans="1:6" hidden="1">
      <c r="A114" s="203" t="s">
        <v>571</v>
      </c>
      <c r="C114" s="339"/>
      <c r="D114" s="343"/>
      <c r="E114" s="200" t="e">
        <f>VLOOKUP(B109,[1]Recettes!$E:$GU,58,0)</f>
        <v>#N/A</v>
      </c>
      <c r="F114" s="201" t="e">
        <f>VLOOKUP(B109,[1]Recettes!$E:$GU,59,0)</f>
        <v>#N/A</v>
      </c>
    </row>
    <row r="115" spans="1:6" hidden="1">
      <c r="A115" s="203" t="s">
        <v>571</v>
      </c>
      <c r="C115" s="339"/>
      <c r="D115" s="343"/>
      <c r="E115" s="223" t="e">
        <f>VLOOKUP(B109,[1]Recettes!$E:$GU,68,0)</f>
        <v>#N/A</v>
      </c>
      <c r="F115" s="173" t="e">
        <f>VLOOKUP(B109,[1]Recettes!$E:$GU,69,0)</f>
        <v>#N/A</v>
      </c>
    </row>
    <row r="116" spans="1:6" hidden="1">
      <c r="A116" s="203" t="s">
        <v>571</v>
      </c>
      <c r="C116" s="339"/>
      <c r="D116" s="343"/>
      <c r="E116" s="200" t="e">
        <f>VLOOKUP(B109,[1]Recettes!$E:$GU,78,0)</f>
        <v>#N/A</v>
      </c>
      <c r="F116" s="201" t="e">
        <f>VLOOKUP(B109,[1]Recettes!$E:$GU,79,0)</f>
        <v>#N/A</v>
      </c>
    </row>
    <row r="117" spans="1:6" hidden="1">
      <c r="A117" s="203" t="s">
        <v>571</v>
      </c>
      <c r="C117" s="339"/>
      <c r="D117" s="343"/>
      <c r="E117" s="200" t="e">
        <f>VLOOKUP(B109,[1]Recettes!$E:$GU,88,0)</f>
        <v>#N/A</v>
      </c>
      <c r="F117" s="201" t="e">
        <f>VLOOKUP(B109,[1]Recettes!$E:$GU,89,0)</f>
        <v>#N/A</v>
      </c>
    </row>
    <row r="118" spans="1:6" hidden="1">
      <c r="A118" s="203" t="s">
        <v>571</v>
      </c>
      <c r="C118" s="339"/>
      <c r="D118" s="343"/>
      <c r="E118" s="200" t="e">
        <f>VLOOKUP(B109,[1]Recettes!$E:$GU,98,0)</f>
        <v>#N/A</v>
      </c>
      <c r="F118" s="201" t="e">
        <f>VLOOKUP(B109,[1]Recettes!$E:$GU,99,0)</f>
        <v>#N/A</v>
      </c>
    </row>
    <row r="119" spans="1:6" hidden="1">
      <c r="A119" s="203" t="s">
        <v>571</v>
      </c>
      <c r="C119" s="339"/>
      <c r="D119" s="343"/>
      <c r="E119" s="200" t="e">
        <f>VLOOKUP(B109,[1]Recettes!$E:$GU,108,0)</f>
        <v>#N/A</v>
      </c>
      <c r="F119" s="201" t="e">
        <f>VLOOKUP(B109,[1]Recettes!$E:$GU,109,0)</f>
        <v>#N/A</v>
      </c>
    </row>
    <row r="120" spans="1:6" hidden="1">
      <c r="A120" s="203" t="s">
        <v>571</v>
      </c>
      <c r="C120" s="339"/>
      <c r="D120" s="343"/>
      <c r="E120" s="200" t="e">
        <f>VLOOKUP(B109,[1]Recettes!$E:$GU,118,0)</f>
        <v>#N/A</v>
      </c>
      <c r="F120" s="201" t="e">
        <f>VLOOKUP(B109,[1]Recettes!$E:$GU,119,0)</f>
        <v>#N/A</v>
      </c>
    </row>
    <row r="121" spans="1:6" hidden="1">
      <c r="A121" s="203" t="s">
        <v>571</v>
      </c>
      <c r="C121" s="339"/>
      <c r="D121" s="343"/>
      <c r="E121" s="200" t="e">
        <f>VLOOKUP(B109,[1]Recettes!$E:$GU,128,0)</f>
        <v>#N/A</v>
      </c>
      <c r="F121" s="201" t="e">
        <f>VLOOKUP(B109,[1]Recettes!$E:$GU,129,0)</f>
        <v>#N/A</v>
      </c>
    </row>
    <row r="122" spans="1:6" hidden="1">
      <c r="A122" s="203" t="s">
        <v>571</v>
      </c>
      <c r="C122" s="339"/>
      <c r="D122" s="343"/>
      <c r="E122" s="200" t="e">
        <f>VLOOKUP(B109,[1]Recettes!$E:$GU,138,0)</f>
        <v>#N/A</v>
      </c>
      <c r="F122" s="201" t="e">
        <f>VLOOKUP(B109,[1]Recettes!$E:$GU,139,0)</f>
        <v>#N/A</v>
      </c>
    </row>
    <row r="123" spans="1:6" hidden="1">
      <c r="A123" s="203" t="s">
        <v>571</v>
      </c>
      <c r="C123" s="339"/>
      <c r="D123" s="343"/>
      <c r="E123" s="200" t="e">
        <f>VLOOKUP(B109,[1]Recettes!$E:$GU,148,0)</f>
        <v>#N/A</v>
      </c>
      <c r="F123" s="201" t="e">
        <f>VLOOKUP(B109,[1]Recettes!$E:$GU,149,0)</f>
        <v>#N/A</v>
      </c>
    </row>
    <row r="124" spans="1:6" hidden="1">
      <c r="A124" s="203" t="s">
        <v>571</v>
      </c>
      <c r="C124" s="339"/>
      <c r="D124" s="343"/>
      <c r="E124" s="200" t="e">
        <f>VLOOKUP(B109,[1]Recettes!$E:$GU,158,0)</f>
        <v>#N/A</v>
      </c>
      <c r="F124" s="201" t="e">
        <f>VLOOKUP(B109,[1]Recettes!$E:$GU,159,0)</f>
        <v>#N/A</v>
      </c>
    </row>
    <row r="125" spans="1:6" hidden="1">
      <c r="A125" s="203" t="s">
        <v>571</v>
      </c>
      <c r="C125" s="339"/>
      <c r="D125" s="343"/>
      <c r="E125" s="200" t="e">
        <f>VLOOKUP(B109,[1]Recettes!$E:$GU,168,0)</f>
        <v>#N/A</v>
      </c>
      <c r="F125" s="201" t="e">
        <f>VLOOKUP(B109,[1]Recettes!$E:$GU,169,0)</f>
        <v>#N/A</v>
      </c>
    </row>
    <row r="126" spans="1:6" hidden="1">
      <c r="A126" s="203" t="s">
        <v>571</v>
      </c>
      <c r="C126" s="339"/>
      <c r="E126" s="200" t="e">
        <f>VLOOKUP(B109,[1]Recettes!$E:$GU,178,0)</f>
        <v>#N/A</v>
      </c>
      <c r="F126" s="201" t="e">
        <f>VLOOKUP(B109,[1]Recettes!$E:$GU,179,0)</f>
        <v>#N/A</v>
      </c>
    </row>
    <row r="127" spans="1:6" hidden="1">
      <c r="A127" s="203" t="s">
        <v>571</v>
      </c>
      <c r="C127" s="339"/>
      <c r="E127" s="200" t="e">
        <f>VLOOKUP(B109,[1]Recettes!$E:$GU,188,0)</f>
        <v>#N/A</v>
      </c>
      <c r="F127" s="201" t="e">
        <f>VLOOKUP(B109,[1]Recettes!$E:$GU,189,0)</f>
        <v>#N/A</v>
      </c>
    </row>
    <row r="128" spans="1:6" hidden="1">
      <c r="A128" s="203" t="s">
        <v>571</v>
      </c>
      <c r="E128" s="200" t="e">
        <f>VLOOKUP(B109,[1]Recettes!$E:$GU,198,0)</f>
        <v>#N/A</v>
      </c>
      <c r="F128" s="201" t="e">
        <f>VLOOKUP(B109,[1]Recettes!$E:$GU,199,0)</f>
        <v>#N/A</v>
      </c>
    </row>
    <row r="129" spans="1:10" hidden="1">
      <c r="A129" s="301" t="s">
        <v>651</v>
      </c>
      <c r="B129" s="209"/>
      <c r="C129" s="210"/>
      <c r="D129" s="308"/>
      <c r="E129" s="212"/>
      <c r="F129" s="213"/>
      <c r="G129" s="303">
        <f>IFERROR(#REF!*F129/100,0)</f>
        <v>0</v>
      </c>
      <c r="H129" s="303">
        <f>IFERROR(#REF!*F129/100,0)</f>
        <v>0</v>
      </c>
      <c r="I129" s="303">
        <f>IFERROR(#REF!*F129/100,0)</f>
        <v>0</v>
      </c>
      <c r="J129" s="303">
        <f>IFERROR(#REF!*F129/100,0)</f>
        <v>0</v>
      </c>
    </row>
    <row r="130" spans="1:10" hidden="1">
      <c r="A130" s="301" t="s">
        <v>651</v>
      </c>
      <c r="B130" s="209"/>
      <c r="C130" s="210"/>
      <c r="D130" s="308"/>
      <c r="E130" s="212" t="s">
        <v>258</v>
      </c>
      <c r="F130" s="213">
        <v>0</v>
      </c>
      <c r="G130" s="303">
        <f>IFERROR(#REF!*F130/100,0)</f>
        <v>0</v>
      </c>
      <c r="H130" s="303">
        <f>IFERROR(#REF!*F130/100,0)</f>
        <v>0</v>
      </c>
      <c r="I130" s="303">
        <f>IFERROR(#REF!*F130/100,0)</f>
        <v>0</v>
      </c>
      <c r="J130" s="303">
        <f>IFERROR(#REF!*F130/100,0)</f>
        <v>0</v>
      </c>
    </row>
    <row r="131" spans="1:10" ht="15" hidden="1" customHeight="1">
      <c r="A131" s="301" t="s">
        <v>651</v>
      </c>
      <c r="B131" s="209"/>
      <c r="C131" s="210"/>
      <c r="D131" s="308"/>
      <c r="E131" s="212"/>
      <c r="F131" s="213"/>
      <c r="G131" s="303">
        <f>IFERROR(#REF!*F131/100,0)</f>
        <v>0</v>
      </c>
      <c r="H131" s="303">
        <f>IFERROR(#REF!*F131/100,0)</f>
        <v>0</v>
      </c>
      <c r="I131" s="303">
        <f>IFERROR(#REF!*F131/100,0)</f>
        <v>0</v>
      </c>
      <c r="J131" s="303">
        <f>IFERROR(#REF!*F131/100,0)</f>
        <v>0</v>
      </c>
    </row>
    <row r="132" spans="1:10" s="222" customFormat="1" hidden="1">
      <c r="A132" s="216"/>
      <c r="B132" s="216"/>
      <c r="C132" s="217"/>
      <c r="D132" s="309"/>
      <c r="E132" s="219"/>
      <c r="F132" s="220"/>
      <c r="G132" s="305"/>
      <c r="H132" s="305"/>
      <c r="I132" s="305"/>
      <c r="J132" s="305"/>
    </row>
  </sheetData>
  <mergeCells count="13">
    <mergeCell ref="C47:C65"/>
    <mergeCell ref="D47:D62"/>
    <mergeCell ref="A1:F2"/>
    <mergeCell ref="C9:C27"/>
    <mergeCell ref="D9:D28"/>
    <mergeCell ref="C33:C41"/>
    <mergeCell ref="D33:D41"/>
    <mergeCell ref="C71:C80"/>
    <mergeCell ref="D71:D80"/>
    <mergeCell ref="C85:C103"/>
    <mergeCell ref="D85:D102"/>
    <mergeCell ref="C109:C127"/>
    <mergeCell ref="D109:D125"/>
  </mergeCells>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promptTitle="Repas" xr:uid="{F0EE905F-91F5-D54F-937F-5A929CC98F3C}">
          <x14:formula1>
            <xm:f>'C:\Users\dido974apple\OneDrive\2019_MNFC_Recettes\[2020.01_MNFC_Ebook_base_claudine.xlsx]Recettes'!#REF!</xm:f>
          </x14:formula1>
          <xm:sqref>B9 B33 B47 B71 B85 B109</xm:sqref>
        </x14:dataValidation>
        <x14:dataValidation type="list" allowBlank="1" showInputMessage="1" showErrorMessage="1" promptTitle="Repas" xr:uid="{A55ACF89-BDF9-B840-A5CA-256B2319B5A5}">
          <x14:formula1>
            <xm:f>'C:\Users\dido974apple\OneDrive\2019_MNFC_Recettes\[2020.01_MNFC_Ebook_base_claudine.xlsx]Data 2'!#REF!</xm:f>
          </x14:formula1>
          <xm:sqref>A9:A131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F94ACC3-7923-544B-96A0-DBB4AF11D3A8}">
  <sheetPr codeName="Feuil5"/>
  <dimension ref="A1:J132"/>
  <sheetViews>
    <sheetView topLeftCell="A47" workbookViewId="0">
      <selection activeCell="A134" sqref="A134"/>
    </sheetView>
  </sheetViews>
  <sheetFormatPr baseColWidth="10" defaultColWidth="10.875" defaultRowHeight="21"/>
  <cols>
    <col min="1" max="1" width="19" style="204" customWidth="1"/>
    <col min="2" max="2" width="51.375" style="204" customWidth="1"/>
    <col min="3" max="3" width="61" style="207" customWidth="1"/>
    <col min="4" max="4" width="21.125" style="307" customWidth="1"/>
    <col min="5" max="5" width="31.875" style="223" customWidth="1"/>
    <col min="6" max="6" width="16.375" style="173" customWidth="1"/>
    <col min="7" max="10" width="10.875" style="294"/>
    <col min="11" max="16384" width="10.875" style="78"/>
  </cols>
  <sheetData>
    <row r="1" spans="1:10" s="225" customFormat="1" ht="31.5">
      <c r="A1" s="344" t="s">
        <v>656</v>
      </c>
      <c r="B1" s="344"/>
      <c r="C1" s="344"/>
      <c r="D1" s="344"/>
      <c r="E1" s="344"/>
      <c r="F1" s="344"/>
      <c r="G1" s="292"/>
      <c r="H1" s="292"/>
      <c r="I1" s="292"/>
      <c r="J1" s="292"/>
    </row>
    <row r="2" spans="1:10" s="225" customFormat="1" ht="31.5">
      <c r="A2" s="344"/>
      <c r="B2" s="344"/>
      <c r="C2" s="344"/>
      <c r="D2" s="344"/>
      <c r="E2" s="344"/>
      <c r="F2" s="344"/>
      <c r="G2" s="292"/>
      <c r="H2" s="292"/>
      <c r="I2" s="292"/>
      <c r="J2" s="292"/>
    </row>
    <row r="3" spans="1:10" ht="14.1" customHeight="1">
      <c r="A3" s="293"/>
      <c r="B3" s="293"/>
      <c r="C3" s="293"/>
      <c r="D3" s="293"/>
      <c r="E3" s="293"/>
      <c r="F3" s="293"/>
    </row>
    <row r="4" spans="1:10">
      <c r="A4" s="293"/>
      <c r="B4" s="293"/>
      <c r="C4" s="196"/>
      <c r="D4" s="196"/>
      <c r="E4" s="293"/>
      <c r="F4" s="295" t="s">
        <v>647</v>
      </c>
      <c r="G4" s="296">
        <v>1600</v>
      </c>
      <c r="H4" s="296">
        <v>120</v>
      </c>
      <c r="I4" s="296">
        <v>70</v>
      </c>
      <c r="J4" s="296">
        <v>120</v>
      </c>
    </row>
    <row r="5" spans="1:10" ht="12" customHeight="1">
      <c r="A5" s="293"/>
      <c r="B5" s="293"/>
      <c r="C5" s="196"/>
      <c r="D5" s="196"/>
      <c r="E5" s="293"/>
      <c r="F5" s="293"/>
    </row>
    <row r="6" spans="1:10">
      <c r="A6" s="293"/>
      <c r="B6" s="293"/>
      <c r="C6" s="196"/>
      <c r="D6" s="196"/>
      <c r="E6" s="293"/>
      <c r="F6" s="297" t="s">
        <v>545</v>
      </c>
      <c r="G6" s="298">
        <f>G9+G33+G47+G71+G85+G109+G29+G31+G43+G45+G67+G69+G81+G83+G105+G107+G129+G130+G131+G44+G106</f>
        <v>1485.95</v>
      </c>
      <c r="H6" s="298">
        <f t="shared" ref="H6:J6" si="0">H9+H33+H47+H71+H85+H109+H29+H31+H43+H45+H67+H69+H81+H83+H105+H107+H129+H130+H131+H44+H106</f>
        <v>114.55999999999999</v>
      </c>
      <c r="I6" s="298">
        <f t="shared" si="0"/>
        <v>49.120000000000005</v>
      </c>
      <c r="J6" s="298">
        <f t="shared" si="0"/>
        <v>136.1</v>
      </c>
    </row>
    <row r="7" spans="1:10" ht="17.100000000000001" customHeight="1">
      <c r="A7" s="293"/>
      <c r="B7" s="293"/>
      <c r="C7" s="293"/>
      <c r="D7" s="196"/>
      <c r="E7" s="293"/>
      <c r="F7" s="293"/>
      <c r="G7" s="293"/>
      <c r="H7" s="293"/>
      <c r="I7" s="293"/>
      <c r="J7" s="293"/>
    </row>
    <row r="8" spans="1:10" s="196" customFormat="1" ht="57.95" customHeight="1">
      <c r="A8" s="299" t="s">
        <v>500</v>
      </c>
      <c r="B8" s="299" t="s">
        <v>0</v>
      </c>
      <c r="C8" s="299" t="s">
        <v>1</v>
      </c>
      <c r="D8" s="299" t="s">
        <v>648</v>
      </c>
      <c r="E8" s="299" t="s">
        <v>649</v>
      </c>
      <c r="F8" s="299" t="s">
        <v>7</v>
      </c>
      <c r="G8" s="299" t="s">
        <v>2</v>
      </c>
      <c r="H8" s="299" t="s">
        <v>3</v>
      </c>
      <c r="I8" s="299" t="s">
        <v>4</v>
      </c>
      <c r="J8" s="299" t="s">
        <v>5</v>
      </c>
    </row>
    <row r="9" spans="1:10">
      <c r="A9" s="203" t="s">
        <v>558</v>
      </c>
      <c r="B9" s="203" t="s">
        <v>653</v>
      </c>
      <c r="C9" s="339" t="str">
        <f>IFERROR(VLOOKUP(B9,[1]Recettes!E:F,2,0),"")</f>
        <v>Dans un bol mélangez tous les ingrédients sauf le chocolat.
Enfoncez le chocolat au centre du bol à l'intérieur de la mixture. Mettez au micro ondes 3 minutes à puissance maximale. Retournez votre bol dans une assiette.</v>
      </c>
      <c r="D9" s="342">
        <f>VLOOKUP(B9,[1]Recettes!E:G,3,0)</f>
        <v>0</v>
      </c>
      <c r="E9" s="200" t="str">
        <f>IFERROR(VLOOKUP(B9,[1]Recettes!$E:$GU,8,0),"")</f>
        <v>Avoine flocons</v>
      </c>
      <c r="F9" s="201">
        <v>30</v>
      </c>
      <c r="G9" s="300">
        <f>IFERROR(VLOOKUP(B9,[1]Recettes!$E:$K,4,0),0)</f>
        <v>485.9</v>
      </c>
      <c r="H9" s="300">
        <f>IFERROR(VLOOKUP(B9,[1]Recettes!$E:$K,5,0),0)</f>
        <v>20.865000000000002</v>
      </c>
      <c r="I9" s="300">
        <f>IFERROR(VLOOKUP(B9,[1]Recettes!$E:$K,6,0),0)</f>
        <v>19.615000000000002</v>
      </c>
      <c r="J9" s="300">
        <f>IFERROR(VLOOKUP(B9,[1]Recettes!$E:$K,7,0),0)</f>
        <v>52.854999999999997</v>
      </c>
    </row>
    <row r="10" spans="1:10">
      <c r="A10" s="203" t="s">
        <v>558</v>
      </c>
      <c r="B10" s="203"/>
      <c r="C10" s="339"/>
      <c r="D10" s="342"/>
      <c r="E10" s="200" t="str">
        <f>VLOOKUP(B9,[1]Recettes!$E:$GU,18,0)</f>
        <v>Œuf</v>
      </c>
      <c r="F10" s="201">
        <f>VLOOKUP(B9,[1]Recettes!$E:$GU,19,0)</f>
        <v>100</v>
      </c>
    </row>
    <row r="11" spans="1:10">
      <c r="A11" s="203" t="s">
        <v>558</v>
      </c>
      <c r="C11" s="339"/>
      <c r="D11" s="342"/>
      <c r="E11" s="200" t="str">
        <f>VLOOKUP(B9,[1]Recettes!$E:$GU,28,0)</f>
        <v>banane</v>
      </c>
      <c r="F11" s="201">
        <f>VLOOKUP(B9,[1]Recettes!$E:$GU,29,0)</f>
        <v>100</v>
      </c>
    </row>
    <row r="12" spans="1:10">
      <c r="A12" s="203" t="s">
        <v>558</v>
      </c>
      <c r="C12" s="339"/>
      <c r="D12" s="342"/>
      <c r="E12" s="200" t="str">
        <f>VLOOKUP(B9,[1]Recettes!$E:$GU,38,0)</f>
        <v>Lait Protéiné</v>
      </c>
      <c r="F12" s="201">
        <f>VLOOKUP(B9,[1]Recettes!$E:$GU,39,0)</f>
        <v>30</v>
      </c>
    </row>
    <row r="13" spans="1:10">
      <c r="A13" s="203" t="s">
        <v>558</v>
      </c>
      <c r="C13" s="339"/>
      <c r="D13" s="342"/>
      <c r="E13" s="200" t="str">
        <f>VLOOKUP(B9,[1]Recettes!$E:$GU,48,0)</f>
        <v>levure chimique</v>
      </c>
      <c r="F13" s="201">
        <f>VLOOKUP(B9,[1]Recettes!$E:$GU,49,0)</f>
        <v>5</v>
      </c>
    </row>
    <row r="14" spans="1:10">
      <c r="A14" s="203" t="s">
        <v>558</v>
      </c>
      <c r="C14" s="339"/>
      <c r="D14" s="342"/>
      <c r="E14" s="200" t="str">
        <f>VLOOKUP(B9,[1]Recettes!$E:$GU,58,0)</f>
        <v>chocolat noir</v>
      </c>
      <c r="F14" s="201">
        <f>VLOOKUP(B9,[1]Recettes!$E:$GU,59,0)</f>
        <v>20</v>
      </c>
    </row>
    <row r="15" spans="1:10" hidden="1">
      <c r="A15" s="203" t="s">
        <v>558</v>
      </c>
      <c r="C15" s="339"/>
      <c r="D15" s="342"/>
      <c r="E15" s="223">
        <f>VLOOKUP(B9,[1]Recettes!$E:$GU,68,0)</f>
        <v>0</v>
      </c>
      <c r="F15" s="173">
        <f>VLOOKUP(B9,[1]Recettes!$E:$GU,69,0)</f>
        <v>0</v>
      </c>
    </row>
    <row r="16" spans="1:10" hidden="1">
      <c r="A16" s="203" t="s">
        <v>558</v>
      </c>
      <c r="C16" s="339"/>
      <c r="D16" s="342"/>
      <c r="E16" s="200">
        <f>VLOOKUP(B9,[1]Recettes!$E:$GU,78,0)</f>
        <v>0</v>
      </c>
      <c r="F16" s="201">
        <f>VLOOKUP(B9,[1]Recettes!$E:$GU,79,0)</f>
        <v>0</v>
      </c>
    </row>
    <row r="17" spans="1:10" hidden="1">
      <c r="A17" s="203" t="s">
        <v>558</v>
      </c>
      <c r="C17" s="339"/>
      <c r="D17" s="342"/>
      <c r="E17" s="200">
        <f>VLOOKUP(B9,[1]Recettes!$E:$GU,88,0)</f>
        <v>0</v>
      </c>
      <c r="F17" s="201">
        <f>VLOOKUP(B9,[1]Recettes!$E:$GU,89,0)</f>
        <v>0</v>
      </c>
    </row>
    <row r="18" spans="1:10" hidden="1">
      <c r="A18" s="203" t="s">
        <v>558</v>
      </c>
      <c r="C18" s="339"/>
      <c r="D18" s="342"/>
      <c r="E18" s="200">
        <f>VLOOKUP(B9,[1]Recettes!$E:$GU,98,0)</f>
        <v>0</v>
      </c>
      <c r="F18" s="201">
        <f>VLOOKUP(B9,[1]Recettes!$E:$GU,99,0)</f>
        <v>0</v>
      </c>
    </row>
    <row r="19" spans="1:10" hidden="1">
      <c r="A19" s="203" t="s">
        <v>558</v>
      </c>
      <c r="C19" s="339"/>
      <c r="D19" s="342"/>
      <c r="E19" s="200">
        <f>VLOOKUP(B9,[1]Recettes!$E:$GU,108,0)</f>
        <v>0</v>
      </c>
      <c r="F19" s="201">
        <f>VLOOKUP(B9,[1]Recettes!$E:$GU,109,0)</f>
        <v>0</v>
      </c>
    </row>
    <row r="20" spans="1:10" hidden="1">
      <c r="A20" s="203" t="s">
        <v>558</v>
      </c>
      <c r="C20" s="339"/>
      <c r="D20" s="342"/>
      <c r="E20" s="200">
        <f>VLOOKUP(B9,[1]Recettes!$E:$GU,118,0)</f>
        <v>0</v>
      </c>
      <c r="F20" s="201">
        <f>VLOOKUP(B9,[1]Recettes!$E:$GU,119,0)</f>
        <v>0</v>
      </c>
    </row>
    <row r="21" spans="1:10" hidden="1">
      <c r="A21" s="203" t="s">
        <v>558</v>
      </c>
      <c r="C21" s="339"/>
      <c r="D21" s="342"/>
      <c r="E21" s="200">
        <f>VLOOKUP(B9,[1]Recettes!$E:$GU,128,0)</f>
        <v>0</v>
      </c>
      <c r="F21" s="201">
        <f>VLOOKUP(B9,[1]Recettes!$E:$GU,129,0)</f>
        <v>0</v>
      </c>
    </row>
    <row r="22" spans="1:10" hidden="1">
      <c r="A22" s="203" t="s">
        <v>558</v>
      </c>
      <c r="C22" s="339"/>
      <c r="D22" s="342"/>
      <c r="E22" s="200">
        <f>VLOOKUP(B9,[1]Recettes!$E:$GU,138,0)</f>
        <v>0</v>
      </c>
      <c r="F22" s="201">
        <f>VLOOKUP(B9,[1]Recettes!$E:$GU,139,0)</f>
        <v>0</v>
      </c>
    </row>
    <row r="23" spans="1:10" hidden="1">
      <c r="A23" s="203" t="s">
        <v>558</v>
      </c>
      <c r="C23" s="339"/>
      <c r="D23" s="342"/>
      <c r="E23" s="200">
        <f>VLOOKUP(B9,[1]Recettes!$E:$GU,148,0)</f>
        <v>0</v>
      </c>
      <c r="F23" s="201">
        <f>VLOOKUP(B9,[1]Recettes!$E:$GU,149,0)</f>
        <v>0</v>
      </c>
    </row>
    <row r="24" spans="1:10" hidden="1">
      <c r="A24" s="203" t="s">
        <v>558</v>
      </c>
      <c r="C24" s="339"/>
      <c r="D24" s="342"/>
      <c r="E24" s="200">
        <f>VLOOKUP(B9,[1]Recettes!$E:$GU,158,0)</f>
        <v>0</v>
      </c>
      <c r="F24" s="201">
        <f>VLOOKUP(B9,[1]Recettes!$E:$GU,159,0)</f>
        <v>0</v>
      </c>
    </row>
    <row r="25" spans="1:10" hidden="1">
      <c r="A25" s="203" t="s">
        <v>558</v>
      </c>
      <c r="C25" s="339"/>
      <c r="D25" s="342"/>
      <c r="E25" s="200">
        <f>VLOOKUP(B9,[1]Recettes!$E:$GU,168,0)</f>
        <v>0</v>
      </c>
      <c r="F25" s="201">
        <f>VLOOKUP(B9,[1]Recettes!$E:$GU,169,0)</f>
        <v>0</v>
      </c>
    </row>
    <row r="26" spans="1:10" hidden="1">
      <c r="A26" s="203" t="s">
        <v>558</v>
      </c>
      <c r="C26" s="339"/>
      <c r="D26" s="342"/>
      <c r="E26" s="200">
        <f>VLOOKUP(B9,[1]Recettes!$E:$GU,178,0)</f>
        <v>0</v>
      </c>
      <c r="F26" s="201">
        <f>VLOOKUP(B9,[1]Recettes!$E:$GU,179,0)</f>
        <v>0</v>
      </c>
    </row>
    <row r="27" spans="1:10" hidden="1">
      <c r="A27" s="203" t="s">
        <v>558</v>
      </c>
      <c r="C27" s="339"/>
      <c r="D27" s="342"/>
      <c r="E27" s="200">
        <f>VLOOKUP(B9,[1]Recettes!$E:$GU,188,0)</f>
        <v>0</v>
      </c>
      <c r="F27" s="201">
        <f>VLOOKUP(B9,[1]Recettes!$E:$GU,189,0)</f>
        <v>0</v>
      </c>
    </row>
    <row r="28" spans="1:10" hidden="1">
      <c r="A28" s="203" t="s">
        <v>558</v>
      </c>
      <c r="D28" s="342"/>
      <c r="E28" s="200">
        <f>VLOOKUP(B9,[1]Recettes!$E:$GU,198,0)</f>
        <v>0</v>
      </c>
      <c r="F28" s="201" t="str">
        <f>VLOOKUP(B9,[1]Recettes!$E:$GU,199,0)</f>
        <v>Bowl Cake</v>
      </c>
    </row>
    <row r="29" spans="1:10" ht="42">
      <c r="A29" s="301" t="s">
        <v>651</v>
      </c>
      <c r="B29" s="209"/>
      <c r="C29" s="210"/>
      <c r="D29" s="302"/>
      <c r="E29" s="212" t="s">
        <v>654</v>
      </c>
      <c r="F29" s="213">
        <v>10</v>
      </c>
      <c r="G29" s="303">
        <f>IFERROR(#REF!*F29/100,0)</f>
        <v>0</v>
      </c>
      <c r="H29" s="303">
        <f>IFERROR(#REF!*F29/100,0)</f>
        <v>0</v>
      </c>
      <c r="I29" s="303">
        <f>IFERROR(#REF!*F29/100,0)</f>
        <v>0</v>
      </c>
      <c r="J29" s="303">
        <f>IFERROR(#REF!*F29/100,0)</f>
        <v>0</v>
      </c>
    </row>
    <row r="30" spans="1:10" hidden="1">
      <c r="A30" s="301" t="s">
        <v>651</v>
      </c>
      <c r="B30" s="209"/>
      <c r="C30" s="210"/>
      <c r="D30" s="302"/>
      <c r="E30" s="212" t="s">
        <v>258</v>
      </c>
      <c r="F30" s="213">
        <v>0</v>
      </c>
      <c r="G30" s="303">
        <f>IFERROR(#REF!*F30/100,0)</f>
        <v>0</v>
      </c>
      <c r="H30" s="303">
        <f>IFERROR(#REF!*F30/100,0)</f>
        <v>0</v>
      </c>
      <c r="I30" s="303">
        <f>IFERROR(#REF!*F30/100,0)</f>
        <v>0</v>
      </c>
      <c r="J30" s="303">
        <f>IFERROR(#REF!*F30/100,0)</f>
        <v>0</v>
      </c>
    </row>
    <row r="31" spans="1:10" hidden="1">
      <c r="A31" s="301" t="s">
        <v>651</v>
      </c>
      <c r="B31" s="209"/>
      <c r="C31" s="210"/>
      <c r="D31" s="302"/>
      <c r="E31" s="212" t="s">
        <v>258</v>
      </c>
      <c r="F31" s="213">
        <v>0</v>
      </c>
      <c r="G31" s="303">
        <f>IFERROR(#REF!*F31/100,0)</f>
        <v>0</v>
      </c>
      <c r="H31" s="303">
        <f>IFERROR(#REF!*F31/100,0)</f>
        <v>0</v>
      </c>
      <c r="I31" s="303">
        <f>IFERROR(#REF!*F31/100,0)</f>
        <v>0</v>
      </c>
      <c r="J31" s="303">
        <f>IFERROR(#REF!*F31/100,0)</f>
        <v>0</v>
      </c>
    </row>
    <row r="32" spans="1:10" s="222" customFormat="1">
      <c r="A32" s="216" t="s">
        <v>558</v>
      </c>
      <c r="B32" s="216"/>
      <c r="C32" s="217"/>
      <c r="D32" s="304"/>
      <c r="E32" s="219"/>
      <c r="F32" s="220"/>
      <c r="G32" s="305"/>
      <c r="H32" s="305"/>
      <c r="I32" s="305"/>
      <c r="J32" s="305"/>
    </row>
    <row r="33" spans="1:10" ht="18.95" customHeight="1">
      <c r="A33" s="203" t="s">
        <v>571</v>
      </c>
      <c r="B33" s="203" t="s">
        <v>635</v>
      </c>
      <c r="C33" s="337" t="str">
        <f>IFERROR(VLOOKUP(B33,[1]Recettes!E:F,2,0),"")</f>
        <v>Pas de recettes</v>
      </c>
      <c r="D33" s="342">
        <f>VLOOKUP(B33,[1]Recettes!E:G,3,0)</f>
        <v>0</v>
      </c>
      <c r="E33" s="200" t="str">
        <f>IFERROR(VLOOKUP(B33,[1]Recettes!$E:$GU,8,0),"")</f>
        <v>Séré Maigre</v>
      </c>
      <c r="F33" s="201">
        <f>VLOOKUP(B33,[1]Recettes!$E:$GU,9,0)</f>
        <v>100</v>
      </c>
      <c r="G33" s="300">
        <f>IFERROR(VLOOKUP(B33,[1]Recettes!$E:$K,4,0),0)</f>
        <v>104.7</v>
      </c>
      <c r="H33" s="300">
        <f>IFERROR(VLOOKUP(B33,[1]Recettes!$E:$K,5,0),0)</f>
        <v>10.89</v>
      </c>
      <c r="I33" s="300">
        <f>IFERROR(VLOOKUP(B33,[1]Recettes!$E:$K,6,0),0)</f>
        <v>4.4000000000000004</v>
      </c>
      <c r="J33" s="300">
        <f>IFERROR(VLOOKUP(B33,[1]Recettes!$E:$K,7,0),0)</f>
        <v>5.8000000000000007</v>
      </c>
    </row>
    <row r="34" spans="1:10">
      <c r="A34" s="203" t="s">
        <v>571</v>
      </c>
      <c r="C34" s="337"/>
      <c r="D34" s="342"/>
      <c r="E34" s="200" t="str">
        <f>VLOOKUP(B33,[1]Recettes!$E:$GU,18,0)</f>
        <v>Noix De Coco</v>
      </c>
      <c r="F34" s="201">
        <f>VLOOKUP(B33,[1]Recettes!$E:$GU,19,0)</f>
        <v>10</v>
      </c>
    </row>
    <row r="35" spans="1:10" hidden="1">
      <c r="A35" s="203" t="s">
        <v>571</v>
      </c>
      <c r="C35" s="337"/>
      <c r="D35" s="342"/>
      <c r="E35" s="200" t="str">
        <f>VLOOKUP(B33,[1]Recettes!$E:$GU,28,0)</f>
        <v/>
      </c>
      <c r="F35" s="201">
        <f>VLOOKUP(B33,[1]Recettes!$E:$GU,29,0)</f>
        <v>0</v>
      </c>
    </row>
    <row r="36" spans="1:10" hidden="1">
      <c r="A36" s="203" t="s">
        <v>571</v>
      </c>
      <c r="C36" s="337"/>
      <c r="D36" s="342"/>
      <c r="E36" s="200" t="str">
        <f>VLOOKUP(B33,[1]Recettes!$E:$GU,38,0)</f>
        <v/>
      </c>
      <c r="F36" s="201">
        <f>VLOOKUP(B33,[1]Recettes!$E:$GU,39,0)</f>
        <v>0</v>
      </c>
    </row>
    <row r="37" spans="1:10" hidden="1">
      <c r="A37" s="203" t="s">
        <v>571</v>
      </c>
      <c r="C37" s="337"/>
      <c r="D37" s="342"/>
      <c r="E37" s="200" t="str">
        <f>VLOOKUP(B33,[1]Recettes!$E:$GU,48,0)</f>
        <v/>
      </c>
      <c r="F37" s="201">
        <f>VLOOKUP(B33,[1]Recettes!$E:$GU,49,0)</f>
        <v>0</v>
      </c>
    </row>
    <row r="38" spans="1:10" hidden="1">
      <c r="A38" s="203" t="s">
        <v>571</v>
      </c>
      <c r="C38" s="337"/>
      <c r="D38" s="342"/>
      <c r="E38" s="200" t="str">
        <f>VLOOKUP(B33,[1]Recettes!$E:$GU,58,0)</f>
        <v/>
      </c>
      <c r="F38" s="201">
        <f>VLOOKUP(B33,[1]Recettes!$E:$GU,59,0)</f>
        <v>0</v>
      </c>
    </row>
    <row r="39" spans="1:10" hidden="1">
      <c r="A39" s="203" t="s">
        <v>571</v>
      </c>
      <c r="C39" s="337"/>
      <c r="D39" s="342"/>
      <c r="E39" s="223" t="str">
        <f>VLOOKUP(B33,[1]Recettes!$E:$GU,68,0)</f>
        <v/>
      </c>
      <c r="F39" s="173">
        <f>VLOOKUP(B33,[1]Recettes!$E:$GU,69,0)</f>
        <v>0</v>
      </c>
    </row>
    <row r="40" spans="1:10" hidden="1">
      <c r="A40" s="203" t="s">
        <v>571</v>
      </c>
      <c r="C40" s="337"/>
      <c r="D40" s="342"/>
      <c r="E40" s="200" t="str">
        <f>VLOOKUP(B33,[1]Recettes!$E:$GU,78,0)</f>
        <v/>
      </c>
      <c r="F40" s="201">
        <f>VLOOKUP(B33,[1]Recettes!$E:$GU,79,0)</f>
        <v>0</v>
      </c>
    </row>
    <row r="41" spans="1:10" hidden="1">
      <c r="A41" s="203" t="s">
        <v>571</v>
      </c>
      <c r="C41" s="337"/>
      <c r="D41" s="342"/>
      <c r="E41" s="200" t="str">
        <f>VLOOKUP(B33,[1]Recettes!$E:$GU,88,0)</f>
        <v/>
      </c>
      <c r="F41" s="201">
        <f>VLOOKUP(B33,[1]Recettes!$E:$GU,89,0)</f>
        <v>0</v>
      </c>
    </row>
    <row r="42" spans="1:10" hidden="1">
      <c r="A42" s="203" t="s">
        <v>571</v>
      </c>
      <c r="D42" s="306"/>
      <c r="E42" s="200" t="str">
        <f>VLOOKUP(B33,[1]Recettes!$E:$GU,98,0)</f>
        <v/>
      </c>
      <c r="F42" s="201">
        <f>VLOOKUP(B33,[1]Recettes!$E:$GU,99,0)</f>
        <v>0</v>
      </c>
    </row>
    <row r="43" spans="1:10" ht="42">
      <c r="A43" s="301" t="s">
        <v>651</v>
      </c>
      <c r="B43" s="209"/>
      <c r="C43" s="210"/>
      <c r="D43" s="302"/>
      <c r="E43" s="212" t="s">
        <v>654</v>
      </c>
      <c r="F43" s="213">
        <v>10</v>
      </c>
      <c r="G43" s="303">
        <f>IFERROR(#REF!*F43/100,0)</f>
        <v>0</v>
      </c>
      <c r="H43" s="303">
        <f>IFERROR(#REF!*F43/100,0)</f>
        <v>0</v>
      </c>
      <c r="I43" s="303">
        <f>IFERROR(#REF!*F43/100,0)</f>
        <v>0</v>
      </c>
      <c r="J43" s="303">
        <f>IFERROR(#REF!*F43/100,0)</f>
        <v>0</v>
      </c>
    </row>
    <row r="44" spans="1:10" hidden="1">
      <c r="A44" s="301" t="s">
        <v>651</v>
      </c>
      <c r="B44" s="209"/>
      <c r="C44" s="210"/>
      <c r="D44" s="302"/>
      <c r="E44" s="212"/>
      <c r="F44" s="213"/>
      <c r="G44" s="303">
        <f>IFERROR(#REF!*F44/100,0)</f>
        <v>0</v>
      </c>
      <c r="H44" s="303">
        <f>IFERROR(#REF!*F44/100,0)</f>
        <v>0</v>
      </c>
      <c r="I44" s="303">
        <f>IFERROR(#REF!*F44/100,0)</f>
        <v>0</v>
      </c>
      <c r="J44" s="303">
        <f>IFERROR(#REF!*F44/100,0)</f>
        <v>0</v>
      </c>
    </row>
    <row r="45" spans="1:10" hidden="1">
      <c r="A45" s="301" t="s">
        <v>651</v>
      </c>
      <c r="B45" s="209"/>
      <c r="C45" s="210"/>
      <c r="D45" s="302"/>
      <c r="E45" s="212" t="s">
        <v>258</v>
      </c>
      <c r="F45" s="213">
        <v>0</v>
      </c>
      <c r="G45" s="303">
        <f>IFERROR(#REF!*F45/100,0)</f>
        <v>0</v>
      </c>
      <c r="H45" s="303">
        <f>IFERROR(#REF!*F45/100,0)</f>
        <v>0</v>
      </c>
      <c r="I45" s="303">
        <f>IFERROR(#REF!*F45/100,0)</f>
        <v>0</v>
      </c>
      <c r="J45" s="303">
        <f>IFERROR(#REF!*F45/100,0)</f>
        <v>0</v>
      </c>
    </row>
    <row r="46" spans="1:10" s="222" customFormat="1">
      <c r="A46" s="216" t="s">
        <v>558</v>
      </c>
      <c r="B46" s="216"/>
      <c r="C46" s="217"/>
      <c r="D46" s="304"/>
      <c r="E46" s="219"/>
      <c r="F46" s="220"/>
      <c r="G46" s="305"/>
      <c r="H46" s="305"/>
      <c r="I46" s="305"/>
      <c r="J46" s="305"/>
    </row>
    <row r="47" spans="1:10" ht="42">
      <c r="A47" s="203" t="s">
        <v>500</v>
      </c>
      <c r="B47" s="203" t="s">
        <v>591</v>
      </c>
      <c r="C47" s="339" t="str">
        <f>IFERROR(VLOOKUP(B47,[1]Recettes!E:F,2,0),"")</f>
        <v>Préchauffez le four à 200 degrés.
Pour la marinade mélangez tous les ingrédients sauf le poulet.
Trempez votre escalope de poulet dans la marinade. Retirez le poulet et mettez le au four 20 minutes
Dans une casserole avec de l’eau faîtes bouillir votre brocoli, égouttez et assaisonnez.</v>
      </c>
      <c r="D47" s="342">
        <f>VLOOKUP(B47,[1]Recettes!E:G,3,0)</f>
        <v>0</v>
      </c>
      <c r="E47" s="200" t="str">
        <f>IFERROR(VLOOKUP(B47,[1]Recettes!$E:$GU,8,0),"")</f>
        <v>poulet</v>
      </c>
      <c r="F47" s="201">
        <f>VLOOKUP(B47,[1]Recettes!$E:$GU,9,0)</f>
        <v>150</v>
      </c>
      <c r="G47" s="300">
        <f>IFERROR(VLOOKUP(B47,[1]Recettes!$E:$K,4,0),0)</f>
        <v>415.85</v>
      </c>
      <c r="H47" s="300">
        <f>IFERROR(VLOOKUP(B47,[1]Recettes!$E:$K,5,0),0)</f>
        <v>47.19</v>
      </c>
      <c r="I47" s="300">
        <f>IFERROR(VLOOKUP(B47,[1]Recettes!$E:$K,6,0),0)</f>
        <v>7.7750000000000004</v>
      </c>
      <c r="J47" s="300">
        <f>IFERROR(VLOOKUP(B47,[1]Recettes!$E:$K,7,0),0)</f>
        <v>34.76</v>
      </c>
    </row>
    <row r="48" spans="1:10">
      <c r="A48" s="203" t="s">
        <v>500</v>
      </c>
      <c r="C48" s="339"/>
      <c r="D48" s="342"/>
      <c r="E48" s="200" t="str">
        <f>VLOOKUP(B47,[1]Recettes!$E:$GU,18,0)</f>
        <v>citron pressé</v>
      </c>
      <c r="F48" s="310">
        <f>VLOOKUP(B47,[1]Recettes!$E:$GU,19,0)</f>
        <v>0</v>
      </c>
    </row>
    <row r="49" spans="1:6">
      <c r="A49" s="203" t="s">
        <v>500</v>
      </c>
      <c r="C49" s="339"/>
      <c r="D49" s="342"/>
      <c r="E49" s="200" t="str">
        <f>VLOOKUP(B47,[1]Recettes!$E:$GU,28,0)</f>
        <v xml:space="preserve">1 gousse d’ail hachée </v>
      </c>
      <c r="F49" s="310">
        <f>VLOOKUP(B47,[1]Recettes!$E:$GU,29,0)</f>
        <v>0</v>
      </c>
    </row>
    <row r="50" spans="1:6">
      <c r="A50" s="203" t="s">
        <v>500</v>
      </c>
      <c r="C50" s="339"/>
      <c r="D50" s="342"/>
      <c r="E50" s="200" t="str">
        <f>VLOOKUP(B47,[1]Recettes!$E:$GU,38,0)</f>
        <v>Romarin et Thym</v>
      </c>
      <c r="F50" s="310">
        <f>VLOOKUP(B47,[1]Recettes!$E:$GU,39,0)</f>
        <v>0</v>
      </c>
    </row>
    <row r="51" spans="1:6">
      <c r="A51" s="203" t="s">
        <v>500</v>
      </c>
      <c r="C51" s="339"/>
      <c r="D51" s="342"/>
      <c r="E51" s="200" t="str">
        <f>VLOOKUP(B47,[1]Recettes!$E:$GU,48,0)</f>
        <v>huile d’olive</v>
      </c>
      <c r="F51" s="201">
        <f>VLOOKUP(B47,[1]Recettes!$E:$GU,49,0)</f>
        <v>5</v>
      </c>
    </row>
    <row r="52" spans="1:6" ht="44.1" customHeight="1">
      <c r="A52" s="203" t="s">
        <v>500</v>
      </c>
      <c r="C52" s="339"/>
      <c r="D52" s="342"/>
      <c r="E52" s="200" t="str">
        <f>VLOOKUP(B47,[1]Recettes!$E:$GU,58,0)</f>
        <v>brocoli</v>
      </c>
      <c r="F52" s="201">
        <f>VLOOKUP(B47,[1]Recettes!$E:$GU,59,0)</f>
        <v>250</v>
      </c>
    </row>
    <row r="53" spans="1:6" ht="36.950000000000003" customHeight="1">
      <c r="A53" s="203" t="s">
        <v>500</v>
      </c>
      <c r="C53" s="339"/>
      <c r="D53" s="342"/>
      <c r="E53" s="223" t="str">
        <f>VLOOKUP(B47,[1]Recettes!$E:$GU,68,0)</f>
        <v>semoule</v>
      </c>
      <c r="F53" s="173">
        <f>VLOOKUP(B47,[1]Recettes!$E:$GU,69,0)</f>
        <v>40</v>
      </c>
    </row>
    <row r="54" spans="1:6" hidden="1">
      <c r="A54" s="203" t="s">
        <v>500</v>
      </c>
      <c r="C54" s="339"/>
      <c r="D54" s="342"/>
      <c r="E54" s="200">
        <f>VLOOKUP(B47,[1]Recettes!$E:$GU,78,0)</f>
        <v>0</v>
      </c>
      <c r="F54" s="201">
        <f>VLOOKUP(B47,[1]Recettes!$E:$GU,79,0)</f>
        <v>0</v>
      </c>
    </row>
    <row r="55" spans="1:6" hidden="1">
      <c r="A55" s="203" t="s">
        <v>500</v>
      </c>
      <c r="C55" s="339"/>
      <c r="D55" s="342"/>
      <c r="E55" s="200">
        <f>VLOOKUP(B47,[1]Recettes!$E:$GU,88,0)</f>
        <v>0</v>
      </c>
      <c r="F55" s="201">
        <f>VLOOKUP(B47,[1]Recettes!$E:$GU,89,0)</f>
        <v>0</v>
      </c>
    </row>
    <row r="56" spans="1:6" hidden="1">
      <c r="A56" s="203" t="s">
        <v>500</v>
      </c>
      <c r="C56" s="339"/>
      <c r="D56" s="342"/>
      <c r="E56" s="200">
        <f>VLOOKUP(B47,[1]Recettes!$E:$GU,98,0)</f>
        <v>0</v>
      </c>
      <c r="F56" s="201">
        <f>VLOOKUP(B47,[1]Recettes!$E:$GU,99,0)</f>
        <v>0</v>
      </c>
    </row>
    <row r="57" spans="1:6" hidden="1">
      <c r="A57" s="203" t="s">
        <v>500</v>
      </c>
      <c r="C57" s="339"/>
      <c r="D57" s="342"/>
      <c r="E57" s="200">
        <f>VLOOKUP(B47,[1]Recettes!$E:$GU,108,0)</f>
        <v>0</v>
      </c>
      <c r="F57" s="201">
        <f>VLOOKUP(B47,[1]Recettes!$E:$GU,109,0)</f>
        <v>0</v>
      </c>
    </row>
    <row r="58" spans="1:6" hidden="1">
      <c r="A58" s="203" t="s">
        <v>500</v>
      </c>
      <c r="C58" s="339"/>
      <c r="D58" s="342"/>
      <c r="E58" s="200">
        <f>VLOOKUP(B47,[1]Recettes!$E:$GU,118,0)</f>
        <v>0</v>
      </c>
      <c r="F58" s="201">
        <f>VLOOKUP(B47,[1]Recettes!$E:$GU,119,0)</f>
        <v>0</v>
      </c>
    </row>
    <row r="59" spans="1:6" hidden="1">
      <c r="A59" s="203" t="s">
        <v>500</v>
      </c>
      <c r="C59" s="339"/>
      <c r="D59" s="342"/>
      <c r="E59" s="200">
        <f>VLOOKUP(B47,[1]Recettes!$E:$GU,128,0)</f>
        <v>0</v>
      </c>
      <c r="F59" s="201">
        <f>VLOOKUP(B47,[1]Recettes!$E:$GU,129,0)</f>
        <v>0</v>
      </c>
    </row>
    <row r="60" spans="1:6" hidden="1">
      <c r="A60" s="203" t="s">
        <v>500</v>
      </c>
      <c r="C60" s="339"/>
      <c r="D60" s="342"/>
      <c r="E60" s="200">
        <f>VLOOKUP(B47,[1]Recettes!$E:$GU,138,0)</f>
        <v>0</v>
      </c>
      <c r="F60" s="201">
        <f>VLOOKUP(B47,[1]Recettes!$E:$GU,139,0)</f>
        <v>0</v>
      </c>
    </row>
    <row r="61" spans="1:6" hidden="1">
      <c r="A61" s="203" t="s">
        <v>500</v>
      </c>
      <c r="C61" s="339"/>
      <c r="D61" s="342"/>
      <c r="E61" s="200">
        <f>VLOOKUP(B47,[1]Recettes!$E:$GU,148,0)</f>
        <v>0</v>
      </c>
      <c r="F61" s="201">
        <f>VLOOKUP(B47,[1]Recettes!$E:$GU,149,0)</f>
        <v>0</v>
      </c>
    </row>
    <row r="62" spans="1:6" hidden="1">
      <c r="A62" s="203" t="s">
        <v>500</v>
      </c>
      <c r="C62" s="339"/>
      <c r="D62" s="342"/>
      <c r="E62" s="200">
        <f>VLOOKUP(B47,[1]Recettes!$E:$GU,158,0)</f>
        <v>0</v>
      </c>
      <c r="F62" s="201">
        <f>VLOOKUP(B47,[1]Recettes!$E:$GU,159,0)</f>
        <v>0</v>
      </c>
    </row>
    <row r="63" spans="1:6" hidden="1">
      <c r="A63" s="203" t="s">
        <v>500</v>
      </c>
      <c r="C63" s="339"/>
      <c r="D63" s="306"/>
      <c r="E63" s="200">
        <f>VLOOKUP(B47,[1]Recettes!$E:$GU,168,0)</f>
        <v>0</v>
      </c>
      <c r="F63" s="201">
        <f>VLOOKUP(B47,[1]Recettes!$E:$GU,169,0)</f>
        <v>0</v>
      </c>
    </row>
    <row r="64" spans="1:6" hidden="1">
      <c r="A64" s="203" t="s">
        <v>500</v>
      </c>
      <c r="C64" s="339"/>
      <c r="D64" s="306"/>
      <c r="E64" s="200">
        <f>VLOOKUP(B47,[1]Recettes!$E:$GU,178,0)</f>
        <v>0</v>
      </c>
      <c r="F64" s="201">
        <f>VLOOKUP(B47,[1]Recettes!$E:$GU,179,0)</f>
        <v>0</v>
      </c>
    </row>
    <row r="65" spans="1:10" hidden="1">
      <c r="A65" s="203" t="s">
        <v>500</v>
      </c>
      <c r="C65" s="339"/>
      <c r="D65" s="306"/>
      <c r="E65" s="200">
        <f>VLOOKUP(B47,[1]Recettes!$E:$GU,188,0)</f>
        <v>0</v>
      </c>
      <c r="F65" s="201">
        <f>VLOOKUP(B47,[1]Recettes!$E:$GU,189,0)</f>
        <v>0</v>
      </c>
    </row>
    <row r="66" spans="1:10" ht="126" hidden="1">
      <c r="A66" s="203" t="s">
        <v>500</v>
      </c>
      <c r="D66" s="306"/>
      <c r="E66" s="200">
        <f>VLOOKUP(B47,[1]Recettes!$E:$GU,198,0)</f>
        <v>0</v>
      </c>
      <c r="F66" s="201" t="str">
        <f>VLOOKUP(B47,[1]Recettes!$E:$GU,199,0)</f>
        <v>Escalope De Poulet Mariné Au Citron, Brocolis Croquants</v>
      </c>
    </row>
    <row r="67" spans="1:10" hidden="1">
      <c r="A67" s="301" t="s">
        <v>651</v>
      </c>
      <c r="B67" s="209"/>
      <c r="C67" s="210"/>
      <c r="D67" s="302"/>
      <c r="E67" s="212" t="s">
        <v>258</v>
      </c>
      <c r="F67" s="213"/>
      <c r="G67" s="303">
        <f>IFERROR(#REF!*F67/100,0)</f>
        <v>0</v>
      </c>
      <c r="H67" s="303">
        <f>IFERROR(#REF!*F67/100,0)</f>
        <v>0</v>
      </c>
      <c r="I67" s="303">
        <f>IFERROR(#REF!*F67/100,0)</f>
        <v>0</v>
      </c>
      <c r="J67" s="303">
        <f>IFERROR(#REF!*F67/100,0)</f>
        <v>0</v>
      </c>
    </row>
    <row r="68" spans="1:10" hidden="1">
      <c r="A68" s="301" t="s">
        <v>651</v>
      </c>
      <c r="B68" s="209"/>
      <c r="C68" s="210"/>
      <c r="D68" s="302"/>
      <c r="E68" s="212" t="s">
        <v>258</v>
      </c>
      <c r="F68" s="213">
        <v>0</v>
      </c>
      <c r="G68" s="303">
        <f>IFERROR(#REF!*F68/100,0)</f>
        <v>0</v>
      </c>
      <c r="H68" s="303">
        <f>IFERROR(#REF!*F68/100,0)</f>
        <v>0</v>
      </c>
      <c r="I68" s="303">
        <f>IFERROR(#REF!*F68/100,0)</f>
        <v>0</v>
      </c>
      <c r="J68" s="303">
        <f>IFERROR(#REF!*F68/100,0)</f>
        <v>0</v>
      </c>
    </row>
    <row r="69" spans="1:10" hidden="1">
      <c r="A69" s="301" t="s">
        <v>651</v>
      </c>
      <c r="B69" s="209"/>
      <c r="C69" s="210"/>
      <c r="D69" s="302"/>
      <c r="E69" s="212" t="s">
        <v>258</v>
      </c>
      <c r="F69" s="213">
        <v>0</v>
      </c>
      <c r="G69" s="303">
        <f>IFERROR(#REF!*F69/100,0)</f>
        <v>0</v>
      </c>
      <c r="H69" s="303">
        <f>IFERROR(#REF!*F69/100,0)</f>
        <v>0</v>
      </c>
      <c r="I69" s="303">
        <f>IFERROR(#REF!*F69/100,0)</f>
        <v>0</v>
      </c>
      <c r="J69" s="303">
        <f>IFERROR(#REF!*F69/100,0)</f>
        <v>0</v>
      </c>
    </row>
    <row r="70" spans="1:10" s="222" customFormat="1">
      <c r="A70" s="216" t="s">
        <v>558</v>
      </c>
      <c r="B70" s="216"/>
      <c r="C70" s="217"/>
      <c r="D70" s="304"/>
      <c r="E70" s="219"/>
      <c r="F70" s="220"/>
      <c r="G70" s="305"/>
      <c r="H70" s="305"/>
      <c r="I70" s="305"/>
      <c r="J70" s="305"/>
    </row>
    <row r="71" spans="1:10" ht="18.95" customHeight="1">
      <c r="A71" s="203" t="s">
        <v>571</v>
      </c>
      <c r="B71" s="203" t="s">
        <v>572</v>
      </c>
      <c r="C71" s="337" t="str">
        <f>IFERROR(VLOOKUP(B71,[1]Recettes!E:F,2,0),"")</f>
        <v>Cassez le chocolat noir en morceau et le mettre dans le lait. Faire chauffer au micro-onde.</v>
      </c>
      <c r="D71" s="342">
        <f>VLOOKUP(B71,[1]Recettes!E:G,3,0)</f>
        <v>0</v>
      </c>
      <c r="E71" s="200" t="str">
        <f>IFERROR(VLOOKUP(B71,[1]Recettes!$E:$GU,8,0),"")</f>
        <v>Lait Protéiné</v>
      </c>
      <c r="F71" s="201">
        <f>VLOOKUP(B71,[1]Recettes!$E:$GU,9,0)</f>
        <v>200</v>
      </c>
      <c r="G71" s="300">
        <f>IFERROR(VLOOKUP(B71,[1]Recettes!$E:$K,4,0),0)</f>
        <v>185</v>
      </c>
      <c r="H71" s="300">
        <f>IFERROR(VLOOKUP(B71,[1]Recettes!$E:$K,5,0),0)</f>
        <v>15.04</v>
      </c>
      <c r="I71" s="300">
        <f>IFERROR(VLOOKUP(B71,[1]Recettes!$E:$K,6,0),0)</f>
        <v>6.5600000000000005</v>
      </c>
      <c r="J71" s="300">
        <f>IFERROR(VLOOKUP(B71,[1]Recettes!$E:$K,7,0),0)</f>
        <v>15.68</v>
      </c>
    </row>
    <row r="72" spans="1:10">
      <c r="A72" s="203" t="s">
        <v>571</v>
      </c>
      <c r="C72" s="337"/>
      <c r="D72" s="342"/>
      <c r="E72" s="200" t="str">
        <f>VLOOKUP(B71,[1]Recettes!$E:$GU,18,0)</f>
        <v>Chocolat Noir</v>
      </c>
      <c r="F72" s="201">
        <f>VLOOKUP(B71,[1]Recettes!$E:$GU,19,0)</f>
        <v>20</v>
      </c>
    </row>
    <row r="73" spans="1:10" hidden="1">
      <c r="A73" s="203" t="s">
        <v>571</v>
      </c>
      <c r="C73" s="337"/>
      <c r="D73" s="342"/>
      <c r="E73" s="200" t="str">
        <f>VLOOKUP(B71,[1]Recettes!$E:$GU,28,0)</f>
        <v/>
      </c>
      <c r="F73" s="201">
        <f>VLOOKUP(B71,[1]Recettes!$E:$GU,29,0)</f>
        <v>0</v>
      </c>
    </row>
    <row r="74" spans="1:10" hidden="1">
      <c r="A74" s="203" t="s">
        <v>571</v>
      </c>
      <c r="C74" s="337"/>
      <c r="D74" s="342"/>
      <c r="E74" s="200" t="str">
        <f>VLOOKUP(B71,[1]Recettes!$E:$GU,38,0)</f>
        <v/>
      </c>
      <c r="F74" s="201">
        <f>VLOOKUP(B71,[1]Recettes!$E:$GU,39,0)</f>
        <v>0</v>
      </c>
    </row>
    <row r="75" spans="1:10" hidden="1">
      <c r="A75" s="203" t="s">
        <v>571</v>
      </c>
      <c r="C75" s="337"/>
      <c r="D75" s="342"/>
      <c r="E75" s="200" t="str">
        <f>VLOOKUP(B71,[1]Recettes!$E:$GU,48,0)</f>
        <v/>
      </c>
      <c r="F75" s="201">
        <f>VLOOKUP(B71,[1]Recettes!$E:$GU,49,0)</f>
        <v>0</v>
      </c>
    </row>
    <row r="76" spans="1:10" ht="47.1" hidden="1" customHeight="1">
      <c r="A76" s="203" t="s">
        <v>571</v>
      </c>
      <c r="C76" s="337"/>
      <c r="D76" s="342"/>
      <c r="E76" s="200" t="str">
        <f>VLOOKUP(B71,[1]Recettes!$E:$GU,58,0)</f>
        <v/>
      </c>
      <c r="F76" s="201">
        <f>VLOOKUP(B71,[1]Recettes!$E:$GU,59,0)</f>
        <v>0</v>
      </c>
    </row>
    <row r="77" spans="1:10" hidden="1">
      <c r="A77" s="203" t="s">
        <v>571</v>
      </c>
      <c r="C77" s="337"/>
      <c r="D77" s="342"/>
      <c r="E77" s="223" t="str">
        <f>VLOOKUP(B71,[1]Recettes!$E:$GU,68,0)</f>
        <v/>
      </c>
      <c r="F77" s="173">
        <f>VLOOKUP(B71,[1]Recettes!$E:$GU,69,0)</f>
        <v>0</v>
      </c>
    </row>
    <row r="78" spans="1:10" hidden="1">
      <c r="A78" s="203" t="s">
        <v>571</v>
      </c>
      <c r="C78" s="337"/>
      <c r="D78" s="342"/>
      <c r="E78" s="200" t="str">
        <f>VLOOKUP(B71,[1]Recettes!$E:$GU,78,0)</f>
        <v/>
      </c>
      <c r="F78" s="201">
        <f>VLOOKUP(B71,[1]Recettes!$E:$GU,79,0)</f>
        <v>0</v>
      </c>
    </row>
    <row r="79" spans="1:10" hidden="1">
      <c r="A79" s="203" t="s">
        <v>571</v>
      </c>
      <c r="C79" s="337"/>
      <c r="D79" s="342"/>
      <c r="E79" s="200" t="s">
        <v>28</v>
      </c>
      <c r="F79" s="201">
        <v>100</v>
      </c>
    </row>
    <row r="80" spans="1:10" ht="93.95" hidden="1" customHeight="1">
      <c r="A80" s="203" t="s">
        <v>571</v>
      </c>
      <c r="C80" s="337"/>
      <c r="D80" s="342"/>
      <c r="E80" s="200" t="str">
        <f>VLOOKUP(B71,[1]Recettes!$E:$GU,98,0)</f>
        <v/>
      </c>
      <c r="F80" s="201">
        <f>VLOOKUP(B71,[1]Recettes!$E:$GU,99,0)</f>
        <v>0</v>
      </c>
    </row>
    <row r="81" spans="1:10" hidden="1">
      <c r="A81" s="301" t="s">
        <v>651</v>
      </c>
      <c r="B81" s="209"/>
      <c r="C81" s="210"/>
      <c r="D81" s="302"/>
      <c r="E81" s="212"/>
      <c r="F81" s="213"/>
      <c r="G81" s="303">
        <f>IFERROR(#REF!*F81/100,0)</f>
        <v>0</v>
      </c>
      <c r="H81" s="303">
        <f>IFERROR(#REF!*F81/100,0)</f>
        <v>0</v>
      </c>
      <c r="I81" s="303">
        <f>IFERROR(#REF!*F81/100,0)</f>
        <v>0</v>
      </c>
      <c r="J81" s="303">
        <f>IFERROR(#REF!*F81/100,0)</f>
        <v>0</v>
      </c>
    </row>
    <row r="82" spans="1:10" hidden="1">
      <c r="A82" s="301" t="s">
        <v>651</v>
      </c>
      <c r="B82" s="209"/>
      <c r="C82" s="210"/>
      <c r="D82" s="302"/>
      <c r="E82" s="212"/>
      <c r="F82" s="213"/>
      <c r="G82" s="303">
        <f>IFERROR(#REF!*F82/100,0)</f>
        <v>0</v>
      </c>
      <c r="H82" s="303">
        <f>IFERROR(#REF!*F82/100,0)</f>
        <v>0</v>
      </c>
      <c r="I82" s="303">
        <f>IFERROR(#REF!*F82/100,0)</f>
        <v>0</v>
      </c>
      <c r="J82" s="303">
        <f>IFERROR(#REF!*F82/100,0)</f>
        <v>0</v>
      </c>
    </row>
    <row r="83" spans="1:10" hidden="1">
      <c r="A83" s="301" t="s">
        <v>651</v>
      </c>
      <c r="B83" s="209"/>
      <c r="C83" s="210"/>
      <c r="D83" s="302"/>
      <c r="E83" s="212" t="s">
        <v>258</v>
      </c>
      <c r="F83" s="213">
        <v>0</v>
      </c>
      <c r="G83" s="303">
        <f>IFERROR(#REF!*F83/100,0)</f>
        <v>0</v>
      </c>
      <c r="H83" s="303">
        <f>IFERROR(#REF!*F83/100,0)</f>
        <v>0</v>
      </c>
      <c r="I83" s="303">
        <f>IFERROR(#REF!*F83/100,0)</f>
        <v>0</v>
      </c>
      <c r="J83" s="303">
        <f>IFERROR(#REF!*F83/100,0)</f>
        <v>0</v>
      </c>
    </row>
    <row r="84" spans="1:10" s="222" customFormat="1">
      <c r="A84" s="216" t="s">
        <v>558</v>
      </c>
      <c r="B84" s="216"/>
      <c r="C84" s="217"/>
      <c r="D84" s="304"/>
      <c r="E84" s="219"/>
      <c r="F84" s="220"/>
      <c r="G84" s="305"/>
      <c r="H84" s="305"/>
      <c r="I84" s="305"/>
      <c r="J84" s="305"/>
    </row>
    <row r="85" spans="1:10">
      <c r="A85" s="203" t="s">
        <v>500</v>
      </c>
      <c r="B85" s="203" t="s">
        <v>584</v>
      </c>
      <c r="C85" s="339" t="str">
        <f>IFERROR(VLOOKUP(B85,[1]Recettes!E:F,2,0),"")</f>
        <v>Épluchez et coupez la patate douce en gros morceaux.
Mélangez les morceaux de patate douce avec le lait de coco, les épinards et le curry dans une cocotte.
Laissez mijoter le tout une vingtaine de minutes, à feu doux et en remuant.
Faites cuire les crevettes 5 minutes à la poêle, 
Dès qu’elles sont roses, rajoutez-les à la préparation des patates douces curry,</v>
      </c>
      <c r="D85" s="342">
        <f>VLOOKUP(B85,[1]Recettes!E:G,3,0)</f>
        <v>0</v>
      </c>
      <c r="E85" s="200" t="str">
        <f>IFERROR(VLOOKUP(B85,[1]Recettes!$E:$GU,8,0),"")</f>
        <v>Patate Douce</v>
      </c>
      <c r="F85" s="201">
        <f>VLOOKUP(B85,[1]Recettes!$E:$GU,9,0)</f>
        <v>100</v>
      </c>
      <c r="G85" s="300">
        <f>IFERROR(VLOOKUP(B85,[1]Recettes!$E:$K,4,0),0)</f>
        <v>294.5</v>
      </c>
      <c r="H85" s="300">
        <f>IFERROR(VLOOKUP(B85,[1]Recettes!$E:$K,5,0),0)</f>
        <v>20.575000000000003</v>
      </c>
      <c r="I85" s="300">
        <f>IFERROR(VLOOKUP(B85,[1]Recettes!$E:$K,6,0),0)</f>
        <v>10.770000000000001</v>
      </c>
      <c r="J85" s="300">
        <f>IFERROR(VLOOKUP(B85,[1]Recettes!$E:$K,7,0),0)</f>
        <v>27.004999999999999</v>
      </c>
    </row>
    <row r="86" spans="1:10" ht="42">
      <c r="A86" s="203" t="s">
        <v>500</v>
      </c>
      <c r="C86" s="339"/>
      <c r="D86" s="342"/>
      <c r="E86" s="200" t="str">
        <f>VLOOKUP(B85,[1]Recettes!$E:$GU,18,0)</f>
        <v>Lait Noix De Coco 50% Moins De Gras</v>
      </c>
      <c r="F86" s="201">
        <f>VLOOKUP(B85,[1]Recettes!$E:$GU,19,0)</f>
        <v>100</v>
      </c>
    </row>
    <row r="87" spans="1:10">
      <c r="A87" s="203" t="s">
        <v>500</v>
      </c>
      <c r="C87" s="339"/>
      <c r="D87" s="342"/>
      <c r="E87" s="200" t="str">
        <f>VLOOKUP(B85,[1]Recettes!$E:$GU,28,0)</f>
        <v>Épinard</v>
      </c>
      <c r="F87" s="201">
        <f>VLOOKUP(B85,[1]Recettes!$E:$GU,29,0)</f>
        <v>120</v>
      </c>
    </row>
    <row r="88" spans="1:10">
      <c r="A88" s="203" t="s">
        <v>500</v>
      </c>
      <c r="C88" s="339"/>
      <c r="D88" s="342"/>
      <c r="E88" s="200" t="str">
        <f>VLOOKUP(B85,[1]Recettes!$E:$GU,38,0)</f>
        <v>Curry</v>
      </c>
      <c r="F88" s="201">
        <f>VLOOKUP(B85,[1]Recettes!$E:$GU,39,0)</f>
        <v>5</v>
      </c>
    </row>
    <row r="89" spans="1:10">
      <c r="A89" s="203" t="s">
        <v>500</v>
      </c>
      <c r="C89" s="339"/>
      <c r="D89" s="342"/>
      <c r="E89" s="200" t="str">
        <f>VLOOKUP(B85,[1]Recettes!$E:$GU,48,0)</f>
        <v>Crevette</v>
      </c>
      <c r="F89" s="201">
        <f>VLOOKUP(B85,[1]Recettes!$E:$GU,49,0)</f>
        <v>130</v>
      </c>
    </row>
    <row r="90" spans="1:10" ht="39.950000000000003" customHeight="1">
      <c r="A90" s="203" t="s">
        <v>500</v>
      </c>
      <c r="C90" s="339"/>
      <c r="D90" s="342"/>
      <c r="E90" s="200" t="str">
        <f>VLOOKUP(B85,[1]Recettes!$E:$GU,58,0)</f>
        <v/>
      </c>
      <c r="F90" s="310">
        <f>VLOOKUP(B85,[1]Recettes!$E:$GU,59,0)</f>
        <v>0</v>
      </c>
    </row>
    <row r="91" spans="1:10" ht="36.950000000000003" customHeight="1">
      <c r="A91" s="203" t="s">
        <v>500</v>
      </c>
      <c r="C91" s="339"/>
      <c r="D91" s="342"/>
      <c r="E91" s="223" t="str">
        <f>VLOOKUP(B85,[1]Recettes!$E:$GU,68,0)</f>
        <v/>
      </c>
      <c r="F91" s="311">
        <f>VLOOKUP(B85,[1]Recettes!$E:$GU,69,0)</f>
        <v>0</v>
      </c>
    </row>
    <row r="92" spans="1:10" hidden="1">
      <c r="A92" s="203" t="s">
        <v>500</v>
      </c>
      <c r="C92" s="339"/>
      <c r="D92" s="342"/>
      <c r="E92" s="200" t="str">
        <f>VLOOKUP(B85,[1]Recettes!$E:$GU,78,0)</f>
        <v/>
      </c>
      <c r="F92" s="201">
        <f>VLOOKUP(B85,[1]Recettes!$E:$GU,79,0)</f>
        <v>0</v>
      </c>
    </row>
    <row r="93" spans="1:10" hidden="1">
      <c r="A93" s="203" t="s">
        <v>500</v>
      </c>
      <c r="C93" s="339"/>
      <c r="D93" s="342"/>
      <c r="E93" s="200" t="str">
        <f>VLOOKUP(B85,[1]Recettes!$E:$GU,88,0)</f>
        <v/>
      </c>
      <c r="F93" s="201">
        <f>VLOOKUP(B85,[1]Recettes!$E:$GU,89,0)</f>
        <v>0</v>
      </c>
    </row>
    <row r="94" spans="1:10" hidden="1">
      <c r="A94" s="203" t="s">
        <v>500</v>
      </c>
      <c r="C94" s="339"/>
      <c r="D94" s="342"/>
      <c r="E94" s="200" t="str">
        <f>VLOOKUP(B85,[1]Recettes!$E:$GU,98,0)</f>
        <v/>
      </c>
      <c r="F94" s="201">
        <f>VLOOKUP(B85,[1]Recettes!$E:$GU,99,0)</f>
        <v>0</v>
      </c>
    </row>
    <row r="95" spans="1:10" hidden="1">
      <c r="A95" s="203" t="s">
        <v>500</v>
      </c>
      <c r="C95" s="339"/>
      <c r="D95" s="342"/>
      <c r="E95" s="200" t="str">
        <f>VLOOKUP(B85,[1]Recettes!$E:$GU,108,0)</f>
        <v/>
      </c>
      <c r="F95" s="201">
        <f>VLOOKUP(B85,[1]Recettes!$E:$GU,109,0)</f>
        <v>0</v>
      </c>
    </row>
    <row r="96" spans="1:10" hidden="1">
      <c r="A96" s="203" t="s">
        <v>500</v>
      </c>
      <c r="C96" s="339"/>
      <c r="D96" s="342"/>
      <c r="E96" s="200" t="str">
        <f>VLOOKUP(B85,[1]Recettes!$E:$GU,118,0)</f>
        <v/>
      </c>
      <c r="F96" s="201">
        <f>VLOOKUP(B85,[1]Recettes!$E:$GU,119,0)</f>
        <v>0</v>
      </c>
    </row>
    <row r="97" spans="1:10" hidden="1">
      <c r="A97" s="203" t="s">
        <v>500</v>
      </c>
      <c r="C97" s="339"/>
      <c r="D97" s="342"/>
      <c r="E97" s="200" t="str">
        <f>VLOOKUP(B85,[1]Recettes!$E:$GU,128,0)</f>
        <v/>
      </c>
      <c r="F97" s="201">
        <f>VLOOKUP(B85,[1]Recettes!$E:$GU,129,0)</f>
        <v>0</v>
      </c>
    </row>
    <row r="98" spans="1:10" hidden="1">
      <c r="A98" s="203" t="s">
        <v>500</v>
      </c>
      <c r="C98" s="339"/>
      <c r="D98" s="342"/>
      <c r="E98" s="200" t="str">
        <f>VLOOKUP(B85,[1]Recettes!$E:$GU,138,0)</f>
        <v/>
      </c>
      <c r="F98" s="201">
        <f>VLOOKUP(B85,[1]Recettes!$E:$GU,139,0)</f>
        <v>0</v>
      </c>
    </row>
    <row r="99" spans="1:10" hidden="1">
      <c r="A99" s="203" t="s">
        <v>500</v>
      </c>
      <c r="C99" s="339"/>
      <c r="D99" s="342"/>
      <c r="E99" s="200" t="str">
        <f>VLOOKUP(B85,[1]Recettes!$E:$GU,148,0)</f>
        <v/>
      </c>
      <c r="F99" s="201">
        <f>VLOOKUP(B85,[1]Recettes!$E:$GU,149,0)</f>
        <v>0</v>
      </c>
    </row>
    <row r="100" spans="1:10" hidden="1">
      <c r="A100" s="203" t="s">
        <v>500</v>
      </c>
      <c r="C100" s="339"/>
      <c r="D100" s="342"/>
      <c r="E100" s="200" t="str">
        <f>VLOOKUP(B85,[1]Recettes!$E:$GU,158,0)</f>
        <v/>
      </c>
      <c r="F100" s="201">
        <f>VLOOKUP(B85,[1]Recettes!$E:$GU,159,0)</f>
        <v>0</v>
      </c>
    </row>
    <row r="101" spans="1:10" hidden="1">
      <c r="A101" s="203" t="s">
        <v>500</v>
      </c>
      <c r="C101" s="339"/>
      <c r="D101" s="342"/>
      <c r="E101" s="200">
        <f>VLOOKUP(B85,[1]Recettes!$E:$GU,168,0)</f>
        <v>0</v>
      </c>
      <c r="F101" s="201">
        <f>VLOOKUP(B85,[1]Recettes!$E:$GU,169,0)</f>
        <v>0</v>
      </c>
    </row>
    <row r="102" spans="1:10" hidden="1">
      <c r="A102" s="203" t="s">
        <v>500</v>
      </c>
      <c r="C102" s="339"/>
      <c r="D102" s="342"/>
      <c r="E102" s="200">
        <f>VLOOKUP(B85,[1]Recettes!$E:$GU,178,0)</f>
        <v>0</v>
      </c>
      <c r="F102" s="201">
        <f>VLOOKUP(B85,[1]Recettes!$E:$GU,179,0)</f>
        <v>0</v>
      </c>
    </row>
    <row r="103" spans="1:10" hidden="1">
      <c r="A103" s="203" t="s">
        <v>500</v>
      </c>
      <c r="C103" s="339"/>
      <c r="E103" s="200">
        <f>VLOOKUP(B85,[1]Recettes!$E:$GU,188,0)</f>
        <v>0</v>
      </c>
      <c r="F103" s="201">
        <f>VLOOKUP(B85,[1]Recettes!$E:$GU,189,0)</f>
        <v>0</v>
      </c>
    </row>
    <row r="104" spans="1:10" ht="33" hidden="1" customHeight="1">
      <c r="A104" s="203" t="s">
        <v>500</v>
      </c>
      <c r="E104" s="200">
        <f>VLOOKUP(B85,[1]Recettes!$E:$GU,198,0)</f>
        <v>0</v>
      </c>
      <c r="F104" s="201" t="str">
        <f>VLOOKUP(B85,[1]Recettes!$E:$GU,199,0)</f>
        <v>Curry De Patate Douce Et Crevettes</v>
      </c>
    </row>
    <row r="105" spans="1:10" hidden="1">
      <c r="A105" s="301" t="s">
        <v>651</v>
      </c>
      <c r="B105" s="209"/>
      <c r="C105" s="210"/>
      <c r="D105" s="308"/>
      <c r="E105" s="212"/>
      <c r="F105" s="213"/>
      <c r="G105" s="303">
        <f>IFERROR(#REF!*F105/100,0)</f>
        <v>0</v>
      </c>
      <c r="H105" s="303">
        <f>IFERROR(#REF!*F105/100,0)</f>
        <v>0</v>
      </c>
      <c r="I105" s="303">
        <f>IFERROR(#REF!*F105/100,0)</f>
        <v>0</v>
      </c>
      <c r="J105" s="303">
        <f>IFERROR(#REF!*F105/100,0)</f>
        <v>0</v>
      </c>
    </row>
    <row r="106" spans="1:10" hidden="1">
      <c r="A106" s="301" t="s">
        <v>651</v>
      </c>
      <c r="B106" s="209"/>
      <c r="C106" s="210"/>
      <c r="D106" s="308"/>
      <c r="E106" s="212"/>
      <c r="F106" s="213"/>
      <c r="G106" s="303">
        <f>IFERROR(#REF!*F106/100,0)</f>
        <v>0</v>
      </c>
      <c r="H106" s="303">
        <f>IFERROR(#REF!*F106/100,0)</f>
        <v>0</v>
      </c>
      <c r="I106" s="303">
        <f>IFERROR(#REF!*F106/100,0)</f>
        <v>0</v>
      </c>
      <c r="J106" s="303">
        <f>IFERROR(#REF!*F106/100,0)</f>
        <v>0</v>
      </c>
    </row>
    <row r="107" spans="1:10" hidden="1">
      <c r="A107" s="301" t="s">
        <v>651</v>
      </c>
      <c r="B107" s="209"/>
      <c r="C107" s="210"/>
      <c r="D107" s="308"/>
      <c r="E107" s="212" t="s">
        <v>258</v>
      </c>
      <c r="F107" s="213">
        <v>0</v>
      </c>
      <c r="G107" s="303">
        <f>IFERROR(#REF!*F107/100,0)</f>
        <v>0</v>
      </c>
      <c r="H107" s="303">
        <f>IFERROR(#REF!*F107/100,0)</f>
        <v>0</v>
      </c>
      <c r="I107" s="303">
        <f>IFERROR(#REF!*F107/100,0)</f>
        <v>0</v>
      </c>
      <c r="J107" s="303">
        <f>IFERROR(#REF!*F107/100,0)</f>
        <v>0</v>
      </c>
    </row>
    <row r="108" spans="1:10" s="222" customFormat="1">
      <c r="A108" s="216" t="s">
        <v>558</v>
      </c>
      <c r="B108" s="216"/>
      <c r="C108" s="217"/>
      <c r="D108" s="309"/>
      <c r="E108" s="219"/>
      <c r="F108" s="220"/>
      <c r="G108" s="305"/>
      <c r="H108" s="305"/>
      <c r="I108" s="305"/>
      <c r="J108" s="305"/>
    </row>
    <row r="109" spans="1:10" hidden="1">
      <c r="A109" s="203" t="s">
        <v>571</v>
      </c>
      <c r="B109" s="203"/>
      <c r="C109" s="339" t="str">
        <f>IFERROR(VLOOKUP(B109,[1]Recettes!E:F,2,0),"")</f>
        <v/>
      </c>
      <c r="D109" s="343" t="e">
        <f>VLOOKUP(B109,[1]Recettes!E:G,3,0)</f>
        <v>#N/A</v>
      </c>
      <c r="E109" s="200" t="str">
        <f>IFERROR(VLOOKUP(B109,[1]Recettes!$E:$GU,8,0),"")</f>
        <v/>
      </c>
      <c r="F109" s="201" t="e">
        <f>VLOOKUP(B109,[1]Recettes!$E:$GU,9,0)</f>
        <v>#N/A</v>
      </c>
      <c r="G109" s="300">
        <f>IFERROR(VLOOKUP(B109,[1]Recettes!$E:$K,4,0),0)</f>
        <v>0</v>
      </c>
      <c r="H109" s="300">
        <f>IFERROR(VLOOKUP(B109,[1]Recettes!$E:$K,5,0),0)</f>
        <v>0</v>
      </c>
      <c r="I109" s="300">
        <f>IFERROR(VLOOKUP(B109,[1]Recettes!$E:$K,6,0),0)</f>
        <v>0</v>
      </c>
      <c r="J109" s="300">
        <f>IFERROR(VLOOKUP(B109,[1]Recettes!$E:$K,7,0),0)</f>
        <v>0</v>
      </c>
    </row>
    <row r="110" spans="1:10" hidden="1">
      <c r="A110" s="203" t="s">
        <v>571</v>
      </c>
      <c r="C110" s="339"/>
      <c r="D110" s="343"/>
      <c r="E110" s="200" t="e">
        <f>VLOOKUP(B109,[1]Recettes!$E:$GU,18,0)</f>
        <v>#N/A</v>
      </c>
      <c r="F110" s="201" t="e">
        <f>VLOOKUP(B109,[1]Recettes!$E:$GU,19,0)</f>
        <v>#N/A</v>
      </c>
    </row>
    <row r="111" spans="1:10" hidden="1">
      <c r="A111" s="203" t="s">
        <v>571</v>
      </c>
      <c r="C111" s="339"/>
      <c r="D111" s="343"/>
      <c r="E111" s="200" t="e">
        <f>VLOOKUP(B109,[1]Recettes!$E:$GU,28,0)</f>
        <v>#N/A</v>
      </c>
      <c r="F111" s="201" t="e">
        <f>VLOOKUP(B109,[1]Recettes!$E:$GU,29,0)</f>
        <v>#N/A</v>
      </c>
    </row>
    <row r="112" spans="1:10" hidden="1">
      <c r="A112" s="203" t="s">
        <v>571</v>
      </c>
      <c r="C112" s="339"/>
      <c r="D112" s="343"/>
      <c r="E112" s="200" t="e">
        <f>VLOOKUP(B109,[1]Recettes!$E:$GU,38,0)</f>
        <v>#N/A</v>
      </c>
      <c r="F112" s="201" t="e">
        <f>VLOOKUP(B109,[1]Recettes!$E:$GU,39,0)</f>
        <v>#N/A</v>
      </c>
    </row>
    <row r="113" spans="1:6" hidden="1">
      <c r="A113" s="203" t="s">
        <v>571</v>
      </c>
      <c r="C113" s="339"/>
      <c r="D113" s="343"/>
      <c r="E113" s="200" t="e">
        <f>VLOOKUP(B109,[1]Recettes!$E:$GU,48,0)</f>
        <v>#N/A</v>
      </c>
      <c r="F113" s="201" t="e">
        <f>VLOOKUP(B109,[1]Recettes!$E:$GU,49,0)</f>
        <v>#N/A</v>
      </c>
    </row>
    <row r="114" spans="1:6" hidden="1">
      <c r="A114" s="203" t="s">
        <v>571</v>
      </c>
      <c r="C114" s="339"/>
      <c r="D114" s="343"/>
      <c r="E114" s="200" t="e">
        <f>VLOOKUP(B109,[1]Recettes!$E:$GU,58,0)</f>
        <v>#N/A</v>
      </c>
      <c r="F114" s="201" t="e">
        <f>VLOOKUP(B109,[1]Recettes!$E:$GU,59,0)</f>
        <v>#N/A</v>
      </c>
    </row>
    <row r="115" spans="1:6" hidden="1">
      <c r="A115" s="203" t="s">
        <v>571</v>
      </c>
      <c r="C115" s="339"/>
      <c r="D115" s="343"/>
      <c r="E115" s="223" t="e">
        <f>VLOOKUP(B109,[1]Recettes!$E:$GU,68,0)</f>
        <v>#N/A</v>
      </c>
      <c r="F115" s="173" t="e">
        <f>VLOOKUP(B109,[1]Recettes!$E:$GU,69,0)</f>
        <v>#N/A</v>
      </c>
    </row>
    <row r="116" spans="1:6" hidden="1">
      <c r="A116" s="203" t="s">
        <v>571</v>
      </c>
      <c r="C116" s="339"/>
      <c r="D116" s="343"/>
      <c r="E116" s="200" t="e">
        <f>VLOOKUP(B109,[1]Recettes!$E:$GU,78,0)</f>
        <v>#N/A</v>
      </c>
      <c r="F116" s="201" t="e">
        <f>VLOOKUP(B109,[1]Recettes!$E:$GU,79,0)</f>
        <v>#N/A</v>
      </c>
    </row>
    <row r="117" spans="1:6" hidden="1">
      <c r="A117" s="203" t="s">
        <v>571</v>
      </c>
      <c r="C117" s="339"/>
      <c r="D117" s="343"/>
      <c r="E117" s="200" t="e">
        <f>VLOOKUP(B109,[1]Recettes!$E:$GU,88,0)</f>
        <v>#N/A</v>
      </c>
      <c r="F117" s="201" t="e">
        <f>VLOOKUP(B109,[1]Recettes!$E:$GU,89,0)</f>
        <v>#N/A</v>
      </c>
    </row>
    <row r="118" spans="1:6" hidden="1">
      <c r="A118" s="203" t="s">
        <v>571</v>
      </c>
      <c r="C118" s="339"/>
      <c r="D118" s="343"/>
      <c r="E118" s="200" t="e">
        <f>VLOOKUP(B109,[1]Recettes!$E:$GU,98,0)</f>
        <v>#N/A</v>
      </c>
      <c r="F118" s="201" t="e">
        <f>VLOOKUP(B109,[1]Recettes!$E:$GU,99,0)</f>
        <v>#N/A</v>
      </c>
    </row>
    <row r="119" spans="1:6" hidden="1">
      <c r="A119" s="203" t="s">
        <v>571</v>
      </c>
      <c r="C119" s="339"/>
      <c r="D119" s="343"/>
      <c r="E119" s="200" t="e">
        <f>VLOOKUP(B109,[1]Recettes!$E:$GU,108,0)</f>
        <v>#N/A</v>
      </c>
      <c r="F119" s="201" t="e">
        <f>VLOOKUP(B109,[1]Recettes!$E:$GU,109,0)</f>
        <v>#N/A</v>
      </c>
    </row>
    <row r="120" spans="1:6" hidden="1">
      <c r="A120" s="203" t="s">
        <v>571</v>
      </c>
      <c r="C120" s="339"/>
      <c r="D120" s="343"/>
      <c r="E120" s="200" t="e">
        <f>VLOOKUP(B109,[1]Recettes!$E:$GU,118,0)</f>
        <v>#N/A</v>
      </c>
      <c r="F120" s="201" t="e">
        <f>VLOOKUP(B109,[1]Recettes!$E:$GU,119,0)</f>
        <v>#N/A</v>
      </c>
    </row>
    <row r="121" spans="1:6" hidden="1">
      <c r="A121" s="203" t="s">
        <v>571</v>
      </c>
      <c r="C121" s="339"/>
      <c r="D121" s="343"/>
      <c r="E121" s="200" t="e">
        <f>VLOOKUP(B109,[1]Recettes!$E:$GU,128,0)</f>
        <v>#N/A</v>
      </c>
      <c r="F121" s="201" t="e">
        <f>VLOOKUP(B109,[1]Recettes!$E:$GU,129,0)</f>
        <v>#N/A</v>
      </c>
    </row>
    <row r="122" spans="1:6" hidden="1">
      <c r="A122" s="203" t="s">
        <v>571</v>
      </c>
      <c r="C122" s="339"/>
      <c r="D122" s="343"/>
      <c r="E122" s="200" t="e">
        <f>VLOOKUP(B109,[1]Recettes!$E:$GU,138,0)</f>
        <v>#N/A</v>
      </c>
      <c r="F122" s="201" t="e">
        <f>VLOOKUP(B109,[1]Recettes!$E:$GU,139,0)</f>
        <v>#N/A</v>
      </c>
    </row>
    <row r="123" spans="1:6" hidden="1">
      <c r="A123" s="203" t="s">
        <v>571</v>
      </c>
      <c r="C123" s="339"/>
      <c r="D123" s="343"/>
      <c r="E123" s="200" t="e">
        <f>VLOOKUP(B109,[1]Recettes!$E:$GU,148,0)</f>
        <v>#N/A</v>
      </c>
      <c r="F123" s="201" t="e">
        <f>VLOOKUP(B109,[1]Recettes!$E:$GU,149,0)</f>
        <v>#N/A</v>
      </c>
    </row>
    <row r="124" spans="1:6" hidden="1">
      <c r="A124" s="203" t="s">
        <v>571</v>
      </c>
      <c r="C124" s="339"/>
      <c r="D124" s="343"/>
      <c r="E124" s="200" t="e">
        <f>VLOOKUP(B109,[1]Recettes!$E:$GU,158,0)</f>
        <v>#N/A</v>
      </c>
      <c r="F124" s="201" t="e">
        <f>VLOOKUP(B109,[1]Recettes!$E:$GU,159,0)</f>
        <v>#N/A</v>
      </c>
    </row>
    <row r="125" spans="1:6" hidden="1">
      <c r="A125" s="203" t="s">
        <v>571</v>
      </c>
      <c r="C125" s="339"/>
      <c r="D125" s="343"/>
      <c r="E125" s="200" t="e">
        <f>VLOOKUP(B109,[1]Recettes!$E:$GU,168,0)</f>
        <v>#N/A</v>
      </c>
      <c r="F125" s="201" t="e">
        <f>VLOOKUP(B109,[1]Recettes!$E:$GU,169,0)</f>
        <v>#N/A</v>
      </c>
    </row>
    <row r="126" spans="1:6" hidden="1">
      <c r="A126" s="203" t="s">
        <v>571</v>
      </c>
      <c r="C126" s="339"/>
      <c r="E126" s="200" t="e">
        <f>VLOOKUP(B109,[1]Recettes!$E:$GU,178,0)</f>
        <v>#N/A</v>
      </c>
      <c r="F126" s="201" t="e">
        <f>VLOOKUP(B109,[1]Recettes!$E:$GU,179,0)</f>
        <v>#N/A</v>
      </c>
    </row>
    <row r="127" spans="1:6" hidden="1">
      <c r="A127" s="203" t="s">
        <v>571</v>
      </c>
      <c r="C127" s="339"/>
      <c r="E127" s="200" t="e">
        <f>VLOOKUP(B109,[1]Recettes!$E:$GU,188,0)</f>
        <v>#N/A</v>
      </c>
      <c r="F127" s="201" t="e">
        <f>VLOOKUP(B109,[1]Recettes!$E:$GU,189,0)</f>
        <v>#N/A</v>
      </c>
    </row>
    <row r="128" spans="1:6" hidden="1">
      <c r="A128" s="203" t="s">
        <v>571</v>
      </c>
      <c r="E128" s="200" t="e">
        <f>VLOOKUP(B109,[1]Recettes!$E:$GU,198,0)</f>
        <v>#N/A</v>
      </c>
      <c r="F128" s="201" t="e">
        <f>VLOOKUP(B109,[1]Recettes!$E:$GU,199,0)</f>
        <v>#N/A</v>
      </c>
    </row>
    <row r="129" spans="1:10" hidden="1">
      <c r="A129" s="301" t="s">
        <v>651</v>
      </c>
      <c r="B129" s="209"/>
      <c r="C129" s="210"/>
      <c r="D129" s="308"/>
      <c r="E129" s="212"/>
      <c r="F129" s="213"/>
      <c r="G129" s="303">
        <f>IFERROR(#REF!*F129/100,0)</f>
        <v>0</v>
      </c>
      <c r="H129" s="303">
        <f>IFERROR(#REF!*F129/100,0)</f>
        <v>0</v>
      </c>
      <c r="I129" s="303">
        <f>IFERROR(#REF!*F129/100,0)</f>
        <v>0</v>
      </c>
      <c r="J129" s="303">
        <f>IFERROR(#REF!*F129/100,0)</f>
        <v>0</v>
      </c>
    </row>
    <row r="130" spans="1:10" hidden="1">
      <c r="A130" s="301" t="s">
        <v>651</v>
      </c>
      <c r="B130" s="209"/>
      <c r="C130" s="210"/>
      <c r="D130" s="308"/>
      <c r="E130" s="212" t="s">
        <v>258</v>
      </c>
      <c r="F130" s="213">
        <v>0</v>
      </c>
      <c r="G130" s="303">
        <f>IFERROR(#REF!*F130/100,0)</f>
        <v>0</v>
      </c>
      <c r="H130" s="303">
        <f>IFERROR(#REF!*F130/100,0)</f>
        <v>0</v>
      </c>
      <c r="I130" s="303">
        <f>IFERROR(#REF!*F130/100,0)</f>
        <v>0</v>
      </c>
      <c r="J130" s="303">
        <f>IFERROR(#REF!*F130/100,0)</f>
        <v>0</v>
      </c>
    </row>
    <row r="131" spans="1:10" hidden="1">
      <c r="A131" s="301" t="s">
        <v>651</v>
      </c>
      <c r="B131" s="209"/>
      <c r="C131" s="210"/>
      <c r="D131" s="308"/>
      <c r="E131" s="212"/>
      <c r="F131" s="213"/>
      <c r="G131" s="303">
        <f>IFERROR(#REF!*F131/100,0)</f>
        <v>0</v>
      </c>
      <c r="H131" s="303">
        <f>IFERROR(#REF!*F131/100,0)</f>
        <v>0</v>
      </c>
      <c r="I131" s="303">
        <f>IFERROR(#REF!*F131/100,0)</f>
        <v>0</v>
      </c>
      <c r="J131" s="303">
        <f>IFERROR(#REF!*F131/100,0)</f>
        <v>0</v>
      </c>
    </row>
    <row r="132" spans="1:10" s="222" customFormat="1" hidden="1">
      <c r="A132" s="216"/>
      <c r="B132" s="216"/>
      <c r="C132" s="217"/>
      <c r="D132" s="309"/>
      <c r="E132" s="219"/>
      <c r="F132" s="220"/>
      <c r="G132" s="305"/>
      <c r="H132" s="305"/>
      <c r="I132" s="305"/>
      <c r="J132" s="305"/>
    </row>
  </sheetData>
  <mergeCells count="13">
    <mergeCell ref="C109:C127"/>
    <mergeCell ref="D109:D125"/>
    <mergeCell ref="A1:F2"/>
    <mergeCell ref="C9:C27"/>
    <mergeCell ref="D9:D28"/>
    <mergeCell ref="C33:C41"/>
    <mergeCell ref="D33:D41"/>
    <mergeCell ref="C47:C65"/>
    <mergeCell ref="D47:D62"/>
    <mergeCell ref="C71:C80"/>
    <mergeCell ref="D71:D80"/>
    <mergeCell ref="C85:C103"/>
    <mergeCell ref="D85:D102"/>
  </mergeCells>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promptTitle="Repas" xr:uid="{8367779E-C34F-E940-9E96-F9D0C0564F35}">
          <x14:formula1>
            <xm:f>'C:\Users\dido974apple\OneDrive\2019_MNFC_Recettes\[2020.01_MNFC_Ebook_base_claudine.xlsx]Data 2'!#REF!</xm:f>
          </x14:formula1>
          <xm:sqref>A9:A131</xm:sqref>
        </x14:dataValidation>
        <x14:dataValidation type="list" allowBlank="1" showInputMessage="1" showErrorMessage="1" promptTitle="Repas" xr:uid="{6F33E88D-B9F5-4E40-9395-AE2686398637}">
          <x14:formula1>
            <xm:f>'C:\Users\dido974apple\OneDrive\2019_MNFC_Recettes\[2020.01_MNFC_Ebook_base_claudine.xlsx]Recettes'!#REF!</xm:f>
          </x14:formula1>
          <xm:sqref>B9 B33 B47 B71 B85 B109</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808729-C175-C247-9173-245DE4B4E394}">
  <sheetPr codeName="Feuil6"/>
  <dimension ref="A1:J132"/>
  <sheetViews>
    <sheetView workbookViewId="0">
      <selection activeCell="K1" sqref="K1:N1048576"/>
    </sheetView>
  </sheetViews>
  <sheetFormatPr baseColWidth="10" defaultColWidth="10.875" defaultRowHeight="21"/>
  <cols>
    <col min="1" max="1" width="19.125" style="204" customWidth="1"/>
    <col min="2" max="2" width="51.375" style="204" customWidth="1"/>
    <col min="3" max="3" width="61" style="207" customWidth="1"/>
    <col min="4" max="4" width="21.125" style="307" customWidth="1"/>
    <col min="5" max="5" width="31.875" style="223" customWidth="1"/>
    <col min="6" max="6" width="16.375" style="173" customWidth="1"/>
    <col min="7" max="10" width="10.875" style="294"/>
    <col min="11" max="16384" width="10.875" style="78"/>
  </cols>
  <sheetData>
    <row r="1" spans="1:10" s="225" customFormat="1" ht="31.5">
      <c r="A1" s="344" t="s">
        <v>657</v>
      </c>
      <c r="B1" s="344"/>
      <c r="C1" s="344"/>
      <c r="D1" s="344"/>
      <c r="E1" s="344"/>
      <c r="F1" s="344"/>
      <c r="G1" s="292"/>
      <c r="H1" s="292"/>
      <c r="I1" s="292"/>
      <c r="J1" s="292"/>
    </row>
    <row r="2" spans="1:10" s="225" customFormat="1" ht="31.5">
      <c r="A2" s="344"/>
      <c r="B2" s="344"/>
      <c r="C2" s="344"/>
      <c r="D2" s="344"/>
      <c r="E2" s="344"/>
      <c r="F2" s="344"/>
      <c r="G2" s="292"/>
      <c r="H2" s="292"/>
      <c r="I2" s="292"/>
      <c r="J2" s="292"/>
    </row>
    <row r="3" spans="1:10" ht="14.1" customHeight="1">
      <c r="A3" s="293"/>
      <c r="B3" s="293"/>
      <c r="C3" s="293"/>
      <c r="D3" s="293"/>
      <c r="E3" s="293"/>
      <c r="F3" s="293"/>
    </row>
    <row r="4" spans="1:10">
      <c r="A4" s="293"/>
      <c r="B4" s="293"/>
      <c r="C4" s="196"/>
      <c r="D4" s="196"/>
      <c r="E4" s="293"/>
      <c r="F4" s="295" t="s">
        <v>647</v>
      </c>
      <c r="G4" s="296">
        <v>1600</v>
      </c>
      <c r="H4" s="296">
        <v>120</v>
      </c>
      <c r="I4" s="296">
        <v>70</v>
      </c>
      <c r="J4" s="296">
        <v>120</v>
      </c>
    </row>
    <row r="5" spans="1:10" ht="12" customHeight="1">
      <c r="A5" s="293"/>
      <c r="B5" s="293"/>
      <c r="C5" s="196"/>
      <c r="D5" s="196"/>
      <c r="E5" s="293"/>
      <c r="F5" s="293"/>
    </row>
    <row r="6" spans="1:10">
      <c r="A6" s="293"/>
      <c r="B6" s="293"/>
      <c r="C6" s="196"/>
      <c r="D6" s="196"/>
      <c r="E6" s="293"/>
      <c r="F6" s="297" t="s">
        <v>545</v>
      </c>
      <c r="G6" s="298">
        <f>G9+G33+G47+G71+G85+G109+G29+G31+G43+G45+G67+G69+G81+G83+G105+G107+G129+G130+G131+G44</f>
        <v>1522.68</v>
      </c>
      <c r="H6" s="298">
        <f t="shared" ref="H6:J6" si="0">H9+H33+H47+H71+H85+H109+H29+H31+H43+H45+H67+H69+H81+H83+H105+H107+H129+H130+H131+H44</f>
        <v>118.71100000000001</v>
      </c>
      <c r="I6" s="298">
        <f t="shared" si="0"/>
        <v>57.685000000000002</v>
      </c>
      <c r="J6" s="298">
        <f t="shared" si="0"/>
        <v>101.321</v>
      </c>
    </row>
    <row r="7" spans="1:10" ht="17.100000000000001" customHeight="1">
      <c r="A7" s="293"/>
      <c r="B7" s="293"/>
      <c r="C7" s="293"/>
      <c r="D7" s="196"/>
      <c r="E7" s="293"/>
      <c r="F7" s="293"/>
      <c r="G7" s="293"/>
      <c r="H7" s="293"/>
      <c r="I7" s="293"/>
      <c r="J7" s="293"/>
    </row>
    <row r="8" spans="1:10" s="196" customFormat="1" ht="57.95" customHeight="1">
      <c r="A8" s="299" t="s">
        <v>500</v>
      </c>
      <c r="B8" s="299" t="s">
        <v>0</v>
      </c>
      <c r="C8" s="299" t="s">
        <v>1</v>
      </c>
      <c r="D8" s="299" t="s">
        <v>648</v>
      </c>
      <c r="E8" s="299" t="s">
        <v>649</v>
      </c>
      <c r="F8" s="299" t="s">
        <v>7</v>
      </c>
      <c r="G8" s="299" t="s">
        <v>2</v>
      </c>
      <c r="H8" s="299" t="s">
        <v>3</v>
      </c>
      <c r="I8" s="299" t="s">
        <v>4</v>
      </c>
      <c r="J8" s="299" t="s">
        <v>5</v>
      </c>
    </row>
    <row r="9" spans="1:10">
      <c r="A9" s="203" t="s">
        <v>558</v>
      </c>
      <c r="B9" s="203" t="s">
        <v>118</v>
      </c>
      <c r="C9" s="339" t="str">
        <f>IFERROR(VLOOKUP(B9,[1]Recettes!E:F,2,0),"")</f>
        <v>Coupez la banane en gros morceaux et écrasez-la à la fourchette dans un bol.
Ajoutez tous les ingrédients et mélangez bien lors de chaque ajout.
Cuire le tout pendant 3 minutes à la puissance maximum du micro-onde.</v>
      </c>
      <c r="D9" s="337">
        <f>VLOOKUP(B9,[1]Recettes!E:G,3,0)</f>
        <v>0</v>
      </c>
      <c r="E9" s="200" t="str">
        <f>IFERROR(VLOOKUP(B9,[1]Recettes!$E:$GU,8,0),"")</f>
        <v>Banane</v>
      </c>
      <c r="F9" s="201">
        <f>VLOOKUP(B9,[1]Recettes!$E:$GU,9,0)</f>
        <v>100</v>
      </c>
      <c r="G9" s="300">
        <f>IFERROR(VLOOKUP(B9,[1]Recettes!$E:$K,4,0),0)</f>
        <v>395</v>
      </c>
      <c r="H9" s="300">
        <f>IFERROR(VLOOKUP(B9,[1]Recettes!$E:$K,5,0),0)</f>
        <v>23.775000000000002</v>
      </c>
      <c r="I9" s="300">
        <f>IFERROR(VLOOKUP(B9,[1]Recettes!$E:$K,6,0),0)</f>
        <v>10.860000000000001</v>
      </c>
      <c r="J9" s="300">
        <f>IFERROR(VLOOKUP(B9,[1]Recettes!$E:$K,7,0),0)</f>
        <v>47.160000000000004</v>
      </c>
    </row>
    <row r="10" spans="1:10">
      <c r="A10" s="203" t="s">
        <v>558</v>
      </c>
      <c r="B10" s="203"/>
      <c r="C10" s="339"/>
      <c r="D10" s="337"/>
      <c r="E10" s="200" t="str">
        <f>VLOOKUP(B9,[1]Recettes!$E:$GU,18,0)</f>
        <v>Blanc D'Œuf</v>
      </c>
      <c r="F10" s="201">
        <f>VLOOKUP(B9,[1]Recettes!$E:$GU,19,0)</f>
        <v>60</v>
      </c>
    </row>
    <row r="11" spans="1:10">
      <c r="A11" s="203" t="s">
        <v>558</v>
      </c>
      <c r="C11" s="339"/>
      <c r="D11" s="337"/>
      <c r="E11" s="200" t="str">
        <f>VLOOKUP(B9,[1]Recettes!$E:$GU,28,0)</f>
        <v>Œuf</v>
      </c>
      <c r="F11" s="201">
        <f>VLOOKUP(B9,[1]Recettes!$E:$GU,29,0)</f>
        <v>50</v>
      </c>
    </row>
    <row r="12" spans="1:10">
      <c r="A12" s="203" t="s">
        <v>558</v>
      </c>
      <c r="C12" s="339"/>
      <c r="D12" s="337"/>
      <c r="E12" s="200" t="str">
        <f>VLOOKUP(B9,[1]Recettes!$E:$GU,38,0)</f>
        <v xml:space="preserve">Flocons D’Avoine </v>
      </c>
      <c r="F12" s="201">
        <f>VLOOKUP(B9,[1]Recettes!$E:$GU,39,0)</f>
        <v>30</v>
      </c>
    </row>
    <row r="13" spans="1:10">
      <c r="A13" s="203" t="s">
        <v>558</v>
      </c>
      <c r="C13" s="339"/>
      <c r="D13" s="337"/>
      <c r="E13" s="200" t="str">
        <f>VLOOKUP(B9,[1]Recettes!$E:$GU,48,0)</f>
        <v>Pépite De Chocolat</v>
      </c>
      <c r="F13" s="201">
        <f>VLOOKUP(B9,[1]Recettes!$E:$GU,49,0)</f>
        <v>10</v>
      </c>
    </row>
    <row r="14" spans="1:10">
      <c r="A14" s="203" t="s">
        <v>558</v>
      </c>
      <c r="C14" s="339"/>
      <c r="D14" s="337"/>
      <c r="E14" s="200" t="str">
        <f>VLOOKUP(B9,[1]Recettes!$E:$GU,58,0)</f>
        <v>Levure</v>
      </c>
      <c r="F14" s="201">
        <f>VLOOKUP(B9,[1]Recettes!$E:$GU,59,0)</f>
        <v>5</v>
      </c>
    </row>
    <row r="15" spans="1:10">
      <c r="A15" s="203" t="s">
        <v>558</v>
      </c>
      <c r="C15" s="339"/>
      <c r="D15" s="337"/>
      <c r="E15" s="223" t="str">
        <f>VLOOKUP(B9,[1]Recettes!$E:$GU,68,0)</f>
        <v>Épices : Cannelle À Volonté</v>
      </c>
      <c r="F15" s="173">
        <f>VLOOKUP(B9,[1]Recettes!$E:$GU,69,0)</f>
        <v>0</v>
      </c>
    </row>
    <row r="16" spans="1:10" hidden="1">
      <c r="A16" s="203" t="s">
        <v>558</v>
      </c>
      <c r="C16" s="339"/>
      <c r="D16" s="337"/>
      <c r="E16" s="200" t="str">
        <f>VLOOKUP(B9,[1]Recettes!$E:$GU,78,0)</f>
        <v/>
      </c>
      <c r="F16" s="201">
        <f>VLOOKUP(B9,[1]Recettes!$E:$GU,79,0)</f>
        <v>0</v>
      </c>
    </row>
    <row r="17" spans="1:10" hidden="1">
      <c r="A17" s="203" t="s">
        <v>558</v>
      </c>
      <c r="C17" s="339"/>
      <c r="D17" s="337"/>
      <c r="E17" s="200" t="str">
        <f>VLOOKUP(B9,[1]Recettes!$E:$GU,88,0)</f>
        <v/>
      </c>
      <c r="F17" s="201">
        <f>VLOOKUP(B9,[1]Recettes!$E:$GU,89,0)</f>
        <v>0</v>
      </c>
    </row>
    <row r="18" spans="1:10" hidden="1">
      <c r="A18" s="203" t="s">
        <v>558</v>
      </c>
      <c r="C18" s="339"/>
      <c r="D18" s="337"/>
      <c r="E18" s="200" t="str">
        <f>VLOOKUP(B9,[1]Recettes!$E:$GU,98,0)</f>
        <v/>
      </c>
      <c r="F18" s="201">
        <f>VLOOKUP(B9,[1]Recettes!$E:$GU,99,0)</f>
        <v>0</v>
      </c>
    </row>
    <row r="19" spans="1:10" hidden="1">
      <c r="A19" s="203" t="s">
        <v>558</v>
      </c>
      <c r="C19" s="339"/>
      <c r="D19" s="337"/>
      <c r="E19" s="200" t="str">
        <f>VLOOKUP(B9,[1]Recettes!$E:$GU,108,0)</f>
        <v/>
      </c>
      <c r="F19" s="201">
        <f>VLOOKUP(B9,[1]Recettes!$E:$GU,109,0)</f>
        <v>0</v>
      </c>
    </row>
    <row r="20" spans="1:10" hidden="1">
      <c r="A20" s="203" t="s">
        <v>558</v>
      </c>
      <c r="C20" s="339"/>
      <c r="D20" s="337"/>
      <c r="E20" s="200" t="str">
        <f>VLOOKUP(B9,[1]Recettes!$E:$GU,118,0)</f>
        <v/>
      </c>
      <c r="F20" s="201">
        <f>VLOOKUP(B9,[1]Recettes!$E:$GU,119,0)</f>
        <v>0</v>
      </c>
    </row>
    <row r="21" spans="1:10" hidden="1">
      <c r="A21" s="203" t="s">
        <v>558</v>
      </c>
      <c r="C21" s="339"/>
      <c r="D21" s="337"/>
      <c r="E21" s="200" t="str">
        <f>VLOOKUP(B9,[1]Recettes!$E:$GU,128,0)</f>
        <v/>
      </c>
      <c r="F21" s="201">
        <f>VLOOKUP(B9,[1]Recettes!$E:$GU,129,0)</f>
        <v>0</v>
      </c>
    </row>
    <row r="22" spans="1:10" hidden="1">
      <c r="A22" s="203" t="s">
        <v>558</v>
      </c>
      <c r="C22" s="339"/>
      <c r="D22" s="337"/>
      <c r="E22" s="200" t="str">
        <f>VLOOKUP(B9,[1]Recettes!$E:$GU,138,0)</f>
        <v/>
      </c>
      <c r="F22" s="201">
        <f>VLOOKUP(B9,[1]Recettes!$E:$GU,139,0)</f>
        <v>0</v>
      </c>
    </row>
    <row r="23" spans="1:10" hidden="1">
      <c r="A23" s="203" t="s">
        <v>558</v>
      </c>
      <c r="C23" s="339"/>
      <c r="D23" s="337"/>
      <c r="E23" s="200" t="str">
        <f>VLOOKUP(B9,[1]Recettes!$E:$GU,148,0)</f>
        <v/>
      </c>
      <c r="F23" s="201">
        <f>VLOOKUP(B9,[1]Recettes!$E:$GU,149,0)</f>
        <v>0</v>
      </c>
    </row>
    <row r="24" spans="1:10" hidden="1">
      <c r="A24" s="203" t="s">
        <v>558</v>
      </c>
      <c r="C24" s="339"/>
      <c r="D24" s="337"/>
      <c r="E24" s="200" t="str">
        <f>VLOOKUP(B9,[1]Recettes!$E:$GU,158,0)</f>
        <v/>
      </c>
      <c r="F24" s="201">
        <f>VLOOKUP(B9,[1]Recettes!$E:$GU,159,0)</f>
        <v>0</v>
      </c>
    </row>
    <row r="25" spans="1:10" hidden="1">
      <c r="A25" s="203" t="s">
        <v>558</v>
      </c>
      <c r="C25" s="339"/>
      <c r="D25" s="337"/>
      <c r="E25" s="200">
        <f>VLOOKUP(B9,[1]Recettes!$E:$GU,168,0)</f>
        <v>0</v>
      </c>
      <c r="F25" s="201">
        <f>VLOOKUP(B9,[1]Recettes!$E:$GU,169,0)</f>
        <v>0</v>
      </c>
    </row>
    <row r="26" spans="1:10" hidden="1">
      <c r="A26" s="203" t="s">
        <v>558</v>
      </c>
      <c r="C26" s="339"/>
      <c r="D26" s="337"/>
      <c r="E26" s="200">
        <f>VLOOKUP(B9,[1]Recettes!$E:$GU,178,0)</f>
        <v>0</v>
      </c>
      <c r="F26" s="201">
        <f>VLOOKUP(B9,[1]Recettes!$E:$GU,179,0)</f>
        <v>0</v>
      </c>
    </row>
    <row r="27" spans="1:10" hidden="1">
      <c r="A27" s="203" t="s">
        <v>558</v>
      </c>
      <c r="C27" s="339"/>
      <c r="D27" s="337"/>
      <c r="E27" s="200">
        <f>VLOOKUP(B9,[1]Recettes!$E:$GU,188,0)</f>
        <v>0</v>
      </c>
      <c r="F27" s="201">
        <f>VLOOKUP(B9,[1]Recettes!$E:$GU,189,0)</f>
        <v>0</v>
      </c>
    </row>
    <row r="28" spans="1:10" ht="63" hidden="1">
      <c r="A28" s="203" t="s">
        <v>558</v>
      </c>
      <c r="D28" s="337"/>
      <c r="E28" s="200">
        <f>VLOOKUP(B9,[1]Recettes!$E:$GU,198,0)</f>
        <v>0</v>
      </c>
      <c r="F28" s="201" t="str">
        <f>VLOOKUP(B9,[1]Recettes!$E:$GU,199,0)</f>
        <v>Bowlcake À La Banane Version 2</v>
      </c>
    </row>
    <row r="29" spans="1:10" ht="42">
      <c r="A29" s="301" t="s">
        <v>651</v>
      </c>
      <c r="B29" s="209"/>
      <c r="C29" s="210"/>
      <c r="D29" s="308"/>
      <c r="E29" s="212" t="s">
        <v>654</v>
      </c>
      <c r="F29" s="213">
        <v>10</v>
      </c>
      <c r="G29" s="303">
        <f>IFERROR(#REF!*F29/100,0)</f>
        <v>0</v>
      </c>
      <c r="H29" s="303">
        <f>IFERROR(#REF!*F29/100,0)</f>
        <v>0</v>
      </c>
      <c r="I29" s="303">
        <f>IFERROR(#REF!*F29/100,0)</f>
        <v>0</v>
      </c>
      <c r="J29" s="303">
        <f>IFERROR(#REF!*F29/100,0)</f>
        <v>0</v>
      </c>
    </row>
    <row r="30" spans="1:10" hidden="1">
      <c r="A30" s="301" t="s">
        <v>651</v>
      </c>
      <c r="B30" s="209"/>
      <c r="C30" s="210"/>
      <c r="D30" s="308"/>
      <c r="E30" s="212" t="s">
        <v>258</v>
      </c>
      <c r="F30" s="213">
        <v>0</v>
      </c>
      <c r="G30" s="303">
        <f>IFERROR(#REF!*F30/100,0)</f>
        <v>0</v>
      </c>
      <c r="H30" s="303">
        <f>IFERROR(#REF!*F30/100,0)</f>
        <v>0</v>
      </c>
      <c r="I30" s="303">
        <f>IFERROR(#REF!*F30/100,0)</f>
        <v>0</v>
      </c>
      <c r="J30" s="303">
        <f>IFERROR(#REF!*F30/100,0)</f>
        <v>0</v>
      </c>
    </row>
    <row r="31" spans="1:10" hidden="1">
      <c r="A31" s="301" t="s">
        <v>651</v>
      </c>
      <c r="B31" s="209"/>
      <c r="C31" s="210"/>
      <c r="D31" s="308"/>
      <c r="E31" s="212" t="s">
        <v>258</v>
      </c>
      <c r="F31" s="213">
        <v>0</v>
      </c>
      <c r="G31" s="303">
        <f>IFERROR(#REF!*F31/100,0)</f>
        <v>0</v>
      </c>
      <c r="H31" s="303">
        <f>IFERROR(#REF!*F31/100,0)</f>
        <v>0</v>
      </c>
      <c r="I31" s="303">
        <f>IFERROR(#REF!*F31/100,0)</f>
        <v>0</v>
      </c>
      <c r="J31" s="303">
        <f>IFERROR(#REF!*F31/100,0)</f>
        <v>0</v>
      </c>
    </row>
    <row r="32" spans="1:10" s="222" customFormat="1">
      <c r="A32" s="216" t="s">
        <v>558</v>
      </c>
      <c r="B32" s="216"/>
      <c r="C32" s="217"/>
      <c r="D32" s="309"/>
      <c r="E32" s="219"/>
      <c r="F32" s="220"/>
      <c r="G32" s="305"/>
      <c r="H32" s="305"/>
      <c r="I32" s="305"/>
      <c r="J32" s="305"/>
    </row>
    <row r="33" spans="1:10" ht="18.95" customHeight="1">
      <c r="A33" s="203" t="s">
        <v>571</v>
      </c>
      <c r="B33" s="203" t="s">
        <v>658</v>
      </c>
      <c r="C33" s="337" t="str">
        <f>IFERROR(VLOOKUP(B33,[1]Recettes!E:F,2,0),"")</f>
        <v>Pas de recettes</v>
      </c>
      <c r="D33" s="337">
        <f>VLOOKUP(B33,[1]Recettes!E:G,3,0)</f>
        <v>0</v>
      </c>
      <c r="E33" s="200" t="str">
        <f>IFERROR(VLOOKUP(B33,[1]Recettes!$E:$GU,8,0),"")</f>
        <v>Séré Maigre</v>
      </c>
      <c r="F33" s="201">
        <f>VLOOKUP(B33,[1]Recettes!$E:$GU,9,0)</f>
        <v>150</v>
      </c>
      <c r="G33" s="300">
        <f>IFERROR(VLOOKUP(B33,[1]Recettes!$E:$K,4,0),0)</f>
        <v>132.19999999999999</v>
      </c>
      <c r="H33" s="300">
        <f>IFERROR(VLOOKUP(B33,[1]Recettes!$E:$K,5,0),0)</f>
        <v>15.89</v>
      </c>
      <c r="I33" s="300">
        <f>IFERROR(VLOOKUP(B33,[1]Recettes!$E:$K,6,0),0)</f>
        <v>4.5</v>
      </c>
      <c r="J33" s="300">
        <f>IFERROR(VLOOKUP(B33,[1]Recettes!$E:$K,7,0),0)</f>
        <v>7.9</v>
      </c>
    </row>
    <row r="34" spans="1:10" hidden="1">
      <c r="A34" s="203" t="s">
        <v>571</v>
      </c>
      <c r="C34" s="337"/>
      <c r="D34" s="337"/>
      <c r="E34" s="200" t="str">
        <f>VLOOKUP(B33,[1]Recettes!$E:$GU,18,0)</f>
        <v>Noix De Coco</v>
      </c>
      <c r="F34" s="201">
        <f>VLOOKUP(B33,[1]Recettes!$E:$GU,19,0)</f>
        <v>10</v>
      </c>
    </row>
    <row r="35" spans="1:10" hidden="1">
      <c r="A35" s="203" t="s">
        <v>571</v>
      </c>
      <c r="C35" s="337"/>
      <c r="D35" s="337"/>
      <c r="E35" s="200" t="str">
        <f>VLOOKUP(B33,[1]Recettes!$E:$GU,28,0)</f>
        <v/>
      </c>
      <c r="F35" s="201">
        <f>VLOOKUP(B33,[1]Recettes!$E:$GU,29,0)</f>
        <v>0</v>
      </c>
    </row>
    <row r="36" spans="1:10" hidden="1">
      <c r="A36" s="203" t="s">
        <v>571</v>
      </c>
      <c r="C36" s="337"/>
      <c r="D36" s="337"/>
      <c r="E36" s="200" t="str">
        <f>VLOOKUP(B33,[1]Recettes!$E:$GU,38,0)</f>
        <v/>
      </c>
      <c r="F36" s="201">
        <f>VLOOKUP(B33,[1]Recettes!$E:$GU,39,0)</f>
        <v>0</v>
      </c>
    </row>
    <row r="37" spans="1:10" hidden="1">
      <c r="A37" s="203" t="s">
        <v>571</v>
      </c>
      <c r="C37" s="337"/>
      <c r="D37" s="337"/>
      <c r="E37" s="200" t="str">
        <f>VLOOKUP(B33,[1]Recettes!$E:$GU,48,0)</f>
        <v/>
      </c>
      <c r="F37" s="201">
        <f>VLOOKUP(B33,[1]Recettes!$E:$GU,49,0)</f>
        <v>0</v>
      </c>
    </row>
    <row r="38" spans="1:10" hidden="1">
      <c r="A38" s="203" t="s">
        <v>571</v>
      </c>
      <c r="C38" s="337"/>
      <c r="D38" s="337"/>
      <c r="E38" s="200" t="str">
        <f>VLOOKUP(B33,[1]Recettes!$E:$GU,58,0)</f>
        <v/>
      </c>
      <c r="F38" s="201">
        <f>VLOOKUP(B33,[1]Recettes!$E:$GU,59,0)</f>
        <v>0</v>
      </c>
    </row>
    <row r="39" spans="1:10" hidden="1">
      <c r="A39" s="203" t="s">
        <v>571</v>
      </c>
      <c r="C39" s="337"/>
      <c r="D39" s="337"/>
      <c r="E39" s="223" t="str">
        <f>VLOOKUP(B33,[1]Recettes!$E:$GU,68,0)</f>
        <v/>
      </c>
      <c r="F39" s="173">
        <f>VLOOKUP(B33,[1]Recettes!$E:$GU,69,0)</f>
        <v>0</v>
      </c>
    </row>
    <row r="40" spans="1:10" hidden="1">
      <c r="A40" s="203" t="s">
        <v>571</v>
      </c>
      <c r="C40" s="337"/>
      <c r="D40" s="337"/>
      <c r="E40" s="200" t="str">
        <f>VLOOKUP(B33,[1]Recettes!$E:$GU,78,0)</f>
        <v/>
      </c>
      <c r="F40" s="201">
        <f>VLOOKUP(B33,[1]Recettes!$E:$GU,79,0)</f>
        <v>0</v>
      </c>
    </row>
    <row r="41" spans="1:10" hidden="1">
      <c r="A41" s="203" t="s">
        <v>571</v>
      </c>
      <c r="C41" s="337"/>
      <c r="D41" s="337"/>
      <c r="E41" s="200" t="str">
        <f>VLOOKUP(B33,[1]Recettes!$E:$GU,88,0)</f>
        <v/>
      </c>
      <c r="F41" s="201">
        <f>VLOOKUP(B33,[1]Recettes!$E:$GU,89,0)</f>
        <v>0</v>
      </c>
    </row>
    <row r="42" spans="1:10" hidden="1">
      <c r="A42" s="203" t="s">
        <v>571</v>
      </c>
      <c r="E42" s="200" t="str">
        <f>VLOOKUP(B33,[1]Recettes!$E:$GU,98,0)</f>
        <v/>
      </c>
      <c r="F42" s="201">
        <f>VLOOKUP(B33,[1]Recettes!$E:$GU,99,0)</f>
        <v>0</v>
      </c>
    </row>
    <row r="43" spans="1:10" ht="42">
      <c r="A43" s="301" t="s">
        <v>651</v>
      </c>
      <c r="B43" s="209"/>
      <c r="C43" s="210"/>
      <c r="D43" s="308"/>
      <c r="E43" s="212" t="s">
        <v>654</v>
      </c>
      <c r="F43" s="213">
        <v>10</v>
      </c>
      <c r="G43" s="303">
        <f>IFERROR(#REF!*F43/100,0)</f>
        <v>0</v>
      </c>
      <c r="H43" s="303">
        <f>IFERROR(#REF!*F43/100,0)</f>
        <v>0</v>
      </c>
      <c r="I43" s="303">
        <f>IFERROR(#REF!*F43/100,0)</f>
        <v>0</v>
      </c>
      <c r="J43" s="303">
        <f>IFERROR(#REF!*F43/100,0)</f>
        <v>0</v>
      </c>
    </row>
    <row r="44" spans="1:10">
      <c r="A44" s="301" t="s">
        <v>651</v>
      </c>
      <c r="B44" s="209"/>
      <c r="C44" s="210"/>
      <c r="D44" s="308"/>
      <c r="E44" s="212" t="s">
        <v>209</v>
      </c>
      <c r="F44" s="213">
        <v>100</v>
      </c>
      <c r="G44" s="303">
        <f>IFERROR(#REF!*F44/100,0)</f>
        <v>0</v>
      </c>
      <c r="H44" s="303">
        <f>IFERROR(#REF!*F44/100,0)</f>
        <v>0</v>
      </c>
      <c r="I44" s="303">
        <f>IFERROR(#REF!*F44/100,0)</f>
        <v>0</v>
      </c>
      <c r="J44" s="303">
        <f>IFERROR(#REF!*F44/100,0)</f>
        <v>0</v>
      </c>
    </row>
    <row r="45" spans="1:10" hidden="1">
      <c r="A45" s="301" t="s">
        <v>651</v>
      </c>
      <c r="B45" s="209"/>
      <c r="C45" s="210"/>
      <c r="D45" s="308"/>
      <c r="E45" s="212" t="s">
        <v>258</v>
      </c>
      <c r="F45" s="213">
        <v>0</v>
      </c>
      <c r="G45" s="303">
        <f>IFERROR(#REF!*F45/100,0)</f>
        <v>0</v>
      </c>
      <c r="H45" s="303">
        <f>IFERROR(#REF!*F45/100,0)</f>
        <v>0</v>
      </c>
      <c r="I45" s="303">
        <f>IFERROR(#REF!*F45/100,0)</f>
        <v>0</v>
      </c>
      <c r="J45" s="303">
        <f>IFERROR(#REF!*F45/100,0)</f>
        <v>0</v>
      </c>
    </row>
    <row r="46" spans="1:10" s="222" customFormat="1">
      <c r="A46" s="216" t="s">
        <v>558</v>
      </c>
      <c r="B46" s="216"/>
      <c r="C46" s="217"/>
      <c r="D46" s="309"/>
      <c r="E46" s="219"/>
      <c r="F46" s="220"/>
      <c r="G46" s="305"/>
      <c r="H46" s="305"/>
      <c r="I46" s="305"/>
      <c r="J46" s="305"/>
    </row>
    <row r="47" spans="1:10">
      <c r="A47" s="203" t="s">
        <v>500</v>
      </c>
      <c r="B47" s="203" t="s">
        <v>659</v>
      </c>
      <c r="C47" s="339" t="str">
        <f>IFERROR(VLOOKUP(B47,[1]Recettes!E:F,2,0),"")</f>
        <v xml:space="preserve">Fais griller la galette un petit instant dans une poêle antiadhésive, de chaque côté.
Mets tous les ingrédients dans la galette et referme là.
</v>
      </c>
      <c r="D47" s="337" t="str">
        <f>VLOOKUP(B47,[1]Recettes!E:G,3,0)</f>
        <v>1 tortilla</v>
      </c>
      <c r="E47" s="200" t="str">
        <f>IFERROR(VLOOKUP(B47,[1]Recettes!$E:$GU,8,0),"")</f>
        <v>Tortillas Old El Paso</v>
      </c>
      <c r="F47" s="201">
        <f>VLOOKUP(B47,[1]Recettes!$E:$GU,9,0)</f>
        <v>41</v>
      </c>
      <c r="G47" s="300">
        <f>IFERROR(VLOOKUP(B47,[1]Recettes!$E:$K,4,0),0)</f>
        <v>390.78</v>
      </c>
      <c r="H47" s="300">
        <f>IFERROR(VLOOKUP(B47,[1]Recettes!$E:$K,5,0),0)</f>
        <v>30.445999999999998</v>
      </c>
      <c r="I47" s="300">
        <f>IFERROR(VLOOKUP(B47,[1]Recettes!$E:$K,6,0),0)</f>
        <v>16.510000000000002</v>
      </c>
      <c r="J47" s="300">
        <f>IFERROR(VLOOKUP(B47,[1]Recettes!$E:$K,7,0),0)</f>
        <v>18.786000000000001</v>
      </c>
    </row>
    <row r="48" spans="1:10">
      <c r="A48" s="203" t="s">
        <v>500</v>
      </c>
      <c r="C48" s="339"/>
      <c r="D48" s="337"/>
      <c r="E48" s="200" t="str">
        <f>VLOOKUP(B47,[1]Recettes!$E:$GU,18,0)</f>
        <v>Mozzarella</v>
      </c>
      <c r="F48" s="201">
        <f>VLOOKUP(B47,[1]Recettes!$E:$GU,19,0)</f>
        <v>50</v>
      </c>
    </row>
    <row r="49" spans="1:6">
      <c r="A49" s="203" t="s">
        <v>500</v>
      </c>
      <c r="C49" s="339"/>
      <c r="D49" s="337"/>
      <c r="E49" s="200" t="str">
        <f>VLOOKUP(B47,[1]Recettes!$E:$GU,28,0)</f>
        <v>Avocat</v>
      </c>
      <c r="F49" s="201">
        <f>VLOOKUP(B47,[1]Recettes!$E:$GU,29,0)</f>
        <v>40</v>
      </c>
    </row>
    <row r="50" spans="1:6">
      <c r="A50" s="203" t="s">
        <v>500</v>
      </c>
      <c r="C50" s="339"/>
      <c r="D50" s="337"/>
      <c r="E50" s="200" t="str">
        <f>VLOOKUP(B47,[1]Recettes!$E:$GU,38,0)</f>
        <v>Poulet</v>
      </c>
      <c r="F50" s="201">
        <f>VLOOKUP(B47,[1]Recettes!$E:$GU,39,0)</f>
        <v>40</v>
      </c>
    </row>
    <row r="51" spans="1:6">
      <c r="A51" s="203" t="s">
        <v>500</v>
      </c>
      <c r="C51" s="339"/>
      <c r="D51" s="337"/>
      <c r="E51" s="200" t="str">
        <f>VLOOKUP(B47,[1]Recettes!$E:$GU,48,0)</f>
        <v>Mayonnaise Light</v>
      </c>
      <c r="F51" s="201">
        <f>VLOOKUP(B47,[1]Recettes!$E:$GU,49,0)</f>
        <v>20</v>
      </c>
    </row>
    <row r="52" spans="1:6">
      <c r="A52" s="203" t="s">
        <v>500</v>
      </c>
      <c r="C52" s="339"/>
      <c r="D52" s="337"/>
      <c r="E52" s="200" t="str">
        <f>VLOOKUP(B47,[1]Recettes!$E:$GU,58,0)</f>
        <v>Maïs Doux</v>
      </c>
      <c r="F52" s="201">
        <f>VLOOKUP(B47,[1]Recettes!$E:$GU,59,0)</f>
        <v>50</v>
      </c>
    </row>
    <row r="53" spans="1:6" hidden="1">
      <c r="A53" s="203" t="s">
        <v>500</v>
      </c>
      <c r="C53" s="339"/>
      <c r="D53" s="337"/>
      <c r="E53" s="223" t="str">
        <f>VLOOKUP(B47,[1]Recettes!$E:$GU,68,0)</f>
        <v/>
      </c>
      <c r="F53" s="173">
        <f>VLOOKUP(B47,[1]Recettes!$E:$GU,69,0)</f>
        <v>0</v>
      </c>
    </row>
    <row r="54" spans="1:6" hidden="1">
      <c r="A54" s="203" t="s">
        <v>500</v>
      </c>
      <c r="C54" s="339"/>
      <c r="D54" s="337"/>
      <c r="E54" s="200" t="str">
        <f>VLOOKUP(B47,[1]Recettes!$E:$GU,78,0)</f>
        <v/>
      </c>
      <c r="F54" s="201">
        <f>VLOOKUP(B47,[1]Recettes!$E:$GU,79,0)</f>
        <v>0</v>
      </c>
    </row>
    <row r="55" spans="1:6" hidden="1">
      <c r="A55" s="203" t="s">
        <v>500</v>
      </c>
      <c r="C55" s="339"/>
      <c r="D55" s="337"/>
      <c r="E55" s="200" t="str">
        <f>VLOOKUP(B47,[1]Recettes!$E:$GU,88,0)</f>
        <v/>
      </c>
      <c r="F55" s="201">
        <f>VLOOKUP(B47,[1]Recettes!$E:$GU,89,0)</f>
        <v>0</v>
      </c>
    </row>
    <row r="56" spans="1:6" hidden="1">
      <c r="A56" s="203" t="s">
        <v>500</v>
      </c>
      <c r="C56" s="339"/>
      <c r="D56" s="337"/>
      <c r="E56" s="200" t="str">
        <f>VLOOKUP(B47,[1]Recettes!$E:$GU,98,0)</f>
        <v/>
      </c>
      <c r="F56" s="201">
        <f>VLOOKUP(B47,[1]Recettes!$E:$GU,99,0)</f>
        <v>0</v>
      </c>
    </row>
    <row r="57" spans="1:6" hidden="1">
      <c r="A57" s="203" t="s">
        <v>500</v>
      </c>
      <c r="C57" s="339"/>
      <c r="D57" s="337"/>
      <c r="E57" s="200" t="str">
        <f>VLOOKUP(B47,[1]Recettes!$E:$GU,108,0)</f>
        <v/>
      </c>
      <c r="F57" s="201">
        <f>VLOOKUP(B47,[1]Recettes!$E:$GU,109,0)</f>
        <v>0</v>
      </c>
    </row>
    <row r="58" spans="1:6" hidden="1">
      <c r="A58" s="203" t="s">
        <v>500</v>
      </c>
      <c r="C58" s="339"/>
      <c r="D58" s="337"/>
      <c r="E58" s="200" t="str">
        <f>VLOOKUP(B47,[1]Recettes!$E:$GU,118,0)</f>
        <v/>
      </c>
      <c r="F58" s="201">
        <f>VLOOKUP(B47,[1]Recettes!$E:$GU,119,0)</f>
        <v>0</v>
      </c>
    </row>
    <row r="59" spans="1:6" hidden="1">
      <c r="A59" s="203" t="s">
        <v>500</v>
      </c>
      <c r="C59" s="339"/>
      <c r="D59" s="337"/>
      <c r="E59" s="200" t="str">
        <f>VLOOKUP(B47,[1]Recettes!$E:$GU,128,0)</f>
        <v/>
      </c>
      <c r="F59" s="201">
        <f>VLOOKUP(B47,[1]Recettes!$E:$GU,129,0)</f>
        <v>0</v>
      </c>
    </row>
    <row r="60" spans="1:6" hidden="1">
      <c r="A60" s="203" t="s">
        <v>500</v>
      </c>
      <c r="C60" s="339"/>
      <c r="D60" s="337"/>
      <c r="E60" s="200" t="str">
        <f>VLOOKUP(B47,[1]Recettes!$E:$GU,138,0)</f>
        <v/>
      </c>
      <c r="F60" s="201">
        <f>VLOOKUP(B47,[1]Recettes!$E:$GU,139,0)</f>
        <v>0</v>
      </c>
    </row>
    <row r="61" spans="1:6" hidden="1">
      <c r="A61" s="203" t="s">
        <v>500</v>
      </c>
      <c r="C61" s="339"/>
      <c r="D61" s="337"/>
      <c r="E61" s="200" t="str">
        <f>VLOOKUP(B47,[1]Recettes!$E:$GU,148,0)</f>
        <v/>
      </c>
      <c r="F61" s="201">
        <f>VLOOKUP(B47,[1]Recettes!$E:$GU,149,0)</f>
        <v>0</v>
      </c>
    </row>
    <row r="62" spans="1:6" hidden="1">
      <c r="A62" s="203" t="s">
        <v>500</v>
      </c>
      <c r="C62" s="339"/>
      <c r="D62" s="337"/>
      <c r="E62" s="200" t="str">
        <f>VLOOKUP(B47,[1]Recettes!$E:$GU,158,0)</f>
        <v/>
      </c>
      <c r="F62" s="201">
        <f>VLOOKUP(B47,[1]Recettes!$E:$GU,159,0)</f>
        <v>0</v>
      </c>
    </row>
    <row r="63" spans="1:6" hidden="1">
      <c r="A63" s="203" t="s">
        <v>500</v>
      </c>
      <c r="C63" s="339"/>
      <c r="E63" s="200">
        <f>VLOOKUP(B47,[1]Recettes!$E:$GU,168,0)</f>
        <v>0</v>
      </c>
      <c r="F63" s="201">
        <f>VLOOKUP(B47,[1]Recettes!$E:$GU,169,0)</f>
        <v>0</v>
      </c>
    </row>
    <row r="64" spans="1:6" hidden="1">
      <c r="A64" s="203" t="s">
        <v>500</v>
      </c>
      <c r="C64" s="339"/>
      <c r="E64" s="200">
        <f>VLOOKUP(B47,[1]Recettes!$E:$GU,178,0)</f>
        <v>0</v>
      </c>
      <c r="F64" s="201">
        <f>VLOOKUP(B47,[1]Recettes!$E:$GU,179,0)</f>
        <v>0</v>
      </c>
    </row>
    <row r="65" spans="1:10" hidden="1">
      <c r="A65" s="203" t="s">
        <v>500</v>
      </c>
      <c r="C65" s="339"/>
      <c r="E65" s="200">
        <f>VLOOKUP(B47,[1]Recettes!$E:$GU,188,0)</f>
        <v>0</v>
      </c>
      <c r="F65" s="201">
        <f>VLOOKUP(B47,[1]Recettes!$E:$GU,189,0)</f>
        <v>0</v>
      </c>
    </row>
    <row r="66" spans="1:10" ht="42" hidden="1">
      <c r="A66" s="203" t="s">
        <v>500</v>
      </c>
      <c r="E66" s="200">
        <f>VLOOKUP(B47,[1]Recettes!$E:$GU,198,0)</f>
        <v>0</v>
      </c>
      <c r="F66" s="201" t="str">
        <f>VLOOKUP(B47,[1]Recettes!$E:$GU,199,0)</f>
        <v xml:space="preserve">Fajitas Avocat Et Poulet </v>
      </c>
    </row>
    <row r="67" spans="1:10" hidden="1">
      <c r="A67" s="301" t="s">
        <v>651</v>
      </c>
      <c r="B67" s="209"/>
      <c r="C67" s="210"/>
      <c r="D67" s="308"/>
      <c r="E67" s="212" t="s">
        <v>258</v>
      </c>
      <c r="F67" s="213">
        <v>0</v>
      </c>
      <c r="G67" s="303">
        <f>IFERROR(#REF!*F67/100,0)</f>
        <v>0</v>
      </c>
      <c r="H67" s="303">
        <f>IFERROR(#REF!*F67/100,0)</f>
        <v>0</v>
      </c>
      <c r="I67" s="303">
        <f>IFERROR(#REF!*F67/100,0)</f>
        <v>0</v>
      </c>
      <c r="J67" s="303">
        <f>IFERROR(#REF!*F67/100,0)</f>
        <v>0</v>
      </c>
    </row>
    <row r="68" spans="1:10" hidden="1">
      <c r="A68" s="301" t="s">
        <v>651</v>
      </c>
      <c r="B68" s="209"/>
      <c r="C68" s="210"/>
      <c r="D68" s="308"/>
      <c r="E68" s="212" t="s">
        <v>258</v>
      </c>
      <c r="F68" s="213">
        <v>0</v>
      </c>
      <c r="G68" s="303">
        <f>IFERROR(#REF!*F68/100,0)</f>
        <v>0</v>
      </c>
      <c r="H68" s="303">
        <f>IFERROR(#REF!*F68/100,0)</f>
        <v>0</v>
      </c>
      <c r="I68" s="303">
        <f>IFERROR(#REF!*F68/100,0)</f>
        <v>0</v>
      </c>
      <c r="J68" s="303">
        <f>IFERROR(#REF!*F68/100,0)</f>
        <v>0</v>
      </c>
    </row>
    <row r="69" spans="1:10" hidden="1">
      <c r="A69" s="301" t="s">
        <v>651</v>
      </c>
      <c r="B69" s="209"/>
      <c r="C69" s="210"/>
      <c r="D69" s="308"/>
      <c r="E69" s="212" t="s">
        <v>258</v>
      </c>
      <c r="F69" s="213">
        <v>0</v>
      </c>
      <c r="G69" s="303">
        <f>IFERROR(#REF!*F69/100,0)</f>
        <v>0</v>
      </c>
      <c r="H69" s="303">
        <f>IFERROR(#REF!*F69/100,0)</f>
        <v>0</v>
      </c>
      <c r="I69" s="303">
        <f>IFERROR(#REF!*F69/100,0)</f>
        <v>0</v>
      </c>
      <c r="J69" s="303">
        <f>IFERROR(#REF!*F69/100,0)</f>
        <v>0</v>
      </c>
    </row>
    <row r="70" spans="1:10" s="222" customFormat="1">
      <c r="A70" s="216" t="s">
        <v>558</v>
      </c>
      <c r="B70" s="216"/>
      <c r="C70" s="217"/>
      <c r="D70" s="309"/>
      <c r="E70" s="219"/>
      <c r="F70" s="220"/>
      <c r="G70" s="305"/>
      <c r="H70" s="305"/>
      <c r="I70" s="305"/>
      <c r="J70" s="305"/>
    </row>
    <row r="71" spans="1:10" ht="18.95" customHeight="1">
      <c r="A71" s="203" t="s">
        <v>571</v>
      </c>
      <c r="B71" s="203" t="s">
        <v>655</v>
      </c>
      <c r="C71" s="337" t="str">
        <f>IFERROR(VLOOKUP(B71,[1]Recettes!E:F,2,0),"")</f>
        <v>Pas de recettes</v>
      </c>
      <c r="D71" s="337">
        <f>VLOOKUP(B71,[1]Recettes!E:G,3,0)</f>
        <v>0</v>
      </c>
      <c r="E71" s="200" t="str">
        <f>IFERROR(VLOOKUP(B71,[1]Recettes!$E:$GU,8,0),"")</f>
        <v>Séré Maigre</v>
      </c>
      <c r="F71" s="201">
        <f>VLOOKUP(B71,[1]Recettes!$E:$GU,9,0)</f>
        <v>100</v>
      </c>
      <c r="G71" s="300">
        <f>IFERROR(VLOOKUP(B71,[1]Recettes!$E:$K,4,0),0)</f>
        <v>104.7</v>
      </c>
      <c r="H71" s="300">
        <f>IFERROR(VLOOKUP(B71,[1]Recettes!$E:$K,5,0),0)</f>
        <v>10.89</v>
      </c>
      <c r="I71" s="300">
        <f>IFERROR(VLOOKUP(B71,[1]Recettes!$E:$K,6,0),0)</f>
        <v>4.4000000000000004</v>
      </c>
      <c r="J71" s="300">
        <f>IFERROR(VLOOKUP(B71,[1]Recettes!$E:$K,7,0),0)</f>
        <v>5.8000000000000007</v>
      </c>
    </row>
    <row r="72" spans="1:10">
      <c r="A72" s="203" t="s">
        <v>571</v>
      </c>
      <c r="C72" s="337"/>
      <c r="D72" s="337"/>
      <c r="E72" s="200" t="str">
        <f>VLOOKUP(B71,[1]Recettes!$E:$GU,18,0)</f>
        <v>Noix De Coco</v>
      </c>
      <c r="F72" s="201">
        <f>VLOOKUP(B71,[1]Recettes!$E:$GU,19,0)</f>
        <v>10</v>
      </c>
    </row>
    <row r="73" spans="1:10" hidden="1">
      <c r="A73" s="203" t="s">
        <v>571</v>
      </c>
      <c r="C73" s="337"/>
      <c r="D73" s="337"/>
      <c r="E73" s="200" t="str">
        <f>VLOOKUP(B71,[1]Recettes!$E:$GU,28,0)</f>
        <v/>
      </c>
      <c r="F73" s="201">
        <f>VLOOKUP(B71,[1]Recettes!$E:$GU,29,0)</f>
        <v>0</v>
      </c>
    </row>
    <row r="74" spans="1:10" hidden="1">
      <c r="A74" s="203" t="s">
        <v>571</v>
      </c>
      <c r="C74" s="337"/>
      <c r="D74" s="337"/>
      <c r="E74" s="200" t="str">
        <f>VLOOKUP(B71,[1]Recettes!$E:$GU,38,0)</f>
        <v/>
      </c>
      <c r="F74" s="201">
        <f>VLOOKUP(B71,[1]Recettes!$E:$GU,39,0)</f>
        <v>0</v>
      </c>
    </row>
    <row r="75" spans="1:10" hidden="1">
      <c r="A75" s="203" t="s">
        <v>571</v>
      </c>
      <c r="C75" s="337"/>
      <c r="D75" s="337"/>
      <c r="E75" s="200" t="str">
        <f>VLOOKUP(B71,[1]Recettes!$E:$GU,48,0)</f>
        <v/>
      </c>
      <c r="F75" s="201">
        <f>VLOOKUP(B71,[1]Recettes!$E:$GU,49,0)</f>
        <v>0</v>
      </c>
    </row>
    <row r="76" spans="1:10" hidden="1">
      <c r="A76" s="203" t="s">
        <v>571</v>
      </c>
      <c r="C76" s="337"/>
      <c r="D76" s="337"/>
      <c r="E76" s="200" t="str">
        <f>VLOOKUP(B71,[1]Recettes!$E:$GU,58,0)</f>
        <v/>
      </c>
      <c r="F76" s="201">
        <f>VLOOKUP(B71,[1]Recettes!$E:$GU,59,0)</f>
        <v>0</v>
      </c>
    </row>
    <row r="77" spans="1:10" hidden="1">
      <c r="A77" s="203" t="s">
        <v>571</v>
      </c>
      <c r="C77" s="337"/>
      <c r="D77" s="337"/>
      <c r="E77" s="223" t="str">
        <f>VLOOKUP(B71,[1]Recettes!$E:$GU,68,0)</f>
        <v/>
      </c>
      <c r="F77" s="173">
        <f>VLOOKUP(B71,[1]Recettes!$E:$GU,69,0)</f>
        <v>0</v>
      </c>
    </row>
    <row r="78" spans="1:10" hidden="1">
      <c r="A78" s="203" t="s">
        <v>571</v>
      </c>
      <c r="C78" s="337"/>
      <c r="D78" s="337"/>
      <c r="E78" s="200" t="str">
        <f>VLOOKUP(B71,[1]Recettes!$E:$GU,78,0)</f>
        <v/>
      </c>
      <c r="F78" s="201">
        <f>VLOOKUP(B71,[1]Recettes!$E:$GU,79,0)</f>
        <v>0</v>
      </c>
    </row>
    <row r="79" spans="1:10" hidden="1">
      <c r="A79" s="203" t="s">
        <v>571</v>
      </c>
      <c r="C79" s="337"/>
      <c r="D79" s="337"/>
      <c r="E79" s="200" t="str">
        <f>VLOOKUP(B71,[1]Recettes!$E:$GU,88,0)</f>
        <v/>
      </c>
      <c r="F79" s="201">
        <f>VLOOKUP(B71,[1]Recettes!$E:$GU,89,0)</f>
        <v>0</v>
      </c>
    </row>
    <row r="80" spans="1:10" hidden="1">
      <c r="A80" s="203" t="s">
        <v>571</v>
      </c>
      <c r="C80" s="337"/>
      <c r="D80" s="337"/>
      <c r="E80" s="200" t="str">
        <f>VLOOKUP(B71,[1]Recettes!$E:$GU,98,0)</f>
        <v/>
      </c>
      <c r="F80" s="201">
        <f>VLOOKUP(B71,[1]Recettes!$E:$GU,99,0)</f>
        <v>0</v>
      </c>
    </row>
    <row r="81" spans="1:10" hidden="1">
      <c r="A81" s="301" t="s">
        <v>651</v>
      </c>
      <c r="B81" s="209"/>
      <c r="C81" s="210"/>
      <c r="D81" s="308"/>
      <c r="E81" s="212"/>
      <c r="F81" s="213"/>
      <c r="G81" s="303">
        <f>IFERROR(#REF!*F81/100,0)</f>
        <v>0</v>
      </c>
      <c r="H81" s="303">
        <f>IFERROR(#REF!*F81/100,0)</f>
        <v>0</v>
      </c>
      <c r="I81" s="303">
        <f>IFERROR(#REF!*F81/100,0)</f>
        <v>0</v>
      </c>
      <c r="J81" s="303">
        <f>IFERROR(#REF!*F81/100,0)</f>
        <v>0</v>
      </c>
    </row>
    <row r="82" spans="1:10" hidden="1">
      <c r="A82" s="301" t="s">
        <v>651</v>
      </c>
      <c r="B82" s="209"/>
      <c r="C82" s="210"/>
      <c r="D82" s="308"/>
      <c r="E82" s="212"/>
      <c r="F82" s="213"/>
      <c r="G82" s="303">
        <f>IFERROR(#REF!*F82/100,0)</f>
        <v>0</v>
      </c>
      <c r="H82" s="303">
        <f>IFERROR(#REF!*F82/100,0)</f>
        <v>0</v>
      </c>
      <c r="I82" s="303">
        <f>IFERROR(#REF!*F82/100,0)</f>
        <v>0</v>
      </c>
      <c r="J82" s="303">
        <f>IFERROR(#REF!*F82/100,0)</f>
        <v>0</v>
      </c>
    </row>
    <row r="83" spans="1:10" hidden="1">
      <c r="A83" s="301" t="s">
        <v>651</v>
      </c>
      <c r="B83" s="209"/>
      <c r="C83" s="210"/>
      <c r="D83" s="308"/>
      <c r="E83" s="212" t="s">
        <v>258</v>
      </c>
      <c r="F83" s="213">
        <v>0</v>
      </c>
      <c r="G83" s="303">
        <f>IFERROR(#REF!*F83/100,0)</f>
        <v>0</v>
      </c>
      <c r="H83" s="303">
        <f>IFERROR(#REF!*F83/100,0)</f>
        <v>0</v>
      </c>
      <c r="I83" s="303">
        <f>IFERROR(#REF!*F83/100,0)</f>
        <v>0</v>
      </c>
      <c r="J83" s="303">
        <f>IFERROR(#REF!*F83/100,0)</f>
        <v>0</v>
      </c>
    </row>
    <row r="84" spans="1:10" s="222" customFormat="1">
      <c r="A84" s="216" t="s">
        <v>558</v>
      </c>
      <c r="B84" s="216"/>
      <c r="C84" s="217"/>
      <c r="D84" s="309"/>
      <c r="E84" s="219"/>
      <c r="F84" s="220"/>
      <c r="G84" s="305"/>
      <c r="H84" s="305"/>
      <c r="I84" s="305"/>
      <c r="J84" s="305"/>
    </row>
    <row r="85" spans="1:10">
      <c r="A85" s="203" t="s">
        <v>500</v>
      </c>
      <c r="B85" s="203" t="s">
        <v>660</v>
      </c>
      <c r="C85" s="339" t="s">
        <v>661</v>
      </c>
      <c r="D85" s="337">
        <f>VLOOKUP(B85,[1]Recettes!E:G,3,0)</f>
        <v>0</v>
      </c>
      <c r="E85" s="200" t="str">
        <f>IFERROR(VLOOKUP(B85,[1]Recettes!$E:$GU,8,0),"")</f>
        <v>Aiguillettes De Volaille</v>
      </c>
      <c r="F85" s="201">
        <f>VLOOKUP(B85,[1]Recettes!$E:$GU,9,0)</f>
        <v>100</v>
      </c>
      <c r="G85" s="300">
        <v>500</v>
      </c>
      <c r="H85" s="300">
        <f>IFERROR(VLOOKUP(B85,[1]Recettes!$E:$K,5,0),0)</f>
        <v>37.710000000000008</v>
      </c>
      <c r="I85" s="300">
        <f>IFERROR(VLOOKUP(B85,[1]Recettes!$E:$K,6,0),0)</f>
        <v>21.414999999999996</v>
      </c>
      <c r="J85" s="300">
        <f>IFERROR(VLOOKUP(B85,[1]Recettes!$E:$K,7,0),0)</f>
        <v>21.675000000000001</v>
      </c>
    </row>
    <row r="86" spans="1:10">
      <c r="A86" s="203" t="s">
        <v>500</v>
      </c>
      <c r="C86" s="339"/>
      <c r="D86" s="337"/>
      <c r="E86" s="200" t="str">
        <f>VLOOKUP(B85,[1]Recettes!$E:$GU,18,0)</f>
        <v>Huile D’Olive</v>
      </c>
      <c r="F86" s="201">
        <f>VLOOKUP(B85,[1]Recettes!$E:$GU,19,0)</f>
        <v>5</v>
      </c>
    </row>
    <row r="87" spans="1:10">
      <c r="A87" s="203" t="s">
        <v>500</v>
      </c>
      <c r="C87" s="339"/>
      <c r="D87" s="337"/>
      <c r="E87" s="200" t="str">
        <f>VLOOKUP(B85,[1]Recettes!$E:$GU,28,0)</f>
        <v>Carotte</v>
      </c>
      <c r="F87" s="201">
        <f>VLOOKUP(B85,[1]Recettes!$E:$GU,29,0)</f>
        <v>100</v>
      </c>
    </row>
    <row r="88" spans="1:10">
      <c r="A88" s="203" t="s">
        <v>500</v>
      </c>
      <c r="C88" s="339"/>
      <c r="D88" s="337"/>
      <c r="E88" s="200" t="str">
        <f>VLOOKUP(B85,[1]Recettes!$E:$GU,38,0)</f>
        <v>Tomate</v>
      </c>
      <c r="F88" s="201">
        <f>VLOOKUP(B85,[1]Recettes!$E:$GU,39,0)</f>
        <v>100</v>
      </c>
    </row>
    <row r="89" spans="1:10">
      <c r="A89" s="203" t="s">
        <v>500</v>
      </c>
      <c r="C89" s="339"/>
      <c r="D89" s="337"/>
      <c r="E89" s="200" t="str">
        <f>VLOOKUP(B85,[1]Recettes!$E:$GU,48,0)</f>
        <v>Œuf</v>
      </c>
      <c r="F89" s="201">
        <f>VLOOKUP(B85,[1]Recettes!$E:$GU,49,0)</f>
        <v>50</v>
      </c>
    </row>
    <row r="90" spans="1:10">
      <c r="A90" s="203" t="s">
        <v>500</v>
      </c>
      <c r="C90" s="339"/>
      <c r="D90" s="337"/>
      <c r="E90" s="200" t="str">
        <f>VLOOKUP(B85,[1]Recettes!$E:$GU,58,0)</f>
        <v>Épinard</v>
      </c>
      <c r="F90" s="201">
        <f>VLOOKUP(B85,[1]Recettes!$E:$GU,59,0)</f>
        <v>50</v>
      </c>
    </row>
    <row r="91" spans="1:10">
      <c r="A91" s="203" t="s">
        <v>500</v>
      </c>
      <c r="C91" s="339"/>
      <c r="D91" s="337"/>
      <c r="E91" s="223" t="str">
        <f>VLOOKUP(B85,[1]Recettes!$E:$GU,68,0)</f>
        <v>Noix</v>
      </c>
      <c r="F91" s="173">
        <f>VLOOKUP(B85,[1]Recettes!$E:$GU,69,0)</f>
        <v>10</v>
      </c>
    </row>
    <row r="92" spans="1:10" ht="18" customHeight="1">
      <c r="A92" s="203" t="s">
        <v>500</v>
      </c>
      <c r="C92" s="339"/>
      <c r="D92" s="337"/>
      <c r="E92" s="200"/>
      <c r="F92" s="201"/>
    </row>
    <row r="93" spans="1:10">
      <c r="A93" s="203" t="s">
        <v>500</v>
      </c>
      <c r="C93" s="339"/>
      <c r="D93" s="337"/>
      <c r="E93" s="200" t="str">
        <f>VLOOKUP(B85,[1]Recettes!$E:$GU,88,0)</f>
        <v>Grenade</v>
      </c>
      <c r="F93" s="201">
        <f>VLOOKUP(B85,[1]Recettes!$E:$GU,89,0)</f>
        <v>10</v>
      </c>
    </row>
    <row r="94" spans="1:10">
      <c r="A94" s="203" t="s">
        <v>500</v>
      </c>
      <c r="C94" s="339"/>
      <c r="D94" s="337"/>
      <c r="E94" s="200" t="str">
        <f>VLOOKUP(B85,[1]Recettes!$E:$GU,98,0)</f>
        <v>Miel</v>
      </c>
      <c r="F94" s="201">
        <f>VLOOKUP(B85,[1]Recettes!$E:$GU,99,0)</f>
        <v>10</v>
      </c>
    </row>
    <row r="95" spans="1:10">
      <c r="A95" s="203" t="s">
        <v>500</v>
      </c>
      <c r="C95" s="339"/>
      <c r="D95" s="337"/>
      <c r="E95" s="200" t="str">
        <f>VLOOKUP(B85,[1]Recettes!$E:$GU,108,0)</f>
        <v>Vinaigre Balsamique</v>
      </c>
      <c r="F95" s="201">
        <f>VLOOKUP(B85,[1]Recettes!$E:$GU,109,0)</f>
        <v>10</v>
      </c>
    </row>
    <row r="96" spans="1:10">
      <c r="A96" s="203" t="s">
        <v>500</v>
      </c>
      <c r="C96" s="339"/>
      <c r="D96" s="337"/>
      <c r="E96" s="200" t="str">
        <f>VLOOKUP(B85,[1]Recettes!$E:$GU,118,0)</f>
        <v xml:space="preserve">Oignon </v>
      </c>
      <c r="F96" s="201">
        <f>VLOOKUP(B85,[1]Recettes!$E:$GU,119,0)</f>
        <v>0</v>
      </c>
    </row>
    <row r="97" spans="1:10">
      <c r="A97" s="203" t="s">
        <v>500</v>
      </c>
      <c r="C97" s="339"/>
      <c r="D97" s="337"/>
      <c r="E97" s="200" t="str">
        <f>VLOOKUP(B85,[1]Recettes!$E:$GU,128,0)</f>
        <v xml:space="preserve">Herbes De Provence </v>
      </c>
      <c r="F97" s="201">
        <f>VLOOKUP(B85,[1]Recettes!$E:$GU,129,0)</f>
        <v>0</v>
      </c>
    </row>
    <row r="98" spans="1:10">
      <c r="A98" s="203" t="s">
        <v>500</v>
      </c>
      <c r="C98" s="339"/>
      <c r="D98" s="337"/>
      <c r="E98" s="200" t="str">
        <f>VLOOKUP(B85,[1]Recettes!$E:$GU,138,0)</f>
        <v xml:space="preserve">Moutarde </v>
      </c>
      <c r="F98" s="201">
        <f>VLOOKUP(B85,[1]Recettes!$E:$GU,139,0)</f>
        <v>10</v>
      </c>
    </row>
    <row r="99" spans="1:10">
      <c r="A99" s="203" t="s">
        <v>500</v>
      </c>
      <c r="C99" s="339"/>
      <c r="D99" s="337"/>
      <c r="E99" s="200" t="str">
        <f>VLOOKUP(B85,[1]Recettes!$E:$GU,148,0)</f>
        <v xml:space="preserve">Sel &amp; Poivre </v>
      </c>
      <c r="F99" s="201">
        <f>VLOOKUP(B85,[1]Recettes!$E:$GU,149,0)</f>
        <v>0</v>
      </c>
    </row>
    <row r="100" spans="1:10" hidden="1">
      <c r="A100" s="203" t="s">
        <v>500</v>
      </c>
      <c r="C100" s="339"/>
      <c r="D100" s="337"/>
      <c r="E100" s="200" t="str">
        <f>VLOOKUP(B85,[1]Recettes!$E:$GU,158,0)</f>
        <v/>
      </c>
      <c r="F100" s="201">
        <f>VLOOKUP(B85,[1]Recettes!$E:$GU,159,0)</f>
        <v>0</v>
      </c>
    </row>
    <row r="101" spans="1:10" hidden="1">
      <c r="A101" s="203" t="s">
        <v>500</v>
      </c>
      <c r="C101" s="339"/>
      <c r="D101" s="337"/>
      <c r="E101" s="200">
        <f>VLOOKUP(B85,[1]Recettes!$E:$GU,168,0)</f>
        <v>0</v>
      </c>
      <c r="F101" s="201">
        <f>VLOOKUP(B85,[1]Recettes!$E:$GU,169,0)</f>
        <v>0</v>
      </c>
    </row>
    <row r="102" spans="1:10" hidden="1">
      <c r="A102" s="203" t="s">
        <v>500</v>
      </c>
      <c r="C102" s="339"/>
      <c r="D102" s="337"/>
      <c r="E102" s="200">
        <f>VLOOKUP(B85,[1]Recettes!$E:$GU,178,0)</f>
        <v>0</v>
      </c>
      <c r="F102" s="201">
        <f>VLOOKUP(B85,[1]Recettes!$E:$GU,179,0)</f>
        <v>0</v>
      </c>
    </row>
    <row r="103" spans="1:10" hidden="1">
      <c r="A103" s="203" t="s">
        <v>500</v>
      </c>
      <c r="C103" s="339"/>
      <c r="E103" s="200">
        <f>VLOOKUP(B85,[1]Recettes!$E:$GU,188,0)</f>
        <v>0</v>
      </c>
      <c r="F103" s="201">
        <f>VLOOKUP(B85,[1]Recettes!$E:$GU,189,0)</f>
        <v>0</v>
      </c>
    </row>
    <row r="104" spans="1:10" ht="42" hidden="1">
      <c r="A104" s="203" t="s">
        <v>500</v>
      </c>
      <c r="E104" s="200">
        <f>VLOOKUP(B85,[1]Recettes!$E:$GU,198,0)</f>
        <v>0</v>
      </c>
      <c r="F104" s="201" t="str">
        <f>VLOOKUP(B85,[1]Recettes!$E:$GU,199,0)</f>
        <v>Salade Performance</v>
      </c>
    </row>
    <row r="105" spans="1:10" hidden="1">
      <c r="A105" s="301" t="s">
        <v>651</v>
      </c>
      <c r="B105" s="209"/>
      <c r="C105" s="210"/>
      <c r="D105" s="308"/>
      <c r="E105" s="212"/>
      <c r="F105" s="213"/>
      <c r="G105" s="303">
        <f>IFERROR(#REF!*F105/100,0)</f>
        <v>0</v>
      </c>
      <c r="H105" s="303">
        <f>IFERROR(#REF!*F105/100,0)</f>
        <v>0</v>
      </c>
      <c r="I105" s="303">
        <f>IFERROR(#REF!*F105/100,0)</f>
        <v>0</v>
      </c>
      <c r="J105" s="303">
        <f>IFERROR(#REF!*F105/100,0)</f>
        <v>0</v>
      </c>
    </row>
    <row r="106" spans="1:10" hidden="1">
      <c r="A106" s="301" t="s">
        <v>651</v>
      </c>
      <c r="B106" s="209"/>
      <c r="C106" s="210"/>
      <c r="D106" s="308"/>
      <c r="E106" s="212"/>
      <c r="F106" s="213"/>
      <c r="G106" s="303">
        <f>IFERROR(#REF!*F106/100,0)</f>
        <v>0</v>
      </c>
      <c r="H106" s="303">
        <f>IFERROR(#REF!*F106/100,0)</f>
        <v>0</v>
      </c>
      <c r="I106" s="303">
        <f>IFERROR(#REF!*F106/100,0)</f>
        <v>0</v>
      </c>
      <c r="J106" s="303">
        <f>IFERROR(#REF!*F106/100,0)</f>
        <v>0</v>
      </c>
    </row>
    <row r="107" spans="1:10" ht="26.1" hidden="1" customHeight="1">
      <c r="A107" s="301" t="s">
        <v>651</v>
      </c>
      <c r="B107" s="209"/>
      <c r="C107" s="210"/>
      <c r="D107" s="308"/>
      <c r="E107" s="212" t="s">
        <v>258</v>
      </c>
      <c r="F107" s="213">
        <v>0</v>
      </c>
      <c r="G107" s="303">
        <f>IFERROR(#REF!*F107/100,0)</f>
        <v>0</v>
      </c>
      <c r="H107" s="303">
        <f>IFERROR(#REF!*F107/100,0)</f>
        <v>0</v>
      </c>
      <c r="I107" s="303">
        <f>IFERROR(#REF!*F107/100,0)</f>
        <v>0</v>
      </c>
      <c r="J107" s="303">
        <f>IFERROR(#REF!*F107/100,0)</f>
        <v>0</v>
      </c>
    </row>
    <row r="108" spans="1:10" s="222" customFormat="1">
      <c r="A108" s="216" t="s">
        <v>558</v>
      </c>
      <c r="B108" s="216"/>
      <c r="C108" s="217"/>
      <c r="D108" s="309"/>
      <c r="E108" s="219"/>
      <c r="F108" s="220"/>
      <c r="G108" s="305"/>
      <c r="H108" s="305"/>
      <c r="I108" s="305"/>
      <c r="J108" s="305"/>
    </row>
    <row r="109" spans="1:10" hidden="1">
      <c r="A109" s="203" t="s">
        <v>571</v>
      </c>
      <c r="B109" s="203"/>
      <c r="C109" s="339" t="str">
        <f>IFERROR(VLOOKUP(B109,[1]Recettes!E:F,2,0),"")</f>
        <v/>
      </c>
      <c r="D109" s="343" t="e">
        <f>VLOOKUP(B109,[1]Recettes!E:G,3,0)</f>
        <v>#N/A</v>
      </c>
      <c r="E109" s="200" t="str">
        <f>IFERROR(VLOOKUP(B109,[1]Recettes!$E:$GU,8,0),"")</f>
        <v/>
      </c>
      <c r="F109" s="201" t="e">
        <f>VLOOKUP(B109,[1]Recettes!$E:$GU,9,0)</f>
        <v>#N/A</v>
      </c>
      <c r="G109" s="300">
        <f>IFERROR(VLOOKUP(B109,[1]Recettes!$E:$K,4,0),0)</f>
        <v>0</v>
      </c>
      <c r="H109" s="300">
        <f>IFERROR(VLOOKUP(B109,[1]Recettes!$E:$K,5,0),0)</f>
        <v>0</v>
      </c>
      <c r="I109" s="300">
        <f>IFERROR(VLOOKUP(B109,[1]Recettes!$E:$K,6,0),0)</f>
        <v>0</v>
      </c>
      <c r="J109" s="300">
        <f>IFERROR(VLOOKUP(B109,[1]Recettes!$E:$K,7,0),0)</f>
        <v>0</v>
      </c>
    </row>
    <row r="110" spans="1:10" hidden="1">
      <c r="A110" s="203" t="s">
        <v>571</v>
      </c>
      <c r="C110" s="339"/>
      <c r="D110" s="343"/>
      <c r="E110" s="200" t="e">
        <f>VLOOKUP(B109,[1]Recettes!$E:$GU,18,0)</f>
        <v>#N/A</v>
      </c>
      <c r="F110" s="201" t="e">
        <f>VLOOKUP(B109,[1]Recettes!$E:$GU,19,0)</f>
        <v>#N/A</v>
      </c>
    </row>
    <row r="111" spans="1:10" hidden="1">
      <c r="A111" s="203" t="s">
        <v>571</v>
      </c>
      <c r="C111" s="339"/>
      <c r="D111" s="343"/>
      <c r="E111" s="200" t="e">
        <f>VLOOKUP(B109,[1]Recettes!$E:$GU,28,0)</f>
        <v>#N/A</v>
      </c>
      <c r="F111" s="201" t="e">
        <f>VLOOKUP(B109,[1]Recettes!$E:$GU,29,0)</f>
        <v>#N/A</v>
      </c>
    </row>
    <row r="112" spans="1:10" hidden="1">
      <c r="A112" s="203" t="s">
        <v>571</v>
      </c>
      <c r="C112" s="339"/>
      <c r="D112" s="343"/>
      <c r="E112" s="200" t="e">
        <f>VLOOKUP(B109,[1]Recettes!$E:$GU,38,0)</f>
        <v>#N/A</v>
      </c>
      <c r="F112" s="201" t="e">
        <f>VLOOKUP(B109,[1]Recettes!$E:$GU,39,0)</f>
        <v>#N/A</v>
      </c>
    </row>
    <row r="113" spans="1:6" hidden="1">
      <c r="A113" s="203" t="s">
        <v>571</v>
      </c>
      <c r="C113" s="339"/>
      <c r="D113" s="343"/>
      <c r="E113" s="200" t="e">
        <f>VLOOKUP(B109,[1]Recettes!$E:$GU,48,0)</f>
        <v>#N/A</v>
      </c>
      <c r="F113" s="201" t="e">
        <f>VLOOKUP(B109,[1]Recettes!$E:$GU,49,0)</f>
        <v>#N/A</v>
      </c>
    </row>
    <row r="114" spans="1:6" hidden="1">
      <c r="A114" s="203" t="s">
        <v>571</v>
      </c>
      <c r="C114" s="339"/>
      <c r="D114" s="343"/>
      <c r="E114" s="200" t="e">
        <f>VLOOKUP(B109,[1]Recettes!$E:$GU,58,0)</f>
        <v>#N/A</v>
      </c>
      <c r="F114" s="201" t="e">
        <f>VLOOKUP(B109,[1]Recettes!$E:$GU,59,0)</f>
        <v>#N/A</v>
      </c>
    </row>
    <row r="115" spans="1:6" hidden="1">
      <c r="A115" s="203" t="s">
        <v>571</v>
      </c>
      <c r="C115" s="339"/>
      <c r="D115" s="343"/>
      <c r="E115" s="223" t="e">
        <f>VLOOKUP(B109,[1]Recettes!$E:$GU,68,0)</f>
        <v>#N/A</v>
      </c>
      <c r="F115" s="173" t="e">
        <f>VLOOKUP(B109,[1]Recettes!$E:$GU,69,0)</f>
        <v>#N/A</v>
      </c>
    </row>
    <row r="116" spans="1:6" hidden="1">
      <c r="A116" s="203" t="s">
        <v>571</v>
      </c>
      <c r="C116" s="339"/>
      <c r="D116" s="343"/>
      <c r="E116" s="200" t="e">
        <f>VLOOKUP(B109,[1]Recettes!$E:$GU,78,0)</f>
        <v>#N/A</v>
      </c>
      <c r="F116" s="201" t="e">
        <f>VLOOKUP(B109,[1]Recettes!$E:$GU,79,0)</f>
        <v>#N/A</v>
      </c>
    </row>
    <row r="117" spans="1:6" hidden="1">
      <c r="A117" s="203" t="s">
        <v>571</v>
      </c>
      <c r="C117" s="339"/>
      <c r="D117" s="343"/>
      <c r="E117" s="200" t="e">
        <f>VLOOKUP(B109,[1]Recettes!$E:$GU,88,0)</f>
        <v>#N/A</v>
      </c>
      <c r="F117" s="201" t="e">
        <f>VLOOKUP(B109,[1]Recettes!$E:$GU,89,0)</f>
        <v>#N/A</v>
      </c>
    </row>
    <row r="118" spans="1:6" hidden="1">
      <c r="A118" s="203" t="s">
        <v>571</v>
      </c>
      <c r="C118" s="339"/>
      <c r="D118" s="343"/>
      <c r="E118" s="200" t="e">
        <f>VLOOKUP(B109,[1]Recettes!$E:$GU,98,0)</f>
        <v>#N/A</v>
      </c>
      <c r="F118" s="201" t="e">
        <f>VLOOKUP(B109,[1]Recettes!$E:$GU,99,0)</f>
        <v>#N/A</v>
      </c>
    </row>
    <row r="119" spans="1:6" hidden="1">
      <c r="A119" s="203" t="s">
        <v>571</v>
      </c>
      <c r="C119" s="339"/>
      <c r="D119" s="343"/>
      <c r="E119" s="200" t="e">
        <f>VLOOKUP(B109,[1]Recettes!$E:$GU,108,0)</f>
        <v>#N/A</v>
      </c>
      <c r="F119" s="201" t="e">
        <f>VLOOKUP(B109,[1]Recettes!$E:$GU,109,0)</f>
        <v>#N/A</v>
      </c>
    </row>
    <row r="120" spans="1:6" hidden="1">
      <c r="A120" s="203" t="s">
        <v>571</v>
      </c>
      <c r="C120" s="339"/>
      <c r="D120" s="343"/>
      <c r="E120" s="200" t="e">
        <f>VLOOKUP(B109,[1]Recettes!$E:$GU,118,0)</f>
        <v>#N/A</v>
      </c>
      <c r="F120" s="201" t="e">
        <f>VLOOKUP(B109,[1]Recettes!$E:$GU,119,0)</f>
        <v>#N/A</v>
      </c>
    </row>
    <row r="121" spans="1:6" hidden="1">
      <c r="A121" s="203" t="s">
        <v>571</v>
      </c>
      <c r="C121" s="339"/>
      <c r="D121" s="343"/>
      <c r="E121" s="200" t="e">
        <f>VLOOKUP(B109,[1]Recettes!$E:$GU,128,0)</f>
        <v>#N/A</v>
      </c>
      <c r="F121" s="201" t="e">
        <f>VLOOKUP(B109,[1]Recettes!$E:$GU,129,0)</f>
        <v>#N/A</v>
      </c>
    </row>
    <row r="122" spans="1:6" hidden="1">
      <c r="A122" s="203" t="s">
        <v>571</v>
      </c>
      <c r="C122" s="339"/>
      <c r="D122" s="343"/>
      <c r="E122" s="200" t="e">
        <f>VLOOKUP(B109,[1]Recettes!$E:$GU,138,0)</f>
        <v>#N/A</v>
      </c>
      <c r="F122" s="201" t="e">
        <f>VLOOKUP(B109,[1]Recettes!$E:$GU,139,0)</f>
        <v>#N/A</v>
      </c>
    </row>
    <row r="123" spans="1:6" hidden="1">
      <c r="A123" s="203" t="s">
        <v>571</v>
      </c>
      <c r="C123" s="339"/>
      <c r="D123" s="343"/>
      <c r="E123" s="200" t="e">
        <f>VLOOKUP(B109,[1]Recettes!$E:$GU,148,0)</f>
        <v>#N/A</v>
      </c>
      <c r="F123" s="201" t="e">
        <f>VLOOKUP(B109,[1]Recettes!$E:$GU,149,0)</f>
        <v>#N/A</v>
      </c>
    </row>
    <row r="124" spans="1:6" hidden="1">
      <c r="A124" s="203" t="s">
        <v>571</v>
      </c>
      <c r="C124" s="339"/>
      <c r="D124" s="343"/>
      <c r="E124" s="200" t="e">
        <f>VLOOKUP(B109,[1]Recettes!$E:$GU,158,0)</f>
        <v>#N/A</v>
      </c>
      <c r="F124" s="201" t="e">
        <f>VLOOKUP(B109,[1]Recettes!$E:$GU,159,0)</f>
        <v>#N/A</v>
      </c>
    </row>
    <row r="125" spans="1:6" hidden="1">
      <c r="A125" s="203" t="s">
        <v>571</v>
      </c>
      <c r="C125" s="339"/>
      <c r="D125" s="343"/>
      <c r="E125" s="200" t="e">
        <f>VLOOKUP(B109,[1]Recettes!$E:$GU,168,0)</f>
        <v>#N/A</v>
      </c>
      <c r="F125" s="201" t="e">
        <f>VLOOKUP(B109,[1]Recettes!$E:$GU,169,0)</f>
        <v>#N/A</v>
      </c>
    </row>
    <row r="126" spans="1:6" hidden="1">
      <c r="A126" s="203" t="s">
        <v>571</v>
      </c>
      <c r="C126" s="339"/>
      <c r="E126" s="200" t="e">
        <f>VLOOKUP(B109,[1]Recettes!$E:$GU,178,0)</f>
        <v>#N/A</v>
      </c>
      <c r="F126" s="201" t="e">
        <f>VLOOKUP(B109,[1]Recettes!$E:$GU,179,0)</f>
        <v>#N/A</v>
      </c>
    </row>
    <row r="127" spans="1:6" hidden="1">
      <c r="A127" s="203" t="s">
        <v>571</v>
      </c>
      <c r="C127" s="339"/>
      <c r="E127" s="200" t="e">
        <f>VLOOKUP(B109,[1]Recettes!$E:$GU,188,0)</f>
        <v>#N/A</v>
      </c>
      <c r="F127" s="201" t="e">
        <f>VLOOKUP(B109,[1]Recettes!$E:$GU,189,0)</f>
        <v>#N/A</v>
      </c>
    </row>
    <row r="128" spans="1:6" hidden="1">
      <c r="A128" s="203" t="s">
        <v>571</v>
      </c>
      <c r="E128" s="200" t="e">
        <f>VLOOKUP(B109,[1]Recettes!$E:$GU,198,0)</f>
        <v>#N/A</v>
      </c>
      <c r="F128" s="201" t="e">
        <f>VLOOKUP(B109,[1]Recettes!$E:$GU,199,0)</f>
        <v>#N/A</v>
      </c>
    </row>
    <row r="129" spans="1:10" hidden="1">
      <c r="A129" s="301" t="s">
        <v>651</v>
      </c>
      <c r="B129" s="209"/>
      <c r="C129" s="210"/>
      <c r="D129" s="308"/>
      <c r="E129" s="212"/>
      <c r="F129" s="213"/>
      <c r="G129" s="303">
        <f>IFERROR(#REF!*F129/100,0)</f>
        <v>0</v>
      </c>
      <c r="H129" s="303">
        <f>IFERROR(#REF!*F129/100,0)</f>
        <v>0</v>
      </c>
      <c r="I129" s="303">
        <f>IFERROR(#REF!*F129/100,0)</f>
        <v>0</v>
      </c>
      <c r="J129" s="303">
        <f>IFERROR(#REF!*F129/100,0)</f>
        <v>0</v>
      </c>
    </row>
    <row r="130" spans="1:10" hidden="1">
      <c r="A130" s="301" t="s">
        <v>651</v>
      </c>
      <c r="B130" s="209"/>
      <c r="C130" s="210"/>
      <c r="D130" s="308"/>
      <c r="E130" s="212" t="s">
        <v>258</v>
      </c>
      <c r="F130" s="213">
        <v>0</v>
      </c>
      <c r="G130" s="303">
        <f>IFERROR(#REF!*F130/100,0)</f>
        <v>0</v>
      </c>
      <c r="H130" s="303">
        <f>IFERROR(#REF!*F130/100,0)</f>
        <v>0</v>
      </c>
      <c r="I130" s="303">
        <f>IFERROR(#REF!*F130/100,0)</f>
        <v>0</v>
      </c>
      <c r="J130" s="303">
        <f>IFERROR(#REF!*F130/100,0)</f>
        <v>0</v>
      </c>
    </row>
    <row r="131" spans="1:10" hidden="1">
      <c r="A131" s="301" t="s">
        <v>651</v>
      </c>
      <c r="B131" s="209"/>
      <c r="C131" s="210"/>
      <c r="D131" s="308"/>
      <c r="E131" s="212"/>
      <c r="F131" s="213"/>
      <c r="G131" s="303">
        <f>IFERROR(#REF!*F131/100,0)</f>
        <v>0</v>
      </c>
      <c r="H131" s="303">
        <f>IFERROR(#REF!*F131/100,0)</f>
        <v>0</v>
      </c>
      <c r="I131" s="303">
        <f>IFERROR(#REF!*F131/100,0)</f>
        <v>0</v>
      </c>
      <c r="J131" s="303">
        <f>IFERROR(#REF!*F131/100,0)</f>
        <v>0</v>
      </c>
    </row>
    <row r="132" spans="1:10" s="222" customFormat="1" hidden="1">
      <c r="A132" s="216"/>
      <c r="B132" s="216"/>
      <c r="C132" s="217"/>
      <c r="D132" s="309"/>
      <c r="E132" s="219"/>
      <c r="F132" s="220"/>
      <c r="G132" s="305"/>
      <c r="H132" s="305"/>
      <c r="I132" s="305"/>
      <c r="J132" s="305"/>
    </row>
  </sheetData>
  <mergeCells count="13">
    <mergeCell ref="C47:C65"/>
    <mergeCell ref="D47:D62"/>
    <mergeCell ref="A1:F2"/>
    <mergeCell ref="C9:C27"/>
    <mergeCell ref="D9:D28"/>
    <mergeCell ref="C33:C41"/>
    <mergeCell ref="D33:D41"/>
    <mergeCell ref="C71:C80"/>
    <mergeCell ref="D71:D80"/>
    <mergeCell ref="C85:C103"/>
    <mergeCell ref="D85:D102"/>
    <mergeCell ref="C109:C127"/>
    <mergeCell ref="D109:D125"/>
  </mergeCells>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promptTitle="Repas" xr:uid="{B4F787FC-CBE4-974B-8B24-618D6D5667BA}">
          <x14:formula1>
            <xm:f>'C:\Users\dido974apple\OneDrive\2019_MNFC_Recettes\[2020.01_MNFC_Ebook_base_claudine.xlsx]Data 2'!#REF!</xm:f>
          </x14:formula1>
          <xm:sqref>A9:A131</xm:sqref>
        </x14:dataValidation>
        <x14:dataValidation type="list" allowBlank="1" showInputMessage="1" showErrorMessage="1" promptTitle="Repas" xr:uid="{A91CC218-569A-974C-AFC3-CD6E8BBE5507}">
          <x14:formula1>
            <xm:f>'C:\Users\dido974apple\OneDrive\2019_MNFC_Recettes\[2020.01_MNFC_Ebook_base_claudine.xlsx]Recettes'!#REF!</xm:f>
          </x14:formula1>
          <xm:sqref>B9 B109 B47 B71 B85 B33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F6EAAC-3E21-B04C-83A5-2B4DB9BE83F1}">
  <sheetPr codeName="Feuil7"/>
  <dimension ref="A1"/>
  <sheetViews>
    <sheetView workbookViewId="0">
      <selection activeCell="M65" sqref="M65"/>
    </sheetView>
  </sheetViews>
  <sheetFormatPr baseColWidth="10" defaultColWidth="11" defaultRowHeight="15.7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4303E2-E2CF-234E-8E79-A182777BE5E6}">
  <sheetPr codeName="Feuil8"/>
  <dimension ref="A1"/>
  <sheetViews>
    <sheetView workbookViewId="0">
      <selection activeCell="M65" sqref="M65"/>
    </sheetView>
  </sheetViews>
  <sheetFormatPr baseColWidth="10" defaultColWidth="11" defaultRowHeight="15.7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238271-AA28-7C4F-8D8F-FA034787CF07}">
  <sheetPr codeName="Feuil9"/>
  <dimension ref="A1"/>
  <sheetViews>
    <sheetView workbookViewId="0">
      <selection activeCell="I73" sqref="I73"/>
    </sheetView>
  </sheetViews>
  <sheetFormatPr baseColWidth="10" defaultColWidth="11" defaultRowHeight="15.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Petit_dej&amp;encas (2)</vt:lpstr>
      <vt:lpstr>Recettes</vt:lpstr>
      <vt:lpstr>Jour 1</vt:lpstr>
      <vt:lpstr>Jour 2</vt:lpstr>
      <vt:lpstr>jour 3</vt:lpstr>
      <vt:lpstr>jour  4</vt:lpstr>
      <vt:lpstr>jour 5</vt:lpstr>
      <vt:lpstr>jour 6</vt:lpstr>
      <vt:lpstr>jour 7</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dmd</dc:creator>
  <cp:keywords/>
  <dc:description/>
  <cp:lastModifiedBy>Edouard</cp:lastModifiedBy>
  <cp:revision/>
  <dcterms:created xsi:type="dcterms:W3CDTF">2019-02-01T07:31:10Z</dcterms:created>
  <dcterms:modified xsi:type="dcterms:W3CDTF">2020-01-14T08:57:42Z</dcterms:modified>
  <cp:category/>
  <cp:contentStatus/>
</cp:coreProperties>
</file>