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9bd53e70553e403a" Type="http://schemas.microsoft.com/office/2007/relationships/ui/extensibility" Target="customUI/customUI14.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D:\01-Saint Louis\Hématologie\Cofrac\Ficchier xls rdevision\"/>
    </mc:Choice>
  </mc:AlternateContent>
  <xr:revisionPtr revIDLastSave="0" documentId="13_ncr:1_{847F51E3-A2B2-4BDA-B2EF-148AFD38D2F4}" xr6:coauthVersionLast="46" xr6:coauthVersionMax="46" xr10:uidLastSave="{00000000-0000-0000-0000-000000000000}"/>
  <bookViews>
    <workbookView xWindow="-120" yWindow="-120" windowWidth="29040" windowHeight="15840" xr2:uid="{00000000-000D-0000-FFFF-FFFF00000000}"/>
  </bookViews>
  <sheets>
    <sheet name="Prob Stat" sheetId="3" r:id="rId1"/>
    <sheet name="N° ADN" sheetId="2" r:id="rId2"/>
    <sheet name="Modèle manuel" sheetId="1" r:id="rId3"/>
    <sheet name="Modèle MAXWELL" sheetId="4" r:id="rId4"/>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30" i="4" l="1"/>
  <c r="Q30" i="4" s="1"/>
  <c r="O30" i="4"/>
  <c r="P30" i="4"/>
  <c r="N31" i="4"/>
  <c r="Q31" i="4" s="1"/>
  <c r="O31" i="4"/>
  <c r="P31" i="4"/>
  <c r="N32" i="4"/>
  <c r="Q32" i="4" s="1"/>
  <c r="O32" i="4"/>
  <c r="P32" i="4"/>
  <c r="N33" i="4"/>
  <c r="Q33" i="4" s="1"/>
  <c r="O33" i="4"/>
  <c r="P33" i="4"/>
  <c r="N34" i="4"/>
  <c r="Q34" i="4" s="1"/>
  <c r="O34" i="4"/>
  <c r="P34" i="4"/>
  <c r="N35" i="4"/>
  <c r="Q35" i="4" s="1"/>
  <c r="O35" i="4"/>
  <c r="P35" i="4"/>
  <c r="N36" i="4"/>
  <c r="Q36" i="4" s="1"/>
  <c r="O36" i="4"/>
  <c r="P36" i="4"/>
  <c r="N37" i="4"/>
  <c r="Q37" i="4" s="1"/>
  <c r="O37" i="4"/>
  <c r="P37" i="4"/>
  <c r="N38" i="4"/>
  <c r="Q38" i="4" s="1"/>
  <c r="O38" i="4"/>
  <c r="P38" i="4"/>
  <c r="N39" i="4"/>
  <c r="Q39" i="4" s="1"/>
  <c r="O39" i="4"/>
  <c r="P39" i="4"/>
  <c r="N40" i="4"/>
  <c r="Q40" i="4" s="1"/>
  <c r="O40" i="4"/>
  <c r="P40" i="4"/>
  <c r="N41" i="4"/>
  <c r="Q41" i="4" s="1"/>
  <c r="O41" i="4"/>
  <c r="P41" i="4"/>
  <c r="N42" i="4"/>
  <c r="Q42" i="4" s="1"/>
  <c r="O42" i="4"/>
  <c r="P42" i="4"/>
  <c r="N43" i="4"/>
  <c r="Q43" i="4" s="1"/>
  <c r="O43" i="4"/>
  <c r="P43" i="4"/>
  <c r="N44" i="4"/>
  <c r="Q44" i="4" s="1"/>
  <c r="O44" i="4"/>
  <c r="P44" i="4"/>
  <c r="N45" i="4"/>
  <c r="Q45" i="4" s="1"/>
  <c r="O45" i="4"/>
  <c r="P45" i="4"/>
  <c r="N46" i="4"/>
  <c r="Q46" i="4" s="1"/>
  <c r="O46" i="4"/>
  <c r="P46" i="4"/>
  <c r="N47" i="4"/>
  <c r="Q47" i="4" s="1"/>
  <c r="O47" i="4"/>
  <c r="P47" i="4"/>
  <c r="N48" i="4"/>
  <c r="Q48" i="4" s="1"/>
  <c r="O48" i="4"/>
  <c r="P48" i="4"/>
  <c r="N49" i="4"/>
  <c r="Q49" i="4" s="1"/>
  <c r="O49" i="4"/>
  <c r="P49" i="4"/>
  <c r="N50" i="4"/>
  <c r="Q50" i="4" s="1"/>
  <c r="O50" i="4"/>
  <c r="P50" i="4"/>
  <c r="N51" i="4"/>
  <c r="Q51" i="4" s="1"/>
  <c r="O51" i="4"/>
  <c r="P51" i="4"/>
  <c r="N52" i="4"/>
  <c r="Q52" i="4" s="1"/>
  <c r="O52" i="4"/>
  <c r="P52" i="4"/>
  <c r="N53" i="4"/>
  <c r="Q53" i="4" s="1"/>
  <c r="O53" i="4"/>
  <c r="P53" i="4"/>
  <c r="N54" i="4"/>
  <c r="Q54" i="4" s="1"/>
  <c r="O54" i="4"/>
  <c r="P54" i="4"/>
  <c r="N55" i="4"/>
  <c r="Q55" i="4" s="1"/>
  <c r="O55" i="4"/>
  <c r="P55" i="4"/>
  <c r="N56" i="4"/>
  <c r="Q56" i="4" s="1"/>
  <c r="O56" i="4"/>
  <c r="P56" i="4"/>
  <c r="N57" i="4"/>
  <c r="Q57" i="4" s="1"/>
  <c r="O57" i="4"/>
  <c r="P57" i="4"/>
  <c r="N58" i="4"/>
  <c r="Q58" i="4" s="1"/>
  <c r="O58" i="4"/>
  <c r="P58" i="4"/>
  <c r="N59" i="4"/>
  <c r="Q59" i="4" s="1"/>
  <c r="O59" i="4"/>
  <c r="P59" i="4"/>
  <c r="N60" i="4"/>
  <c r="Q60" i="4" s="1"/>
  <c r="O60" i="4"/>
  <c r="P60" i="4"/>
  <c r="N61" i="4"/>
  <c r="Q61" i="4" s="1"/>
  <c r="O61" i="4"/>
  <c r="P61" i="4"/>
  <c r="N62" i="4"/>
  <c r="Q62" i="4" s="1"/>
  <c r="O62" i="4"/>
  <c r="P62" i="4"/>
  <c r="N63" i="4"/>
  <c r="Q63" i="4" s="1"/>
  <c r="O63" i="4"/>
  <c r="P63" i="4"/>
  <c r="N64" i="4"/>
  <c r="Q64" i="4" s="1"/>
  <c r="O64" i="4"/>
  <c r="P64" i="4"/>
  <c r="N65" i="4"/>
  <c r="Q65" i="4" s="1"/>
  <c r="O65" i="4"/>
  <c r="P65" i="4"/>
  <c r="N66" i="4"/>
  <c r="Q66" i="4" s="1"/>
  <c r="O66" i="4"/>
  <c r="P66" i="4"/>
  <c r="N67" i="4"/>
  <c r="Q67" i="4" s="1"/>
  <c r="O67" i="4"/>
  <c r="P67" i="4"/>
  <c r="N68" i="4"/>
  <c r="Q68" i="4" s="1"/>
  <c r="O68" i="4"/>
  <c r="P68" i="4"/>
  <c r="N69" i="4"/>
  <c r="Q69" i="4" s="1"/>
  <c r="O69" i="4"/>
  <c r="P69" i="4"/>
  <c r="N70" i="4"/>
  <c r="Q70" i="4" s="1"/>
  <c r="O70" i="4"/>
  <c r="P70" i="4"/>
  <c r="N71" i="4"/>
  <c r="Q71" i="4" s="1"/>
  <c r="O71" i="4"/>
  <c r="P71" i="4"/>
  <c r="N72" i="4"/>
  <c r="Q72" i="4" s="1"/>
  <c r="O72" i="4"/>
  <c r="P72" i="4"/>
  <c r="N73" i="4"/>
  <c r="Q73" i="4" s="1"/>
  <c r="O73" i="4"/>
  <c r="P73" i="4"/>
  <c r="N74" i="4"/>
  <c r="Q74" i="4" s="1"/>
  <c r="O74" i="4"/>
  <c r="P74" i="4"/>
  <c r="N75" i="4"/>
  <c r="Q75" i="4" s="1"/>
  <c r="O75" i="4"/>
  <c r="P75" i="4"/>
  <c r="N76" i="4"/>
  <c r="Q76" i="4" s="1"/>
  <c r="O76" i="4"/>
  <c r="P76" i="4"/>
  <c r="N77" i="4"/>
  <c r="Q77" i="4" s="1"/>
  <c r="O77" i="4"/>
  <c r="P77" i="4"/>
  <c r="N78" i="4"/>
  <c r="Q78" i="4" s="1"/>
  <c r="O78" i="4"/>
  <c r="P78" i="4"/>
  <c r="N29" i="4" l="1"/>
  <c r="Q29" i="4" s="1"/>
  <c r="O29" i="4"/>
  <c r="P29" i="4"/>
  <c r="D14" i="4" l="1"/>
  <c r="C71" i="1" l="1"/>
  <c r="P70" i="1"/>
  <c r="N70" i="1"/>
  <c r="P69" i="1"/>
  <c r="N69" i="1"/>
  <c r="P68" i="1"/>
  <c r="N68" i="1"/>
  <c r="P67" i="1"/>
  <c r="N67" i="1"/>
  <c r="P66" i="1"/>
  <c r="N66" i="1"/>
  <c r="P65" i="1"/>
  <c r="N65" i="1"/>
  <c r="P64" i="1"/>
  <c r="N64" i="1"/>
  <c r="P63" i="1"/>
  <c r="N63" i="1"/>
  <c r="P62" i="1"/>
  <c r="N62" i="1"/>
  <c r="P61" i="1"/>
  <c r="N61" i="1"/>
  <c r="P60" i="1"/>
  <c r="N60" i="1"/>
  <c r="P59" i="1"/>
  <c r="N59" i="1"/>
  <c r="P58" i="1"/>
  <c r="N58" i="1"/>
  <c r="O58" i="1" s="1"/>
  <c r="P57" i="1"/>
  <c r="N57" i="1"/>
  <c r="P56" i="1"/>
  <c r="N56" i="1"/>
  <c r="P55" i="1"/>
  <c r="N55" i="1"/>
  <c r="P54" i="1"/>
  <c r="N54" i="1"/>
  <c r="O54" i="1" s="1"/>
  <c r="P53" i="1"/>
  <c r="N53" i="1"/>
  <c r="P52" i="1"/>
  <c r="N52" i="1"/>
  <c r="P51" i="1"/>
  <c r="N51" i="1"/>
  <c r="P50" i="1"/>
  <c r="N50" i="1"/>
  <c r="Q50" i="1" s="1"/>
  <c r="P49" i="1"/>
  <c r="N49" i="1"/>
  <c r="P48" i="1"/>
  <c r="N48" i="1"/>
  <c r="O48" i="1" s="1"/>
  <c r="P47" i="1"/>
  <c r="N47" i="1"/>
  <c r="P46" i="1"/>
  <c r="N46" i="1"/>
  <c r="Q46" i="1" s="1"/>
  <c r="P45" i="1"/>
  <c r="N45" i="1"/>
  <c r="P44" i="1"/>
  <c r="N44" i="1"/>
  <c r="O44" i="1" s="1"/>
  <c r="P43" i="1"/>
  <c r="N43" i="1"/>
  <c r="P42" i="1"/>
  <c r="N42" i="1"/>
  <c r="Q42" i="1" s="1"/>
  <c r="P41" i="1"/>
  <c r="N41" i="1"/>
  <c r="P40" i="1"/>
  <c r="N40" i="1"/>
  <c r="O40" i="1" s="1"/>
  <c r="P39" i="1"/>
  <c r="N39" i="1"/>
  <c r="P38" i="1"/>
  <c r="N38" i="1"/>
  <c r="Q38" i="1" s="1"/>
  <c r="P37" i="1"/>
  <c r="N37" i="1"/>
  <c r="N24" i="1"/>
  <c r="N23" i="1"/>
  <c r="N22" i="1"/>
  <c r="N21" i="1"/>
  <c r="N20" i="1"/>
  <c r="N19" i="1"/>
  <c r="N18" i="1"/>
  <c r="N17" i="1"/>
  <c r="M16" i="1"/>
  <c r="M15" i="1"/>
  <c r="M14" i="1"/>
  <c r="M13" i="1"/>
  <c r="C5" i="1"/>
  <c r="B32" i="1" s="1"/>
  <c r="D32" i="1" s="1"/>
  <c r="Q37" i="1" l="1"/>
  <c r="Q41" i="1"/>
  <c r="Q45" i="1"/>
  <c r="Q49" i="1"/>
  <c r="Q53" i="1"/>
  <c r="Q52" i="1"/>
  <c r="Q57" i="1"/>
  <c r="Q70" i="1"/>
  <c r="Q61" i="1"/>
  <c r="Q65" i="1"/>
  <c r="Q69" i="1"/>
  <c r="Q56" i="1"/>
  <c r="Q39" i="1"/>
  <c r="Q43" i="1"/>
  <c r="Q47" i="1"/>
  <c r="Q51" i="1"/>
  <c r="Q55" i="1"/>
  <c r="Q59" i="1"/>
  <c r="Q63" i="1"/>
  <c r="Q67" i="1"/>
  <c r="O70" i="1"/>
  <c r="O69" i="1"/>
  <c r="Q60" i="1"/>
  <c r="Q62" i="1"/>
  <c r="Q64" i="1"/>
  <c r="Q66" i="1"/>
  <c r="Q68" i="1"/>
  <c r="O38" i="1"/>
  <c r="O46" i="1"/>
  <c r="O52" i="1"/>
  <c r="O64" i="1"/>
  <c r="C32" i="1"/>
  <c r="O42" i="1"/>
  <c r="O50" i="1"/>
  <c r="O56" i="1"/>
  <c r="O60" i="1"/>
  <c r="O62" i="1"/>
  <c r="O68" i="1"/>
  <c r="Q40" i="1"/>
  <c r="Q44" i="1"/>
  <c r="Q48" i="1"/>
  <c r="Q54" i="1"/>
  <c r="Q58" i="1"/>
  <c r="O37" i="1"/>
  <c r="O39" i="1"/>
  <c r="O41" i="1"/>
  <c r="O43" i="1"/>
  <c r="O45" i="1"/>
  <c r="O47" i="1"/>
  <c r="O49" i="1"/>
  <c r="O51" i="1"/>
  <c r="O53" i="1"/>
  <c r="O55" i="1"/>
  <c r="O57" i="1"/>
  <c r="O59" i="1"/>
  <c r="O61" i="1"/>
  <c r="O63" i="1"/>
  <c r="O65" i="1"/>
  <c r="O67" i="1"/>
  <c r="O66" i="1"/>
</calcChain>
</file>

<file path=xl/sharedStrings.xml><?xml version="1.0" encoding="utf-8"?>
<sst xmlns="http://schemas.openxmlformats.org/spreadsheetml/2006/main" count="285" uniqueCount="166">
  <si>
    <t>ENREGISTREMENT EXTRACTION ADN MODE OPERATOIRE</t>
  </si>
  <si>
    <t>DATE EXTRACTION :</t>
  </si>
  <si>
    <t>Volume d'élution</t>
  </si>
  <si>
    <t>OPERATEUR:</t>
  </si>
  <si>
    <t>Nbre de cellules</t>
  </si>
  <si>
    <t>&lt; 5 Millions</t>
  </si>
  <si>
    <t>≥ 5 Millions</t>
  </si>
  <si>
    <t>NOMBRE D'ÉCHANTILLONS A EXTRAIRE :</t>
  </si>
  <si>
    <t>Désignation</t>
  </si>
  <si>
    <t>Fournisseur</t>
  </si>
  <si>
    <t>Référence</t>
  </si>
  <si>
    <t>N° Lot</t>
  </si>
  <si>
    <t>Date de reconstitution</t>
  </si>
  <si>
    <t>Date de péremption</t>
  </si>
  <si>
    <t>Règles de validation des séries d'extraction (1 série = 1 méthode)</t>
  </si>
  <si>
    <r>
      <t xml:space="preserve">QIAamp DNA Blood MINI Kit (250) </t>
    </r>
    <r>
      <rPr>
        <b/>
        <sz val="9"/>
        <color rgb="FFFF0000"/>
        <rFont val="Calibri"/>
        <family val="2"/>
      </rPr>
      <t>POUR MANUEL</t>
    </r>
  </si>
  <si>
    <t>QIAGEN</t>
  </si>
  <si>
    <t>NA</t>
  </si>
  <si>
    <t>Ce tableau indique les concentrations minimale d'ADN qui doivent être atteinte</t>
  </si>
  <si>
    <t>QIAamp MINI Spin Column</t>
  </si>
  <si>
    <t>pour valider une série d'extraction, en fonction du nombre de cellules de l'échantillon extrait</t>
  </si>
  <si>
    <t>Protéinase K</t>
  </si>
  <si>
    <t>et du volume d'élution</t>
  </si>
  <si>
    <t>Buffer AL</t>
  </si>
  <si>
    <t>Volume d'élution (µl)</t>
  </si>
  <si>
    <t>Buffer AW1</t>
  </si>
  <si>
    <r>
      <t>Quantité de Cellules (10</t>
    </r>
    <r>
      <rPr>
        <b/>
        <vertAlign val="superscript"/>
        <sz val="11"/>
        <color theme="4"/>
        <rFont val="Arial"/>
        <family val="2"/>
      </rPr>
      <t>6</t>
    </r>
    <r>
      <rPr>
        <b/>
        <sz val="11"/>
        <color theme="4"/>
        <rFont val="Arial"/>
        <family val="2"/>
      </rPr>
      <t>)</t>
    </r>
  </si>
  <si>
    <t>Buffer AW2</t>
  </si>
  <si>
    <t>/</t>
  </si>
  <si>
    <t>PBS</t>
  </si>
  <si>
    <t>EUROBIO</t>
  </si>
  <si>
    <t>CS1 PBS01-OU</t>
  </si>
  <si>
    <t>Ethanol</t>
  </si>
  <si>
    <t>MERCK</t>
  </si>
  <si>
    <t>1.00983.1011</t>
  </si>
  <si>
    <t>NUCLEASE-FREE WATER</t>
  </si>
  <si>
    <t>PROMEGA</t>
  </si>
  <si>
    <t>P119C</t>
  </si>
  <si>
    <t>PENSER
A VERIFIER
LES NUMEROS
DES LOTS</t>
  </si>
  <si>
    <r>
      <t xml:space="preserve">QIAamp DNA Blood MINI Kit (250) </t>
    </r>
    <r>
      <rPr>
        <b/>
        <sz val="9"/>
        <color rgb="FFFF0000"/>
        <rFont val="Calibri"/>
        <family val="2"/>
      </rPr>
      <t>POUR QiaCube</t>
    </r>
  </si>
  <si>
    <t xml:space="preserve">N° GLIMS PATIENT </t>
  </si>
  <si>
    <t>NOMBRE CELLULES</t>
  </si>
  <si>
    <t>VALIDATION SERIE</t>
  </si>
  <si>
    <t>ATL</t>
  </si>
  <si>
    <t>Préparation PBS + PK que pour les Culots Sec</t>
  </si>
  <si>
    <t>Nbr de CS à extraire</t>
  </si>
  <si>
    <t>Volume de PBS</t>
  </si>
  <si>
    <t>Volume de PK</t>
  </si>
  <si>
    <t>,</t>
  </si>
  <si>
    <t>Distribuer 240µL de ce mélange dans chaque CS à extraire</t>
  </si>
  <si>
    <t>Renseigner rapports uniquement si hors limite</t>
  </si>
  <si>
    <t>Bornes d'acceptabilité</t>
  </si>
  <si>
    <t>A260/A280 = [1,8 ; 2,0]</t>
  </si>
  <si>
    <t>Ne pas appliquer la règle de dilution en cas de rapport aux limites</t>
  </si>
  <si>
    <t>A260/A230 = [1,8 ; 2,2]</t>
  </si>
  <si>
    <t>LISTE EXTRACTION:</t>
  </si>
  <si>
    <t xml:space="preserve">                   </t>
  </si>
  <si>
    <t>NOM</t>
  </si>
  <si>
    <t>PRENOM</t>
  </si>
  <si>
    <t>DATE DE PVT</t>
  </si>
  <si>
    <t>NATURE</t>
  </si>
  <si>
    <t>GLIMS</t>
  </si>
  <si>
    <t>NB CS</t>
  </si>
  <si>
    <t>CELLULES / CS (M)</t>
  </si>
  <si>
    <t>NBRE AMP</t>
  </si>
  <si>
    <t>CELLULES / CS (M) corrigé</t>
  </si>
  <si>
    <t>x1</t>
  </si>
  <si>
    <t>N°ADN</t>
  </si>
  <si>
    <t>Concentration NANODROP (ng/µl)</t>
  </si>
  <si>
    <t>VOL ELUTION (µl)</t>
  </si>
  <si>
    <t>RENDEMENT</t>
  </si>
  <si>
    <t>Dilution à réaliser / 
Facteur de dilution</t>
  </si>
  <si>
    <t>Volume final</t>
  </si>
  <si>
    <t>Concentration finale</t>
  </si>
  <si>
    <t>Rapport A260/A280</t>
  </si>
  <si>
    <t>Rapport A260/A230</t>
  </si>
  <si>
    <t>Commentaires</t>
  </si>
  <si>
    <t>TOTAL</t>
  </si>
  <si>
    <t>Page 3/4</t>
  </si>
  <si>
    <t>DATE EXTRACTION 
(Date + Heure)</t>
  </si>
  <si>
    <t>Nom</t>
  </si>
  <si>
    <t>Prénom</t>
  </si>
  <si>
    <t>Date de pvt</t>
  </si>
  <si>
    <t>Nature</t>
  </si>
  <si>
    <t>Identifiant /
 N° Glims</t>
  </si>
  <si>
    <t>Nombre de CS</t>
  </si>
  <si>
    <t>Cellules / CS (millions)</t>
  </si>
  <si>
    <t>Nombre d'ampoules</t>
  </si>
  <si>
    <t>Numéro 
ADN</t>
  </si>
  <si>
    <t>Concentration 
Nanodrop</t>
  </si>
  <si>
    <t>Volume 
d'élution</t>
  </si>
  <si>
    <t>Rendement</t>
  </si>
  <si>
    <t>Date de prélèvement</t>
  </si>
  <si>
    <t>Numéro dossier</t>
  </si>
  <si>
    <t>Nombre CS</t>
  </si>
  <si>
    <t>Cellules / CS</t>
  </si>
  <si>
    <t>ampoules</t>
  </si>
  <si>
    <t xml:space="preserve">PROBLEME A REGLER </t>
  </si>
  <si>
    <t>Numéro à prendre</t>
  </si>
  <si>
    <t>Date derniere mise à jour</t>
  </si>
  <si>
    <t>Page 2/4</t>
  </si>
  <si>
    <t>ENREGISTREMENT LISTE EXTRACTION ADN MAXWELL</t>
  </si>
  <si>
    <t>Page 4/4</t>
  </si>
  <si>
    <t>EXTRACTION ADN</t>
  </si>
  <si>
    <t>OPERATEUR :</t>
  </si>
  <si>
    <t>NB D'ÉCHANTILLONS :</t>
  </si>
  <si>
    <t>RÉACTIFS :</t>
  </si>
  <si>
    <t>N° Lot/Fabrication</t>
  </si>
  <si>
    <t>Maxwell RSC Blood DNA</t>
  </si>
  <si>
    <t>AS1400</t>
  </si>
  <si>
    <t>MATERIEL:</t>
  </si>
  <si>
    <t>N° DE SERIE</t>
  </si>
  <si>
    <t>MAXWELL RSC 1</t>
  </si>
  <si>
    <t>MAXWELL RSC 2</t>
  </si>
  <si>
    <t>COMMENTAIRES</t>
  </si>
  <si>
    <t>ATTENTION NE PAS CHANGER LE FORMAT DE LA DATE DE PRELEVEMENT LAISSER FORMAT TEXTE</t>
  </si>
  <si>
    <t>-</t>
  </si>
  <si>
    <t xml:space="preserve">La version électronique du formulaire vierge SLL-SLHEM-BMHEM-DE-046_V03  est indexée dans le logiciel KaliLab et constitue la version de référence. Une fois complété, ce formulaire devient un enregistrement dont l’indexation dans le système de gestion documentaire est facultative mais dont les modalités de classement, de conservation et d’archivage doivent être maîtrisées.
</t>
  </si>
  <si>
    <t>La version électronique du formulaire vierge SLL-SLHEM-BMHEM-DE-046_V03  est indexée dans le logiciel KaliLab et constitue la version de référence. Une fois complété, ce formulaire devient un enregistrement dont l’indexation dans le système de gestion documentaire est facultative mais dont les modalités de classement, de conservation et d’archivage doivent être maîtrisées.</t>
  </si>
  <si>
    <t>Liste préparatoire Maxwell</t>
  </si>
  <si>
    <t>Page 1/4</t>
  </si>
  <si>
    <t xml:space="preserve">Mawvell </t>
  </si>
  <si>
    <t>Matériel</t>
  </si>
  <si>
    <t>ANDRE</t>
  </si>
  <si>
    <t xml:space="preserve">15-10-20 </t>
  </si>
  <si>
    <t>Matériel pou</t>
  </si>
  <si>
    <t>9/12/2020</t>
  </si>
  <si>
    <t>JEAN LOUIS</t>
  </si>
  <si>
    <t xml:space="preserve">13-01-21 </t>
  </si>
  <si>
    <t>Matéri</t>
  </si>
  <si>
    <t>LAILA</t>
  </si>
  <si>
    <t>12/2/2020</t>
  </si>
  <si>
    <t>Sang</t>
  </si>
  <si>
    <t>1 ADN reçu</t>
  </si>
  <si>
    <t>TEYMILA</t>
  </si>
  <si>
    <t>1/2/2021</t>
  </si>
  <si>
    <t>Moell</t>
  </si>
  <si>
    <t>5/8/2008</t>
  </si>
  <si>
    <t>CATY</t>
  </si>
  <si>
    <t>2/2/2021</t>
  </si>
  <si>
    <t>Moelle</t>
  </si>
  <si>
    <t>BENOIT</t>
  </si>
  <si>
    <t>3/2/2021</t>
  </si>
  <si>
    <t>MADJID</t>
  </si>
  <si>
    <t>5/4/2021</t>
  </si>
  <si>
    <t>ASGHAR</t>
  </si>
  <si>
    <t>stephane</t>
  </si>
  <si>
    <t>Liquide</t>
  </si>
  <si>
    <t>JEROME</t>
  </si>
  <si>
    <t>SANDRA</t>
  </si>
  <si>
    <t>THEO</t>
  </si>
  <si>
    <t>ALAIN</t>
  </si>
  <si>
    <t>4/2/2021</t>
  </si>
  <si>
    <t>JACKY</t>
  </si>
  <si>
    <t>5/10/2021</t>
  </si>
  <si>
    <t>clement</t>
  </si>
  <si>
    <t xml:space="preserve"> </t>
  </si>
  <si>
    <t>E</t>
  </si>
  <si>
    <t>D</t>
  </si>
  <si>
    <t>C</t>
  </si>
  <si>
    <t>B</t>
  </si>
  <si>
    <t>L</t>
  </si>
  <si>
    <t>M</t>
  </si>
  <si>
    <t>A</t>
  </si>
  <si>
    <t>2,5/7/2021</t>
  </si>
  <si>
    <t>4.5/10/2021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</si>
</sst>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1" x14ac:knownFonts="1">
    <font>
      <sz val="11"/>
      <color theme="1"/>
      <name val="Calibri"/>
      <family val="2"/>
      <scheme val="minor"/>
    </font>
    <font>
      <b/>
      <sz val="11"/>
      <color theme="1"/>
      <name val="Calibri"/>
      <family val="2"/>
      <scheme val="minor"/>
    </font>
    <font>
      <sz val="10"/>
      <color indexed="8"/>
      <name val="Calibri"/>
      <family val="2"/>
    </font>
    <font>
      <b/>
      <sz val="22"/>
      <color indexed="9"/>
      <name val="Calibri"/>
      <family val="2"/>
    </font>
    <font>
      <b/>
      <sz val="10"/>
      <color indexed="8"/>
      <name val="Calibri"/>
      <family val="2"/>
    </font>
    <font>
      <b/>
      <sz val="10"/>
      <color indexed="56"/>
      <name val="Calibri"/>
      <family val="2"/>
    </font>
    <font>
      <b/>
      <sz val="11"/>
      <color rgb="FFFF0000"/>
      <name val="Calibri"/>
      <family val="2"/>
    </font>
    <font>
      <b/>
      <sz val="10"/>
      <color indexed="62"/>
      <name val="Calibri"/>
      <family val="2"/>
    </font>
    <font>
      <b/>
      <sz val="10"/>
      <name val="Calibri"/>
      <family val="2"/>
    </font>
    <font>
      <b/>
      <sz val="11"/>
      <color theme="4"/>
      <name val="Arial"/>
      <family val="2"/>
    </font>
    <font>
      <b/>
      <sz val="9"/>
      <color indexed="60"/>
      <name val="Calibri"/>
      <family val="2"/>
    </font>
    <font>
      <b/>
      <sz val="9"/>
      <color rgb="FFFF0000"/>
      <name val="Calibri"/>
      <family val="2"/>
    </font>
    <font>
      <b/>
      <sz val="11"/>
      <color indexed="60"/>
      <name val="Calibri"/>
      <family val="2"/>
    </font>
    <font>
      <b/>
      <sz val="11"/>
      <color indexed="56"/>
      <name val="Calibri"/>
      <family val="2"/>
    </font>
    <font>
      <sz val="10"/>
      <color theme="4"/>
      <name val="Arial"/>
      <family val="2"/>
    </font>
    <font>
      <b/>
      <sz val="12"/>
      <name val="Calibri"/>
      <family val="2"/>
    </font>
    <font>
      <sz val="12"/>
      <color indexed="8"/>
      <name val="Calibri"/>
      <family val="2"/>
    </font>
    <font>
      <sz val="12"/>
      <name val="Calibri"/>
      <family val="2"/>
    </font>
    <font>
      <b/>
      <sz val="12"/>
      <color indexed="56"/>
      <name val="Calibri"/>
      <family val="2"/>
    </font>
    <font>
      <b/>
      <sz val="12"/>
      <color indexed="8"/>
      <name val="Calibri"/>
      <family val="2"/>
    </font>
    <font>
      <b/>
      <vertAlign val="superscript"/>
      <sz val="11"/>
      <color theme="4"/>
      <name val="Arial"/>
      <family val="2"/>
    </font>
    <font>
      <sz val="11"/>
      <color theme="4"/>
      <name val="Arial"/>
      <family val="2"/>
    </font>
    <font>
      <sz val="10"/>
      <color theme="1"/>
      <name val="Arial"/>
      <family val="2"/>
    </font>
    <font>
      <b/>
      <sz val="16"/>
      <color rgb="FFFF0000"/>
      <name val="Calibri"/>
      <family val="2"/>
    </font>
    <font>
      <sz val="12"/>
      <color rgb="FFFF0000"/>
      <name val="Calibri"/>
      <family val="2"/>
    </font>
    <font>
      <b/>
      <sz val="14"/>
      <color rgb="FFFF0000"/>
      <name val="Calibri"/>
      <family val="2"/>
      <scheme val="minor"/>
    </font>
    <font>
      <sz val="12"/>
      <color theme="1"/>
      <name val="Calibri"/>
      <family val="2"/>
      <scheme val="minor"/>
    </font>
    <font>
      <b/>
      <sz val="14"/>
      <color theme="1"/>
      <name val="Calibri"/>
      <family val="2"/>
      <scheme val="minor"/>
    </font>
    <font>
      <sz val="14"/>
      <color theme="1"/>
      <name val="Calibri"/>
      <family val="2"/>
      <scheme val="minor"/>
    </font>
    <font>
      <sz val="12"/>
      <color theme="1"/>
      <name val="Arial"/>
      <family val="2"/>
    </font>
    <font>
      <sz val="10"/>
      <name val="Arial"/>
      <family val="2"/>
    </font>
    <font>
      <b/>
      <sz val="10"/>
      <name val="Arial"/>
      <family val="2"/>
    </font>
    <font>
      <sz val="12"/>
      <color indexed="8"/>
      <name val="Arial"/>
      <family val="2"/>
    </font>
    <font>
      <b/>
      <sz val="14"/>
      <color theme="5"/>
      <name val="Calibri"/>
      <family val="2"/>
    </font>
    <font>
      <b/>
      <sz val="10"/>
      <color theme="1"/>
      <name val="Arial Narrow"/>
      <family val="2"/>
    </font>
    <font>
      <b/>
      <sz val="11"/>
      <color theme="5"/>
      <name val="Calibri"/>
      <family val="2"/>
      <scheme val="minor"/>
    </font>
    <font>
      <b/>
      <sz val="26"/>
      <color rgb="FFFF0000"/>
      <name val="Calibri"/>
      <family val="2"/>
      <scheme val="minor"/>
    </font>
    <font>
      <b/>
      <sz val="20"/>
      <color theme="1"/>
      <name val="Calibri"/>
      <family val="2"/>
      <scheme val="minor"/>
    </font>
    <font>
      <sz val="11"/>
      <color theme="5"/>
      <name val="Calibri"/>
      <family val="2"/>
      <scheme val="minor"/>
    </font>
    <font>
      <b/>
      <sz val="36"/>
      <color theme="1"/>
      <name val="Calibri"/>
      <family val="2"/>
      <scheme val="minor"/>
    </font>
    <font>
      <b/>
      <sz val="16"/>
      <color theme="5"/>
      <name val="Calibri"/>
      <family val="2"/>
      <scheme val="minor"/>
    </font>
    <font>
      <b/>
      <sz val="20"/>
      <color theme="0"/>
      <name val="Calibri"/>
      <family val="2"/>
      <scheme val="minor"/>
    </font>
    <font>
      <b/>
      <sz val="12"/>
      <color theme="1"/>
      <name val="Calibri"/>
      <family val="2"/>
      <scheme val="minor"/>
    </font>
    <font>
      <b/>
      <sz val="12"/>
      <color theme="4"/>
      <name val="Calibri"/>
      <family val="2"/>
      <scheme val="minor"/>
    </font>
    <font>
      <b/>
      <sz val="12"/>
      <name val="Calibri"/>
      <family val="2"/>
      <scheme val="minor"/>
    </font>
    <font>
      <b/>
      <sz val="14"/>
      <color theme="4"/>
      <name val="Calibri"/>
      <family val="2"/>
      <scheme val="minor"/>
    </font>
    <font>
      <sz val="12"/>
      <color theme="4"/>
      <name val="Calibri"/>
      <family val="2"/>
      <scheme val="minor"/>
    </font>
    <font>
      <sz val="10"/>
      <name val="Arial"/>
      <family val="2"/>
    </font>
    <font>
      <sz val="8"/>
      <name val="Calibri"/>
      <family val="2"/>
      <scheme val="minor"/>
    </font>
    <font>
      <b/>
      <sz val="16"/>
      <color theme="1"/>
      <name val="Calibri"/>
      <family val="2"/>
      <scheme val="minor"/>
    </font>
    <font>
      <sz val="16"/>
      <color theme="1"/>
      <name val="Calibri"/>
      <family val="2"/>
      <scheme val="minor"/>
    </font>
  </fonts>
  <fills count="13">
    <fill>
      <patternFill patternType="none"/>
    </fill>
    <fill>
      <patternFill patternType="gray125"/>
    </fill>
    <fill>
      <patternFill patternType="solid">
        <fgColor indexed="8"/>
        <bgColor indexed="64"/>
      </patternFill>
    </fill>
    <fill>
      <patternFill patternType="solid">
        <fgColor theme="1"/>
        <bgColor indexed="64"/>
      </patternFill>
    </fill>
    <fill>
      <patternFill patternType="solid">
        <fgColor indexed="47"/>
        <bgColor indexed="64"/>
      </patternFill>
    </fill>
    <fill>
      <patternFill patternType="solid">
        <fgColor rgb="FFFFFF00"/>
        <bgColor indexed="64"/>
      </patternFill>
    </fill>
    <fill>
      <patternFill patternType="solid">
        <fgColor indexed="31"/>
        <bgColor indexed="64"/>
      </patternFill>
    </fill>
    <fill>
      <patternFill patternType="solid">
        <fgColor theme="3" tint="0.59999389629810485"/>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indexed="26"/>
        <bgColor indexed="64"/>
      </patternFill>
    </fill>
    <fill>
      <patternFill patternType="solid">
        <fgColor theme="3" tint="0.59999389629810485"/>
        <bgColor theme="0" tint="-0.14999847407452621"/>
      </patternFill>
    </fill>
    <fill>
      <patternFill patternType="solid">
        <fgColor theme="0" tint="-0.34998626667073579"/>
        <bgColor indexed="64"/>
      </patternFill>
    </fill>
  </fills>
  <borders count="49">
    <border>
      <left/>
      <right/>
      <top/>
      <bottom/>
      <diagonal/>
    </border>
    <border>
      <left/>
      <right/>
      <top style="medium">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right/>
      <top/>
      <bottom style="thin">
        <color indexed="64"/>
      </bottom>
      <diagonal/>
    </border>
    <border>
      <left/>
      <right style="thin">
        <color indexed="64"/>
      </right>
      <top/>
      <bottom style="thin">
        <color indexed="64"/>
      </bottom>
      <diagonal/>
    </border>
    <border>
      <left style="thick">
        <color theme="3"/>
      </left>
      <right/>
      <top/>
      <bottom/>
      <diagonal/>
    </border>
    <border>
      <left/>
      <right style="thick">
        <color theme="3"/>
      </right>
      <top/>
      <bottom/>
      <diagonal/>
    </border>
    <border>
      <left style="thin">
        <color indexed="64"/>
      </left>
      <right/>
      <top style="thin">
        <color auto="1"/>
      </top>
      <bottom style="thin">
        <color auto="1"/>
      </bottom>
      <diagonal/>
    </border>
    <border>
      <left/>
      <right style="thick">
        <color theme="3"/>
      </right>
      <top style="thin">
        <color auto="1"/>
      </top>
      <bottom style="thin">
        <color auto="1"/>
      </bottom>
      <diagonal/>
    </border>
    <border>
      <left style="thick">
        <color theme="3"/>
      </left>
      <right/>
      <top style="thin">
        <color auto="1"/>
      </top>
      <bottom style="thin">
        <color auto="1"/>
      </bottom>
      <diagonal/>
    </border>
    <border>
      <left style="thin">
        <color indexed="64"/>
      </left>
      <right/>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ck">
        <color theme="3"/>
      </left>
      <right/>
      <top/>
      <bottom style="thin">
        <color indexed="64"/>
      </bottom>
      <diagonal/>
    </border>
    <border>
      <left style="thin">
        <color indexed="64"/>
      </left>
      <right/>
      <top/>
      <bottom style="thin">
        <color indexed="64"/>
      </bottom>
      <diagonal/>
    </border>
    <border>
      <left/>
      <right style="thick">
        <color theme="3"/>
      </right>
      <top/>
      <bottom style="thin">
        <color indexed="64"/>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right/>
      <top style="medium">
        <color theme="0" tint="-0.499984740745262"/>
      </top>
      <bottom/>
      <diagonal/>
    </border>
    <border>
      <left/>
      <right style="medium">
        <color theme="0" tint="-0.499984740745262"/>
      </right>
      <top style="medium">
        <color theme="0" tint="-0.499984740745262"/>
      </top>
      <bottom/>
      <diagonal/>
    </border>
    <border>
      <left style="medium">
        <color theme="0" tint="-0.499984740745262"/>
      </left>
      <right/>
      <top style="medium">
        <color theme="0" tint="-0.499984740745262"/>
      </top>
      <bottom/>
      <diagonal/>
    </border>
    <border>
      <left/>
      <right style="medium">
        <color theme="0" tint="-0.499984740745262"/>
      </right>
      <top/>
      <bottom/>
      <diagonal/>
    </border>
    <border>
      <left style="medium">
        <color theme="0" tint="-0.499984740745262"/>
      </left>
      <right/>
      <top/>
      <bottom/>
      <diagonal/>
    </border>
    <border>
      <left/>
      <right/>
      <top style="thin">
        <color theme="1"/>
      </top>
      <bottom style="thin">
        <color theme="1"/>
      </bottom>
      <diagonal/>
    </border>
    <border>
      <left/>
      <right/>
      <top/>
      <bottom style="thin">
        <color theme="1"/>
      </bottom>
      <diagonal/>
    </border>
    <border>
      <left style="medium">
        <color auto="1"/>
      </left>
      <right/>
      <top/>
      <bottom/>
      <diagonal/>
    </border>
    <border>
      <left/>
      <right style="medium">
        <color auto="1"/>
      </right>
      <top/>
      <bottom/>
      <diagonal/>
    </border>
    <border>
      <left/>
      <right/>
      <top style="thin">
        <color indexed="64"/>
      </top>
      <bottom style="thin">
        <color indexed="64"/>
      </bottom>
      <diagonal/>
    </border>
    <border>
      <left/>
      <right/>
      <top style="thin">
        <color theme="1"/>
      </top>
      <bottom/>
      <diagonal/>
    </border>
    <border>
      <left style="thin">
        <color indexed="64"/>
      </left>
      <right/>
      <top style="thin">
        <color indexed="64"/>
      </top>
      <bottom/>
      <diagonal/>
    </border>
    <border>
      <left style="thin">
        <color auto="1"/>
      </left>
      <right style="thin">
        <color auto="1"/>
      </right>
      <top style="thin">
        <color auto="1"/>
      </top>
      <bottom style="thin">
        <color auto="1"/>
      </bottom>
      <diagonal/>
    </border>
    <border>
      <left style="thin">
        <color auto="1"/>
      </left>
      <right style="dashDot">
        <color auto="1"/>
      </right>
      <top style="dashed">
        <color auto="1"/>
      </top>
      <bottom style="dashed">
        <color auto="1"/>
      </bottom>
      <diagonal/>
    </border>
    <border>
      <left style="dashDot">
        <color auto="1"/>
      </left>
      <right style="dashDot">
        <color auto="1"/>
      </right>
      <top style="dashed">
        <color auto="1"/>
      </top>
      <bottom style="dashed">
        <color auto="1"/>
      </bottom>
      <diagonal/>
    </border>
    <border>
      <left style="dashDot">
        <color auto="1"/>
      </left>
      <right style="thin">
        <color auto="1"/>
      </right>
      <top style="dashed">
        <color auto="1"/>
      </top>
      <bottom style="dashed">
        <color auto="1"/>
      </bottom>
      <diagonal/>
    </border>
    <border>
      <left style="dashDot">
        <color auto="1"/>
      </left>
      <right style="dashDot">
        <color auto="1"/>
      </right>
      <top style="dashed">
        <color auto="1"/>
      </top>
      <bottom style="thin">
        <color auto="1"/>
      </bottom>
      <diagonal/>
    </border>
    <border>
      <left style="dashDot">
        <color auto="1"/>
      </left>
      <right style="thin">
        <color auto="1"/>
      </right>
      <top style="dashed">
        <color auto="1"/>
      </top>
      <bottom style="thin">
        <color auto="1"/>
      </bottom>
      <diagonal/>
    </border>
    <border>
      <left/>
      <right/>
      <top/>
      <bottom style="medium">
        <color theme="0" tint="-0.499984740745262"/>
      </bottom>
      <diagonal/>
    </border>
  </borders>
  <cellStyleXfs count="5">
    <xf numFmtId="0" fontId="0" fillId="0" borderId="0"/>
    <xf numFmtId="0" fontId="22" fillId="0" borderId="0"/>
    <xf numFmtId="0" fontId="30" fillId="0" borderId="0"/>
    <xf numFmtId="0" fontId="30" fillId="0" borderId="0"/>
    <xf numFmtId="0" fontId="47" fillId="0" borderId="0"/>
  </cellStyleXfs>
  <cellXfs count="279">
    <xf numFmtId="0" fontId="0" fillId="0" borderId="0" xfId="0"/>
    <xf numFmtId="0" fontId="2" fillId="0" borderId="0" xfId="0" applyFont="1" applyAlignment="1">
      <alignment vertical="center"/>
    </xf>
    <xf numFmtId="2" fontId="2" fillId="0" borderId="0" xfId="0" applyNumberFormat="1" applyFont="1" applyAlignment="1">
      <alignment vertical="center"/>
    </xf>
    <xf numFmtId="1" fontId="2" fillId="0" borderId="0" xfId="0" applyNumberFormat="1" applyFont="1" applyAlignment="1">
      <alignment vertical="center"/>
    </xf>
    <xf numFmtId="10" fontId="2" fillId="0" borderId="0" xfId="0" applyNumberFormat="1" applyFont="1" applyAlignment="1">
      <alignment vertical="center"/>
    </xf>
    <xf numFmtId="0" fontId="3" fillId="2" borderId="0" xfId="0" applyFont="1" applyFill="1" applyAlignment="1">
      <alignment horizontal="left"/>
    </xf>
    <xf numFmtId="1" fontId="3" fillId="2" borderId="0" xfId="0" applyNumberFormat="1" applyFont="1" applyFill="1"/>
    <xf numFmtId="10" fontId="2" fillId="3" borderId="0" xfId="0" applyNumberFormat="1" applyFont="1" applyFill="1" applyAlignment="1">
      <alignment vertical="center"/>
    </xf>
    <xf numFmtId="0" fontId="2" fillId="3" borderId="0" xfId="0" applyFont="1" applyFill="1" applyAlignment="1">
      <alignment vertical="center"/>
    </xf>
    <xf numFmtId="0" fontId="4" fillId="0" borderId="1" xfId="0" applyFont="1" applyBorder="1" applyAlignment="1">
      <alignment horizontal="left" vertical="center"/>
    </xf>
    <xf numFmtId="14" fontId="5" fillId="4" borderId="1" xfId="0" applyNumberFormat="1" applyFont="1" applyFill="1" applyBorder="1" applyAlignment="1" applyProtection="1">
      <alignment horizontal="center" vertical="center"/>
      <protection locked="0"/>
    </xf>
    <xf numFmtId="0" fontId="4" fillId="0" borderId="1" xfId="0" applyFont="1" applyBorder="1" applyAlignment="1">
      <alignment horizontal="center" vertical="center"/>
    </xf>
    <xf numFmtId="0" fontId="4" fillId="0" borderId="2" xfId="0" applyFont="1" applyBorder="1" applyAlignment="1">
      <alignment vertical="center"/>
    </xf>
    <xf numFmtId="1" fontId="4" fillId="0" borderId="3" xfId="0" applyNumberFormat="1" applyFont="1" applyBorder="1" applyAlignment="1">
      <alignment horizontal="center" vertical="center"/>
    </xf>
    <xf numFmtId="1" fontId="4" fillId="0" borderId="0" xfId="0" applyNumberFormat="1" applyFont="1" applyAlignment="1">
      <alignment horizontal="center" vertical="center"/>
    </xf>
    <xf numFmtId="0" fontId="4" fillId="0" borderId="0" xfId="0" applyFont="1" applyAlignment="1">
      <alignment horizontal="left" vertical="center"/>
    </xf>
    <xf numFmtId="14" fontId="5" fillId="4" borderId="0" xfId="0" applyNumberFormat="1" applyFont="1" applyFill="1" applyAlignment="1" applyProtection="1">
      <alignment horizontal="center" vertical="center"/>
      <protection locked="0"/>
    </xf>
    <xf numFmtId="0" fontId="4" fillId="0" borderId="0" xfId="0" applyFont="1" applyAlignment="1">
      <alignment horizontal="center" vertical="center"/>
    </xf>
    <xf numFmtId="0" fontId="4" fillId="0" borderId="4" xfId="0" applyFont="1" applyBorder="1" applyAlignment="1">
      <alignment vertical="center"/>
    </xf>
    <xf numFmtId="0" fontId="4" fillId="0" borderId="5" xfId="0" applyFont="1" applyBorder="1" applyAlignment="1">
      <alignment horizontal="center" vertical="center"/>
    </xf>
    <xf numFmtId="1" fontId="4" fillId="0" borderId="6" xfId="0" applyNumberFormat="1" applyFont="1" applyBorder="1" applyAlignment="1">
      <alignment horizontal="center" vertical="center"/>
    </xf>
    <xf numFmtId="0" fontId="4" fillId="0" borderId="5" xfId="0" applyFont="1" applyBorder="1" applyAlignment="1">
      <alignment horizontal="left" vertical="center"/>
    </xf>
    <xf numFmtId="0" fontId="5" fillId="4" borderId="5" xfId="0" applyFont="1" applyFill="1" applyBorder="1" applyAlignment="1">
      <alignment horizontal="center" vertical="center"/>
    </xf>
    <xf numFmtId="0" fontId="2" fillId="0" borderId="5" xfId="0" applyFont="1" applyBorder="1" applyAlignment="1">
      <alignment vertical="center"/>
    </xf>
    <xf numFmtId="0" fontId="6" fillId="0" borderId="0" xfId="0" applyFont="1" applyAlignment="1">
      <alignment vertical="center" wrapText="1"/>
    </xf>
    <xf numFmtId="0" fontId="2" fillId="0" borderId="7" xfId="0" applyFont="1" applyBorder="1" applyAlignment="1">
      <alignment horizontal="center" vertical="center"/>
    </xf>
    <xf numFmtId="0" fontId="7" fillId="0" borderId="0" xfId="0" applyFont="1" applyAlignment="1">
      <alignment horizontal="center" vertical="center"/>
    </xf>
    <xf numFmtId="0" fontId="2" fillId="0" borderId="8" xfId="0" applyFont="1" applyBorder="1" applyAlignment="1">
      <alignment horizontal="center" vertical="center"/>
    </xf>
    <xf numFmtId="0" fontId="8" fillId="0" borderId="0" xfId="0" applyFont="1" applyAlignment="1">
      <alignment horizontal="left" vertical="center"/>
    </xf>
    <xf numFmtId="0" fontId="8" fillId="0" borderId="0" xfId="0" applyFont="1" applyAlignment="1">
      <alignment horizontal="center" vertical="center"/>
    </xf>
    <xf numFmtId="0" fontId="8" fillId="0" borderId="9" xfId="0" applyFont="1" applyBorder="1" applyAlignment="1">
      <alignment horizontal="center" vertical="center"/>
    </xf>
    <xf numFmtId="0" fontId="9" fillId="0" borderId="10" xfId="0" applyFont="1" applyBorder="1" applyAlignment="1">
      <alignment horizontal="left" vertical="center"/>
    </xf>
    <xf numFmtId="0" fontId="9" fillId="0" borderId="11" xfId="0" applyFont="1" applyBorder="1" applyAlignment="1">
      <alignment horizontal="left" vertical="center"/>
    </xf>
    <xf numFmtId="0" fontId="9" fillId="0" borderId="12" xfId="0" applyFont="1" applyBorder="1" applyAlignment="1">
      <alignment horizontal="left" vertical="center"/>
    </xf>
    <xf numFmtId="0" fontId="10" fillId="5" borderId="13" xfId="0" applyFont="1" applyFill="1" applyBorder="1" applyAlignment="1">
      <alignment horizontal="center" vertical="center"/>
    </xf>
    <xf numFmtId="0" fontId="12" fillId="6" borderId="13" xfId="0" applyFont="1" applyFill="1" applyBorder="1" applyAlignment="1">
      <alignment horizontal="center" vertical="center"/>
    </xf>
    <xf numFmtId="0" fontId="13" fillId="4" borderId="13" xfId="0" applyFont="1" applyFill="1" applyBorder="1" applyAlignment="1" applyProtection="1">
      <alignment horizontal="center" vertical="center"/>
      <protection locked="0"/>
    </xf>
    <xf numFmtId="0" fontId="12" fillId="6" borderId="14" xfId="0" applyFont="1" applyFill="1" applyBorder="1" applyAlignment="1">
      <alignment horizontal="center" vertical="center"/>
    </xf>
    <xf numFmtId="0" fontId="12" fillId="0" borderId="0" xfId="0" applyFont="1" applyAlignment="1">
      <alignment horizontal="center" vertical="center"/>
    </xf>
    <xf numFmtId="0" fontId="14" fillId="0" borderId="15" xfId="0" applyFont="1" applyBorder="1" applyAlignment="1">
      <alignment horizontal="left" vertical="center"/>
    </xf>
    <xf numFmtId="0" fontId="14" fillId="0" borderId="0" xfId="0" applyFont="1" applyAlignment="1">
      <alignment horizontal="left" vertical="center"/>
    </xf>
    <xf numFmtId="0" fontId="14" fillId="0" borderId="16" xfId="0" applyFont="1" applyBorder="1" applyAlignment="1">
      <alignment horizontal="left" vertical="center"/>
    </xf>
    <xf numFmtId="0" fontId="15" fillId="0" borderId="0" xfId="0" applyFont="1" applyAlignment="1">
      <alignment horizontal="left" vertical="center"/>
    </xf>
    <xf numFmtId="0" fontId="16" fillId="0" borderId="0" xfId="0" applyFont="1" applyAlignment="1">
      <alignment horizontal="center" vertical="center"/>
    </xf>
    <xf numFmtId="0" fontId="17" fillId="0" borderId="0" xfId="0" applyFont="1" applyAlignment="1">
      <alignment horizontal="center" vertical="center"/>
    </xf>
    <xf numFmtId="0" fontId="18" fillId="4" borderId="0" xfId="0" applyFont="1" applyFill="1" applyAlignment="1" applyProtection="1">
      <alignment horizontal="center" vertical="center"/>
      <protection locked="0"/>
    </xf>
    <xf numFmtId="0" fontId="17" fillId="0" borderId="9" xfId="0" applyFont="1" applyBorder="1" applyAlignment="1">
      <alignment horizontal="center" vertical="center"/>
    </xf>
    <xf numFmtId="0" fontId="6" fillId="0" borderId="0" xfId="0" applyFont="1" applyAlignment="1">
      <alignment horizontal="center" vertical="center" wrapText="1"/>
    </xf>
    <xf numFmtId="0" fontId="14" fillId="0" borderId="15" xfId="0" applyFont="1" applyBorder="1" applyAlignment="1">
      <alignment horizontal="left"/>
    </xf>
    <xf numFmtId="0" fontId="14" fillId="0" borderId="0" xfId="0" applyFont="1" applyAlignment="1">
      <alignment horizontal="left"/>
    </xf>
    <xf numFmtId="0" fontId="14" fillId="0" borderId="16" xfId="0" applyFont="1" applyBorder="1" applyAlignment="1">
      <alignment horizontal="left"/>
    </xf>
    <xf numFmtId="14" fontId="18" fillId="4" borderId="0" xfId="0" applyNumberFormat="1" applyFont="1" applyFill="1" applyAlignment="1" applyProtection="1">
      <alignment horizontal="center" vertical="center"/>
      <protection locked="0"/>
    </xf>
    <xf numFmtId="14" fontId="18" fillId="4" borderId="9" xfId="0" applyNumberFormat="1" applyFont="1" applyFill="1" applyBorder="1" applyAlignment="1" applyProtection="1">
      <alignment horizontal="center" vertical="center"/>
      <protection locked="0"/>
    </xf>
    <xf numFmtId="14" fontId="18" fillId="0" borderId="0" xfId="0" applyNumberFormat="1" applyFont="1" applyAlignment="1">
      <alignment horizontal="center" vertical="center"/>
    </xf>
    <xf numFmtId="0" fontId="19" fillId="0" borderId="0" xfId="0" applyFont="1" applyAlignment="1">
      <alignment vertical="center"/>
    </xf>
    <xf numFmtId="0" fontId="2" fillId="0" borderId="15" xfId="0" applyFont="1" applyBorder="1" applyAlignment="1">
      <alignment vertical="center"/>
    </xf>
    <xf numFmtId="1" fontId="9" fillId="0" borderId="17" xfId="0" applyNumberFormat="1" applyFont="1" applyBorder="1" applyAlignment="1">
      <alignment horizontal="center" vertical="center"/>
    </xf>
    <xf numFmtId="1" fontId="9" fillId="0" borderId="18" xfId="0" applyNumberFormat="1" applyFont="1" applyBorder="1" applyAlignment="1">
      <alignment horizontal="center" vertical="center"/>
    </xf>
    <xf numFmtId="0" fontId="18" fillId="4" borderId="0" xfId="0" applyFont="1" applyFill="1" applyAlignment="1" applyProtection="1">
      <alignment horizontal="center" vertical="center" wrapText="1"/>
      <protection locked="0"/>
    </xf>
    <xf numFmtId="0" fontId="9" fillId="0" borderId="19" xfId="0" applyFont="1" applyBorder="1" applyAlignment="1">
      <alignment horizontal="center"/>
    </xf>
    <xf numFmtId="0" fontId="9" fillId="0" borderId="15" xfId="0" applyFont="1" applyBorder="1" applyAlignment="1">
      <alignment horizontal="right"/>
    </xf>
    <xf numFmtId="1" fontId="21" fillId="0" borderId="20" xfId="0" applyNumberFormat="1" applyFont="1" applyBorder="1" applyAlignment="1">
      <alignment horizontal="center" vertical="center"/>
    </xf>
    <xf numFmtId="1" fontId="21" fillId="0" borderId="16" xfId="0" applyNumberFormat="1" applyFont="1" applyBorder="1" applyAlignment="1">
      <alignment horizontal="center" vertical="center"/>
    </xf>
    <xf numFmtId="0" fontId="15" fillId="0" borderId="21" xfId="0" applyFont="1" applyBorder="1" applyAlignment="1">
      <alignment horizontal="left" vertical="center"/>
    </xf>
    <xf numFmtId="0" fontId="16" fillId="0" borderId="21" xfId="0" applyFont="1" applyBorder="1" applyAlignment="1">
      <alignment horizontal="center" vertical="center"/>
    </xf>
    <xf numFmtId="0" fontId="17" fillId="0" borderId="21" xfId="0" applyFont="1" applyBorder="1" applyAlignment="1">
      <alignment horizontal="center" vertical="center"/>
    </xf>
    <xf numFmtId="0" fontId="18" fillId="4" borderId="21" xfId="0" applyFont="1" applyFill="1" applyBorder="1" applyAlignment="1" applyProtection="1">
      <alignment horizontal="center" vertical="center"/>
      <protection locked="0"/>
    </xf>
    <xf numFmtId="14" fontId="18" fillId="4" borderId="22" xfId="0" applyNumberFormat="1" applyFont="1" applyFill="1" applyBorder="1" applyAlignment="1" applyProtection="1">
      <alignment horizontal="center" vertical="center"/>
      <protection locked="0"/>
    </xf>
    <xf numFmtId="0" fontId="19" fillId="0" borderId="0" xfId="0" applyFont="1" applyAlignment="1">
      <alignment horizontal="left" vertical="center"/>
    </xf>
    <xf numFmtId="14" fontId="17" fillId="0" borderId="0" xfId="0" applyNumberFormat="1" applyFont="1" applyAlignment="1">
      <alignment horizontal="center" vertical="center"/>
    </xf>
    <xf numFmtId="0" fontId="9" fillId="0" borderId="15" xfId="0" applyFont="1" applyBorder="1" applyAlignment="1">
      <alignment horizontal="right" vertical="center"/>
    </xf>
    <xf numFmtId="0" fontId="2" fillId="0" borderId="23" xfId="0" applyFont="1" applyBorder="1" applyAlignment="1">
      <alignment horizontal="center" vertical="center"/>
    </xf>
    <xf numFmtId="0" fontId="19" fillId="0" borderId="0" xfId="0" applyFont="1" applyAlignment="1">
      <alignment vertical="center" wrapText="1"/>
    </xf>
    <xf numFmtId="0" fontId="16" fillId="0" borderId="0" xfId="0" applyFont="1" applyAlignment="1">
      <alignment horizontal="center" vertical="center" wrapText="1"/>
    </xf>
    <xf numFmtId="14" fontId="17" fillId="0" borderId="0" xfId="0" applyNumberFormat="1" applyFont="1" applyAlignment="1">
      <alignment horizontal="center" vertical="center" wrapText="1"/>
    </xf>
    <xf numFmtId="14" fontId="18" fillId="4" borderId="9" xfId="0" applyNumberFormat="1" applyFont="1" applyFill="1" applyBorder="1" applyAlignment="1" applyProtection="1">
      <alignment horizontal="center" vertical="center" wrapText="1"/>
      <protection locked="0"/>
    </xf>
    <xf numFmtId="14" fontId="18" fillId="0" borderId="0" xfId="0" applyNumberFormat="1" applyFont="1" applyAlignment="1">
      <alignment horizontal="center" vertical="center" wrapText="1"/>
    </xf>
    <xf numFmtId="0" fontId="7" fillId="0" borderId="0" xfId="0" applyFont="1" applyAlignment="1">
      <alignment vertical="center" wrapText="1"/>
    </xf>
    <xf numFmtId="0" fontId="7" fillId="0" borderId="0" xfId="0" applyFont="1" applyAlignment="1">
      <alignment horizontal="center" vertical="center" wrapText="1"/>
    </xf>
    <xf numFmtId="0" fontId="7" fillId="0" borderId="0" xfId="0" applyFont="1" applyAlignment="1">
      <alignment horizontal="right" vertical="center" wrapText="1"/>
    </xf>
    <xf numFmtId="14" fontId="7" fillId="0" borderId="0" xfId="0" applyNumberFormat="1" applyFont="1" applyAlignment="1">
      <alignment horizontal="right" vertical="center" wrapText="1"/>
    </xf>
    <xf numFmtId="0" fontId="2" fillId="0" borderId="9" xfId="0" applyFont="1" applyBorder="1" applyAlignment="1">
      <alignment vertical="center"/>
    </xf>
    <xf numFmtId="0" fontId="9" fillId="0" borderId="15" xfId="0" applyFont="1" applyBorder="1" applyAlignment="1">
      <alignment horizontal="right" vertical="center" wrapText="1"/>
    </xf>
    <xf numFmtId="0" fontId="9" fillId="0" borderId="24" xfId="0" applyFont="1" applyBorder="1" applyAlignment="1">
      <alignment horizontal="right" vertical="center"/>
    </xf>
    <xf numFmtId="1" fontId="21" fillId="0" borderId="25" xfId="0" applyNumberFormat="1" applyFont="1" applyBorder="1" applyAlignment="1">
      <alignment horizontal="center" vertical="center"/>
    </xf>
    <xf numFmtId="1" fontId="21" fillId="0" borderId="26" xfId="0" applyNumberFormat="1" applyFont="1" applyBorder="1" applyAlignment="1">
      <alignment horizontal="center" vertical="center"/>
    </xf>
    <xf numFmtId="0" fontId="5" fillId="0" borderId="15" xfId="0" applyFont="1" applyBorder="1" applyAlignment="1">
      <alignment horizontal="center" vertical="center"/>
    </xf>
    <xf numFmtId="1" fontId="5" fillId="0" borderId="0" xfId="0" applyNumberFormat="1" applyFont="1" applyAlignment="1">
      <alignment horizontal="center" vertical="center"/>
    </xf>
    <xf numFmtId="1" fontId="5" fillId="0" borderId="16" xfId="0" applyNumberFormat="1" applyFont="1" applyBorder="1" applyAlignment="1">
      <alignment horizontal="center" vertical="center"/>
    </xf>
    <xf numFmtId="1" fontId="5" fillId="0" borderId="16" xfId="0" applyNumberFormat="1" applyFont="1" applyBorder="1" applyAlignment="1">
      <alignment horizontal="center" vertical="center" wrapText="1"/>
    </xf>
    <xf numFmtId="0" fontId="18" fillId="4" borderId="15" xfId="0" applyFont="1" applyFill="1" applyBorder="1" applyAlignment="1" applyProtection="1">
      <alignment horizontal="center" vertical="center"/>
      <protection locked="0"/>
    </xf>
    <xf numFmtId="14" fontId="18" fillId="4" borderId="16" xfId="0" applyNumberFormat="1" applyFont="1" applyFill="1" applyBorder="1" applyAlignment="1" applyProtection="1">
      <alignment horizontal="center" vertical="center"/>
      <protection locked="0"/>
    </xf>
    <xf numFmtId="0" fontId="8" fillId="0" borderId="21" xfId="0" applyFont="1" applyBorder="1" applyAlignment="1">
      <alignment horizontal="left" vertical="center"/>
    </xf>
    <xf numFmtId="0" fontId="8" fillId="0" borderId="21" xfId="0" applyFont="1" applyBorder="1" applyAlignment="1">
      <alignment horizontal="center" vertical="center"/>
    </xf>
    <xf numFmtId="0" fontId="18" fillId="4" borderId="21" xfId="0" applyFont="1" applyFill="1" applyBorder="1" applyAlignment="1" applyProtection="1">
      <alignment horizontal="center" vertical="center" wrapText="1"/>
      <protection locked="0"/>
    </xf>
    <xf numFmtId="0" fontId="18" fillId="4" borderId="22" xfId="0" applyFont="1" applyFill="1" applyBorder="1" applyAlignment="1" applyProtection="1">
      <alignment horizontal="center" vertical="center" wrapText="1"/>
      <protection locked="0"/>
    </xf>
    <xf numFmtId="0" fontId="18" fillId="0" borderId="0" xfId="0" applyFont="1" applyAlignment="1">
      <alignment horizontal="center" vertical="center" wrapText="1"/>
    </xf>
    <xf numFmtId="0" fontId="6" fillId="0" borderId="0" xfId="0" applyFont="1" applyAlignment="1">
      <alignment horizontal="center" vertical="center"/>
    </xf>
    <xf numFmtId="0" fontId="18" fillId="4" borderId="27" xfId="0" applyFont="1" applyFill="1" applyBorder="1" applyAlignment="1" applyProtection="1">
      <alignment horizontal="center" vertical="center"/>
      <protection locked="0"/>
    </xf>
    <xf numFmtId="0" fontId="18" fillId="4" borderId="28" xfId="0" applyFont="1" applyFill="1" applyBorder="1" applyAlignment="1" applyProtection="1">
      <alignment horizontal="center" vertical="center"/>
      <protection locked="0"/>
    </xf>
    <xf numFmtId="14" fontId="18" fillId="4" borderId="29" xfId="0" applyNumberFormat="1" applyFont="1" applyFill="1" applyBorder="1" applyAlignment="1" applyProtection="1">
      <alignment horizontal="center" vertical="center"/>
      <protection locked="0"/>
    </xf>
    <xf numFmtId="0" fontId="2" fillId="0" borderId="0" xfId="1" applyFont="1" applyAlignment="1">
      <alignment vertical="center"/>
    </xf>
    <xf numFmtId="0" fontId="7" fillId="0" borderId="0" xfId="1" applyFont="1" applyAlignment="1">
      <alignment vertical="center" wrapText="1"/>
    </xf>
    <xf numFmtId="0" fontId="7" fillId="0" borderId="0" xfId="1" applyFont="1" applyAlignment="1">
      <alignment horizontal="center" vertical="center" wrapText="1"/>
    </xf>
    <xf numFmtId="0" fontId="7" fillId="0" borderId="0" xfId="1" applyFont="1" applyAlignment="1">
      <alignment horizontal="right" vertical="center" wrapText="1"/>
    </xf>
    <xf numFmtId="14" fontId="7" fillId="0" borderId="0" xfId="1" applyNumberFormat="1" applyFont="1" applyAlignment="1">
      <alignment horizontal="right" vertical="center" wrapText="1"/>
    </xf>
    <xf numFmtId="0" fontId="2" fillId="0" borderId="0" xfId="1" applyFont="1" applyAlignment="1" applyProtection="1">
      <alignment vertical="center"/>
      <protection locked="0"/>
    </xf>
    <xf numFmtId="1" fontId="2" fillId="0" borderId="0" xfId="1" applyNumberFormat="1" applyFont="1" applyAlignment="1" applyProtection="1">
      <alignment vertical="center"/>
      <protection locked="0"/>
    </xf>
    <xf numFmtId="10" fontId="2" fillId="0" borderId="0" xfId="1" applyNumberFormat="1" applyFont="1" applyAlignment="1">
      <alignment vertical="center"/>
    </xf>
    <xf numFmtId="0" fontId="7" fillId="0" borderId="21" xfId="1" applyFont="1" applyBorder="1" applyAlignment="1">
      <alignment horizontal="center" vertical="center" wrapText="1"/>
    </xf>
    <xf numFmtId="1" fontId="2" fillId="0" borderId="0" xfId="1" applyNumberFormat="1" applyFont="1" applyAlignment="1">
      <alignment vertical="center"/>
    </xf>
    <xf numFmtId="0" fontId="19" fillId="7" borderId="0" xfId="0" applyFont="1" applyFill="1" applyAlignment="1">
      <alignment horizontal="center" vertical="center" wrapText="1"/>
    </xf>
    <xf numFmtId="0" fontId="19" fillId="7" borderId="0" xfId="0" applyFont="1" applyFill="1" applyAlignment="1">
      <alignment horizontal="center" vertical="center"/>
    </xf>
    <xf numFmtId="0" fontId="19" fillId="0" borderId="0" xfId="0" applyFont="1" applyAlignment="1">
      <alignment horizontal="center" vertical="center"/>
    </xf>
    <xf numFmtId="0" fontId="24" fillId="0" borderId="0" xfId="0" applyFont="1" applyAlignment="1">
      <alignment horizontal="left" vertical="center"/>
    </xf>
    <xf numFmtId="0" fontId="25" fillId="0" borderId="0" xfId="1" applyFont="1" applyAlignment="1">
      <alignment horizontal="left" vertical="center"/>
    </xf>
    <xf numFmtId="0" fontId="26" fillId="0" borderId="0" xfId="1" applyFont="1" applyAlignment="1">
      <alignment vertical="center"/>
    </xf>
    <xf numFmtId="0" fontId="27" fillId="0" borderId="0" xfId="1" applyFont="1" applyAlignment="1">
      <alignment vertical="center"/>
    </xf>
    <xf numFmtId="0" fontId="28" fillId="0" borderId="0" xfId="0" applyFont="1"/>
    <xf numFmtId="0" fontId="4" fillId="0" borderId="0" xfId="1" applyFont="1" applyAlignment="1">
      <alignment vertical="center"/>
    </xf>
    <xf numFmtId="0" fontId="4" fillId="0" borderId="0" xfId="1" applyFont="1" applyAlignment="1">
      <alignment horizontal="left" vertical="center"/>
    </xf>
    <xf numFmtId="0" fontId="4" fillId="0" borderId="0" xfId="1" applyFont="1" applyAlignment="1">
      <alignment horizontal="center" vertical="center" wrapText="1"/>
    </xf>
    <xf numFmtId="1" fontId="4" fillId="0" borderId="0" xfId="1" applyNumberFormat="1" applyFont="1" applyAlignment="1">
      <alignment horizontal="center" vertical="center" wrapText="1"/>
    </xf>
    <xf numFmtId="10" fontId="4" fillId="0" borderId="0" xfId="1" applyNumberFormat="1" applyFont="1" applyAlignment="1">
      <alignment horizontal="center" vertical="center" wrapText="1"/>
    </xf>
    <xf numFmtId="0" fontId="16" fillId="0" borderId="0" xfId="0" applyFont="1" applyAlignment="1">
      <alignment vertical="center"/>
    </xf>
    <xf numFmtId="49" fontId="0" fillId="0" borderId="0" xfId="0" applyNumberFormat="1" applyAlignment="1" applyProtection="1">
      <alignment horizontal="center" vertical="center"/>
      <protection locked="0"/>
    </xf>
    <xf numFmtId="1" fontId="16" fillId="0" borderId="0" xfId="0" applyNumberFormat="1" applyFont="1" applyAlignment="1" applyProtection="1">
      <alignment horizontal="center" vertical="center"/>
      <protection locked="0"/>
    </xf>
    <xf numFmtId="164" fontId="16" fillId="0" borderId="0" xfId="0" applyNumberFormat="1" applyFont="1" applyAlignment="1" applyProtection="1">
      <alignment horizontal="center" vertical="center"/>
      <protection locked="0"/>
    </xf>
    <xf numFmtId="2" fontId="16" fillId="0" borderId="0" xfId="0" applyNumberFormat="1" applyFont="1" applyAlignment="1" applyProtection="1">
      <alignment horizontal="center" vertical="center"/>
      <protection locked="0"/>
    </xf>
    <xf numFmtId="0" fontId="29" fillId="0" borderId="0" xfId="0" applyFont="1" applyAlignment="1" applyProtection="1">
      <alignment horizontal="center" vertical="center"/>
      <protection locked="0"/>
    </xf>
    <xf numFmtId="1" fontId="29" fillId="0" borderId="0" xfId="0" applyNumberFormat="1" applyFont="1" applyAlignment="1">
      <alignment horizontal="center" vertical="center"/>
    </xf>
    <xf numFmtId="10" fontId="16" fillId="0" borderId="0" xfId="0" applyNumberFormat="1" applyFont="1" applyAlignment="1">
      <alignment horizontal="center" vertical="center"/>
    </xf>
    <xf numFmtId="1" fontId="16" fillId="0" borderId="0" xfId="0" applyNumberFormat="1" applyFont="1" applyAlignment="1">
      <alignment horizontal="center" vertical="center"/>
    </xf>
    <xf numFmtId="49" fontId="31" fillId="0" borderId="0" xfId="2" applyNumberFormat="1" applyFont="1" applyAlignment="1" applyProtection="1">
      <alignment horizontal="left" wrapText="1"/>
      <protection locked="0"/>
    </xf>
    <xf numFmtId="2" fontId="16" fillId="0" borderId="0" xfId="2" applyNumberFormat="1" applyFont="1" applyAlignment="1" applyProtection="1">
      <alignment horizontal="left" vertical="center"/>
      <protection locked="0"/>
    </xf>
    <xf numFmtId="49" fontId="16" fillId="0" borderId="0" xfId="2" applyNumberFormat="1" applyFont="1" applyAlignment="1" applyProtection="1">
      <alignment horizontal="center" vertical="center"/>
      <protection locked="0"/>
    </xf>
    <xf numFmtId="1" fontId="16" fillId="0" borderId="0" xfId="2" applyNumberFormat="1" applyFont="1" applyAlignment="1" applyProtection="1">
      <alignment horizontal="center" vertical="center"/>
      <protection locked="0"/>
    </xf>
    <xf numFmtId="2" fontId="32" fillId="0" borderId="0" xfId="0" applyNumberFormat="1" applyFont="1" applyAlignment="1" applyProtection="1">
      <alignment horizontal="center" vertical="center"/>
      <protection locked="0"/>
    </xf>
    <xf numFmtId="1" fontId="17" fillId="0" borderId="0" xfId="0" applyNumberFormat="1" applyFont="1" applyAlignment="1">
      <alignment horizontal="center" vertical="center"/>
    </xf>
    <xf numFmtId="1" fontId="4" fillId="0" borderId="0" xfId="0" applyNumberFormat="1" applyFont="1" applyAlignment="1">
      <alignment vertical="center"/>
    </xf>
    <xf numFmtId="0" fontId="2" fillId="0" borderId="0" xfId="0" applyFont="1" applyAlignment="1">
      <alignment horizontal="center" vertical="center"/>
    </xf>
    <xf numFmtId="0" fontId="4" fillId="0" borderId="0" xfId="0" applyFont="1" applyAlignment="1">
      <alignment vertical="center"/>
    </xf>
    <xf numFmtId="2" fontId="4" fillId="0" borderId="0" xfId="0" applyNumberFormat="1" applyFont="1" applyAlignment="1">
      <alignment horizontal="center" vertical="center"/>
    </xf>
    <xf numFmtId="1" fontId="4" fillId="0" borderId="0" xfId="0" applyNumberFormat="1" applyFont="1" applyAlignment="1">
      <alignment horizontal="right" vertical="center"/>
    </xf>
    <xf numFmtId="164" fontId="16" fillId="0" borderId="0" xfId="0" applyNumberFormat="1" applyFont="1" applyAlignment="1">
      <alignment horizontal="center" vertical="center"/>
    </xf>
    <xf numFmtId="10" fontId="4" fillId="0" borderId="0" xfId="0" applyNumberFormat="1" applyFont="1" applyAlignment="1">
      <alignment vertical="center"/>
    </xf>
    <xf numFmtId="2" fontId="4" fillId="0" borderId="0" xfId="1" applyNumberFormat="1" applyFont="1" applyAlignment="1">
      <alignment horizontal="center" vertical="center"/>
    </xf>
    <xf numFmtId="1" fontId="0" fillId="0" borderId="0" xfId="0" applyNumberFormat="1"/>
    <xf numFmtId="0" fontId="2" fillId="0" borderId="32" xfId="0" applyFont="1" applyBorder="1" applyAlignment="1">
      <alignment vertical="center"/>
    </xf>
    <xf numFmtId="0" fontId="2" fillId="0" borderId="30" xfId="0" applyFont="1" applyBorder="1" applyAlignment="1">
      <alignment vertical="center"/>
    </xf>
    <xf numFmtId="0" fontId="34" fillId="0" borderId="0" xfId="0" applyFont="1"/>
    <xf numFmtId="0" fontId="2" fillId="0" borderId="34" xfId="0" applyFont="1" applyBorder="1" applyAlignment="1">
      <alignment vertical="center"/>
    </xf>
    <xf numFmtId="10" fontId="0" fillId="0" borderId="0" xfId="0" applyNumberFormat="1"/>
    <xf numFmtId="0" fontId="35" fillId="0" borderId="0" xfId="0" applyFont="1" applyAlignment="1">
      <alignment horizontal="left" vertical="top"/>
    </xf>
    <xf numFmtId="0" fontId="0" fillId="0" borderId="0" xfId="0" applyProtection="1">
      <protection locked="0"/>
    </xf>
    <xf numFmtId="49" fontId="31" fillId="0" borderId="0" xfId="3" applyNumberFormat="1" applyFont="1" applyAlignment="1">
      <alignment horizontal="left" wrapText="1"/>
    </xf>
    <xf numFmtId="0" fontId="39" fillId="0" borderId="0" xfId="1" applyFont="1" applyAlignment="1">
      <alignment horizontal="center" vertical="center"/>
    </xf>
    <xf numFmtId="0" fontId="39" fillId="0" borderId="32" xfId="1" applyFont="1" applyBorder="1" applyAlignment="1">
      <alignment horizontal="center" vertical="center"/>
    </xf>
    <xf numFmtId="0" fontId="39" fillId="0" borderId="30" xfId="1" applyFont="1" applyBorder="1" applyAlignment="1">
      <alignment horizontal="center" vertical="center"/>
    </xf>
    <xf numFmtId="0" fontId="39" fillId="0" borderId="34" xfId="1" applyFont="1" applyBorder="1" applyAlignment="1">
      <alignment horizontal="center" vertical="center"/>
    </xf>
    <xf numFmtId="14" fontId="26" fillId="0" borderId="0" xfId="1" applyNumberFormat="1" applyFont="1" applyAlignment="1">
      <alignment vertical="center"/>
    </xf>
    <xf numFmtId="1" fontId="26" fillId="0" borderId="0" xfId="1" applyNumberFormat="1" applyFont="1" applyAlignment="1">
      <alignment vertical="center"/>
    </xf>
    <xf numFmtId="164" fontId="26" fillId="0" borderId="0" xfId="1" applyNumberFormat="1" applyFont="1" applyAlignment="1">
      <alignment vertical="center"/>
    </xf>
    <xf numFmtId="0" fontId="42" fillId="0" borderId="21" xfId="1" applyFont="1" applyBorder="1" applyAlignment="1">
      <alignment horizontal="left" vertical="center"/>
    </xf>
    <xf numFmtId="14" fontId="43" fillId="9" borderId="21" xfId="1" applyNumberFormat="1" applyFont="1" applyFill="1" applyBorder="1" applyAlignment="1" applyProtection="1">
      <alignment horizontal="center" vertical="center"/>
      <protection locked="0"/>
    </xf>
    <xf numFmtId="0" fontId="42" fillId="0" borderId="21" xfId="1" applyFont="1" applyBorder="1" applyAlignment="1">
      <alignment horizontal="center" vertical="center"/>
    </xf>
    <xf numFmtId="14" fontId="42" fillId="0" borderId="21" xfId="1" applyNumberFormat="1" applyFont="1" applyBorder="1" applyAlignment="1">
      <alignment horizontal="center" vertical="center"/>
    </xf>
    <xf numFmtId="1" fontId="42" fillId="0" borderId="21" xfId="1" applyNumberFormat="1" applyFont="1" applyBorder="1" applyAlignment="1">
      <alignment horizontal="left" vertical="center"/>
    </xf>
    <xf numFmtId="1" fontId="26" fillId="0" borderId="21" xfId="1" applyNumberFormat="1" applyFont="1" applyBorder="1" applyAlignment="1">
      <alignment vertical="center"/>
    </xf>
    <xf numFmtId="164" fontId="26" fillId="0" borderId="21" xfId="1" applyNumberFormat="1" applyFont="1" applyBorder="1" applyAlignment="1">
      <alignment vertical="center"/>
    </xf>
    <xf numFmtId="0" fontId="26" fillId="0" borderId="21" xfId="1" applyFont="1" applyBorder="1" applyAlignment="1">
      <alignment vertical="center"/>
    </xf>
    <xf numFmtId="0" fontId="42" fillId="0" borderId="0" xfId="1" applyFont="1" applyAlignment="1">
      <alignment horizontal="left" vertical="center"/>
    </xf>
    <xf numFmtId="14" fontId="43" fillId="9" borderId="0" xfId="1" applyNumberFormat="1" applyFont="1" applyFill="1" applyAlignment="1" applyProtection="1">
      <alignment horizontal="center" vertical="center"/>
      <protection locked="0"/>
    </xf>
    <xf numFmtId="0" fontId="42" fillId="0" borderId="0" xfId="1" applyFont="1" applyAlignment="1">
      <alignment horizontal="center" vertical="center"/>
    </xf>
    <xf numFmtId="14" fontId="42" fillId="0" borderId="0" xfId="1" applyNumberFormat="1" applyFont="1" applyAlignment="1">
      <alignment horizontal="center" vertical="center"/>
    </xf>
    <xf numFmtId="1" fontId="42" fillId="0" borderId="0" xfId="1" applyNumberFormat="1" applyFont="1" applyAlignment="1">
      <alignment horizontal="left" vertical="center"/>
    </xf>
    <xf numFmtId="0" fontId="42" fillId="0" borderId="13" xfId="1" applyFont="1" applyBorder="1" applyAlignment="1">
      <alignment horizontal="left" vertical="center"/>
    </xf>
    <xf numFmtId="0" fontId="43" fillId="9" borderId="13" xfId="1" applyFont="1" applyFill="1" applyBorder="1" applyAlignment="1">
      <alignment horizontal="center" vertical="center"/>
    </xf>
    <xf numFmtId="164" fontId="0" fillId="0" borderId="0" xfId="0" applyNumberFormat="1"/>
    <xf numFmtId="0" fontId="42" fillId="0" borderId="13" xfId="1" applyFont="1" applyBorder="1" applyAlignment="1">
      <alignment horizontal="center" vertical="center"/>
    </xf>
    <xf numFmtId="14" fontId="42" fillId="0" borderId="13" xfId="1" applyNumberFormat="1" applyFont="1" applyBorder="1" applyAlignment="1">
      <alignment horizontal="center" vertical="center"/>
    </xf>
    <xf numFmtId="0" fontId="44" fillId="0" borderId="0" xfId="1" applyFont="1" applyAlignment="1">
      <alignment horizontal="center" vertical="center"/>
    </xf>
    <xf numFmtId="0" fontId="26" fillId="0" borderId="0" xfId="1" applyFont="1" applyAlignment="1">
      <alignment horizontal="center" vertical="center"/>
    </xf>
    <xf numFmtId="0" fontId="44" fillId="0" borderId="40" xfId="1" applyFont="1" applyBorder="1" applyAlignment="1">
      <alignment horizontal="center" vertical="center"/>
    </xf>
    <xf numFmtId="14" fontId="44" fillId="0" borderId="40" xfId="1" applyNumberFormat="1" applyFont="1" applyBorder="1" applyAlignment="1">
      <alignment horizontal="center" vertical="center"/>
    </xf>
    <xf numFmtId="0" fontId="42" fillId="11" borderId="35" xfId="1" applyFont="1" applyFill="1" applyBorder="1" applyAlignment="1">
      <alignment vertical="center"/>
    </xf>
    <xf numFmtId="10" fontId="42" fillId="11" borderId="35" xfId="1" applyNumberFormat="1" applyFont="1" applyFill="1" applyBorder="1" applyAlignment="1">
      <alignment horizontal="center" vertical="center"/>
    </xf>
    <xf numFmtId="0" fontId="42" fillId="11" borderId="35" xfId="1" applyFont="1" applyFill="1" applyBorder="1" applyAlignment="1">
      <alignment horizontal="center" vertical="center"/>
    </xf>
    <xf numFmtId="0" fontId="43" fillId="9" borderId="35" xfId="1" applyFont="1" applyFill="1" applyBorder="1" applyAlignment="1" applyProtection="1">
      <alignment horizontal="right" vertical="center"/>
      <protection locked="0"/>
    </xf>
    <xf numFmtId="14" fontId="43" fillId="9" borderId="35" xfId="1" applyNumberFormat="1" applyFont="1" applyFill="1" applyBorder="1" applyAlignment="1" applyProtection="1">
      <alignment horizontal="right" vertical="center"/>
      <protection locked="0"/>
    </xf>
    <xf numFmtId="14" fontId="43" fillId="0" borderId="0" xfId="1" applyNumberFormat="1" applyFont="1" applyAlignment="1">
      <alignment horizontal="right" vertical="center"/>
    </xf>
    <xf numFmtId="0" fontId="42" fillId="0" borderId="0" xfId="1" applyFont="1" applyAlignment="1">
      <alignment vertical="center"/>
    </xf>
    <xf numFmtId="0" fontId="43" fillId="0" borderId="0" xfId="1" applyFont="1" applyAlignment="1">
      <alignment horizontal="right" vertical="center"/>
    </xf>
    <xf numFmtId="14" fontId="43" fillId="0" borderId="0" xfId="1" applyNumberFormat="1" applyFont="1" applyAlignment="1">
      <alignment horizontal="center" vertical="center"/>
    </xf>
    <xf numFmtId="1" fontId="43" fillId="0" borderId="0" xfId="1" quotePrefix="1" applyNumberFormat="1" applyFont="1" applyAlignment="1">
      <alignment horizontal="center" vertical="center"/>
    </xf>
    <xf numFmtId="164" fontId="43" fillId="0" borderId="0" xfId="1" quotePrefix="1" applyNumberFormat="1" applyFont="1" applyAlignment="1">
      <alignment horizontal="center" vertical="center"/>
    </xf>
    <xf numFmtId="0" fontId="43" fillId="0" borderId="0" xfId="1" applyFont="1" applyAlignment="1">
      <alignment horizontal="center" vertical="center"/>
    </xf>
    <xf numFmtId="1" fontId="42" fillId="0" borderId="0" xfId="1" applyNumberFormat="1" applyFont="1" applyAlignment="1">
      <alignment vertical="center"/>
    </xf>
    <xf numFmtId="1" fontId="44" fillId="0" borderId="0" xfId="1" applyNumberFormat="1" applyFont="1" applyAlignment="1">
      <alignment horizontal="center" vertical="center"/>
    </xf>
    <xf numFmtId="164" fontId="42" fillId="0" borderId="0" xfId="1" applyNumberFormat="1" applyFont="1" applyAlignment="1">
      <alignment vertical="center"/>
    </xf>
    <xf numFmtId="0" fontId="42" fillId="11" borderId="40" xfId="1" applyFont="1" applyFill="1" applyBorder="1" applyAlignment="1">
      <alignment horizontal="left" vertical="center"/>
    </xf>
    <xf numFmtId="0" fontId="42" fillId="11" borderId="40" xfId="1" applyFont="1" applyFill="1" applyBorder="1" applyAlignment="1">
      <alignment horizontal="center" vertical="center"/>
    </xf>
    <xf numFmtId="0" fontId="45" fillId="0" borderId="0" xfId="1" applyFont="1" applyAlignment="1">
      <alignment horizontal="center" vertical="center"/>
    </xf>
    <xf numFmtId="0" fontId="42" fillId="0" borderId="36" xfId="1" applyFont="1" applyBorder="1" applyAlignment="1">
      <alignment horizontal="left" vertical="center"/>
    </xf>
    <xf numFmtId="0" fontId="42" fillId="0" borderId="36" xfId="1" applyFont="1" applyBorder="1" applyAlignment="1">
      <alignment horizontal="center" vertical="center"/>
    </xf>
    <xf numFmtId="0" fontId="42" fillId="0" borderId="39" xfId="1" applyFont="1" applyBorder="1" applyAlignment="1">
      <alignment vertical="center"/>
    </xf>
    <xf numFmtId="0" fontId="43" fillId="9" borderId="39" xfId="1" applyFont="1" applyFill="1" applyBorder="1" applyAlignment="1">
      <alignment horizontal="center" vertical="center"/>
    </xf>
    <xf numFmtId="0" fontId="43" fillId="9" borderId="39" xfId="1" applyFont="1" applyFill="1" applyBorder="1" applyAlignment="1">
      <alignment horizontal="right" vertical="center"/>
    </xf>
    <xf numFmtId="14" fontId="43" fillId="9" borderId="39" xfId="1" applyNumberFormat="1" applyFont="1" applyFill="1" applyBorder="1" applyAlignment="1">
      <alignment horizontal="right" vertical="center"/>
    </xf>
    <xf numFmtId="0" fontId="46" fillId="9" borderId="39" xfId="1" applyFont="1" applyFill="1" applyBorder="1" applyAlignment="1">
      <alignment vertical="center"/>
    </xf>
    <xf numFmtId="1" fontId="46" fillId="9" borderId="39" xfId="1" applyNumberFormat="1" applyFont="1" applyFill="1" applyBorder="1" applyAlignment="1">
      <alignment vertical="center"/>
    </xf>
    <xf numFmtId="164" fontId="46" fillId="9" borderId="39" xfId="1" applyNumberFormat="1" applyFont="1" applyFill="1" applyBorder="1" applyAlignment="1">
      <alignment vertical="center"/>
    </xf>
    <xf numFmtId="14" fontId="0" fillId="0" borderId="0" xfId="0" applyNumberFormat="1"/>
    <xf numFmtId="0" fontId="1" fillId="0" borderId="0" xfId="0" applyFont="1" applyAlignment="1">
      <alignment horizontal="center" vertical="center"/>
    </xf>
    <xf numFmtId="0" fontId="0" fillId="0" borderId="0" xfId="0" applyAlignment="1">
      <alignment wrapText="1"/>
    </xf>
    <xf numFmtId="0" fontId="39" fillId="0" borderId="0" xfId="1" applyFont="1" applyAlignment="1">
      <alignment horizontal="center" vertical="center"/>
    </xf>
    <xf numFmtId="0" fontId="0" fillId="0" borderId="0" xfId="0" applyAlignment="1" applyProtection="1">
      <alignment horizontal="left"/>
      <protection locked="0"/>
    </xf>
    <xf numFmtId="0" fontId="0" fillId="0" borderId="0" xfId="0" quotePrefix="1" applyAlignment="1" applyProtection="1">
      <alignment horizontal="left"/>
      <protection locked="0"/>
    </xf>
    <xf numFmtId="0" fontId="0" fillId="0" borderId="0" xfId="0" applyProtection="1"/>
    <xf numFmtId="0" fontId="37" fillId="0" borderId="0" xfId="0" applyFont="1" applyAlignment="1" applyProtection="1">
      <alignment vertical="center"/>
    </xf>
    <xf numFmtId="0" fontId="0" fillId="0" borderId="32" xfId="0" applyBorder="1" applyProtection="1"/>
    <xf numFmtId="0" fontId="0" fillId="0" borderId="30" xfId="0" applyBorder="1" applyProtection="1"/>
    <xf numFmtId="0" fontId="34" fillId="0" borderId="0" xfId="0" applyFont="1" applyProtection="1"/>
    <xf numFmtId="0" fontId="0" fillId="0" borderId="34" xfId="0" applyBorder="1" applyProtection="1"/>
    <xf numFmtId="49" fontId="31" fillId="10" borderId="43" xfId="4" applyNumberFormat="1" applyFont="1" applyFill="1" applyBorder="1" applyAlignment="1" applyProtection="1">
      <alignment horizontal="left" wrapText="1"/>
      <protection locked="0"/>
    </xf>
    <xf numFmtId="49" fontId="31" fillId="10" borderId="44" xfId="4" applyNumberFormat="1" applyFont="1" applyFill="1" applyBorder="1" applyAlignment="1" applyProtection="1">
      <alignment horizontal="left" wrapText="1"/>
      <protection locked="0"/>
    </xf>
    <xf numFmtId="49" fontId="31" fillId="10" borderId="45" xfId="4" applyNumberFormat="1" applyFont="1" applyFill="1" applyBorder="1" applyAlignment="1" applyProtection="1">
      <alignment horizontal="left" wrapText="1"/>
      <protection locked="0"/>
    </xf>
    <xf numFmtId="49" fontId="31" fillId="10" borderId="46" xfId="4" applyNumberFormat="1" applyFont="1" applyFill="1" applyBorder="1" applyAlignment="1" applyProtection="1">
      <alignment horizontal="left" wrapText="1"/>
      <protection locked="0"/>
    </xf>
    <xf numFmtId="49" fontId="31" fillId="10" borderId="47" xfId="4" applyNumberFormat="1" applyFont="1" applyFill="1" applyBorder="1" applyAlignment="1" applyProtection="1">
      <alignment horizontal="left" wrapText="1"/>
      <protection locked="0"/>
    </xf>
    <xf numFmtId="0" fontId="49" fillId="12" borderId="41" xfId="0" applyFont="1" applyFill="1" applyBorder="1" applyAlignment="1">
      <alignment horizontal="center" vertical="center" wrapText="1"/>
    </xf>
    <xf numFmtId="0" fontId="49" fillId="12" borderId="21" xfId="0" applyFont="1" applyFill="1" applyBorder="1" applyAlignment="1">
      <alignment horizontal="center" vertical="center" wrapText="1"/>
    </xf>
    <xf numFmtId="0" fontId="49" fillId="12" borderId="22" xfId="0" applyFont="1" applyFill="1" applyBorder="1" applyAlignment="1">
      <alignment horizontal="center" vertical="center" wrapText="1"/>
    </xf>
    <xf numFmtId="49" fontId="50" fillId="0" borderId="20" xfId="0" applyNumberFormat="1" applyFont="1" applyBorder="1" applyProtection="1">
      <protection locked="0"/>
    </xf>
    <xf numFmtId="49" fontId="50" fillId="0" borderId="0" xfId="0" applyNumberFormat="1" applyFont="1" applyBorder="1" applyProtection="1">
      <protection locked="0"/>
    </xf>
    <xf numFmtId="0" fontId="50" fillId="0" borderId="0" xfId="0" applyFont="1" applyBorder="1" applyProtection="1">
      <protection locked="0"/>
    </xf>
    <xf numFmtId="2" fontId="50" fillId="0" borderId="0" xfId="0" applyNumberFormat="1" applyFont="1" applyBorder="1" applyProtection="1">
      <protection locked="0"/>
    </xf>
    <xf numFmtId="0" fontId="50" fillId="0" borderId="0" xfId="0" applyNumberFormat="1" applyFont="1" applyBorder="1" applyProtection="1">
      <protection locked="0"/>
    </xf>
    <xf numFmtId="2" fontId="50" fillId="0" borderId="0" xfId="0" applyNumberFormat="1" applyFont="1" applyBorder="1"/>
    <xf numFmtId="0" fontId="50" fillId="0" borderId="0" xfId="0" applyFont="1" applyBorder="1"/>
    <xf numFmtId="0" fontId="50" fillId="0" borderId="9" xfId="0" applyFont="1" applyBorder="1" applyProtection="1">
      <protection locked="0"/>
    </xf>
    <xf numFmtId="1" fontId="31" fillId="10" borderId="44" xfId="4" applyNumberFormat="1" applyFont="1" applyFill="1" applyBorder="1" applyAlignment="1" applyProtection="1">
      <alignment horizontal="left" wrapText="1"/>
      <protection locked="0"/>
    </xf>
    <xf numFmtId="1" fontId="50" fillId="0" borderId="0" xfId="0" applyNumberFormat="1" applyFont="1" applyBorder="1" applyProtection="1">
      <protection locked="0"/>
    </xf>
    <xf numFmtId="0" fontId="0" fillId="9" borderId="42" xfId="0" applyFill="1" applyBorder="1" applyAlignment="1" applyProtection="1">
      <alignment horizontal="center" vertical="center"/>
      <protection locked="0"/>
    </xf>
    <xf numFmtId="0" fontId="1" fillId="8" borderId="42" xfId="0" applyFont="1" applyFill="1" applyBorder="1" applyAlignment="1">
      <alignment horizontal="center" vertical="center" wrapText="1"/>
    </xf>
    <xf numFmtId="0" fontId="0" fillId="0" borderId="0" xfId="0" applyAlignment="1">
      <alignment horizontal="center" vertical="center"/>
    </xf>
    <xf numFmtId="49" fontId="31" fillId="0" borderId="0" xfId="3" applyNumberFormat="1" applyFont="1" applyAlignment="1">
      <alignment horizontal="center" vertical="center" wrapText="1"/>
    </xf>
    <xf numFmtId="49" fontId="31" fillId="0" borderId="48" xfId="3" applyNumberFormat="1" applyFont="1" applyBorder="1" applyAlignment="1">
      <alignment horizontal="center" vertical="center" wrapText="1"/>
    </xf>
    <xf numFmtId="0" fontId="38" fillId="0" borderId="30" xfId="0" applyFont="1" applyBorder="1" applyAlignment="1" applyProtection="1">
      <alignment horizontal="left" vertical="top" wrapText="1"/>
    </xf>
    <xf numFmtId="0" fontId="38" fillId="0" borderId="30" xfId="0" applyFont="1" applyBorder="1" applyAlignment="1" applyProtection="1">
      <alignment horizontal="left" vertical="top"/>
    </xf>
    <xf numFmtId="0" fontId="38" fillId="0" borderId="31" xfId="0" applyFont="1" applyBorder="1" applyAlignment="1" applyProtection="1">
      <alignment horizontal="left" vertical="top"/>
    </xf>
    <xf numFmtId="0" fontId="38" fillId="0" borderId="0" xfId="0" applyFont="1" applyAlignment="1" applyProtection="1">
      <alignment horizontal="left" vertical="top"/>
    </xf>
    <xf numFmtId="0" fontId="38" fillId="0" borderId="33" xfId="0" applyFont="1" applyBorder="1" applyAlignment="1" applyProtection="1">
      <alignment horizontal="left" vertical="top"/>
    </xf>
    <xf numFmtId="0" fontId="36" fillId="0" borderId="0" xfId="0" applyFont="1" applyAlignment="1" applyProtection="1">
      <alignment horizontal="right" vertical="center"/>
    </xf>
    <xf numFmtId="0" fontId="0" fillId="0" borderId="0" xfId="0" applyAlignment="1" applyProtection="1">
      <alignment horizontal="center"/>
    </xf>
    <xf numFmtId="14" fontId="0" fillId="0" borderId="0" xfId="0" applyNumberFormat="1" applyAlignment="1" applyProtection="1">
      <alignment horizontal="center"/>
      <protection locked="0"/>
    </xf>
    <xf numFmtId="0" fontId="37" fillId="0" borderId="0" xfId="0" applyFont="1" applyAlignment="1" applyProtection="1">
      <alignment horizontal="right" vertical="center" wrapText="1"/>
      <protection locked="0"/>
    </xf>
    <xf numFmtId="0" fontId="37" fillId="0" borderId="0" xfId="0" applyFont="1" applyAlignment="1" applyProtection="1">
      <alignment horizontal="left" vertical="center"/>
      <protection locked="0"/>
    </xf>
    <xf numFmtId="0" fontId="6" fillId="0" borderId="0" xfId="0" applyFont="1" applyAlignment="1">
      <alignment horizontal="center" vertical="center" wrapText="1"/>
    </xf>
    <xf numFmtId="0" fontId="23" fillId="0" borderId="21" xfId="1" applyFont="1" applyBorder="1" applyAlignment="1">
      <alignment horizontal="center" vertical="center" wrapText="1"/>
    </xf>
    <xf numFmtId="0" fontId="33" fillId="0" borderId="30" xfId="0" applyFont="1" applyBorder="1" applyAlignment="1">
      <alignment horizontal="left" vertical="top" wrapText="1"/>
    </xf>
    <xf numFmtId="0" fontId="33" fillId="0" borderId="31" xfId="0" applyFont="1" applyBorder="1" applyAlignment="1">
      <alignment horizontal="left" vertical="top" wrapText="1"/>
    </xf>
    <xf numFmtId="0" fontId="33" fillId="0" borderId="0" xfId="0" applyFont="1" applyAlignment="1">
      <alignment horizontal="left" vertical="top" wrapText="1"/>
    </xf>
    <xf numFmtId="0" fontId="33" fillId="0" borderId="33" xfId="0" applyFont="1" applyBorder="1" applyAlignment="1">
      <alignment horizontal="left" vertical="top" wrapText="1"/>
    </xf>
    <xf numFmtId="0" fontId="39" fillId="0" borderId="2" xfId="1" applyFont="1" applyBorder="1" applyAlignment="1">
      <alignment horizontal="center" vertical="center"/>
    </xf>
    <xf numFmtId="0" fontId="39" fillId="0" borderId="1" xfId="1" applyFont="1" applyBorder="1" applyAlignment="1">
      <alignment horizontal="center" vertical="center"/>
    </xf>
    <xf numFmtId="0" fontId="39" fillId="0" borderId="3" xfId="1" applyFont="1" applyBorder="1" applyAlignment="1">
      <alignment horizontal="center" vertical="center"/>
    </xf>
    <xf numFmtId="0" fontId="39" fillId="0" borderId="37" xfId="1" applyFont="1" applyBorder="1" applyAlignment="1">
      <alignment horizontal="center" vertical="center"/>
    </xf>
    <xf numFmtId="0" fontId="39" fillId="0" borderId="0" xfId="1" applyFont="1" applyBorder="1" applyAlignment="1">
      <alignment horizontal="center" vertical="center"/>
    </xf>
    <xf numFmtId="0" fontId="39" fillId="0" borderId="0" xfId="1" applyFont="1" applyAlignment="1">
      <alignment horizontal="center" vertical="center"/>
    </xf>
    <xf numFmtId="0" fontId="39" fillId="0" borderId="38" xfId="1" applyFont="1" applyBorder="1" applyAlignment="1">
      <alignment horizontal="center" vertical="center"/>
    </xf>
    <xf numFmtId="0" fontId="39" fillId="0" borderId="4" xfId="1" applyFont="1" applyBorder="1" applyAlignment="1">
      <alignment horizontal="center" vertical="center"/>
    </xf>
    <xf numFmtId="0" fontId="39" fillId="0" borderId="5" xfId="1" applyFont="1" applyBorder="1" applyAlignment="1">
      <alignment horizontal="center" vertical="center"/>
    </xf>
    <xf numFmtId="0" fontId="39" fillId="0" borderId="6" xfId="1" applyFont="1" applyBorder="1" applyAlignment="1">
      <alignment horizontal="center" vertical="center"/>
    </xf>
    <xf numFmtId="0" fontId="40" fillId="0" borderId="30" xfId="1" applyFont="1" applyBorder="1" applyAlignment="1">
      <alignment horizontal="left" vertical="top" wrapText="1"/>
    </xf>
    <xf numFmtId="0" fontId="40" fillId="0" borderId="31" xfId="1" applyFont="1" applyBorder="1" applyAlignment="1">
      <alignment horizontal="left" vertical="top" wrapText="1"/>
    </xf>
    <xf numFmtId="0" fontId="40" fillId="0" borderId="0" xfId="1" applyFont="1" applyAlignment="1">
      <alignment horizontal="left" vertical="top" wrapText="1"/>
    </xf>
    <xf numFmtId="0" fontId="40" fillId="0" borderId="33" xfId="1" applyFont="1" applyBorder="1" applyAlignment="1">
      <alignment horizontal="left" vertical="top" wrapText="1"/>
    </xf>
    <xf numFmtId="0" fontId="41" fillId="7" borderId="39" xfId="1" applyFont="1" applyFill="1" applyBorder="1" applyAlignment="1">
      <alignment horizontal="center" vertical="center"/>
    </xf>
    <xf numFmtId="0" fontId="25" fillId="0" borderId="0" xfId="1" applyFont="1" applyAlignment="1">
      <alignment horizontal="left" vertical="center"/>
    </xf>
  </cellXfs>
  <cellStyles count="5">
    <cellStyle name="Normal" xfId="0" builtinId="0"/>
    <cellStyle name="Normal 2" xfId="1" xr:uid="{00000000-0005-0000-0000-000001000000}"/>
    <cellStyle name="Normal_Prob Stat" xfId="4" xr:uid="{00000000-0005-0000-0000-000002000000}"/>
    <cellStyle name="Normal_Prob Stat_4" xfId="3" xr:uid="{00000000-0005-0000-0000-000003000000}"/>
    <cellStyle name="Normal_prob stat_5" xfId="2" xr:uid="{00000000-0005-0000-0000-000004000000}"/>
  </cellStyles>
  <dxfs count="91">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ill>
        <patternFill>
          <bgColor theme="4" tint="0.59996337778862885"/>
        </patternFill>
      </fill>
    </dxf>
    <dxf>
      <font>
        <b val="0"/>
        <i val="0"/>
        <strike val="0"/>
        <condense val="0"/>
        <extend val="0"/>
        <outline val="0"/>
        <shadow val="0"/>
        <u val="none"/>
        <vertAlign val="baseline"/>
        <sz val="13"/>
        <color auto="1"/>
        <name val="Calibri"/>
        <scheme val="none"/>
      </font>
      <numFmt numFmtId="165" formatCode="m/d/yyyy"/>
      <fill>
        <patternFill patternType="solid">
          <fgColor indexed="64"/>
          <bgColor indexed="13"/>
        </patternFill>
      </fill>
      <alignment horizontal="center" vertical="center" textRotation="0" wrapText="0" indent="0" justifyLastLine="0" shrinkToFit="0" readingOrder="0"/>
      <border diagonalUp="0" diagonalDown="0">
        <left/>
        <right style="thin">
          <color indexed="64"/>
        </right>
        <top/>
        <bottom/>
        <vertical/>
        <horizontal/>
      </border>
      <protection locked="1" hidden="0"/>
    </dxf>
    <dxf>
      <font>
        <b/>
        <strike val="0"/>
        <outline val="0"/>
        <shadow val="0"/>
        <u val="none"/>
        <vertAlign val="baseline"/>
        <sz val="13"/>
        <color indexed="56"/>
        <name val="Calibri"/>
        <scheme val="none"/>
      </font>
      <fill>
        <patternFill patternType="solid">
          <fgColor indexed="64"/>
          <bgColor indexed="47"/>
        </patternFill>
      </fill>
      <alignment horizontal="center" vertical="center" textRotation="0" wrapText="1" indent="0" justifyLastLine="0" shrinkToFit="0" readingOrder="0"/>
      <protection locked="1" hidden="0"/>
    </dxf>
    <dxf>
      <font>
        <b/>
        <i val="0"/>
        <strike val="0"/>
        <condense val="0"/>
        <extend val="0"/>
        <outline val="0"/>
        <shadow val="0"/>
        <u val="none"/>
        <vertAlign val="baseline"/>
        <sz val="13"/>
        <color indexed="8"/>
        <name val="Calibri"/>
        <scheme val="none"/>
      </font>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3"/>
        <color indexed="8"/>
        <name val="Calibri"/>
        <scheme val="none"/>
      </font>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sz val="13"/>
        <name val="Calibri"/>
        <scheme val="none"/>
      </font>
      <protection locked="1" hidden="0"/>
    </dxf>
    <dxf>
      <font>
        <color theme="5" tint="-0.24994659260841701"/>
      </font>
      <fill>
        <patternFill>
          <bgColor rgb="FFFE8D7A"/>
        </patternFill>
      </fill>
      <protection locked="1" hidden="0"/>
    </dxf>
    <dxf>
      <protection locked="1" hidden="0"/>
    </dxf>
    <dxf>
      <font>
        <b/>
        <i val="0"/>
        <strike val="0"/>
        <condense val="0"/>
        <extend val="0"/>
        <outline val="0"/>
        <shadow val="0"/>
        <u val="none"/>
        <vertAlign val="baseline"/>
        <sz val="10"/>
        <color auto="1"/>
        <name val="Calibri"/>
        <scheme val="none"/>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indexed="8"/>
        <name val="Calibri"/>
        <scheme val="none"/>
      </font>
      <alignment horizontal="center" vertical="center" textRotation="0" wrapText="0" indent="0" justifyLastLine="0" shrinkToFit="0" readingOrder="0"/>
      <protection locked="1" hidden="0"/>
    </dxf>
    <dxf>
      <font>
        <b/>
        <i val="0"/>
        <strike val="0"/>
        <condense val="0"/>
        <extend val="0"/>
        <outline val="0"/>
        <shadow val="0"/>
        <u val="none"/>
        <vertAlign val="baseline"/>
        <sz val="12"/>
        <color indexed="8"/>
        <name val="Calibri"/>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alignment horizontal="center" vertical="center" textRotation="0" wrapText="0" indent="0" justifyLastLine="0" shrinkToFit="0" readingOrder="0"/>
      <protection locked="1" hidden="0"/>
    </dxf>
    <dxf>
      <protection locked="1" hidden="0"/>
    </dxf>
    <dxf>
      <font>
        <b/>
        <sz val="12"/>
        <color indexed="56"/>
      </font>
      <numFmt numFmtId="165" formatCode="m/d/yyyy"/>
      <fill>
        <patternFill patternType="solid">
          <fgColor indexed="64"/>
          <bgColor indexed="47"/>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2"/>
        <color indexed="56"/>
        <name val="Calibri"/>
        <scheme val="none"/>
      </font>
      <numFmt numFmtId="0" formatCode="General"/>
      <fill>
        <patternFill patternType="solid">
          <fgColor indexed="64"/>
          <bgColor indexed="47"/>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2"/>
        <color indexed="56"/>
        <name val="Calibri"/>
        <scheme val="none"/>
      </font>
      <numFmt numFmtId="0" formatCode="General"/>
      <fill>
        <patternFill patternType="solid">
          <fgColor indexed="64"/>
          <bgColor indexed="47"/>
        </patternFill>
      </fill>
      <alignment horizontal="center" vertical="center" textRotation="0" wrapText="0" indent="0" justifyLastLine="0" shrinkToFit="0" readingOrder="0"/>
      <protection locked="0" hidden="0"/>
    </dxf>
    <dxf>
      <numFmt numFmtId="165" formatCode="m/d/yyyy"/>
      <protection locked="0" hidden="0"/>
    </dxf>
    <dxf>
      <font>
        <b/>
        <i val="0"/>
        <strike val="0"/>
        <condense val="0"/>
        <extend val="0"/>
        <outline val="0"/>
        <shadow val="0"/>
        <u val="none"/>
        <vertAlign val="baseline"/>
        <sz val="10"/>
        <color auto="1"/>
        <name val="Calibri"/>
        <scheme val="none"/>
      </font>
      <numFmt numFmtId="165" formatCode="m/d/yyyy"/>
      <fill>
        <patternFill patternType="solid">
          <fgColor indexed="64"/>
          <bgColor theme="0" tint="-4.9989318521683403E-2"/>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bottom/>
        <vertical/>
        <horizontal/>
      </border>
      <protection locked="1" hidden="0"/>
    </dxf>
    <dxf>
      <protection locked="1" hidden="0"/>
    </dxf>
    <dxf>
      <font>
        <b/>
        <i val="0"/>
        <strike val="0"/>
        <condense val="0"/>
        <extend val="0"/>
        <outline val="0"/>
        <shadow val="0"/>
        <u val="none"/>
        <vertAlign val="baseline"/>
        <sz val="10"/>
        <color indexed="56"/>
        <name val="Calibri"/>
        <scheme val="none"/>
      </font>
      <fill>
        <patternFill patternType="solid">
          <fgColor indexed="64"/>
          <bgColor indexed="47"/>
        </patternFill>
      </fill>
      <alignment horizontal="center" vertical="center" textRotation="0" wrapText="1"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strike val="0"/>
        <outline val="0"/>
        <shadow val="0"/>
        <u val="none"/>
        <vertAlign val="baseline"/>
        <sz val="13"/>
        <name val="Calibri"/>
        <scheme val="none"/>
      </font>
      <protection locked="1" hidden="0"/>
    </dxf>
    <dxf>
      <font>
        <b/>
        <i val="0"/>
        <strike val="0"/>
        <condense val="0"/>
        <extend val="0"/>
        <outline val="0"/>
        <shadow val="0"/>
        <u val="none"/>
        <vertAlign val="baseline"/>
        <sz val="10"/>
        <color auto="1"/>
        <name val="Calibri"/>
        <scheme val="none"/>
      </font>
      <numFmt numFmtId="165" formatCode="m/d/yyyy"/>
      <fill>
        <patternFill patternType="none">
          <fgColor rgb="FF000000"/>
          <bgColor rgb="FFFFFFFF"/>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56"/>
        <name val="Calibri"/>
        <scheme val="none"/>
      </font>
      <numFmt numFmtId="165" formatCode="m/d/yyyy"/>
      <fill>
        <patternFill patternType="solid">
          <fgColor indexed="64"/>
          <bgColor indexed="47"/>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numFmt numFmtId="14" formatCode="0.0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4" formatCode="0.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numFmt numFmtId="1" formatCode="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auto="1"/>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0"/>
        <color indexed="8"/>
        <name val="Calibri"/>
        <scheme val="none"/>
      </font>
      <numFmt numFmtId="1" formatCode="0"/>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Arial"/>
        <scheme val="none"/>
      </font>
      <numFmt numFmtId="2" formatCode="0.0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2" formatCode="0.0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2" formatCode="0.0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2"/>
        <color indexed="8"/>
        <name val="Calibri"/>
        <scheme val="none"/>
      </font>
      <numFmt numFmtId="164"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64" formatCode="0.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1" formatCode="0"/>
      <fill>
        <patternFill patternType="none">
          <fgColor indexed="64"/>
          <bgColor indexed="65"/>
        </patternFill>
      </fill>
      <alignment horizontal="right"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1" formatCode="0"/>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numFmt numFmtId="2" formatCode="0.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2" formatCode="0.00"/>
      <fill>
        <patternFill patternType="solid">
          <fgColor indexed="64"/>
          <bgColor indexed="13"/>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general"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30" formatCode="@"/>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2" formatCode="0.00"/>
      <fill>
        <patternFill patternType="none">
          <fgColor indexed="64"/>
          <bgColor indexed="65"/>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0"/>
        <color indexed="8"/>
        <name val="Calibri"/>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indexed="8"/>
        <name val="Calibri"/>
        <scheme val="none"/>
      </font>
      <numFmt numFmtId="2" formatCode="0.00"/>
      <fill>
        <patternFill patternType="none">
          <fgColor indexed="64"/>
          <bgColor indexed="65"/>
        </patternFill>
      </fill>
      <alignment horizontal="left" vertical="center" textRotation="0" wrapText="0" indent="0" justifyLastLine="0" shrinkToFit="0" readingOrder="0"/>
      <protection locked="0" hidden="0"/>
    </dxf>
    <dxf>
      <font>
        <b/>
        <i val="0"/>
        <strike val="0"/>
        <condense val="0"/>
        <extend val="0"/>
        <outline val="0"/>
        <shadow val="0"/>
        <u val="none"/>
        <vertAlign val="baseline"/>
        <sz val="10"/>
        <color rgb="FF000000"/>
        <name val="Calibri"/>
        <scheme val="none"/>
      </font>
      <numFmt numFmtId="1" formatCode="0"/>
      <fill>
        <patternFill patternType="none">
          <fgColor rgb="FF000000"/>
          <bgColor rgb="FFFFFFFF"/>
        </patternFill>
      </fill>
      <alignment horizontal="general" vertical="center" textRotation="0" wrapText="0" indent="0" justifyLastLine="0" shrinkToFit="0" readingOrder="0"/>
      <protection locked="1" hidden="0"/>
    </dxf>
    <dxf>
      <font>
        <b val="0"/>
        <strike val="0"/>
        <outline val="0"/>
        <shadow val="0"/>
        <u val="none"/>
        <vertAlign val="baseline"/>
        <sz val="12"/>
      </font>
      <numFmt numFmtId="1" formatCode="0"/>
      <protection locked="1" hidden="0"/>
    </dxf>
    <dxf>
      <font>
        <b/>
        <i val="0"/>
        <strike val="0"/>
        <condense val="0"/>
        <extend val="0"/>
        <outline val="0"/>
        <shadow val="0"/>
        <u val="none"/>
        <vertAlign val="baseline"/>
        <sz val="10"/>
        <color indexed="8"/>
        <name val="Calibri"/>
        <scheme val="none"/>
      </font>
      <fill>
        <patternFill patternType="none">
          <fgColor indexed="64"/>
          <bgColor indexed="65"/>
        </patternFill>
      </fill>
      <alignment horizontal="center" vertical="center" textRotation="0" wrapText="1" indent="0" justifyLastLine="0" shrinkToFit="0" readingOrder="0"/>
      <protection locked="1" hidden="0"/>
    </dxf>
    <dxf>
      <fill>
        <patternFill>
          <bgColor rgb="FFFF0000"/>
        </patternFill>
      </fill>
    </dxf>
    <dxf>
      <fill>
        <patternFill>
          <bgColor theme="7" tint="0.59996337778862885"/>
        </patternFill>
      </fill>
    </dxf>
    <dxf>
      <font>
        <color rgb="FF9C0006"/>
      </font>
      <fill>
        <patternFill>
          <bgColor rgb="FFFFC7CE"/>
        </patternFill>
      </fill>
    </dxf>
    <dxf>
      <font>
        <color rgb="FF00B050"/>
      </font>
    </dxf>
    <dxf>
      <font>
        <color rgb="FFC00000"/>
      </font>
    </dxf>
    <dxf>
      <font>
        <color rgb="FF9C0006"/>
      </font>
    </dxf>
    <dxf>
      <font>
        <color rgb="FF00B050"/>
      </font>
    </dxf>
    <dxf>
      <font>
        <color rgb="FFC00000"/>
      </font>
    </dxf>
    <dxf>
      <font>
        <color rgb="FF9C0006"/>
      </font>
    </dxf>
    <dxf>
      <font>
        <color rgb="FF9C0006"/>
      </font>
      <fill>
        <patternFill>
          <bgColor rgb="FFFFC7CE"/>
        </patternFill>
      </fill>
    </dxf>
    <dxf>
      <font>
        <color rgb="FF00B050"/>
      </font>
    </dxf>
    <dxf>
      <font>
        <color rgb="FFC00000"/>
      </font>
    </dxf>
    <dxf>
      <font>
        <color rgb="FF9C0006"/>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75791279203381712372933567329944813" displayName="Tableau75791279203381712372933567329944813" ref="B36:U71" totalsRowCount="1" headerRowDxfId="77" dataDxfId="76" totalsRowDxfId="75">
  <autoFilter ref="B36:U70" xr:uid="{00000000-0009-0000-0100-000001000000}"/>
  <tableColumns count="20">
    <tableColumn id="2" xr3:uid="{00000000-0010-0000-0000-000002000000}" name="NOM" totalsRowLabel="TOTAL" dataDxfId="74" totalsRowDxfId="73"/>
    <tableColumn id="3" xr3:uid="{00000000-0010-0000-0000-000003000000}" name="PRENOM" totalsRowFunction="count" dataDxfId="72" totalsRowDxfId="71"/>
    <tableColumn id="18" xr3:uid="{00000000-0010-0000-0000-000012000000}" name="DATE DE PVT" dataDxfId="70" totalsRowDxfId="69"/>
    <tableColumn id="4" xr3:uid="{00000000-0010-0000-0000-000004000000}" name="NATURE" dataDxfId="68" totalsRowDxfId="67"/>
    <tableColumn id="10" xr3:uid="{00000000-0010-0000-0000-00000A000000}" name="GLIMS" dataDxfId="66" totalsRowDxfId="65"/>
    <tableColumn id="5" xr3:uid="{00000000-0010-0000-0000-000005000000}" name="NB CS" dataDxfId="64" totalsRowDxfId="63"/>
    <tableColumn id="8" xr3:uid="{00000000-0010-0000-0000-000008000000}" name="CELLULES / CS (M)" dataDxfId="62" totalsRowDxfId="61"/>
    <tableColumn id="17" xr3:uid="{00000000-0010-0000-0000-000011000000}" name="NBRE AMP" dataDxfId="60" totalsRowDxfId="59"/>
    <tableColumn id="9" xr3:uid="{00000000-0010-0000-0000-000009000000}" name="CELLULES / CS (M) corrigé" dataDxfId="58" totalsRowDxfId="57"/>
    <tableColumn id="6" xr3:uid="{00000000-0010-0000-0000-000006000000}" name="x1" dataDxfId="56" totalsRowDxfId="55"/>
    <tableColumn id="15" xr3:uid="{00000000-0010-0000-0000-00000F000000}" name="N°ADN" dataDxfId="54" totalsRowDxfId="53"/>
    <tableColumn id="11" xr3:uid="{00000000-0010-0000-0000-00000B000000}" name="Concentration NANODROP (ng/µl)" dataDxfId="52" totalsRowDxfId="51"/>
    <tableColumn id="16" xr3:uid="{00000000-0010-0000-0000-000010000000}" name="VOL ELUTION (µl)" dataDxfId="50" totalsRowDxfId="49">
      <calculatedColumnFormula>IF(Tableau75791279203381712372933567329944813[[#This Row],[CELLULES / CS (M)]]&gt;2,100,IF(Tableau75791279203381712372933567329944813[[#This Row],[CELLULES / CS (M)]]&gt;0,50,IF(Tableau75791279203381712372933567329944813[[#This Row],[CELLULES / CS (M)]]=0,"",0)))</calculatedColumnFormula>
    </tableColumn>
    <tableColumn id="13" xr3:uid="{00000000-0010-0000-0000-00000D000000}" name="RENDEMENT" dataDxfId="48" totalsRowDxfId="47">
      <calculatedColumnFormula>(Tableau75791279203381712372933567329944813[[#This Row],[Concentration NANODROP (ng/µl)]]*Tableau75791279203381712372933567329944813[[#This Row],[VOL ELUTION (µl)]])/(Tableau75791279203381712372933567329944813[[#This Row],[CELLULES / CS (M)]]*6.7*1000)</calculatedColumnFormula>
    </tableColumn>
    <tableColumn id="24" xr3:uid="{00000000-0010-0000-0000-000018000000}" name="Dilution à réaliser / _x000a_Facteur de dilution" dataDxfId="46" totalsRowDxfId="45">
      <calculatedColumnFormula>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calculatedColumnFormula>
    </tableColumn>
    <tableColumn id="23" xr3:uid="{00000000-0010-0000-0000-000017000000}" name="Volume final" dataDxfId="44" totalsRowDxfId="43">
      <calculatedColumnFormula>Tableau75791279203381712372933567329944813[[#This Row],[VOL ELUTION (µl)]]*Tableau75791279203381712372933567329944813[[#This Row],[Dilution à réaliser / 
Facteur de dilution]]</calculatedColumnFormula>
    </tableColumn>
    <tableColumn id="22" xr3:uid="{00000000-0010-0000-0000-000016000000}" name="Concentration finale" dataDxfId="42" totalsRowDxfId="41"/>
    <tableColumn id="21" xr3:uid="{00000000-0010-0000-0000-000015000000}" name="Rapport A260/A280" dataDxfId="40" totalsRowDxfId="39"/>
    <tableColumn id="20" xr3:uid="{00000000-0010-0000-0000-000014000000}" name="Rapport A260/A230" dataDxfId="38" totalsRowDxfId="37"/>
    <tableColumn id="19" xr3:uid="{00000000-0010-0000-0000-000013000000}" name="Commentaires" dataDxfId="36" totalsRowDxfId="35"/>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7681203391742382953587530145015" displayName="Tableau7681203391742382953587530145015" ref="B7:G16" totalsRowShown="0" headerRowDxfId="34" dataDxfId="33">
  <autoFilter ref="B7:G16" xr:uid="{00000000-0009-0000-0100-000002000000}"/>
  <tableColumns count="6">
    <tableColumn id="1" xr3:uid="{00000000-0010-0000-0100-000001000000}" name="Désignation" dataDxfId="32"/>
    <tableColumn id="2" xr3:uid="{00000000-0010-0000-0100-000002000000}" name="Fournisseur" dataDxfId="31"/>
    <tableColumn id="3" xr3:uid="{00000000-0010-0000-0100-000003000000}" name="Référence" dataDxfId="30"/>
    <tableColumn id="4" xr3:uid="{00000000-0010-0000-0100-000004000000}" name="N° Lot" dataDxfId="29"/>
    <tableColumn id="5" xr3:uid="{00000000-0010-0000-0100-000005000000}" name="Date de reconstitution" dataDxfId="28"/>
    <tableColumn id="6" xr3:uid="{00000000-0010-0000-0100-000006000000}" name="Date de péremption" dataDxfId="27"/>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43597630245116" displayName="Tableau43597630245116" ref="L26:N28" totalsRowShown="0" headerRowDxfId="26" dataDxfId="25">
  <autoFilter ref="L26:N28" xr:uid="{00000000-0009-0000-0100-000003000000}"/>
  <tableColumns count="3">
    <tableColumn id="1" xr3:uid="{00000000-0010-0000-0200-000001000000}" name="N° GLIMS PATIENT " dataDxfId="24"/>
    <tableColumn id="3" xr3:uid="{00000000-0010-0000-0200-000003000000}" name="NOMBRE CELLULES" dataDxfId="23"/>
    <tableColumn id="2" xr3:uid="{00000000-0010-0000-0200-000002000000}" name="VALIDATION SERIE" dataDxfId="22"/>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247730345217" displayName="Tableau247730345217" ref="B31:D32" totalsRowShown="0" headerRowDxfId="21" dataDxfId="20">
  <autoFilter ref="B31:D32" xr:uid="{00000000-0009-0000-0100-000004000000}"/>
  <tableColumns count="3">
    <tableColumn id="1" xr3:uid="{00000000-0010-0000-0300-000001000000}" name="Nbr de CS à extraire" dataDxfId="19">
      <calculatedColumnFormula>(C5)-(COUNTIFS(Tableau75791279203381712372933567329944813[NATURE],"sang",#REF!,"CHIM"))-(COUNTIFS(Tableau75791279203381712372933567329944813[NATURE],"moelle",#REF!,"CHIM"))</calculatedColumnFormula>
    </tableColumn>
    <tableColumn id="2" xr3:uid="{00000000-0010-0000-0300-000002000000}" name="Volume de PBS" dataDxfId="18">
      <calculatedColumnFormula>(200*B32)+400</calculatedColumnFormula>
    </tableColumn>
    <tableColumn id="3" xr3:uid="{00000000-0010-0000-0300-000003000000}" name="Volume de PK" dataDxfId="17">
      <calculatedColumnFormula>(40*B32)+80</calculatedColumnFormula>
    </tableColumn>
  </tableColumns>
  <tableStyleInfo name="TableStyleLight1" showFirstColumn="0" showLastColumn="0" showRowStripes="0"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7782203402729127719277201762422943577430044914" displayName="Tableau7782203402729127719277201762422943577430044914" ref="B18:G28" totalsRowShown="0" headerRowDxfId="16" dataDxfId="15">
  <autoFilter ref="B18:G28" xr:uid="{00000000-0009-0000-0100-000005000000}"/>
  <tableColumns count="6">
    <tableColumn id="1" xr3:uid="{00000000-0010-0000-0400-000001000000}" name="Désignation" dataDxfId="14"/>
    <tableColumn id="2" xr3:uid="{00000000-0010-0000-0400-000002000000}" name="Fournisseur" dataDxfId="13"/>
    <tableColumn id="3" xr3:uid="{00000000-0010-0000-0400-000003000000}" name="Référence" dataDxfId="12"/>
    <tableColumn id="4" xr3:uid="{00000000-0010-0000-0400-000004000000}" name="N° Lot" dataDxfId="11"/>
    <tableColumn id="5" xr3:uid="{00000000-0010-0000-0400-000005000000}" name="Date de reconstitution" dataDxfId="10"/>
    <tableColumn id="6" xr3:uid="{00000000-0010-0000-0400-000006000000}" name="Date de péremption" dataDxfId="9"/>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J100"/>
  <sheetViews>
    <sheetView tabSelected="1" zoomScale="80" zoomScaleNormal="80" workbookViewId="0">
      <pane ySplit="8" topLeftCell="A9" activePane="bottomLeft" state="frozen"/>
      <selection pane="bottomLeft" activeCell="B29" sqref="B29"/>
    </sheetView>
  </sheetViews>
  <sheetFormatPr baseColWidth="10" defaultColWidth="11.42578125" defaultRowHeight="15" x14ac:dyDescent="0.25"/>
  <cols>
    <col min="1" max="1" width="31.42578125" style="154" customWidth="1"/>
    <col min="2" max="2" width="29.5703125" style="154" customWidth="1"/>
    <col min="3" max="3" width="34.28515625" style="154" customWidth="1"/>
    <col min="4" max="4" width="20" style="154" customWidth="1"/>
    <col min="5" max="5" width="18.85546875" style="154" customWidth="1"/>
    <col min="6" max="6" width="26.5703125" style="154" customWidth="1"/>
    <col min="7" max="7" width="12.42578125" style="154" customWidth="1"/>
    <col min="8" max="8" width="13" style="154" customWidth="1"/>
    <col min="9" max="9" width="10.42578125" style="154" customWidth="1"/>
    <col min="10" max="10" width="18.85546875" style="154" customWidth="1"/>
    <col min="11" max="16384" width="11.42578125" style="154"/>
  </cols>
  <sheetData>
    <row r="1" spans="1:10" x14ac:dyDescent="0.25">
      <c r="B1" s="155"/>
      <c r="C1" s="245" t="s">
        <v>119</v>
      </c>
      <c r="D1" s="245"/>
      <c r="E1" s="245"/>
      <c r="F1" s="155"/>
      <c r="G1" s="155"/>
      <c r="H1" s="155"/>
      <c r="I1" s="155"/>
      <c r="J1" s="155"/>
    </row>
    <row r="2" spans="1:10" x14ac:dyDescent="0.25">
      <c r="B2" s="155"/>
      <c r="C2" s="245"/>
      <c r="D2" s="245"/>
      <c r="E2" s="245"/>
      <c r="F2" s="155"/>
      <c r="G2" s="155"/>
      <c r="H2" s="155"/>
      <c r="I2" s="155"/>
      <c r="J2" s="155"/>
    </row>
    <row r="3" spans="1:10" customFormat="1" ht="15.75" thickBot="1" x14ac:dyDescent="0.3">
      <c r="C3" s="246"/>
      <c r="D3" s="246"/>
      <c r="E3" s="246"/>
    </row>
    <row r="4" spans="1:10" customFormat="1" ht="15" customHeight="1" x14ac:dyDescent="0.25">
      <c r="A4" s="247" t="s">
        <v>117</v>
      </c>
      <c r="B4" s="248"/>
      <c r="C4" s="248"/>
      <c r="D4" s="248"/>
      <c r="E4" s="248"/>
      <c r="F4" s="248"/>
      <c r="G4" s="248"/>
      <c r="H4" s="248"/>
      <c r="I4" s="249"/>
      <c r="J4" s="220"/>
    </row>
    <row r="5" spans="1:10" customFormat="1" x14ac:dyDescent="0.25">
      <c r="A5" s="250"/>
      <c r="B5" s="250"/>
      <c r="C5" s="250"/>
      <c r="D5" s="250"/>
      <c r="E5" s="250"/>
      <c r="F5" s="250"/>
      <c r="G5" s="250"/>
      <c r="H5" s="250"/>
      <c r="I5" s="251"/>
      <c r="J5" s="222" t="s">
        <v>120</v>
      </c>
    </row>
    <row r="6" spans="1:10" customFormat="1" x14ac:dyDescent="0.25">
      <c r="A6" s="250"/>
      <c r="B6" s="250"/>
      <c r="C6" s="250"/>
      <c r="D6" s="250"/>
      <c r="E6" s="250"/>
      <c r="F6" s="250"/>
      <c r="G6" s="250"/>
      <c r="H6" s="250"/>
      <c r="I6" s="251"/>
      <c r="J6" s="223"/>
    </row>
    <row r="7" spans="1:10" customFormat="1" x14ac:dyDescent="0.25">
      <c r="B7" s="153"/>
      <c r="C7" s="153"/>
      <c r="D7" s="153"/>
      <c r="E7" s="153"/>
      <c r="F7" s="153"/>
      <c r="G7" s="153"/>
      <c r="H7" s="153"/>
      <c r="I7" s="153"/>
      <c r="J7" s="153"/>
    </row>
    <row r="8" spans="1:10" s="244" customFormat="1" x14ac:dyDescent="0.25">
      <c r="A8" s="242" t="s">
        <v>97</v>
      </c>
      <c r="B8" s="243" t="s">
        <v>80</v>
      </c>
      <c r="C8" s="243" t="s">
        <v>81</v>
      </c>
      <c r="D8" s="243" t="s">
        <v>92</v>
      </c>
      <c r="E8" s="243" t="s">
        <v>122</v>
      </c>
      <c r="F8" s="243" t="s">
        <v>93</v>
      </c>
      <c r="G8" s="243" t="s">
        <v>94</v>
      </c>
      <c r="H8" s="243" t="s">
        <v>95</v>
      </c>
      <c r="I8" s="243" t="s">
        <v>96</v>
      </c>
      <c r="J8" s="243" t="s">
        <v>83</v>
      </c>
    </row>
    <row r="9" spans="1:10" x14ac:dyDescent="0.25">
      <c r="A9" s="240">
        <v>76</v>
      </c>
      <c r="B9" s="225" t="s">
        <v>157</v>
      </c>
      <c r="C9" s="225" t="s">
        <v>123</v>
      </c>
      <c r="D9" s="225" t="s">
        <v>124</v>
      </c>
      <c r="E9" s="225" t="s">
        <v>125</v>
      </c>
      <c r="F9" s="240">
        <v>76</v>
      </c>
      <c r="G9" s="225"/>
      <c r="H9" s="225"/>
      <c r="I9" s="225"/>
      <c r="J9" s="226"/>
    </row>
    <row r="10" spans="1:10" x14ac:dyDescent="0.25">
      <c r="A10" s="240">
        <v>76</v>
      </c>
      <c r="B10" s="225" t="s">
        <v>157</v>
      </c>
      <c r="C10" s="225" t="s">
        <v>123</v>
      </c>
      <c r="D10" s="225" t="s">
        <v>126</v>
      </c>
      <c r="E10" s="225" t="s">
        <v>125</v>
      </c>
      <c r="F10" s="240">
        <v>76</v>
      </c>
      <c r="G10" s="225"/>
      <c r="H10" s="225"/>
      <c r="I10" s="225"/>
      <c r="J10" s="226"/>
    </row>
    <row r="11" spans="1:10" x14ac:dyDescent="0.25">
      <c r="A11" s="240">
        <v>76</v>
      </c>
      <c r="B11" s="225" t="s">
        <v>158</v>
      </c>
      <c r="C11" s="225" t="s">
        <v>127</v>
      </c>
      <c r="D11" s="225" t="s">
        <v>128</v>
      </c>
      <c r="E11" s="225" t="s">
        <v>129</v>
      </c>
      <c r="F11" s="240">
        <v>76</v>
      </c>
      <c r="G11" s="225"/>
      <c r="H11" s="225"/>
      <c r="I11" s="225"/>
      <c r="J11" s="226"/>
    </row>
    <row r="12" spans="1:10" x14ac:dyDescent="0.25">
      <c r="A12" s="240">
        <v>76</v>
      </c>
      <c r="B12" s="225" t="s">
        <v>158</v>
      </c>
      <c r="C12" s="225" t="s">
        <v>127</v>
      </c>
      <c r="D12" s="225" t="s">
        <v>128</v>
      </c>
      <c r="E12" s="225" t="s">
        <v>129</v>
      </c>
      <c r="F12" s="240">
        <v>76</v>
      </c>
      <c r="G12" s="225"/>
      <c r="H12" s="225"/>
      <c r="I12" s="225"/>
      <c r="J12" s="226"/>
    </row>
    <row r="13" spans="1:10" x14ac:dyDescent="0.25">
      <c r="A13" s="240">
        <v>76</v>
      </c>
      <c r="B13" s="225" t="s">
        <v>159</v>
      </c>
      <c r="C13" s="225" t="s">
        <v>130</v>
      </c>
      <c r="D13" s="225" t="s">
        <v>131</v>
      </c>
      <c r="E13" s="225" t="s">
        <v>132</v>
      </c>
      <c r="F13" s="240">
        <v>76</v>
      </c>
      <c r="G13" s="225" t="s">
        <v>133</v>
      </c>
      <c r="H13" s="225"/>
      <c r="I13" s="225"/>
      <c r="J13" s="226"/>
    </row>
    <row r="14" spans="1:10" x14ac:dyDescent="0.25">
      <c r="A14" s="240">
        <v>76</v>
      </c>
      <c r="B14" s="225" t="s">
        <v>160</v>
      </c>
      <c r="C14" s="225" t="s">
        <v>134</v>
      </c>
      <c r="D14" s="225" t="s">
        <v>135</v>
      </c>
      <c r="E14" s="225" t="s">
        <v>136</v>
      </c>
      <c r="F14" s="240">
        <v>76</v>
      </c>
      <c r="G14" s="225">
        <v>3</v>
      </c>
      <c r="H14" s="225" t="s">
        <v>137</v>
      </c>
      <c r="I14" s="225"/>
      <c r="J14" s="226"/>
    </row>
    <row r="15" spans="1:10" x14ac:dyDescent="0.25">
      <c r="A15" s="240">
        <v>76</v>
      </c>
      <c r="B15" s="225" t="s">
        <v>160</v>
      </c>
      <c r="C15" s="225" t="s">
        <v>138</v>
      </c>
      <c r="D15" s="225" t="s">
        <v>139</v>
      </c>
      <c r="E15" s="225" t="s">
        <v>140</v>
      </c>
      <c r="F15" s="240">
        <v>76</v>
      </c>
      <c r="G15" s="225">
        <v>1</v>
      </c>
      <c r="H15" s="225">
        <v>5</v>
      </c>
      <c r="I15" s="225"/>
      <c r="J15" s="226"/>
    </row>
    <row r="16" spans="1:10" x14ac:dyDescent="0.25">
      <c r="A16" s="240">
        <v>76</v>
      </c>
      <c r="B16" s="225" t="s">
        <v>161</v>
      </c>
      <c r="C16" s="225" t="s">
        <v>141</v>
      </c>
      <c r="D16" s="225" t="s">
        <v>142</v>
      </c>
      <c r="E16" s="225" t="s">
        <v>140</v>
      </c>
      <c r="F16" s="240">
        <v>76</v>
      </c>
      <c r="G16" s="225">
        <v>1</v>
      </c>
      <c r="H16" s="225">
        <v>5</v>
      </c>
      <c r="I16" s="225"/>
      <c r="J16" s="226"/>
    </row>
    <row r="17" spans="1:10" x14ac:dyDescent="0.25">
      <c r="A17" s="240">
        <v>76</v>
      </c>
      <c r="B17" s="225" t="s">
        <v>161</v>
      </c>
      <c r="C17" s="225" t="s">
        <v>143</v>
      </c>
      <c r="D17" s="225" t="s">
        <v>142</v>
      </c>
      <c r="E17" s="225" t="s">
        <v>132</v>
      </c>
      <c r="F17" s="240">
        <v>76</v>
      </c>
      <c r="G17" s="225">
        <v>2</v>
      </c>
      <c r="H17" s="225" t="s">
        <v>144</v>
      </c>
      <c r="I17" s="225"/>
      <c r="J17" s="226"/>
    </row>
    <row r="18" spans="1:10" x14ac:dyDescent="0.25">
      <c r="A18" s="240">
        <v>76</v>
      </c>
      <c r="B18" s="225" t="s">
        <v>162</v>
      </c>
      <c r="C18" s="225" t="s">
        <v>145</v>
      </c>
      <c r="D18" s="225" t="s">
        <v>139</v>
      </c>
      <c r="E18" s="225" t="s">
        <v>140</v>
      </c>
      <c r="F18" s="240">
        <v>76</v>
      </c>
      <c r="G18" s="225">
        <v>1</v>
      </c>
      <c r="H18" s="225">
        <v>3</v>
      </c>
      <c r="I18" s="225"/>
      <c r="J18" s="226"/>
    </row>
    <row r="19" spans="1:10" x14ac:dyDescent="0.25">
      <c r="A19" s="240">
        <v>76</v>
      </c>
      <c r="B19" s="225" t="s">
        <v>159</v>
      </c>
      <c r="C19" s="225" t="s">
        <v>146</v>
      </c>
      <c r="D19" s="225" t="s">
        <v>139</v>
      </c>
      <c r="E19" s="225"/>
      <c r="F19" s="240">
        <v>76</v>
      </c>
      <c r="G19" s="225">
        <v>1</v>
      </c>
      <c r="H19" s="225">
        <v>5</v>
      </c>
      <c r="I19" s="225"/>
      <c r="J19" s="226"/>
    </row>
    <row r="20" spans="1:10" x14ac:dyDescent="0.25">
      <c r="A20" s="240">
        <v>76</v>
      </c>
      <c r="B20" s="225" t="s">
        <v>161</v>
      </c>
      <c r="C20" s="225" t="s">
        <v>143</v>
      </c>
      <c r="D20" s="225" t="s">
        <v>142</v>
      </c>
      <c r="E20" s="225" t="s">
        <v>147</v>
      </c>
      <c r="F20" s="240">
        <v>76</v>
      </c>
      <c r="G20" s="225"/>
      <c r="H20" s="225"/>
      <c r="I20" s="225"/>
      <c r="J20" s="226"/>
    </row>
    <row r="21" spans="1:10" x14ac:dyDescent="0.25">
      <c r="A21" s="240">
        <v>76</v>
      </c>
      <c r="B21" s="225" t="s">
        <v>159</v>
      </c>
      <c r="C21" s="225" t="s">
        <v>148</v>
      </c>
      <c r="D21" s="225" t="s">
        <v>142</v>
      </c>
      <c r="E21" s="225" t="s">
        <v>132</v>
      </c>
      <c r="F21" s="240">
        <v>76</v>
      </c>
      <c r="G21" s="225">
        <v>1</v>
      </c>
      <c r="H21" s="225">
        <v>5</v>
      </c>
      <c r="I21" s="225"/>
      <c r="J21" s="226"/>
    </row>
    <row r="22" spans="1:10" x14ac:dyDescent="0.25">
      <c r="A22" s="240">
        <v>76</v>
      </c>
      <c r="B22" s="225" t="s">
        <v>159</v>
      </c>
      <c r="C22" s="225" t="s">
        <v>149</v>
      </c>
      <c r="D22" s="225" t="s">
        <v>142</v>
      </c>
      <c r="E22" s="225" t="s">
        <v>132</v>
      </c>
      <c r="F22" s="240">
        <v>76</v>
      </c>
      <c r="G22" s="225">
        <v>2</v>
      </c>
      <c r="H22" s="225" t="s">
        <v>164</v>
      </c>
      <c r="I22" s="225"/>
      <c r="J22" s="226"/>
    </row>
    <row r="23" spans="1:10" x14ac:dyDescent="0.25">
      <c r="A23" s="240">
        <v>76</v>
      </c>
      <c r="B23" s="227" t="s">
        <v>161</v>
      </c>
      <c r="C23" s="227" t="s">
        <v>150</v>
      </c>
      <c r="D23" s="227" t="s">
        <v>139</v>
      </c>
      <c r="E23" s="227" t="s">
        <v>140</v>
      </c>
      <c r="F23" s="240">
        <v>76</v>
      </c>
      <c r="G23" s="227">
        <v>1</v>
      </c>
      <c r="H23" s="227">
        <v>5</v>
      </c>
      <c r="I23" s="227"/>
      <c r="J23" s="228"/>
    </row>
    <row r="24" spans="1:10" x14ac:dyDescent="0.25">
      <c r="A24" s="240">
        <v>76</v>
      </c>
      <c r="B24" s="225" t="s">
        <v>163</v>
      </c>
      <c r="C24" s="225" t="s">
        <v>151</v>
      </c>
      <c r="D24" s="225" t="s">
        <v>152</v>
      </c>
      <c r="E24" s="225" t="s">
        <v>140</v>
      </c>
      <c r="F24" s="240">
        <v>76</v>
      </c>
      <c r="G24" s="225">
        <v>1</v>
      </c>
      <c r="H24" s="225">
        <v>5</v>
      </c>
      <c r="I24" s="225"/>
      <c r="J24" s="226"/>
    </row>
    <row r="25" spans="1:10" x14ac:dyDescent="0.25">
      <c r="A25" s="240">
        <v>76</v>
      </c>
      <c r="B25" s="225" t="s">
        <v>158</v>
      </c>
      <c r="C25" s="225" t="s">
        <v>153</v>
      </c>
      <c r="D25" s="225" t="s">
        <v>142</v>
      </c>
      <c r="E25" s="225" t="s">
        <v>140</v>
      </c>
      <c r="F25" s="240">
        <v>76</v>
      </c>
      <c r="G25" s="225">
        <v>2</v>
      </c>
      <c r="H25" s="225" t="s">
        <v>165</v>
      </c>
      <c r="I25" s="225"/>
      <c r="J25" s="226"/>
    </row>
    <row r="26" spans="1:10" x14ac:dyDescent="0.25">
      <c r="A26" s="240">
        <v>76</v>
      </c>
      <c r="B26" s="225" t="s">
        <v>158</v>
      </c>
      <c r="C26" s="225" t="s">
        <v>155</v>
      </c>
      <c r="D26" s="225" t="s">
        <v>142</v>
      </c>
      <c r="E26" s="225">
        <v>762102016215</v>
      </c>
      <c r="F26" s="240">
        <v>76</v>
      </c>
      <c r="G26" s="225" t="s">
        <v>154</v>
      </c>
      <c r="H26" s="225"/>
      <c r="I26" s="225" t="s">
        <v>156</v>
      </c>
      <c r="J26" s="226"/>
    </row>
    <row r="27" spans="1:10" x14ac:dyDescent="0.25">
      <c r="A27" s="224"/>
      <c r="B27" s="225"/>
      <c r="C27" s="225"/>
      <c r="D27" s="225"/>
      <c r="E27" s="225"/>
      <c r="F27" s="240"/>
      <c r="G27" s="225"/>
      <c r="H27" s="225"/>
      <c r="I27" s="225"/>
      <c r="J27" s="226"/>
    </row>
    <row r="28" spans="1:10" x14ac:dyDescent="0.25">
      <c r="A28" s="224"/>
      <c r="B28" s="225"/>
      <c r="C28" s="225"/>
      <c r="D28" s="225"/>
      <c r="E28" s="225"/>
      <c r="F28" s="240"/>
      <c r="G28" s="225"/>
      <c r="H28" s="225"/>
      <c r="I28" s="225"/>
      <c r="J28" s="226"/>
    </row>
    <row r="29" spans="1:10" x14ac:dyDescent="0.25">
      <c r="A29" s="224"/>
      <c r="B29" s="225"/>
      <c r="C29" s="225"/>
      <c r="D29" s="225"/>
      <c r="E29" s="225"/>
      <c r="F29" s="240"/>
      <c r="G29" s="225"/>
      <c r="H29" s="225"/>
      <c r="I29" s="225"/>
      <c r="J29" s="226"/>
    </row>
    <row r="30" spans="1:10" x14ac:dyDescent="0.25">
      <c r="A30" s="224"/>
      <c r="B30" s="225"/>
      <c r="C30" s="225"/>
      <c r="D30" s="225"/>
      <c r="E30" s="225"/>
      <c r="F30" s="240"/>
      <c r="G30" s="225"/>
      <c r="H30" s="225"/>
      <c r="I30" s="225"/>
      <c r="J30" s="226"/>
    </row>
    <row r="31" spans="1:10" x14ac:dyDescent="0.25">
      <c r="A31" s="224"/>
      <c r="B31" s="225"/>
      <c r="C31" s="225"/>
      <c r="D31" s="225"/>
      <c r="E31" s="225"/>
      <c r="F31" s="240"/>
      <c r="G31" s="225"/>
      <c r="H31" s="225"/>
      <c r="I31" s="225"/>
      <c r="J31" s="226"/>
    </row>
    <row r="32" spans="1:10" x14ac:dyDescent="0.25">
      <c r="A32" s="224"/>
      <c r="B32" s="225"/>
      <c r="C32" s="225"/>
      <c r="D32" s="225"/>
      <c r="E32" s="225"/>
      <c r="F32" s="240"/>
      <c r="G32" s="225"/>
      <c r="H32" s="225"/>
      <c r="I32" s="225"/>
      <c r="J32" s="226"/>
    </row>
    <row r="33" spans="1:10" x14ac:dyDescent="0.25">
      <c r="A33" s="224"/>
      <c r="B33" s="225"/>
      <c r="C33" s="225"/>
      <c r="D33" s="225"/>
      <c r="E33" s="225"/>
      <c r="F33" s="240"/>
      <c r="G33" s="225"/>
      <c r="H33" s="225"/>
      <c r="I33" s="225"/>
      <c r="J33" s="226"/>
    </row>
    <row r="34" spans="1:10" x14ac:dyDescent="0.25">
      <c r="A34" s="224"/>
      <c r="B34" s="225"/>
      <c r="C34" s="225"/>
      <c r="D34" s="225"/>
      <c r="E34" s="225"/>
      <c r="F34" s="240"/>
      <c r="G34" s="225"/>
      <c r="H34" s="225"/>
      <c r="I34" s="225"/>
      <c r="J34" s="226"/>
    </row>
    <row r="35" spans="1:10" x14ac:dyDescent="0.25">
      <c r="A35" s="224"/>
      <c r="B35" s="225"/>
      <c r="C35" s="225"/>
      <c r="D35" s="225"/>
      <c r="E35" s="225"/>
      <c r="F35" s="240"/>
      <c r="G35" s="225"/>
      <c r="H35" s="225"/>
      <c r="I35" s="225"/>
      <c r="J35" s="226"/>
    </row>
    <row r="36" spans="1:10" x14ac:dyDescent="0.25">
      <c r="A36" s="224"/>
      <c r="B36" s="225"/>
      <c r="C36" s="225"/>
      <c r="D36" s="225"/>
      <c r="E36" s="225"/>
      <c r="F36" s="240"/>
      <c r="G36" s="225"/>
      <c r="H36" s="225"/>
      <c r="I36" s="225"/>
      <c r="J36" s="226"/>
    </row>
    <row r="37" spans="1:10" x14ac:dyDescent="0.25">
      <c r="A37" s="224"/>
      <c r="B37" s="225"/>
      <c r="C37" s="225"/>
      <c r="D37" s="225"/>
      <c r="E37" s="225"/>
      <c r="F37" s="240"/>
      <c r="G37" s="225"/>
      <c r="H37" s="225"/>
      <c r="I37" s="225"/>
      <c r="J37" s="226"/>
    </row>
    <row r="38" spans="1:10" x14ac:dyDescent="0.25">
      <c r="A38" s="224"/>
      <c r="B38" s="225"/>
      <c r="C38" s="225"/>
      <c r="D38" s="225"/>
      <c r="E38" s="225"/>
      <c r="F38" s="240"/>
      <c r="G38" s="225"/>
      <c r="H38" s="225"/>
      <c r="I38" s="225"/>
      <c r="J38" s="226"/>
    </row>
    <row r="39" spans="1:10" x14ac:dyDescent="0.25">
      <c r="A39" s="224"/>
      <c r="B39" s="225"/>
      <c r="C39" s="225"/>
      <c r="D39" s="225"/>
      <c r="E39" s="225"/>
      <c r="F39" s="240"/>
      <c r="G39" s="225"/>
      <c r="H39" s="225"/>
      <c r="I39" s="225"/>
      <c r="J39" s="226"/>
    </row>
    <row r="40" spans="1:10" x14ac:dyDescent="0.25">
      <c r="A40" s="224"/>
      <c r="B40" s="225"/>
      <c r="C40" s="225"/>
      <c r="D40" s="225"/>
      <c r="E40" s="225"/>
      <c r="F40" s="240"/>
      <c r="G40" s="225"/>
      <c r="H40" s="225"/>
      <c r="I40" s="225"/>
      <c r="J40" s="226"/>
    </row>
    <row r="41" spans="1:10" x14ac:dyDescent="0.25">
      <c r="A41" s="224"/>
      <c r="B41" s="225"/>
      <c r="C41" s="225"/>
      <c r="D41" s="225"/>
      <c r="E41" s="225"/>
      <c r="F41" s="240"/>
      <c r="G41" s="225"/>
      <c r="H41" s="225"/>
      <c r="I41" s="225"/>
      <c r="J41" s="226"/>
    </row>
    <row r="42" spans="1:10" x14ac:dyDescent="0.25">
      <c r="A42" s="224"/>
      <c r="B42" s="225"/>
      <c r="C42" s="225"/>
      <c r="D42" s="225"/>
      <c r="E42" s="225"/>
      <c r="F42" s="240"/>
      <c r="G42" s="225"/>
      <c r="H42" s="225"/>
      <c r="I42" s="225"/>
      <c r="J42" s="226"/>
    </row>
    <row r="43" spans="1:10" x14ac:dyDescent="0.25">
      <c r="A43" s="224"/>
      <c r="B43" s="225"/>
      <c r="C43" s="225"/>
      <c r="D43" s="225"/>
      <c r="E43" s="225"/>
      <c r="F43" s="240"/>
      <c r="G43" s="225"/>
      <c r="H43" s="225"/>
      <c r="I43" s="225"/>
      <c r="J43" s="226"/>
    </row>
    <row r="44" spans="1:10" x14ac:dyDescent="0.25">
      <c r="A44" s="224"/>
      <c r="B44" s="225"/>
      <c r="C44" s="225"/>
      <c r="D44" s="225"/>
      <c r="E44" s="225"/>
      <c r="F44" s="240"/>
      <c r="G44" s="225"/>
      <c r="H44" s="225"/>
      <c r="I44" s="225"/>
      <c r="J44" s="226"/>
    </row>
    <row r="45" spans="1:10" x14ac:dyDescent="0.25">
      <c r="A45" s="224"/>
      <c r="B45" s="225"/>
      <c r="C45" s="225"/>
      <c r="D45" s="225"/>
      <c r="E45" s="225"/>
      <c r="F45" s="240"/>
      <c r="G45" s="225"/>
      <c r="H45" s="225"/>
      <c r="I45" s="225"/>
      <c r="J45" s="226"/>
    </row>
    <row r="46" spans="1:10" x14ac:dyDescent="0.25">
      <c r="A46" s="224"/>
      <c r="B46" s="225"/>
      <c r="C46" s="225"/>
      <c r="D46" s="225"/>
      <c r="E46" s="225"/>
      <c r="F46" s="240"/>
      <c r="G46" s="225"/>
      <c r="H46" s="225"/>
      <c r="I46" s="225"/>
      <c r="J46" s="226"/>
    </row>
    <row r="47" spans="1:10" x14ac:dyDescent="0.25">
      <c r="A47" s="224"/>
      <c r="B47" s="225"/>
      <c r="C47" s="225"/>
      <c r="D47" s="225"/>
      <c r="E47" s="225"/>
      <c r="F47" s="240"/>
      <c r="G47" s="225"/>
      <c r="H47" s="225"/>
      <c r="I47" s="225"/>
      <c r="J47" s="226"/>
    </row>
    <row r="48" spans="1:10" x14ac:dyDescent="0.25">
      <c r="A48" s="224"/>
      <c r="B48" s="225"/>
      <c r="C48" s="225"/>
      <c r="D48" s="225"/>
      <c r="E48" s="225"/>
      <c r="F48" s="240"/>
      <c r="G48" s="225"/>
      <c r="H48" s="225"/>
      <c r="I48" s="225"/>
      <c r="J48" s="226"/>
    </row>
    <row r="49" spans="1:10" x14ac:dyDescent="0.25">
      <c r="A49" s="224"/>
      <c r="B49" s="225"/>
      <c r="C49" s="225"/>
      <c r="D49" s="225"/>
      <c r="E49" s="225"/>
      <c r="F49" s="240"/>
      <c r="G49" s="225"/>
      <c r="H49" s="225"/>
      <c r="I49" s="225"/>
      <c r="J49" s="226"/>
    </row>
    <row r="50" spans="1:10" x14ac:dyDescent="0.25">
      <c r="A50" s="224"/>
      <c r="B50" s="225"/>
      <c r="C50" s="225"/>
      <c r="D50" s="225"/>
      <c r="E50" s="225"/>
      <c r="F50" s="225"/>
      <c r="G50" s="225"/>
      <c r="H50" s="225"/>
      <c r="I50" s="225"/>
      <c r="J50" s="226"/>
    </row>
    <row r="51" spans="1:10" x14ac:dyDescent="0.25">
      <c r="A51" s="224"/>
      <c r="B51" s="225"/>
      <c r="C51" s="225"/>
      <c r="D51" s="225"/>
      <c r="E51" s="225"/>
      <c r="F51" s="225"/>
      <c r="G51" s="225"/>
      <c r="H51" s="225"/>
      <c r="I51" s="225"/>
      <c r="J51" s="226"/>
    </row>
    <row r="52" spans="1:10" x14ac:dyDescent="0.25">
      <c r="A52" s="224"/>
      <c r="B52" s="225"/>
      <c r="C52" s="225"/>
      <c r="D52" s="225"/>
      <c r="E52" s="225"/>
      <c r="F52" s="225"/>
      <c r="G52" s="225"/>
      <c r="H52" s="225"/>
      <c r="I52" s="225"/>
      <c r="J52" s="226"/>
    </row>
    <row r="53" spans="1:10" x14ac:dyDescent="0.25">
      <c r="A53" s="224"/>
      <c r="B53" s="225"/>
      <c r="C53" s="225"/>
      <c r="D53" s="225"/>
      <c r="E53" s="225"/>
      <c r="F53" s="225"/>
      <c r="G53" s="225"/>
      <c r="H53" s="225"/>
      <c r="I53" s="225"/>
      <c r="J53" s="226"/>
    </row>
    <row r="54" spans="1:10" x14ac:dyDescent="0.25">
      <c r="A54" s="224"/>
      <c r="B54" s="225"/>
      <c r="C54" s="225"/>
      <c r="D54" s="225"/>
      <c r="E54" s="225"/>
      <c r="F54" s="225"/>
      <c r="G54" s="225"/>
      <c r="H54" s="225"/>
      <c r="I54" s="225"/>
      <c r="J54" s="226"/>
    </row>
    <row r="55" spans="1:10" x14ac:dyDescent="0.25">
      <c r="A55" s="224"/>
      <c r="B55" s="225"/>
      <c r="C55" s="225"/>
      <c r="D55" s="225"/>
      <c r="E55" s="225"/>
      <c r="F55" s="225"/>
      <c r="G55" s="225"/>
      <c r="H55" s="225"/>
      <c r="I55" s="225"/>
      <c r="J55" s="226"/>
    </row>
    <row r="56" spans="1:10" x14ac:dyDescent="0.25">
      <c r="A56" s="224"/>
      <c r="B56" s="225"/>
      <c r="C56" s="225"/>
      <c r="D56" s="225"/>
      <c r="E56" s="225"/>
      <c r="F56" s="225"/>
      <c r="G56" s="225"/>
      <c r="H56" s="225"/>
      <c r="I56" s="225"/>
      <c r="J56" s="226"/>
    </row>
    <row r="57" spans="1:10" x14ac:dyDescent="0.25">
      <c r="A57" s="224"/>
      <c r="B57" s="225"/>
      <c r="C57" s="225"/>
      <c r="D57" s="225"/>
      <c r="E57" s="225"/>
      <c r="F57" s="225"/>
      <c r="G57" s="225"/>
      <c r="H57" s="225"/>
      <c r="I57" s="225"/>
      <c r="J57" s="226"/>
    </row>
    <row r="58" spans="1:10" x14ac:dyDescent="0.25">
      <c r="A58" s="224"/>
      <c r="B58" s="225"/>
      <c r="C58" s="225"/>
      <c r="D58" s="225"/>
      <c r="E58" s="225"/>
      <c r="F58" s="225"/>
      <c r="G58" s="225"/>
      <c r="H58" s="225"/>
      <c r="I58" s="225"/>
      <c r="J58" s="226"/>
    </row>
    <row r="59" spans="1:10" x14ac:dyDescent="0.25">
      <c r="A59" s="224"/>
      <c r="B59" s="225"/>
      <c r="C59" s="225"/>
      <c r="D59" s="225"/>
      <c r="E59" s="225"/>
      <c r="F59" s="225"/>
      <c r="G59" s="225"/>
      <c r="H59" s="225"/>
      <c r="I59" s="225"/>
      <c r="J59" s="226"/>
    </row>
    <row r="60" spans="1:10" x14ac:dyDescent="0.25">
      <c r="A60" s="224"/>
      <c r="B60" s="225"/>
      <c r="C60" s="225"/>
      <c r="D60" s="225"/>
      <c r="E60" s="225"/>
      <c r="F60" s="225"/>
      <c r="G60" s="225"/>
      <c r="H60" s="225"/>
      <c r="I60" s="225"/>
      <c r="J60" s="226"/>
    </row>
    <row r="61" spans="1:10" x14ac:dyDescent="0.25">
      <c r="A61" s="224"/>
      <c r="B61" s="225"/>
      <c r="C61" s="225"/>
      <c r="D61" s="225"/>
      <c r="E61" s="225"/>
      <c r="F61" s="225"/>
      <c r="G61" s="225"/>
      <c r="H61" s="225"/>
      <c r="I61" s="225"/>
      <c r="J61" s="226"/>
    </row>
    <row r="62" spans="1:10" x14ac:dyDescent="0.25">
      <c r="A62" s="224"/>
      <c r="B62" s="225"/>
      <c r="C62" s="225"/>
      <c r="D62" s="225"/>
      <c r="E62" s="225"/>
      <c r="F62" s="225"/>
      <c r="G62" s="225"/>
      <c r="H62" s="225"/>
      <c r="I62" s="225"/>
      <c r="J62" s="226"/>
    </row>
    <row r="63" spans="1:10" x14ac:dyDescent="0.25">
      <c r="A63" s="224"/>
      <c r="B63" s="225"/>
      <c r="C63" s="225"/>
      <c r="D63" s="225"/>
      <c r="E63" s="225"/>
      <c r="F63" s="225"/>
      <c r="G63" s="225"/>
      <c r="H63" s="225"/>
      <c r="I63" s="225"/>
      <c r="J63" s="226"/>
    </row>
    <row r="64" spans="1:10" x14ac:dyDescent="0.25">
      <c r="A64" s="224"/>
      <c r="B64" s="225"/>
      <c r="C64" s="225"/>
      <c r="D64" s="225"/>
      <c r="E64" s="225"/>
      <c r="F64" s="225"/>
      <c r="G64" s="225"/>
      <c r="H64" s="225"/>
      <c r="I64" s="225"/>
      <c r="J64" s="226"/>
    </row>
    <row r="65" spans="1:10" x14ac:dyDescent="0.25">
      <c r="A65" s="224"/>
      <c r="B65" s="225"/>
      <c r="C65" s="225"/>
      <c r="D65" s="225"/>
      <c r="E65" s="225"/>
      <c r="F65" s="225"/>
      <c r="G65" s="225"/>
      <c r="H65" s="225"/>
      <c r="I65" s="225"/>
      <c r="J65" s="226"/>
    </row>
    <row r="66" spans="1:10" x14ac:dyDescent="0.25">
      <c r="A66" s="224"/>
      <c r="B66" s="225"/>
      <c r="C66" s="225"/>
      <c r="D66" s="225"/>
      <c r="E66" s="225"/>
      <c r="F66" s="225"/>
      <c r="G66" s="225"/>
      <c r="H66" s="225"/>
      <c r="I66" s="225"/>
      <c r="J66" s="226"/>
    </row>
    <row r="67" spans="1:10" x14ac:dyDescent="0.25">
      <c r="A67" s="224"/>
      <c r="B67" s="225"/>
      <c r="C67" s="225"/>
      <c r="D67" s="225"/>
      <c r="E67" s="225"/>
      <c r="F67" s="225"/>
      <c r="G67" s="225"/>
      <c r="H67" s="225"/>
      <c r="I67" s="225"/>
      <c r="J67" s="226"/>
    </row>
    <row r="68" spans="1:10" x14ac:dyDescent="0.25">
      <c r="A68" s="224"/>
      <c r="B68" s="225"/>
      <c r="C68" s="225"/>
      <c r="D68" s="225"/>
      <c r="E68" s="225"/>
      <c r="F68" s="225"/>
      <c r="G68" s="225"/>
      <c r="H68" s="225"/>
      <c r="I68" s="225"/>
      <c r="J68" s="226"/>
    </row>
    <row r="69" spans="1:10" x14ac:dyDescent="0.25">
      <c r="A69" s="224"/>
      <c r="B69" s="225"/>
      <c r="C69" s="225"/>
      <c r="D69" s="225"/>
      <c r="E69" s="225"/>
      <c r="F69" s="225"/>
      <c r="G69" s="225"/>
      <c r="H69" s="225"/>
      <c r="I69" s="225"/>
      <c r="J69" s="226"/>
    </row>
    <row r="70" spans="1:10" x14ac:dyDescent="0.25">
      <c r="A70" s="224"/>
      <c r="B70" s="225"/>
      <c r="C70" s="225"/>
      <c r="D70" s="225"/>
      <c r="E70" s="225"/>
      <c r="F70" s="225"/>
      <c r="G70" s="225"/>
      <c r="H70" s="225"/>
      <c r="I70" s="225"/>
      <c r="J70" s="226"/>
    </row>
    <row r="71" spans="1:10" x14ac:dyDescent="0.25">
      <c r="A71" s="224"/>
      <c r="B71" s="225"/>
      <c r="C71" s="225"/>
      <c r="D71" s="225"/>
      <c r="E71" s="225"/>
      <c r="F71" s="225"/>
      <c r="G71" s="225"/>
      <c r="H71" s="225"/>
      <c r="I71" s="225"/>
      <c r="J71" s="226"/>
    </row>
    <row r="72" spans="1:10" x14ac:dyDescent="0.25">
      <c r="A72" s="224"/>
      <c r="B72" s="225"/>
      <c r="C72" s="225"/>
      <c r="D72" s="225"/>
      <c r="E72" s="225"/>
      <c r="F72" s="225"/>
      <c r="G72" s="225"/>
      <c r="H72" s="225"/>
      <c r="I72" s="225"/>
      <c r="J72" s="226"/>
    </row>
    <row r="73" spans="1:10" x14ac:dyDescent="0.25">
      <c r="A73" s="224"/>
      <c r="B73" s="225"/>
      <c r="C73" s="225"/>
      <c r="D73" s="225"/>
      <c r="E73" s="225"/>
      <c r="F73" s="225"/>
      <c r="G73" s="225"/>
      <c r="H73" s="225"/>
      <c r="I73" s="225"/>
      <c r="J73" s="226"/>
    </row>
    <row r="74" spans="1:10" x14ac:dyDescent="0.25">
      <c r="A74" s="224"/>
      <c r="B74" s="225"/>
      <c r="C74" s="225"/>
      <c r="D74" s="225"/>
      <c r="E74" s="225"/>
      <c r="F74" s="225"/>
      <c r="G74" s="225"/>
      <c r="H74" s="225"/>
      <c r="I74" s="225"/>
      <c r="J74" s="226"/>
    </row>
    <row r="75" spans="1:10" x14ac:dyDescent="0.25">
      <c r="A75" s="224"/>
      <c r="B75" s="225"/>
      <c r="C75" s="225"/>
      <c r="D75" s="225"/>
      <c r="E75" s="225"/>
      <c r="F75" s="225"/>
      <c r="G75" s="225"/>
      <c r="H75" s="225"/>
      <c r="I75" s="225"/>
      <c r="J75" s="226"/>
    </row>
    <row r="76" spans="1:10" x14ac:dyDescent="0.25">
      <c r="A76" s="224"/>
      <c r="B76" s="225"/>
      <c r="C76" s="225"/>
      <c r="D76" s="225"/>
      <c r="E76" s="225"/>
      <c r="F76" s="225"/>
      <c r="G76" s="225"/>
      <c r="H76" s="225"/>
      <c r="I76" s="225"/>
      <c r="J76" s="226"/>
    </row>
    <row r="77" spans="1:10" x14ac:dyDescent="0.25">
      <c r="A77" s="224"/>
      <c r="B77" s="225"/>
      <c r="C77" s="225"/>
      <c r="D77" s="225"/>
      <c r="E77" s="225"/>
      <c r="F77" s="225"/>
      <c r="G77" s="225"/>
      <c r="H77" s="225"/>
      <c r="I77" s="225"/>
      <c r="J77" s="226"/>
    </row>
    <row r="78" spans="1:10" x14ac:dyDescent="0.25">
      <c r="A78" s="224"/>
      <c r="B78" s="225"/>
      <c r="C78" s="225"/>
      <c r="D78" s="225"/>
      <c r="E78" s="225"/>
      <c r="F78" s="225"/>
      <c r="G78" s="225"/>
      <c r="H78" s="225"/>
      <c r="I78" s="225"/>
      <c r="J78" s="226"/>
    </row>
    <row r="79" spans="1:10" x14ac:dyDescent="0.25">
      <c r="A79" s="224"/>
      <c r="B79" s="225"/>
      <c r="C79" s="225"/>
      <c r="D79" s="225"/>
      <c r="E79" s="225"/>
      <c r="F79" s="225"/>
      <c r="G79" s="225"/>
      <c r="H79" s="225"/>
      <c r="I79" s="225"/>
      <c r="J79" s="226"/>
    </row>
    <row r="80" spans="1:10" x14ac:dyDescent="0.25">
      <c r="A80" s="224"/>
      <c r="B80" s="225"/>
      <c r="C80" s="225"/>
      <c r="D80" s="225"/>
      <c r="E80" s="225"/>
      <c r="F80" s="225"/>
      <c r="G80" s="225"/>
      <c r="H80" s="225"/>
      <c r="I80" s="225"/>
      <c r="J80" s="226"/>
    </row>
    <row r="81" spans="1:10" x14ac:dyDescent="0.25">
      <c r="A81" s="224"/>
      <c r="B81" s="225"/>
      <c r="C81" s="225"/>
      <c r="D81" s="225"/>
      <c r="E81" s="225"/>
      <c r="F81" s="225"/>
      <c r="G81" s="225"/>
      <c r="H81" s="225"/>
      <c r="I81" s="225"/>
      <c r="J81" s="226"/>
    </row>
    <row r="82" spans="1:10" x14ac:dyDescent="0.25">
      <c r="A82" s="224"/>
      <c r="B82" s="225"/>
      <c r="C82" s="225"/>
      <c r="D82" s="225"/>
      <c r="E82" s="225"/>
      <c r="F82" s="225"/>
      <c r="G82" s="225"/>
      <c r="H82" s="225"/>
      <c r="I82" s="225"/>
      <c r="J82" s="226"/>
    </row>
    <row r="83" spans="1:10" x14ac:dyDescent="0.25">
      <c r="A83" s="224"/>
      <c r="B83" s="225"/>
      <c r="C83" s="225"/>
      <c r="D83" s="225"/>
      <c r="E83" s="225"/>
      <c r="F83" s="225"/>
      <c r="G83" s="225"/>
      <c r="H83" s="225"/>
      <c r="I83" s="225"/>
      <c r="J83" s="226"/>
    </row>
    <row r="84" spans="1:10" x14ac:dyDescent="0.25">
      <c r="A84" s="224"/>
      <c r="B84" s="225"/>
      <c r="C84" s="225"/>
      <c r="D84" s="225"/>
      <c r="E84" s="225"/>
      <c r="F84" s="225"/>
      <c r="G84" s="225"/>
      <c r="H84" s="225"/>
      <c r="I84" s="225"/>
      <c r="J84" s="226"/>
    </row>
    <row r="85" spans="1:10" x14ac:dyDescent="0.25">
      <c r="A85" s="224"/>
      <c r="B85" s="225"/>
      <c r="C85" s="225"/>
      <c r="D85" s="225"/>
      <c r="E85" s="225"/>
      <c r="F85" s="225"/>
      <c r="G85" s="225"/>
      <c r="H85" s="225"/>
      <c r="I85" s="225"/>
      <c r="J85" s="226"/>
    </row>
    <row r="86" spans="1:10" x14ac:dyDescent="0.25">
      <c r="A86" s="224"/>
      <c r="B86" s="225"/>
      <c r="C86" s="225"/>
      <c r="D86" s="225"/>
      <c r="E86" s="225"/>
      <c r="F86" s="225"/>
      <c r="G86" s="225"/>
      <c r="H86" s="225"/>
      <c r="I86" s="225"/>
      <c r="J86" s="226"/>
    </row>
    <row r="87" spans="1:10" x14ac:dyDescent="0.25">
      <c r="A87" s="224"/>
      <c r="B87" s="225"/>
      <c r="C87" s="225"/>
      <c r="D87" s="225"/>
      <c r="E87" s="225"/>
      <c r="F87" s="225"/>
      <c r="G87" s="225"/>
      <c r="H87" s="225"/>
      <c r="I87" s="225"/>
      <c r="J87" s="226"/>
    </row>
    <row r="88" spans="1:10" x14ac:dyDescent="0.25">
      <c r="A88" s="224"/>
      <c r="B88" s="225"/>
      <c r="C88" s="225"/>
      <c r="D88" s="225"/>
      <c r="E88" s="225"/>
      <c r="F88" s="225"/>
      <c r="G88" s="225"/>
      <c r="H88" s="225"/>
      <c r="I88" s="225"/>
      <c r="J88" s="226"/>
    </row>
    <row r="89" spans="1:10" x14ac:dyDescent="0.25">
      <c r="A89" s="224"/>
      <c r="B89" s="225"/>
      <c r="C89" s="225"/>
      <c r="D89" s="225"/>
      <c r="E89" s="225"/>
      <c r="F89" s="225"/>
      <c r="G89" s="225"/>
      <c r="H89" s="225"/>
      <c r="I89" s="225"/>
      <c r="J89" s="226"/>
    </row>
    <row r="90" spans="1:10" x14ac:dyDescent="0.25">
      <c r="A90" s="224"/>
      <c r="B90" s="225"/>
      <c r="C90" s="225"/>
      <c r="D90" s="225"/>
      <c r="E90" s="225"/>
      <c r="F90" s="225"/>
      <c r="G90" s="225"/>
      <c r="H90" s="225"/>
      <c r="I90" s="225"/>
      <c r="J90" s="226"/>
    </row>
    <row r="91" spans="1:10" x14ac:dyDescent="0.25">
      <c r="A91" s="224"/>
      <c r="B91" s="225"/>
      <c r="C91" s="225"/>
      <c r="D91" s="225"/>
      <c r="E91" s="225"/>
      <c r="F91" s="225"/>
      <c r="G91" s="225"/>
      <c r="H91" s="225"/>
      <c r="I91" s="225"/>
      <c r="J91" s="226"/>
    </row>
    <row r="92" spans="1:10" x14ac:dyDescent="0.25">
      <c r="A92" s="224"/>
      <c r="B92" s="225"/>
      <c r="C92" s="225"/>
      <c r="D92" s="225"/>
      <c r="E92" s="225"/>
      <c r="F92" s="225"/>
      <c r="G92" s="225"/>
      <c r="H92" s="225"/>
      <c r="I92" s="225"/>
      <c r="J92" s="226"/>
    </row>
    <row r="93" spans="1:10" x14ac:dyDescent="0.25">
      <c r="A93" s="224"/>
      <c r="B93" s="225"/>
      <c r="C93" s="225"/>
      <c r="D93" s="225"/>
      <c r="E93" s="225"/>
      <c r="F93" s="225"/>
      <c r="G93" s="225"/>
      <c r="H93" s="225"/>
      <c r="I93" s="225"/>
      <c r="J93" s="226"/>
    </row>
    <row r="94" spans="1:10" x14ac:dyDescent="0.25">
      <c r="A94" s="224"/>
      <c r="B94" s="225"/>
      <c r="C94" s="225"/>
      <c r="D94" s="225"/>
      <c r="E94" s="225"/>
      <c r="F94" s="225"/>
      <c r="G94" s="225"/>
      <c r="H94" s="225"/>
      <c r="I94" s="225"/>
      <c r="J94" s="226"/>
    </row>
    <row r="95" spans="1:10" x14ac:dyDescent="0.25">
      <c r="A95" s="224"/>
      <c r="B95" s="225"/>
      <c r="C95" s="225"/>
      <c r="D95" s="225"/>
      <c r="E95" s="225"/>
      <c r="F95" s="225"/>
      <c r="G95" s="225"/>
      <c r="H95" s="225"/>
      <c r="I95" s="225"/>
      <c r="J95" s="226"/>
    </row>
    <row r="96" spans="1:10" x14ac:dyDescent="0.25">
      <c r="A96" s="224"/>
      <c r="B96" s="225"/>
      <c r="C96" s="225"/>
      <c r="D96" s="225"/>
      <c r="E96" s="225"/>
      <c r="F96" s="225"/>
      <c r="G96" s="225"/>
      <c r="H96" s="225"/>
      <c r="I96" s="225"/>
      <c r="J96" s="226"/>
    </row>
    <row r="97" spans="1:10" x14ac:dyDescent="0.25">
      <c r="A97" s="224"/>
      <c r="B97" s="225"/>
      <c r="C97" s="225"/>
      <c r="D97" s="225"/>
      <c r="E97" s="225"/>
      <c r="F97" s="225"/>
      <c r="G97" s="225"/>
      <c r="H97" s="225"/>
      <c r="I97" s="225"/>
      <c r="J97" s="226"/>
    </row>
    <row r="98" spans="1:10" x14ac:dyDescent="0.25">
      <c r="A98" s="224"/>
      <c r="B98" s="225"/>
      <c r="C98" s="225"/>
      <c r="D98" s="225"/>
      <c r="E98" s="225"/>
      <c r="F98" s="225"/>
      <c r="G98" s="225"/>
      <c r="H98" s="225"/>
      <c r="I98" s="225"/>
      <c r="J98" s="226"/>
    </row>
    <row r="99" spans="1:10" x14ac:dyDescent="0.25">
      <c r="A99" s="224"/>
      <c r="B99" s="225"/>
      <c r="C99" s="225"/>
      <c r="D99" s="225"/>
      <c r="E99" s="225"/>
      <c r="F99" s="225"/>
      <c r="G99" s="225"/>
      <c r="H99" s="225"/>
      <c r="I99" s="225"/>
      <c r="J99" s="226"/>
    </row>
    <row r="100" spans="1:10" x14ac:dyDescent="0.25">
      <c r="A100" s="224"/>
      <c r="B100" s="225"/>
      <c r="C100" s="225"/>
      <c r="D100" s="225"/>
      <c r="E100" s="225"/>
      <c r="F100" s="225"/>
      <c r="G100" s="225"/>
      <c r="H100" s="225"/>
      <c r="I100" s="225"/>
      <c r="J100" s="226"/>
    </row>
  </sheetData>
  <sheetProtection password="C036" sheet="1" objects="1" scenarios="1"/>
  <mergeCells count="2">
    <mergeCell ref="C1:E3"/>
    <mergeCell ref="A4:I6"/>
  </mergeCells>
  <phoneticPr fontId="48"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3:K14"/>
  <sheetViews>
    <sheetView showGridLines="0" workbookViewId="0">
      <selection activeCell="P11" sqref="P11"/>
    </sheetView>
  </sheetViews>
  <sheetFormatPr baseColWidth="10" defaultColWidth="11.42578125" defaultRowHeight="15" x14ac:dyDescent="0.25"/>
  <cols>
    <col min="1" max="2" width="11.42578125" style="218"/>
    <col min="3" max="5" width="20.7109375" style="218" customWidth="1"/>
    <col min="6" max="8" width="11.42578125" style="218"/>
    <col min="9" max="9" width="1.28515625" style="218" customWidth="1"/>
    <col min="10" max="16384" width="11.42578125" style="218"/>
  </cols>
  <sheetData>
    <row r="3" spans="2:11" ht="15" customHeight="1" x14ac:dyDescent="0.25">
      <c r="C3" s="252" t="s">
        <v>98</v>
      </c>
      <c r="D3" s="252"/>
      <c r="E3" s="252"/>
      <c r="F3" s="252"/>
      <c r="G3" s="252"/>
      <c r="H3" s="255">
        <v>495</v>
      </c>
      <c r="I3" s="216">
        <v>5</v>
      </c>
      <c r="J3" s="256">
        <v>56</v>
      </c>
      <c r="K3" s="219"/>
    </row>
    <row r="4" spans="2:11" ht="15" customHeight="1" x14ac:dyDescent="0.25">
      <c r="C4" s="252"/>
      <c r="D4" s="252"/>
      <c r="E4" s="252"/>
      <c r="F4" s="252"/>
      <c r="G4" s="252"/>
      <c r="H4" s="255"/>
      <c r="I4" s="217" t="s">
        <v>116</v>
      </c>
      <c r="J4" s="256"/>
      <c r="K4" s="219"/>
    </row>
    <row r="5" spans="2:11" ht="15" customHeight="1" x14ac:dyDescent="0.25">
      <c r="C5" s="252"/>
      <c r="D5" s="252"/>
      <c r="E5" s="252"/>
      <c r="F5" s="252"/>
      <c r="G5" s="252"/>
      <c r="H5" s="255"/>
      <c r="I5" s="216"/>
      <c r="J5" s="256"/>
      <c r="K5" s="219"/>
    </row>
    <row r="8" spans="2:11" x14ac:dyDescent="0.25">
      <c r="E8" s="253" t="s">
        <v>99</v>
      </c>
      <c r="F8" s="253"/>
      <c r="G8" s="253"/>
      <c r="H8" s="254">
        <v>44221.633009259262</v>
      </c>
      <c r="I8" s="254"/>
      <c r="J8" s="254"/>
      <c r="K8" s="254"/>
    </row>
    <row r="11" spans="2:11" thickBot="1" x14ac:dyDescent="0.35"/>
    <row r="12" spans="2:11" x14ac:dyDescent="0.25">
      <c r="B12" s="247" t="s">
        <v>117</v>
      </c>
      <c r="C12" s="248"/>
      <c r="D12" s="248"/>
      <c r="E12" s="248"/>
      <c r="F12" s="248"/>
      <c r="G12" s="248"/>
      <c r="H12" s="248"/>
      <c r="I12" s="249"/>
      <c r="J12" s="220"/>
      <c r="K12" s="221"/>
    </row>
    <row r="13" spans="2:11" x14ac:dyDescent="0.25">
      <c r="B13" s="250"/>
      <c r="C13" s="250"/>
      <c r="D13" s="250"/>
      <c r="E13" s="250"/>
      <c r="F13" s="250"/>
      <c r="G13" s="250"/>
      <c r="H13" s="250"/>
      <c r="I13" s="251"/>
      <c r="J13" s="222" t="s">
        <v>100</v>
      </c>
    </row>
    <row r="14" spans="2:11" x14ac:dyDescent="0.25">
      <c r="B14" s="250"/>
      <c r="C14" s="250"/>
      <c r="D14" s="250"/>
      <c r="E14" s="250"/>
      <c r="F14" s="250"/>
      <c r="G14" s="250"/>
      <c r="H14" s="250"/>
      <c r="I14" s="251"/>
      <c r="J14" s="223"/>
    </row>
  </sheetData>
  <sheetProtection password="CF39" sheet="1" objects="1" scenarios="1"/>
  <mergeCells count="6">
    <mergeCell ref="C3:G5"/>
    <mergeCell ref="E8:G8"/>
    <mergeCell ref="H8:K8"/>
    <mergeCell ref="B12:I14"/>
    <mergeCell ref="H3:H5"/>
    <mergeCell ref="J3:J5"/>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U109"/>
  <sheetViews>
    <sheetView topLeftCell="D33" workbookViewId="0">
      <selection activeCell="I86" sqref="I86"/>
    </sheetView>
  </sheetViews>
  <sheetFormatPr baseColWidth="10" defaultColWidth="11.42578125" defaultRowHeight="15" x14ac:dyDescent="0.25"/>
  <cols>
    <col min="1" max="1" width="2.7109375" style="1" customWidth="1"/>
    <col min="2" max="2" width="18.42578125" style="1" customWidth="1"/>
    <col min="3" max="3" width="16.140625" style="1" customWidth="1"/>
    <col min="4" max="4" width="9.42578125" style="1" customWidth="1"/>
    <col min="5" max="5" width="8.85546875" style="1" customWidth="1"/>
    <col min="6" max="6" width="13" style="1" customWidth="1"/>
    <col min="7" max="7" width="9" style="1" customWidth="1"/>
    <col min="8" max="8" width="13.140625" style="1" customWidth="1"/>
    <col min="9" max="9" width="10.7109375" style="1" customWidth="1"/>
    <col min="10" max="10" width="12.28515625" style="1" hidden="1" customWidth="1"/>
    <col min="11" max="11" width="17.7109375" style="1" hidden="1" customWidth="1"/>
    <col min="12" max="12" width="16.7109375" style="1" customWidth="1"/>
    <col min="13" max="13" width="22.140625" style="1" customWidth="1"/>
    <col min="14" max="14" width="16" style="147" customWidth="1"/>
    <col min="15" max="15" width="20.85546875" style="4" customWidth="1"/>
    <col min="16" max="16" width="29" customWidth="1"/>
    <col min="17" max="17" width="14.28515625" style="1" customWidth="1"/>
    <col min="18" max="18" width="22" style="1" bestFit="1" customWidth="1"/>
    <col min="19" max="20" width="19.7109375" style="1" bestFit="1" customWidth="1"/>
    <col min="21" max="21" width="22.140625" style="1" bestFit="1" customWidth="1"/>
    <col min="22" max="16384" width="11.42578125" style="1"/>
  </cols>
  <sheetData>
    <row r="1" spans="1:16" ht="13.9" x14ac:dyDescent="0.3">
      <c r="B1" s="2"/>
      <c r="N1" s="3"/>
      <c r="P1" s="1"/>
    </row>
    <row r="2" spans="1:16" ht="29.45" thickBot="1" x14ac:dyDescent="0.6">
      <c r="B2" s="5" t="s">
        <v>0</v>
      </c>
      <c r="C2" s="5"/>
      <c r="D2" s="5"/>
      <c r="E2" s="5"/>
      <c r="F2" s="5"/>
      <c r="G2" s="5"/>
      <c r="H2" s="5"/>
      <c r="I2" s="5"/>
      <c r="J2" s="5"/>
      <c r="K2" s="5"/>
      <c r="L2" s="5"/>
      <c r="M2" s="5"/>
      <c r="N2" s="6"/>
      <c r="O2" s="7"/>
      <c r="P2" s="8"/>
    </row>
    <row r="3" spans="1:16" ht="12.75" x14ac:dyDescent="0.25">
      <c r="B3" s="9" t="s">
        <v>1</v>
      </c>
      <c r="C3" s="10"/>
      <c r="D3" s="11"/>
      <c r="E3" s="12" t="s">
        <v>2</v>
      </c>
      <c r="F3" s="11">
        <v>50</v>
      </c>
      <c r="G3" s="13">
        <v>100</v>
      </c>
      <c r="H3" s="14"/>
      <c r="I3" s="14"/>
      <c r="J3" s="14"/>
      <c r="K3" s="14"/>
      <c r="L3" s="14"/>
      <c r="N3" s="1"/>
      <c r="P3" s="1"/>
    </row>
    <row r="4" spans="1:16" ht="15.75" customHeight="1" thickBot="1" x14ac:dyDescent="0.3">
      <c r="B4" s="15" t="s">
        <v>3</v>
      </c>
      <c r="C4" s="16"/>
      <c r="D4" s="17"/>
      <c r="E4" s="18" t="s">
        <v>4</v>
      </c>
      <c r="F4" s="19" t="s">
        <v>5</v>
      </c>
      <c r="G4" s="20" t="s">
        <v>6</v>
      </c>
      <c r="H4" s="14"/>
      <c r="I4" s="14"/>
      <c r="J4" s="14"/>
      <c r="K4" s="14"/>
      <c r="L4" s="14"/>
      <c r="N4" s="1"/>
      <c r="P4" s="1"/>
    </row>
    <row r="5" spans="1:16" ht="15.75" customHeight="1" thickBot="1" x14ac:dyDescent="0.3">
      <c r="B5" s="21" t="s">
        <v>7</v>
      </c>
      <c r="C5" s="22">
        <f>C71</f>
        <v>0</v>
      </c>
      <c r="D5" s="19"/>
      <c r="E5" s="19"/>
      <c r="F5" s="19"/>
      <c r="G5" s="23"/>
      <c r="M5" s="24"/>
      <c r="N5" s="1"/>
      <c r="P5" s="1"/>
    </row>
    <row r="6" spans="1:16" ht="15" customHeight="1" thickBot="1" x14ac:dyDescent="0.35">
      <c r="A6" s="25"/>
      <c r="B6" s="15"/>
      <c r="C6" s="26"/>
      <c r="D6" s="17"/>
      <c r="E6" s="17"/>
      <c r="F6" s="17"/>
      <c r="N6" s="1"/>
      <c r="P6" s="1"/>
    </row>
    <row r="7" spans="1:16" ht="15.75" thickTop="1" x14ac:dyDescent="0.25">
      <c r="A7" s="27"/>
      <c r="B7" s="28" t="s">
        <v>8</v>
      </c>
      <c r="C7" s="29" t="s">
        <v>9</v>
      </c>
      <c r="D7" s="29" t="s">
        <v>10</v>
      </c>
      <c r="E7" s="29" t="s">
        <v>11</v>
      </c>
      <c r="F7" s="29" t="s">
        <v>12</v>
      </c>
      <c r="G7" s="30" t="s">
        <v>13</v>
      </c>
      <c r="H7" s="29"/>
      <c r="I7" s="29"/>
      <c r="J7" s="29"/>
      <c r="K7" s="29"/>
      <c r="L7" s="31" t="s">
        <v>14</v>
      </c>
      <c r="M7" s="32"/>
      <c r="N7" s="33"/>
      <c r="P7" s="1"/>
    </row>
    <row r="8" spans="1:16" ht="18.75" customHeight="1" x14ac:dyDescent="0.25">
      <c r="A8" s="27"/>
      <c r="B8" s="34" t="s">
        <v>15</v>
      </c>
      <c r="C8" s="35" t="s">
        <v>16</v>
      </c>
      <c r="D8" s="35">
        <v>51306</v>
      </c>
      <c r="E8" s="36"/>
      <c r="F8" s="35" t="s">
        <v>17</v>
      </c>
      <c r="G8" s="37" t="s">
        <v>17</v>
      </c>
      <c r="H8" s="38"/>
      <c r="I8" s="38"/>
      <c r="J8" s="38"/>
      <c r="L8" s="39" t="s">
        <v>18</v>
      </c>
      <c r="M8" s="40"/>
      <c r="N8" s="41"/>
      <c r="P8" s="1"/>
    </row>
    <row r="9" spans="1:16" ht="15.75" x14ac:dyDescent="0.2">
      <c r="A9" s="27"/>
      <c r="B9" s="42" t="s">
        <v>19</v>
      </c>
      <c r="C9" s="43" t="s">
        <v>16</v>
      </c>
      <c r="D9" s="44">
        <v>1011706</v>
      </c>
      <c r="E9" s="45"/>
      <c r="F9" s="44" t="s">
        <v>17</v>
      </c>
      <c r="G9" s="46" t="s">
        <v>17</v>
      </c>
      <c r="H9" s="44"/>
      <c r="I9" s="44"/>
      <c r="J9" s="44"/>
      <c r="K9" s="47"/>
      <c r="L9" s="48" t="s">
        <v>20</v>
      </c>
      <c r="M9" s="49"/>
      <c r="N9" s="50"/>
      <c r="P9" s="1"/>
    </row>
    <row r="10" spans="1:16" ht="15.75" x14ac:dyDescent="0.2">
      <c r="A10" s="27"/>
      <c r="B10" s="42" t="s">
        <v>21</v>
      </c>
      <c r="C10" s="43" t="s">
        <v>16</v>
      </c>
      <c r="D10" s="44">
        <v>1017738</v>
      </c>
      <c r="E10" s="45"/>
      <c r="F10" s="51"/>
      <c r="G10" s="52"/>
      <c r="H10" s="53"/>
      <c r="I10" s="53"/>
      <c r="J10" s="53"/>
      <c r="K10" s="47"/>
      <c r="L10" s="48" t="s">
        <v>22</v>
      </c>
      <c r="M10" s="49"/>
      <c r="N10" s="50"/>
      <c r="P10" s="1"/>
    </row>
    <row r="11" spans="1:16" ht="15.75" x14ac:dyDescent="0.25">
      <c r="A11" s="27"/>
      <c r="B11" s="54" t="s">
        <v>23</v>
      </c>
      <c r="C11" s="43" t="s">
        <v>16</v>
      </c>
      <c r="D11" s="43">
        <v>1014600</v>
      </c>
      <c r="E11" s="45"/>
      <c r="F11" s="43" t="s">
        <v>17</v>
      </c>
      <c r="G11" s="52"/>
      <c r="H11" s="53"/>
      <c r="I11" s="53"/>
      <c r="J11" s="53"/>
      <c r="K11" s="47"/>
      <c r="L11" s="55"/>
      <c r="M11" s="56" t="s">
        <v>24</v>
      </c>
      <c r="N11" s="57"/>
      <c r="P11" s="1"/>
    </row>
    <row r="12" spans="1:16" ht="17.25" x14ac:dyDescent="0.25">
      <c r="A12" s="27"/>
      <c r="B12" s="54" t="s">
        <v>25</v>
      </c>
      <c r="C12" s="43" t="s">
        <v>16</v>
      </c>
      <c r="D12" s="43">
        <v>1014797</v>
      </c>
      <c r="E12" s="58"/>
      <c r="F12" s="51"/>
      <c r="G12" s="52"/>
      <c r="H12" s="53"/>
      <c r="I12" s="53"/>
      <c r="J12" s="53"/>
      <c r="K12" s="47"/>
      <c r="L12" s="59" t="s">
        <v>26</v>
      </c>
      <c r="M12" s="56">
        <v>50</v>
      </c>
      <c r="N12" s="57">
        <v>100</v>
      </c>
      <c r="P12" s="1"/>
    </row>
    <row r="13" spans="1:16" ht="15.6" x14ac:dyDescent="0.25">
      <c r="A13" s="27"/>
      <c r="B13" s="54" t="s">
        <v>27</v>
      </c>
      <c r="C13" s="43" t="s">
        <v>16</v>
      </c>
      <c r="D13" s="43">
        <v>1014577</v>
      </c>
      <c r="E13" s="58"/>
      <c r="F13" s="51"/>
      <c r="G13" s="52"/>
      <c r="H13" s="53"/>
      <c r="I13" s="53"/>
      <c r="J13" s="53"/>
      <c r="K13" s="47"/>
      <c r="L13" s="60">
        <v>1</v>
      </c>
      <c r="M13" s="61">
        <f>L13*6600*0.3/50</f>
        <v>39.6</v>
      </c>
      <c r="N13" s="62" t="s">
        <v>28</v>
      </c>
      <c r="P13" s="1"/>
    </row>
    <row r="14" spans="1:16" ht="15.6" x14ac:dyDescent="0.25">
      <c r="A14" s="27"/>
      <c r="B14" s="63" t="s">
        <v>29</v>
      </c>
      <c r="C14" s="64" t="s">
        <v>30</v>
      </c>
      <c r="D14" s="65" t="s">
        <v>31</v>
      </c>
      <c r="E14" s="66"/>
      <c r="F14" s="65" t="s">
        <v>17</v>
      </c>
      <c r="G14" s="67"/>
      <c r="H14" s="53"/>
      <c r="I14" s="53"/>
      <c r="J14" s="53"/>
      <c r="K14" s="47"/>
      <c r="L14" s="60">
        <v>2</v>
      </c>
      <c r="M14" s="61">
        <f>L14*6600*0.3/50</f>
        <v>79.2</v>
      </c>
      <c r="N14" s="62" t="s">
        <v>28</v>
      </c>
      <c r="P14" s="1"/>
    </row>
    <row r="15" spans="1:16" ht="15.6" x14ac:dyDescent="0.3">
      <c r="A15" s="27"/>
      <c r="B15" s="68" t="s">
        <v>32</v>
      </c>
      <c r="C15" s="43" t="s">
        <v>33</v>
      </c>
      <c r="D15" s="43" t="s">
        <v>34</v>
      </c>
      <c r="E15" s="45"/>
      <c r="F15" s="69" t="s">
        <v>17</v>
      </c>
      <c r="G15" s="52"/>
      <c r="H15" s="53"/>
      <c r="I15" s="53"/>
      <c r="J15" s="53"/>
      <c r="K15" s="47"/>
      <c r="L15" s="70">
        <v>3</v>
      </c>
      <c r="M15" s="61">
        <f>L15*6600*0.3/50</f>
        <v>118.8</v>
      </c>
      <c r="N15" s="62" t="s">
        <v>28</v>
      </c>
      <c r="P15" s="1"/>
    </row>
    <row r="16" spans="1:16" ht="15.75" customHeight="1" x14ac:dyDescent="0.25">
      <c r="A16" s="71"/>
      <c r="B16" s="72" t="s">
        <v>35</v>
      </c>
      <c r="C16" s="73" t="s">
        <v>36</v>
      </c>
      <c r="D16" s="73" t="s">
        <v>37</v>
      </c>
      <c r="E16" s="58"/>
      <c r="F16" s="74" t="s">
        <v>17</v>
      </c>
      <c r="G16" s="75"/>
      <c r="H16" s="76"/>
      <c r="I16" s="257" t="s">
        <v>38</v>
      </c>
      <c r="J16" s="76"/>
      <c r="K16" s="47"/>
      <c r="L16" s="70">
        <v>4</v>
      </c>
      <c r="M16" s="61">
        <f>L16*6600*0.3/50</f>
        <v>158.4</v>
      </c>
      <c r="N16" s="62" t="s">
        <v>28</v>
      </c>
      <c r="P16" s="1"/>
    </row>
    <row r="17" spans="1:16" x14ac:dyDescent="0.25">
      <c r="B17" s="77"/>
      <c r="C17" s="78"/>
      <c r="D17" s="78"/>
      <c r="E17" s="79"/>
      <c r="F17" s="80"/>
      <c r="G17" s="81"/>
      <c r="I17" s="257"/>
      <c r="K17" s="47"/>
      <c r="L17" s="70">
        <v>5</v>
      </c>
      <c r="M17" s="61" t="s">
        <v>28</v>
      </c>
      <c r="N17" s="62">
        <f t="shared" ref="N17:N24" si="0">L17*6600*0.3/100</f>
        <v>99</v>
      </c>
      <c r="P17" s="1"/>
    </row>
    <row r="18" spans="1:16" x14ac:dyDescent="0.25">
      <c r="A18" s="25"/>
      <c r="B18" s="28" t="s">
        <v>8</v>
      </c>
      <c r="C18" s="29" t="s">
        <v>9</v>
      </c>
      <c r="D18" s="29" t="s">
        <v>10</v>
      </c>
      <c r="E18" s="29" t="s">
        <v>11</v>
      </c>
      <c r="F18" s="29" t="s">
        <v>12</v>
      </c>
      <c r="G18" s="30" t="s">
        <v>13</v>
      </c>
      <c r="H18" s="29"/>
      <c r="I18" s="257"/>
      <c r="J18" s="29"/>
      <c r="K18" s="47"/>
      <c r="L18" s="70">
        <v>6</v>
      </c>
      <c r="M18" s="61" t="s">
        <v>28</v>
      </c>
      <c r="N18" s="62">
        <f t="shared" si="0"/>
        <v>118.8</v>
      </c>
      <c r="P18" s="1"/>
    </row>
    <row r="19" spans="1:16" x14ac:dyDescent="0.25">
      <c r="A19" s="27"/>
      <c r="B19" s="34" t="s">
        <v>39</v>
      </c>
      <c r="C19" s="35" t="s">
        <v>16</v>
      </c>
      <c r="D19" s="35">
        <v>51306</v>
      </c>
      <c r="E19" s="36"/>
      <c r="F19" s="35" t="s">
        <v>17</v>
      </c>
      <c r="G19" s="37" t="s">
        <v>17</v>
      </c>
      <c r="H19" s="38"/>
      <c r="I19" s="257"/>
      <c r="J19" s="38"/>
      <c r="K19" s="47"/>
      <c r="L19" s="70">
        <v>7</v>
      </c>
      <c r="M19" s="61" t="s">
        <v>28</v>
      </c>
      <c r="N19" s="62">
        <f t="shared" si="0"/>
        <v>138.6</v>
      </c>
      <c r="P19" s="1"/>
    </row>
    <row r="20" spans="1:16" ht="15.6" x14ac:dyDescent="0.3">
      <c r="A20" s="27"/>
      <c r="B20" s="42" t="s">
        <v>19</v>
      </c>
      <c r="C20" s="43" t="s">
        <v>16</v>
      </c>
      <c r="D20" s="44">
        <v>1011706</v>
      </c>
      <c r="E20" s="45"/>
      <c r="F20" s="44" t="s">
        <v>17</v>
      </c>
      <c r="G20" s="46" t="s">
        <v>17</v>
      </c>
      <c r="H20" s="44"/>
      <c r="I20" s="44"/>
      <c r="J20" s="44"/>
      <c r="K20" s="47"/>
      <c r="L20" s="82">
        <v>8</v>
      </c>
      <c r="M20" s="61" t="s">
        <v>28</v>
      </c>
      <c r="N20" s="62">
        <f t="shared" si="0"/>
        <v>158.4</v>
      </c>
      <c r="P20" s="1"/>
    </row>
    <row r="21" spans="1:16" ht="15.75" x14ac:dyDescent="0.25">
      <c r="A21" s="27"/>
      <c r="B21" s="42" t="s">
        <v>21</v>
      </c>
      <c r="C21" s="43" t="s">
        <v>16</v>
      </c>
      <c r="D21" s="44">
        <v>1017738</v>
      </c>
      <c r="E21" s="45"/>
      <c r="F21" s="51"/>
      <c r="G21" s="52"/>
      <c r="H21" s="53"/>
      <c r="I21" s="53"/>
      <c r="J21" s="53"/>
      <c r="K21" s="47"/>
      <c r="L21" s="70">
        <v>9</v>
      </c>
      <c r="M21" s="61" t="s">
        <v>28</v>
      </c>
      <c r="N21" s="62">
        <f t="shared" si="0"/>
        <v>178.2</v>
      </c>
      <c r="P21" s="1"/>
    </row>
    <row r="22" spans="1:16" ht="15.6" x14ac:dyDescent="0.3">
      <c r="A22" s="27"/>
      <c r="B22" s="54" t="s">
        <v>23</v>
      </c>
      <c r="C22" s="43" t="s">
        <v>16</v>
      </c>
      <c r="D22" s="43">
        <v>1014600</v>
      </c>
      <c r="E22" s="45"/>
      <c r="F22" s="43" t="s">
        <v>17</v>
      </c>
      <c r="G22" s="52"/>
      <c r="H22" s="53"/>
      <c r="I22" s="53"/>
      <c r="J22" s="53"/>
      <c r="K22" s="47"/>
      <c r="L22" s="70">
        <v>10</v>
      </c>
      <c r="M22" s="61" t="s">
        <v>28</v>
      </c>
      <c r="N22" s="62">
        <f t="shared" si="0"/>
        <v>198</v>
      </c>
      <c r="P22" s="1"/>
    </row>
    <row r="23" spans="1:16" ht="15.6" x14ac:dyDescent="0.3">
      <c r="A23" s="27"/>
      <c r="B23" s="54" t="s">
        <v>25</v>
      </c>
      <c r="C23" s="43" t="s">
        <v>16</v>
      </c>
      <c r="D23" s="43">
        <v>1014797</v>
      </c>
      <c r="E23" s="58"/>
      <c r="F23" s="51"/>
      <c r="G23" s="52"/>
      <c r="H23" s="53"/>
      <c r="I23" s="53"/>
      <c r="J23" s="53"/>
      <c r="K23" s="47"/>
      <c r="L23" s="70">
        <v>11</v>
      </c>
      <c r="M23" s="61" t="s">
        <v>28</v>
      </c>
      <c r="N23" s="62">
        <f t="shared" si="0"/>
        <v>217.8</v>
      </c>
      <c r="P23" s="1"/>
    </row>
    <row r="24" spans="1:16" ht="15.6" x14ac:dyDescent="0.3">
      <c r="A24" s="27"/>
      <c r="B24" s="54" t="s">
        <v>27</v>
      </c>
      <c r="C24" s="43" t="s">
        <v>16</v>
      </c>
      <c r="D24" s="43">
        <v>1014577</v>
      </c>
      <c r="E24" s="58"/>
      <c r="F24" s="51"/>
      <c r="G24" s="52"/>
      <c r="H24" s="53"/>
      <c r="I24" s="53"/>
      <c r="J24" s="53"/>
      <c r="K24" s="47"/>
      <c r="L24" s="83">
        <v>12</v>
      </c>
      <c r="M24" s="84" t="s">
        <v>28</v>
      </c>
      <c r="N24" s="85">
        <f t="shared" si="0"/>
        <v>237.6</v>
      </c>
      <c r="P24" s="1"/>
    </row>
    <row r="25" spans="1:16" ht="15.6" x14ac:dyDescent="0.3">
      <c r="A25" s="27"/>
      <c r="B25" s="63" t="s">
        <v>29</v>
      </c>
      <c r="C25" s="64" t="s">
        <v>30</v>
      </c>
      <c r="D25" s="65" t="s">
        <v>31</v>
      </c>
      <c r="E25" s="66"/>
      <c r="F25" s="65" t="s">
        <v>17</v>
      </c>
      <c r="G25" s="67"/>
      <c r="H25" s="53"/>
      <c r="I25" s="53"/>
      <c r="J25" s="53"/>
      <c r="K25" s="47"/>
      <c r="L25" s="86"/>
      <c r="M25" s="87"/>
      <c r="N25" s="88"/>
      <c r="P25" s="1"/>
    </row>
    <row r="26" spans="1:16" ht="15.75" x14ac:dyDescent="0.25">
      <c r="A26" s="27"/>
      <c r="B26" s="68" t="s">
        <v>32</v>
      </c>
      <c r="C26" s="43" t="s">
        <v>33</v>
      </c>
      <c r="D26" s="43" t="s">
        <v>34</v>
      </c>
      <c r="E26" s="45"/>
      <c r="F26" s="69" t="s">
        <v>17</v>
      </c>
      <c r="G26" s="52"/>
      <c r="H26" s="53"/>
      <c r="I26" s="53"/>
      <c r="J26" s="53"/>
      <c r="K26" s="47"/>
      <c r="L26" s="86" t="s">
        <v>40</v>
      </c>
      <c r="M26" s="87" t="s">
        <v>41</v>
      </c>
      <c r="N26" s="89" t="s">
        <v>42</v>
      </c>
      <c r="P26" s="1"/>
    </row>
    <row r="27" spans="1:16" ht="31.15" x14ac:dyDescent="0.3">
      <c r="A27" s="27"/>
      <c r="B27" s="72" t="s">
        <v>35</v>
      </c>
      <c r="C27" s="73" t="s">
        <v>36</v>
      </c>
      <c r="D27" s="73" t="s">
        <v>37</v>
      </c>
      <c r="E27" s="58"/>
      <c r="F27" s="74" t="s">
        <v>17</v>
      </c>
      <c r="G27" s="75"/>
      <c r="H27" s="76"/>
      <c r="I27" s="76"/>
      <c r="J27" s="76"/>
      <c r="K27" s="47"/>
      <c r="L27" s="90"/>
      <c r="M27" s="45"/>
      <c r="N27" s="91"/>
      <c r="P27" s="1"/>
    </row>
    <row r="28" spans="1:16" ht="16.149999999999999" thickBot="1" x14ac:dyDescent="0.35">
      <c r="A28" s="71"/>
      <c r="B28" s="92" t="s">
        <v>43</v>
      </c>
      <c r="C28" s="93" t="s">
        <v>16</v>
      </c>
      <c r="D28" s="93"/>
      <c r="E28" s="94"/>
      <c r="F28" s="93" t="s">
        <v>17</v>
      </c>
      <c r="G28" s="95"/>
      <c r="H28" s="96"/>
      <c r="I28" s="96"/>
      <c r="J28" s="96"/>
      <c r="K28" s="97"/>
      <c r="L28" s="98"/>
      <c r="M28" s="99"/>
      <c r="N28" s="100"/>
      <c r="P28" s="1"/>
    </row>
    <row r="29" spans="1:16" s="101" customFormat="1" ht="14.45" customHeight="1" thickTop="1" x14ac:dyDescent="0.3">
      <c r="B29" s="102"/>
      <c r="C29" s="103"/>
      <c r="D29" s="103"/>
      <c r="E29" s="104"/>
      <c r="F29" s="105"/>
      <c r="L29" s="106"/>
      <c r="M29" s="106"/>
      <c r="N29" s="107"/>
      <c r="O29" s="108"/>
    </row>
    <row r="30" spans="1:16" s="101" customFormat="1" ht="21" x14ac:dyDescent="0.25">
      <c r="B30" s="258" t="s">
        <v>44</v>
      </c>
      <c r="C30" s="258"/>
      <c r="D30" s="109"/>
      <c r="E30" s="104"/>
      <c r="F30" s="105"/>
      <c r="N30" s="110"/>
      <c r="O30" s="108"/>
    </row>
    <row r="31" spans="1:16" s="101" customFormat="1" ht="31.5" x14ac:dyDescent="0.25">
      <c r="B31" s="111" t="s">
        <v>45</v>
      </c>
      <c r="C31" s="112" t="s">
        <v>46</v>
      </c>
      <c r="D31" s="112" t="s">
        <v>47</v>
      </c>
      <c r="K31" s="101" t="s">
        <v>48</v>
      </c>
      <c r="L31" s="110"/>
      <c r="M31" s="110"/>
      <c r="O31" s="108"/>
    </row>
    <row r="32" spans="1:16" s="101" customFormat="1" ht="15.6" customHeight="1" x14ac:dyDescent="0.3">
      <c r="B32" s="43" t="e">
        <f>(C5)-(COUNTIFS(Tableau75791279203381712372933567329944813[NATURE],"sang",#REF!,"CHIM"))-(COUNTIFS(Tableau75791279203381712372933567329944813[NATURE],"moelle",#REF!,"CHIM"))</f>
        <v>#REF!</v>
      </c>
      <c r="C32" s="113" t="e">
        <f>(200*B32)+400</f>
        <v>#REF!</v>
      </c>
      <c r="D32" s="113" t="e">
        <f>(40*B32)+80</f>
        <v>#REF!</v>
      </c>
      <c r="L32" s="110"/>
      <c r="M32" s="110"/>
      <c r="O32" s="108"/>
    </row>
    <row r="33" spans="1:21" s="101" customFormat="1" ht="18.75" x14ac:dyDescent="0.25">
      <c r="B33" s="114" t="s">
        <v>49</v>
      </c>
      <c r="C33" s="114"/>
      <c r="D33" s="114"/>
      <c r="E33" s="104"/>
      <c r="F33" s="105"/>
      <c r="N33" s="115" t="s">
        <v>50</v>
      </c>
      <c r="O33" s="116"/>
      <c r="P33"/>
      <c r="Q33" s="116"/>
      <c r="R33" s="117" t="s">
        <v>51</v>
      </c>
      <c r="S33" s="117"/>
      <c r="T33" s="117" t="s">
        <v>52</v>
      </c>
      <c r="U33" s="116"/>
    </row>
    <row r="34" spans="1:21" s="101" customFormat="1" ht="18.75" x14ac:dyDescent="0.3">
      <c r="B34" s="102"/>
      <c r="C34" s="103"/>
      <c r="D34" s="103"/>
      <c r="E34" s="104"/>
      <c r="F34" s="105"/>
      <c r="N34" s="115" t="s">
        <v>53</v>
      </c>
      <c r="O34"/>
      <c r="P34"/>
      <c r="Q34"/>
      <c r="R34" s="118"/>
      <c r="S34" s="118"/>
      <c r="T34" s="117" t="s">
        <v>54</v>
      </c>
      <c r="U34"/>
    </row>
    <row r="35" spans="1:21" s="101" customFormat="1" ht="13.9" x14ac:dyDescent="0.3">
      <c r="B35" s="119" t="s">
        <v>55</v>
      </c>
      <c r="N35" s="110"/>
      <c r="O35" s="108"/>
    </row>
    <row r="36" spans="1:21" s="101" customFormat="1" ht="30" customHeight="1" x14ac:dyDescent="0.25">
      <c r="A36" s="120" t="s">
        <v>56</v>
      </c>
      <c r="B36" s="121" t="s">
        <v>57</v>
      </c>
      <c r="C36" s="121" t="s">
        <v>58</v>
      </c>
      <c r="D36" s="121" t="s">
        <v>59</v>
      </c>
      <c r="E36" s="121" t="s">
        <v>60</v>
      </c>
      <c r="F36" s="122" t="s">
        <v>61</v>
      </c>
      <c r="G36" s="121" t="s">
        <v>62</v>
      </c>
      <c r="H36" s="121" t="s">
        <v>63</v>
      </c>
      <c r="I36" s="121" t="s">
        <v>64</v>
      </c>
      <c r="J36" s="121" t="s">
        <v>65</v>
      </c>
      <c r="K36" s="121" t="s">
        <v>66</v>
      </c>
      <c r="L36" s="121" t="s">
        <v>67</v>
      </c>
      <c r="M36" s="122" t="s">
        <v>68</v>
      </c>
      <c r="N36" s="122" t="s">
        <v>69</v>
      </c>
      <c r="O36" s="123" t="s">
        <v>70</v>
      </c>
      <c r="P36" s="123" t="s">
        <v>71</v>
      </c>
      <c r="Q36" s="123" t="s">
        <v>72</v>
      </c>
      <c r="R36" s="123" t="s">
        <v>73</v>
      </c>
      <c r="S36" s="123" t="s">
        <v>74</v>
      </c>
      <c r="T36" s="123" t="s">
        <v>75</v>
      </c>
      <c r="U36" s="123" t="s">
        <v>76</v>
      </c>
    </row>
    <row r="37" spans="1:21" s="124" customFormat="1" ht="21" customHeight="1" x14ac:dyDescent="0.3">
      <c r="B37" s="125"/>
      <c r="C37" s="125"/>
      <c r="D37" s="125"/>
      <c r="E37" s="125"/>
      <c r="F37" s="125"/>
      <c r="G37" s="126"/>
      <c r="H37" s="127"/>
      <c r="I37" s="126"/>
      <c r="J37" s="128"/>
      <c r="K37" s="128"/>
      <c r="L37" s="129"/>
      <c r="M37" s="126"/>
      <c r="N37" s="130" t="str">
        <f>IF(Tableau75791279203381712372933567329944813[[#This Row],[CELLULES / CS (M)]]&gt;2,100,IF(Tableau75791279203381712372933567329944813[[#This Row],[CELLULES / CS (M)]]&gt;0,50,IF(Tableau75791279203381712372933567329944813[[#This Row],[CELLULES / CS (M)]]=0,"",0)))</f>
        <v/>
      </c>
      <c r="O37" s="131" t="e">
        <f>(Tableau75791279203381712372933567329944813[[#This Row],[Concentration NANODROP (ng/µl)]]*Tableau75791279203381712372933567329944813[[#This Row],[VOL ELUTION (µl)]])/(Tableau75791279203381712372933567329944813[[#This Row],[CELLULES / CS (M)]]*6.7*1000)</f>
        <v>#VALUE!</v>
      </c>
      <c r="P37"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37" s="132" t="e">
        <f>Tableau75791279203381712372933567329944813[[#This Row],[VOL ELUTION (µl)]]*Tableau75791279203381712372933567329944813[[#This Row],[Dilution à réaliser / 
Facteur de dilution]]</f>
        <v>#VALUE!</v>
      </c>
      <c r="R37" s="126"/>
      <c r="S37" s="126"/>
      <c r="T37" s="126"/>
      <c r="U37" s="126"/>
    </row>
    <row r="38" spans="1:21" s="124" customFormat="1" ht="21" customHeight="1" x14ac:dyDescent="0.3">
      <c r="B38" s="125"/>
      <c r="C38" s="125"/>
      <c r="D38" s="125"/>
      <c r="E38" s="125"/>
      <c r="F38" s="125"/>
      <c r="G38" s="126"/>
      <c r="H38" s="127"/>
      <c r="I38" s="126"/>
      <c r="J38" s="128"/>
      <c r="K38" s="128"/>
      <c r="L38" s="129"/>
      <c r="M38" s="126"/>
      <c r="N38" s="130" t="str">
        <f>IF(Tableau75791279203381712372933567329944813[[#This Row],[CELLULES / CS (M)]]&gt;2,100,IF(Tableau75791279203381712372933567329944813[[#This Row],[CELLULES / CS (M)]]&gt;0,50,IF(Tableau75791279203381712372933567329944813[[#This Row],[CELLULES / CS (M)]]=0,"",0)))</f>
        <v/>
      </c>
      <c r="O38" s="131" t="e">
        <f>(Tableau75791279203381712372933567329944813[[#This Row],[Concentration NANODROP (ng/µl)]]*Tableau75791279203381712372933567329944813[[#This Row],[VOL ELUTION (µl)]])/(Tableau75791279203381712372933567329944813[[#This Row],[CELLULES / CS (M)]]*6.7*1000)</f>
        <v>#VALUE!</v>
      </c>
      <c r="P38"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38" s="132" t="e">
        <f>Tableau75791279203381712372933567329944813[[#This Row],[VOL ELUTION (µl)]]*Tableau75791279203381712372933567329944813[[#This Row],[Dilution à réaliser / 
Facteur de dilution]]</f>
        <v>#VALUE!</v>
      </c>
      <c r="R38" s="126"/>
      <c r="S38" s="126"/>
      <c r="T38" s="126"/>
      <c r="U38" s="126"/>
    </row>
    <row r="39" spans="1:21" s="124" customFormat="1" ht="21" customHeight="1" x14ac:dyDescent="0.25">
      <c r="B39" s="133"/>
      <c r="C39" s="133"/>
      <c r="D39" s="133"/>
      <c r="E39" s="133"/>
      <c r="F39" s="133"/>
      <c r="G39" s="133"/>
      <c r="H39" s="127"/>
      <c r="I39" s="126"/>
      <c r="J39" s="128"/>
      <c r="K39" s="128"/>
      <c r="L39" s="129"/>
      <c r="M39" s="126"/>
      <c r="N39" s="130" t="str">
        <f>IF(Tableau75791279203381712372933567329944813[[#This Row],[CELLULES / CS (M)]]&gt;2,100,IF(Tableau75791279203381712372933567329944813[[#This Row],[CELLULES / CS (M)]]&gt;0,50,IF(Tableau75791279203381712372933567329944813[[#This Row],[CELLULES / CS (M)]]=0,"",0)))</f>
        <v/>
      </c>
      <c r="O39" s="131" t="e">
        <f>(Tableau75791279203381712372933567329944813[[#This Row],[Concentration NANODROP (ng/µl)]]*Tableau75791279203381712372933567329944813[[#This Row],[VOL ELUTION (µl)]])/(Tableau75791279203381712372933567329944813[[#This Row],[CELLULES / CS (M)]]*6.7*1000)</f>
        <v>#VALUE!</v>
      </c>
      <c r="P39"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39" s="132" t="e">
        <f>Tableau75791279203381712372933567329944813[[#This Row],[VOL ELUTION (µl)]]*Tableau75791279203381712372933567329944813[[#This Row],[Dilution à réaliser / 
Facteur de dilution]]</f>
        <v>#VALUE!</v>
      </c>
      <c r="R39" s="126"/>
      <c r="S39" s="126"/>
      <c r="T39" s="126"/>
      <c r="U39" s="126"/>
    </row>
    <row r="40" spans="1:21" s="124" customFormat="1" ht="21" customHeight="1" x14ac:dyDescent="0.25">
      <c r="B40" s="133"/>
      <c r="C40" s="133"/>
      <c r="D40" s="133"/>
      <c r="E40" s="133"/>
      <c r="F40" s="133"/>
      <c r="G40" s="133"/>
      <c r="H40" s="127"/>
      <c r="I40" s="126"/>
      <c r="J40" s="128"/>
      <c r="K40" s="128"/>
      <c r="L40" s="129"/>
      <c r="M40" s="126"/>
      <c r="N40" s="130" t="str">
        <f>IF(Tableau75791279203381712372933567329944813[[#This Row],[CELLULES / CS (M)]]&gt;2,100,IF(Tableau75791279203381712372933567329944813[[#This Row],[CELLULES / CS (M)]]&gt;0,50,IF(Tableau75791279203381712372933567329944813[[#This Row],[CELLULES / CS (M)]]=0,"",0)))</f>
        <v/>
      </c>
      <c r="O40" s="131" t="e">
        <f>(Tableau75791279203381712372933567329944813[[#This Row],[Concentration NANODROP (ng/µl)]]*Tableau75791279203381712372933567329944813[[#This Row],[VOL ELUTION (µl)]])/(Tableau75791279203381712372933567329944813[[#This Row],[CELLULES / CS (M)]]*6.7*1000)</f>
        <v>#VALUE!</v>
      </c>
      <c r="P40"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0" s="132" t="e">
        <f>Tableau75791279203381712372933567329944813[[#This Row],[VOL ELUTION (µl)]]*Tableau75791279203381712372933567329944813[[#This Row],[Dilution à réaliser / 
Facteur de dilution]]</f>
        <v>#VALUE!</v>
      </c>
      <c r="R40" s="126"/>
      <c r="S40" s="126"/>
      <c r="T40" s="126"/>
      <c r="U40" s="126"/>
    </row>
    <row r="41" spans="1:21" s="124" customFormat="1" ht="21" customHeight="1" x14ac:dyDescent="0.25">
      <c r="B41" s="133"/>
      <c r="C41" s="133"/>
      <c r="D41" s="133"/>
      <c r="E41" s="133"/>
      <c r="F41" s="133"/>
      <c r="G41" s="133"/>
      <c r="H41" s="127"/>
      <c r="I41" s="126"/>
      <c r="J41" s="128"/>
      <c r="K41" s="128"/>
      <c r="L41" s="129"/>
      <c r="M41" s="126"/>
      <c r="N41" s="130" t="str">
        <f>IF(Tableau75791279203381712372933567329944813[[#This Row],[CELLULES / CS (M)]]&gt;2,100,IF(Tableau75791279203381712372933567329944813[[#This Row],[CELLULES / CS (M)]]&gt;0,50,IF(Tableau75791279203381712372933567329944813[[#This Row],[CELLULES / CS (M)]]=0,"",0)))</f>
        <v/>
      </c>
      <c r="O41" s="131" t="e">
        <f>(Tableau75791279203381712372933567329944813[[#This Row],[Concentration NANODROP (ng/µl)]]*Tableau75791279203381712372933567329944813[[#This Row],[VOL ELUTION (µl)]])/(Tableau75791279203381712372933567329944813[[#This Row],[CELLULES / CS (M)]]*6.7*1000)</f>
        <v>#VALUE!</v>
      </c>
      <c r="P41"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1" s="132" t="e">
        <f>Tableau75791279203381712372933567329944813[[#This Row],[VOL ELUTION (µl)]]*Tableau75791279203381712372933567329944813[[#This Row],[Dilution à réaliser / 
Facteur de dilution]]</f>
        <v>#VALUE!</v>
      </c>
      <c r="R41" s="126"/>
      <c r="S41" s="126"/>
      <c r="T41" s="126"/>
      <c r="U41" s="126"/>
    </row>
    <row r="42" spans="1:21" s="124" customFormat="1" ht="21" customHeight="1" x14ac:dyDescent="0.25">
      <c r="B42" s="133"/>
      <c r="C42" s="133"/>
      <c r="D42" s="133"/>
      <c r="E42" s="133"/>
      <c r="F42" s="133"/>
      <c r="G42" s="133"/>
      <c r="H42" s="127"/>
      <c r="I42" s="133"/>
      <c r="J42" s="128"/>
      <c r="K42" s="128"/>
      <c r="L42" s="129"/>
      <c r="M42" s="126"/>
      <c r="N42" s="130" t="str">
        <f>IF(Tableau75791279203381712372933567329944813[[#This Row],[CELLULES / CS (M)]]&gt;2,100,IF(Tableau75791279203381712372933567329944813[[#This Row],[CELLULES / CS (M)]]&gt;0,50,IF(Tableau75791279203381712372933567329944813[[#This Row],[CELLULES / CS (M)]]=0,"",0)))</f>
        <v/>
      </c>
      <c r="O42" s="131" t="e">
        <f>(Tableau75791279203381712372933567329944813[[#This Row],[Concentration NANODROP (ng/µl)]]*Tableau75791279203381712372933567329944813[[#This Row],[VOL ELUTION (µl)]])/(Tableau75791279203381712372933567329944813[[#This Row],[CELLULES / CS (M)]]*6.7*1000)</f>
        <v>#VALUE!</v>
      </c>
      <c r="P42"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2" s="132" t="e">
        <f>Tableau75791279203381712372933567329944813[[#This Row],[VOL ELUTION (µl)]]*Tableau75791279203381712372933567329944813[[#This Row],[Dilution à réaliser / 
Facteur de dilution]]</f>
        <v>#VALUE!</v>
      </c>
      <c r="R42" s="133"/>
      <c r="S42" s="133"/>
      <c r="T42" s="133"/>
      <c r="U42" s="133"/>
    </row>
    <row r="43" spans="1:21" s="124" customFormat="1" ht="21" customHeight="1" x14ac:dyDescent="0.25">
      <c r="B43" s="133"/>
      <c r="C43" s="133"/>
      <c r="D43" s="133"/>
      <c r="E43" s="133"/>
      <c r="F43" s="133"/>
      <c r="G43" s="133"/>
      <c r="H43" s="127"/>
      <c r="I43" s="126"/>
      <c r="J43" s="128"/>
      <c r="K43" s="128"/>
      <c r="L43" s="129"/>
      <c r="M43" s="126"/>
      <c r="N43" s="130" t="str">
        <f>IF(Tableau75791279203381712372933567329944813[[#This Row],[CELLULES / CS (M)]]&gt;2,100,IF(Tableau75791279203381712372933567329944813[[#This Row],[CELLULES / CS (M)]]&gt;0,50,IF(Tableau75791279203381712372933567329944813[[#This Row],[CELLULES / CS (M)]]=0,"",0)))</f>
        <v/>
      </c>
      <c r="O43" s="131" t="e">
        <f>(Tableau75791279203381712372933567329944813[[#This Row],[Concentration NANODROP (ng/µl)]]*Tableau75791279203381712372933567329944813[[#This Row],[VOL ELUTION (µl)]])/(Tableau75791279203381712372933567329944813[[#This Row],[CELLULES / CS (M)]]*6.7*1000)</f>
        <v>#VALUE!</v>
      </c>
      <c r="P43"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3" s="132" t="e">
        <f>Tableau75791279203381712372933567329944813[[#This Row],[VOL ELUTION (µl)]]*Tableau75791279203381712372933567329944813[[#This Row],[Dilution à réaliser / 
Facteur de dilution]]</f>
        <v>#VALUE!</v>
      </c>
      <c r="R43" s="126"/>
      <c r="S43" s="126"/>
      <c r="T43" s="126"/>
      <c r="U43" s="126"/>
    </row>
    <row r="44" spans="1:21" s="124" customFormat="1" ht="21" customHeight="1" x14ac:dyDescent="0.25">
      <c r="B44" s="133"/>
      <c r="C44" s="133"/>
      <c r="D44" s="133"/>
      <c r="E44" s="133"/>
      <c r="F44" s="133"/>
      <c r="G44" s="133"/>
      <c r="H44" s="127"/>
      <c r="I44" s="133"/>
      <c r="J44" s="128"/>
      <c r="K44" s="128"/>
      <c r="L44" s="129"/>
      <c r="M44" s="126"/>
      <c r="N44" s="130" t="str">
        <f>IF(Tableau75791279203381712372933567329944813[[#This Row],[CELLULES / CS (M)]]&gt;2,100,IF(Tableau75791279203381712372933567329944813[[#This Row],[CELLULES / CS (M)]]&gt;0,50,IF(Tableau75791279203381712372933567329944813[[#This Row],[CELLULES / CS (M)]]=0,"",0)))</f>
        <v/>
      </c>
      <c r="O44" s="131" t="e">
        <f>(Tableau75791279203381712372933567329944813[[#This Row],[Concentration NANODROP (ng/µl)]]*Tableau75791279203381712372933567329944813[[#This Row],[VOL ELUTION (µl)]])/(Tableau75791279203381712372933567329944813[[#This Row],[CELLULES / CS (M)]]*6.7*1000)</f>
        <v>#VALUE!</v>
      </c>
      <c r="P44"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4" s="132" t="e">
        <f>Tableau75791279203381712372933567329944813[[#This Row],[VOL ELUTION (µl)]]*Tableau75791279203381712372933567329944813[[#This Row],[Dilution à réaliser / 
Facteur de dilution]]</f>
        <v>#VALUE!</v>
      </c>
      <c r="R44" s="133"/>
      <c r="S44" s="133"/>
      <c r="T44" s="133"/>
      <c r="U44" s="133"/>
    </row>
    <row r="45" spans="1:21" s="124" customFormat="1" ht="21" customHeight="1" x14ac:dyDescent="0.25">
      <c r="B45" s="133"/>
      <c r="C45" s="133"/>
      <c r="D45" s="133"/>
      <c r="E45" s="133"/>
      <c r="F45" s="133"/>
      <c r="G45" s="133"/>
      <c r="H45" s="127"/>
      <c r="I45" s="126"/>
      <c r="J45" s="128"/>
      <c r="K45" s="128"/>
      <c r="L45" s="129"/>
      <c r="M45" s="126"/>
      <c r="N45" s="130" t="str">
        <f>IF(Tableau75791279203381712372933567329944813[[#This Row],[CELLULES / CS (M)]]&gt;2,100,IF(Tableau75791279203381712372933567329944813[[#This Row],[CELLULES / CS (M)]]&gt;0,50,IF(Tableau75791279203381712372933567329944813[[#This Row],[CELLULES / CS (M)]]=0,"",0)))</f>
        <v/>
      </c>
      <c r="O45" s="131" t="e">
        <f>(Tableau75791279203381712372933567329944813[[#This Row],[Concentration NANODROP (ng/µl)]]*Tableau75791279203381712372933567329944813[[#This Row],[VOL ELUTION (µl)]])/(Tableau75791279203381712372933567329944813[[#This Row],[CELLULES / CS (M)]]*6.7*1000)</f>
        <v>#VALUE!</v>
      </c>
      <c r="P45"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5" s="132" t="e">
        <f>Tableau75791279203381712372933567329944813[[#This Row],[VOL ELUTION (µl)]]*Tableau75791279203381712372933567329944813[[#This Row],[Dilution à réaliser / 
Facteur de dilution]]</f>
        <v>#VALUE!</v>
      </c>
      <c r="R45" s="126"/>
      <c r="S45" s="126"/>
      <c r="T45" s="126"/>
      <c r="U45" s="126"/>
    </row>
    <row r="46" spans="1:21" s="124" customFormat="1" ht="21" customHeight="1" x14ac:dyDescent="0.25">
      <c r="B46" s="133"/>
      <c r="C46" s="133"/>
      <c r="D46" s="133"/>
      <c r="E46" s="133"/>
      <c r="F46" s="133"/>
      <c r="G46" s="133"/>
      <c r="H46" s="127"/>
      <c r="I46" s="126"/>
      <c r="J46" s="128"/>
      <c r="K46" s="128"/>
      <c r="L46" s="129"/>
      <c r="M46" s="126"/>
      <c r="N46" s="130" t="str">
        <f>IF(Tableau75791279203381712372933567329944813[[#This Row],[CELLULES / CS (M)]]&gt;2,100,IF(Tableau75791279203381712372933567329944813[[#This Row],[CELLULES / CS (M)]]&gt;0,50,IF(Tableau75791279203381712372933567329944813[[#This Row],[CELLULES / CS (M)]]=0,"",0)))</f>
        <v/>
      </c>
      <c r="O46" s="131" t="e">
        <f>(Tableau75791279203381712372933567329944813[[#This Row],[Concentration NANODROP (ng/µl)]]*Tableau75791279203381712372933567329944813[[#This Row],[VOL ELUTION (µl)]])/(Tableau75791279203381712372933567329944813[[#This Row],[CELLULES / CS (M)]]*6.7*1000)</f>
        <v>#VALUE!</v>
      </c>
      <c r="P46"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6" s="132" t="e">
        <f>Tableau75791279203381712372933567329944813[[#This Row],[VOL ELUTION (µl)]]*Tableau75791279203381712372933567329944813[[#This Row],[Dilution à réaliser / 
Facteur de dilution]]</f>
        <v>#VALUE!</v>
      </c>
      <c r="R46" s="126"/>
      <c r="S46" s="126"/>
      <c r="T46" s="126"/>
      <c r="U46" s="126"/>
    </row>
    <row r="47" spans="1:21" s="124" customFormat="1" ht="21" customHeight="1" x14ac:dyDescent="0.25">
      <c r="B47" s="133"/>
      <c r="C47" s="133"/>
      <c r="D47" s="133"/>
      <c r="E47" s="133"/>
      <c r="F47" s="133"/>
      <c r="G47" s="126"/>
      <c r="H47" s="127"/>
      <c r="I47" s="126"/>
      <c r="J47" s="128"/>
      <c r="K47" s="128"/>
      <c r="L47" s="129"/>
      <c r="M47" s="126"/>
      <c r="N47" s="130" t="str">
        <f>IF(Tableau75791279203381712372933567329944813[[#This Row],[CELLULES / CS (M)]]&gt;2,100,IF(Tableau75791279203381712372933567329944813[[#This Row],[CELLULES / CS (M)]]&gt;0,50,IF(Tableau75791279203381712372933567329944813[[#This Row],[CELLULES / CS (M)]]=0,"",0)))</f>
        <v/>
      </c>
      <c r="O47" s="131" t="e">
        <f>(Tableau75791279203381712372933567329944813[[#This Row],[Concentration NANODROP (ng/µl)]]*Tableau75791279203381712372933567329944813[[#This Row],[VOL ELUTION (µl)]])/(Tableau75791279203381712372933567329944813[[#This Row],[CELLULES / CS (M)]]*6.7*1000)</f>
        <v>#VALUE!</v>
      </c>
      <c r="P47"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7" s="132" t="e">
        <f>Tableau75791279203381712372933567329944813[[#This Row],[VOL ELUTION (µl)]]*Tableau75791279203381712372933567329944813[[#This Row],[Dilution à réaliser / 
Facteur de dilution]]</f>
        <v>#VALUE!</v>
      </c>
      <c r="R47" s="126"/>
      <c r="S47" s="126"/>
      <c r="T47" s="126"/>
      <c r="U47" s="126"/>
    </row>
    <row r="48" spans="1:21" s="124" customFormat="1" ht="21" customHeight="1" x14ac:dyDescent="0.25">
      <c r="B48" s="133"/>
      <c r="C48" s="133"/>
      <c r="D48" s="133"/>
      <c r="E48" s="133"/>
      <c r="F48" s="133"/>
      <c r="G48" s="126"/>
      <c r="H48" s="127"/>
      <c r="I48" s="126"/>
      <c r="J48" s="128"/>
      <c r="K48" s="128"/>
      <c r="L48" s="129"/>
      <c r="M48" s="126"/>
      <c r="N48" s="130" t="str">
        <f>IF(Tableau75791279203381712372933567329944813[[#This Row],[CELLULES / CS (M)]]&gt;2,100,IF(Tableau75791279203381712372933567329944813[[#This Row],[CELLULES / CS (M)]]&gt;0,50,IF(Tableau75791279203381712372933567329944813[[#This Row],[CELLULES / CS (M)]]=0,"",0)))</f>
        <v/>
      </c>
      <c r="O48" s="131" t="e">
        <f>(Tableau75791279203381712372933567329944813[[#This Row],[Concentration NANODROP (ng/µl)]]*Tableau75791279203381712372933567329944813[[#This Row],[VOL ELUTION (µl)]])/(Tableau75791279203381712372933567329944813[[#This Row],[CELLULES / CS (M)]]*6.7*1000)</f>
        <v>#VALUE!</v>
      </c>
      <c r="P48"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8" s="132" t="e">
        <f>Tableau75791279203381712372933567329944813[[#This Row],[VOL ELUTION (µl)]]*Tableau75791279203381712372933567329944813[[#This Row],[Dilution à réaliser / 
Facteur de dilution]]</f>
        <v>#VALUE!</v>
      </c>
      <c r="R48" s="126"/>
      <c r="S48" s="126"/>
      <c r="T48" s="126"/>
      <c r="U48" s="126"/>
    </row>
    <row r="49" spans="2:21" s="124" customFormat="1" ht="21" customHeight="1" x14ac:dyDescent="0.25">
      <c r="B49" s="133"/>
      <c r="C49" s="133"/>
      <c r="D49" s="133"/>
      <c r="E49" s="133"/>
      <c r="F49" s="133"/>
      <c r="G49" s="126"/>
      <c r="H49" s="127"/>
      <c r="I49" s="126"/>
      <c r="J49" s="128"/>
      <c r="K49" s="128"/>
      <c r="L49" s="129"/>
      <c r="M49" s="126"/>
      <c r="N49" s="130" t="str">
        <f>IF(Tableau75791279203381712372933567329944813[[#This Row],[CELLULES / CS (M)]]&gt;2,100,IF(Tableau75791279203381712372933567329944813[[#This Row],[CELLULES / CS (M)]]&gt;0,50,IF(Tableau75791279203381712372933567329944813[[#This Row],[CELLULES / CS (M)]]=0,"",0)))</f>
        <v/>
      </c>
      <c r="O49" s="131" t="e">
        <f>(Tableau75791279203381712372933567329944813[[#This Row],[Concentration NANODROP (ng/µl)]]*Tableau75791279203381712372933567329944813[[#This Row],[VOL ELUTION (µl)]])/(Tableau75791279203381712372933567329944813[[#This Row],[CELLULES / CS (M)]]*6.7*1000)</f>
        <v>#VALUE!</v>
      </c>
      <c r="P49"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49" s="132" t="e">
        <f>Tableau75791279203381712372933567329944813[[#This Row],[VOL ELUTION (µl)]]*Tableau75791279203381712372933567329944813[[#This Row],[Dilution à réaliser / 
Facteur de dilution]]</f>
        <v>#VALUE!</v>
      </c>
      <c r="R49" s="126"/>
      <c r="S49" s="126"/>
      <c r="T49" s="126"/>
      <c r="U49" s="126"/>
    </row>
    <row r="50" spans="2:21" s="124" customFormat="1" ht="21" customHeight="1" x14ac:dyDescent="0.25">
      <c r="B50" s="133"/>
      <c r="C50" s="133"/>
      <c r="D50" s="133"/>
      <c r="E50" s="133"/>
      <c r="F50" s="133"/>
      <c r="G50" s="126"/>
      <c r="H50" s="127"/>
      <c r="I50" s="126"/>
      <c r="J50" s="128"/>
      <c r="K50" s="128"/>
      <c r="L50" s="129"/>
      <c r="M50" s="126"/>
      <c r="N50" s="130" t="str">
        <f>IF(Tableau75791279203381712372933567329944813[[#This Row],[CELLULES / CS (M)]]&gt;2,100,IF(Tableau75791279203381712372933567329944813[[#This Row],[CELLULES / CS (M)]]&gt;0,50,IF(Tableau75791279203381712372933567329944813[[#This Row],[CELLULES / CS (M)]]=0,"",0)))</f>
        <v/>
      </c>
      <c r="O50" s="131" t="e">
        <f>(Tableau75791279203381712372933567329944813[[#This Row],[Concentration NANODROP (ng/µl)]]*Tableau75791279203381712372933567329944813[[#This Row],[VOL ELUTION (µl)]])/(Tableau75791279203381712372933567329944813[[#This Row],[CELLULES / CS (M)]]*6.7*1000)</f>
        <v>#VALUE!</v>
      </c>
      <c r="P50"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0" s="132" t="e">
        <f>Tableau75791279203381712372933567329944813[[#This Row],[VOL ELUTION (µl)]]*Tableau75791279203381712372933567329944813[[#This Row],[Dilution à réaliser / 
Facteur de dilution]]</f>
        <v>#VALUE!</v>
      </c>
      <c r="R50" s="126"/>
      <c r="S50" s="126"/>
      <c r="T50" s="126"/>
      <c r="U50" s="126"/>
    </row>
    <row r="51" spans="2:21" s="124" customFormat="1" ht="21" customHeight="1" x14ac:dyDescent="0.25">
      <c r="B51" s="133"/>
      <c r="C51" s="133"/>
      <c r="D51" s="133"/>
      <c r="E51" s="133"/>
      <c r="F51" s="133"/>
      <c r="G51" s="126"/>
      <c r="H51" s="127"/>
      <c r="I51" s="126"/>
      <c r="J51" s="128"/>
      <c r="K51" s="128"/>
      <c r="L51" s="129"/>
      <c r="M51" s="126"/>
      <c r="N51" s="130" t="str">
        <f>IF(Tableau75791279203381712372933567329944813[[#This Row],[CELLULES / CS (M)]]&gt;2,100,IF(Tableau75791279203381712372933567329944813[[#This Row],[CELLULES / CS (M)]]&gt;0,50,IF(Tableau75791279203381712372933567329944813[[#This Row],[CELLULES / CS (M)]]=0,"",0)))</f>
        <v/>
      </c>
      <c r="O51" s="131" t="e">
        <f>(Tableau75791279203381712372933567329944813[[#This Row],[Concentration NANODROP (ng/µl)]]*Tableau75791279203381712372933567329944813[[#This Row],[VOL ELUTION (µl)]])/(Tableau75791279203381712372933567329944813[[#This Row],[CELLULES / CS (M)]]*6.7*1000)</f>
        <v>#VALUE!</v>
      </c>
      <c r="P51"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1" s="132" t="e">
        <f>Tableau75791279203381712372933567329944813[[#This Row],[VOL ELUTION (µl)]]*Tableau75791279203381712372933567329944813[[#This Row],[Dilution à réaliser / 
Facteur de dilution]]</f>
        <v>#VALUE!</v>
      </c>
      <c r="R51" s="126"/>
      <c r="S51" s="126"/>
      <c r="T51" s="126"/>
      <c r="U51" s="126"/>
    </row>
    <row r="52" spans="2:21" s="124" customFormat="1" ht="21" customHeight="1" x14ac:dyDescent="0.25">
      <c r="B52" s="133"/>
      <c r="C52" s="133"/>
      <c r="D52" s="133"/>
      <c r="E52" s="133"/>
      <c r="F52" s="133"/>
      <c r="G52" s="126"/>
      <c r="H52" s="127"/>
      <c r="I52" s="126"/>
      <c r="J52" s="128"/>
      <c r="K52" s="128"/>
      <c r="L52" s="129"/>
      <c r="M52" s="126"/>
      <c r="N52" s="130" t="str">
        <f>IF(Tableau75791279203381712372933567329944813[[#This Row],[CELLULES / CS (M)]]&gt;2,100,IF(Tableau75791279203381712372933567329944813[[#This Row],[CELLULES / CS (M)]]&gt;0,50,IF(Tableau75791279203381712372933567329944813[[#This Row],[CELLULES / CS (M)]]=0,"",0)))</f>
        <v/>
      </c>
      <c r="O52" s="131" t="e">
        <f>(Tableau75791279203381712372933567329944813[[#This Row],[Concentration NANODROP (ng/µl)]]*Tableau75791279203381712372933567329944813[[#This Row],[VOL ELUTION (µl)]])/(Tableau75791279203381712372933567329944813[[#This Row],[CELLULES / CS (M)]]*6.7*1000)</f>
        <v>#VALUE!</v>
      </c>
      <c r="P52"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2" s="132" t="e">
        <f>Tableau75791279203381712372933567329944813[[#This Row],[VOL ELUTION (µl)]]*Tableau75791279203381712372933567329944813[[#This Row],[Dilution à réaliser / 
Facteur de dilution]]</f>
        <v>#VALUE!</v>
      </c>
      <c r="R52" s="126"/>
      <c r="S52" s="126"/>
      <c r="T52" s="126"/>
      <c r="U52" s="126"/>
    </row>
    <row r="53" spans="2:21" s="124" customFormat="1" ht="21" customHeight="1" x14ac:dyDescent="0.25">
      <c r="B53" s="133"/>
      <c r="C53" s="133"/>
      <c r="D53" s="133"/>
      <c r="E53" s="133"/>
      <c r="F53" s="133"/>
      <c r="G53" s="126"/>
      <c r="H53" s="127"/>
      <c r="I53" s="126"/>
      <c r="J53" s="128"/>
      <c r="K53" s="128"/>
      <c r="L53" s="129"/>
      <c r="M53" s="126"/>
      <c r="N53" s="130" t="str">
        <f>IF(Tableau75791279203381712372933567329944813[[#This Row],[CELLULES / CS (M)]]&gt;2,100,IF(Tableau75791279203381712372933567329944813[[#This Row],[CELLULES / CS (M)]]&gt;0,50,IF(Tableau75791279203381712372933567329944813[[#This Row],[CELLULES / CS (M)]]=0,"",0)))</f>
        <v/>
      </c>
      <c r="O53" s="131" t="e">
        <f>(Tableau75791279203381712372933567329944813[[#This Row],[Concentration NANODROP (ng/µl)]]*Tableau75791279203381712372933567329944813[[#This Row],[VOL ELUTION (µl)]])/(Tableau75791279203381712372933567329944813[[#This Row],[CELLULES / CS (M)]]*6.7*1000)</f>
        <v>#VALUE!</v>
      </c>
      <c r="P53"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3" s="132" t="e">
        <f>Tableau75791279203381712372933567329944813[[#This Row],[VOL ELUTION (µl)]]*Tableau75791279203381712372933567329944813[[#This Row],[Dilution à réaliser / 
Facteur de dilution]]</f>
        <v>#VALUE!</v>
      </c>
      <c r="R53" s="126"/>
      <c r="S53" s="126"/>
      <c r="T53" s="126"/>
      <c r="U53" s="126"/>
    </row>
    <row r="54" spans="2:21" s="124" customFormat="1" ht="21" customHeight="1" x14ac:dyDescent="0.25">
      <c r="B54" s="133"/>
      <c r="C54" s="133"/>
      <c r="D54" s="133"/>
      <c r="E54" s="133"/>
      <c r="F54" s="133"/>
      <c r="G54" s="126"/>
      <c r="H54" s="127"/>
      <c r="I54" s="126"/>
      <c r="J54" s="128"/>
      <c r="K54" s="128"/>
      <c r="L54" s="129"/>
      <c r="M54" s="126"/>
      <c r="N54" s="130" t="str">
        <f>IF(Tableau75791279203381712372933567329944813[[#This Row],[CELLULES / CS (M)]]&gt;2,100,IF(Tableau75791279203381712372933567329944813[[#This Row],[CELLULES / CS (M)]]&gt;0,50,IF(Tableau75791279203381712372933567329944813[[#This Row],[CELLULES / CS (M)]]=0,"",0)))</f>
        <v/>
      </c>
      <c r="O54" s="131" t="e">
        <f>(Tableau75791279203381712372933567329944813[[#This Row],[Concentration NANODROP (ng/µl)]]*Tableau75791279203381712372933567329944813[[#This Row],[VOL ELUTION (µl)]])/(Tableau75791279203381712372933567329944813[[#This Row],[CELLULES / CS (M)]]*6.7*1000)</f>
        <v>#VALUE!</v>
      </c>
      <c r="P54"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4" s="132" t="e">
        <f>Tableau75791279203381712372933567329944813[[#This Row],[VOL ELUTION (µl)]]*Tableau75791279203381712372933567329944813[[#This Row],[Dilution à réaliser / 
Facteur de dilution]]</f>
        <v>#VALUE!</v>
      </c>
      <c r="R54" s="126"/>
      <c r="S54" s="126"/>
      <c r="T54" s="126"/>
      <c r="U54" s="126"/>
    </row>
    <row r="55" spans="2:21" s="124" customFormat="1" ht="21" customHeight="1" x14ac:dyDescent="0.25">
      <c r="B55" s="134"/>
      <c r="C55" s="134"/>
      <c r="D55" s="135"/>
      <c r="E55" s="133"/>
      <c r="F55" s="136"/>
      <c r="G55" s="126"/>
      <c r="H55" s="127"/>
      <c r="I55" s="126"/>
      <c r="J55" s="128"/>
      <c r="K55" s="128"/>
      <c r="L55" s="137"/>
      <c r="M55" s="126"/>
      <c r="N55" s="138" t="str">
        <f>IF(Tableau75791279203381712372933567329944813[[#This Row],[CELLULES / CS (M)]]&gt;2,100,IF(Tableau75791279203381712372933567329944813[[#This Row],[CELLULES / CS (M)]]&gt;0,50,IF(Tableau75791279203381712372933567329944813[[#This Row],[CELLULES / CS (M)]]=0,"",0)))</f>
        <v/>
      </c>
      <c r="O55" s="131" t="e">
        <f>(Tableau75791279203381712372933567329944813[[#This Row],[Concentration NANODROP (ng/µl)]]*Tableau75791279203381712372933567329944813[[#This Row],[VOL ELUTION (µl)]])/(Tableau75791279203381712372933567329944813[[#This Row],[CELLULES / CS (M)]]*6.7*1000)</f>
        <v>#VALUE!</v>
      </c>
      <c r="P55"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5" s="132" t="e">
        <f>Tableau75791279203381712372933567329944813[[#This Row],[VOL ELUTION (µl)]]*Tableau75791279203381712372933567329944813[[#This Row],[Dilution à réaliser / 
Facteur de dilution]]</f>
        <v>#VALUE!</v>
      </c>
      <c r="R55" s="126"/>
      <c r="S55" s="126"/>
      <c r="T55" s="126"/>
      <c r="U55" s="126"/>
    </row>
    <row r="56" spans="2:21" s="124" customFormat="1" ht="21" customHeight="1" x14ac:dyDescent="0.25">
      <c r="B56" s="134"/>
      <c r="C56" s="134"/>
      <c r="D56" s="135"/>
      <c r="E56" s="133"/>
      <c r="F56" s="136"/>
      <c r="G56" s="126"/>
      <c r="H56" s="127"/>
      <c r="I56" s="126"/>
      <c r="J56" s="128"/>
      <c r="K56" s="128"/>
      <c r="L56" s="137"/>
      <c r="M56" s="126"/>
      <c r="N56" s="138" t="str">
        <f>IF(Tableau75791279203381712372933567329944813[[#This Row],[CELLULES / CS (M)]]&gt;2,100,IF(Tableau75791279203381712372933567329944813[[#This Row],[CELLULES / CS (M)]]&gt;0,50,IF(Tableau75791279203381712372933567329944813[[#This Row],[CELLULES / CS (M)]]=0,"",0)))</f>
        <v/>
      </c>
      <c r="O56" s="131" t="e">
        <f>(Tableau75791279203381712372933567329944813[[#This Row],[Concentration NANODROP (ng/µl)]]*Tableau75791279203381712372933567329944813[[#This Row],[VOL ELUTION (µl)]])/(Tableau75791279203381712372933567329944813[[#This Row],[CELLULES / CS (M)]]*6.7*1000)</f>
        <v>#VALUE!</v>
      </c>
      <c r="P56"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6" s="132" t="e">
        <f>Tableau75791279203381712372933567329944813[[#This Row],[VOL ELUTION (µl)]]*Tableau75791279203381712372933567329944813[[#This Row],[Dilution à réaliser / 
Facteur de dilution]]</f>
        <v>#VALUE!</v>
      </c>
      <c r="R56" s="126"/>
      <c r="S56" s="126"/>
      <c r="T56" s="126"/>
      <c r="U56" s="126"/>
    </row>
    <row r="57" spans="2:21" s="124" customFormat="1" ht="21" customHeight="1" x14ac:dyDescent="0.25">
      <c r="B57" s="134"/>
      <c r="C57" s="134"/>
      <c r="D57" s="135"/>
      <c r="E57" s="133"/>
      <c r="F57" s="136"/>
      <c r="G57" s="126"/>
      <c r="H57" s="127"/>
      <c r="I57" s="126"/>
      <c r="J57" s="128"/>
      <c r="K57" s="128"/>
      <c r="L57" s="137"/>
      <c r="M57" s="126"/>
      <c r="N57" s="138" t="str">
        <f>IF(Tableau75791279203381712372933567329944813[[#This Row],[CELLULES / CS (M)]]&gt;2,100,IF(Tableau75791279203381712372933567329944813[[#This Row],[CELLULES / CS (M)]]&gt;0,50,IF(Tableau75791279203381712372933567329944813[[#This Row],[CELLULES / CS (M)]]=0,"",0)))</f>
        <v/>
      </c>
      <c r="O57" s="131" t="e">
        <f>(Tableau75791279203381712372933567329944813[[#This Row],[Concentration NANODROP (ng/µl)]]*Tableau75791279203381712372933567329944813[[#This Row],[VOL ELUTION (µl)]])/(Tableau75791279203381712372933567329944813[[#This Row],[CELLULES / CS (M)]]*6.7*1000)</f>
        <v>#VALUE!</v>
      </c>
      <c r="P57"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7" s="132" t="e">
        <f>Tableau75791279203381712372933567329944813[[#This Row],[VOL ELUTION (µl)]]*Tableau75791279203381712372933567329944813[[#This Row],[Dilution à réaliser / 
Facteur de dilution]]</f>
        <v>#VALUE!</v>
      </c>
      <c r="R57" s="126"/>
      <c r="S57" s="126"/>
      <c r="T57" s="126"/>
      <c r="U57" s="126"/>
    </row>
    <row r="58" spans="2:21" s="124" customFormat="1" ht="21" customHeight="1" x14ac:dyDescent="0.25">
      <c r="B58" s="134"/>
      <c r="C58" s="134"/>
      <c r="D58" s="135"/>
      <c r="E58" s="133"/>
      <c r="F58" s="136"/>
      <c r="G58" s="126"/>
      <c r="H58" s="127"/>
      <c r="I58" s="126"/>
      <c r="J58" s="128"/>
      <c r="K58" s="128"/>
      <c r="L58" s="137"/>
      <c r="M58" s="126"/>
      <c r="N58" s="138" t="str">
        <f>IF(Tableau75791279203381712372933567329944813[[#This Row],[CELLULES / CS (M)]]&gt;2,100,IF(Tableau75791279203381712372933567329944813[[#This Row],[CELLULES / CS (M)]]&gt;0,50,IF(Tableau75791279203381712372933567329944813[[#This Row],[CELLULES / CS (M)]]=0,"",0)))</f>
        <v/>
      </c>
      <c r="O58" s="131" t="e">
        <f>(Tableau75791279203381712372933567329944813[[#This Row],[Concentration NANODROP (ng/µl)]]*Tableau75791279203381712372933567329944813[[#This Row],[VOL ELUTION (µl)]])/(Tableau75791279203381712372933567329944813[[#This Row],[CELLULES / CS (M)]]*6.7*1000)</f>
        <v>#VALUE!</v>
      </c>
      <c r="P58"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8" s="132" t="e">
        <f>Tableau75791279203381712372933567329944813[[#This Row],[VOL ELUTION (µl)]]*Tableau75791279203381712372933567329944813[[#This Row],[Dilution à réaliser / 
Facteur de dilution]]</f>
        <v>#VALUE!</v>
      </c>
      <c r="R58" s="126"/>
      <c r="S58" s="126"/>
      <c r="T58" s="126"/>
      <c r="U58" s="126"/>
    </row>
    <row r="59" spans="2:21" s="124" customFormat="1" ht="21" customHeight="1" x14ac:dyDescent="0.25">
      <c r="B59" s="134"/>
      <c r="C59" s="134"/>
      <c r="D59" s="135"/>
      <c r="E59" s="133"/>
      <c r="F59" s="136"/>
      <c r="G59" s="126"/>
      <c r="H59" s="127"/>
      <c r="I59" s="126"/>
      <c r="J59" s="128"/>
      <c r="K59" s="128"/>
      <c r="L59" s="137"/>
      <c r="M59" s="126"/>
      <c r="N59" s="138" t="str">
        <f>IF(Tableau75791279203381712372933567329944813[[#This Row],[CELLULES / CS (M)]]&gt;2,100,IF(Tableau75791279203381712372933567329944813[[#This Row],[CELLULES / CS (M)]]&gt;0,50,IF(Tableau75791279203381712372933567329944813[[#This Row],[CELLULES / CS (M)]]=0,"",0)))</f>
        <v/>
      </c>
      <c r="O59" s="131" t="e">
        <f>(Tableau75791279203381712372933567329944813[[#This Row],[Concentration NANODROP (ng/µl)]]*Tableau75791279203381712372933567329944813[[#This Row],[VOL ELUTION (µl)]])/(Tableau75791279203381712372933567329944813[[#This Row],[CELLULES / CS (M)]]*6.7*1000)</f>
        <v>#VALUE!</v>
      </c>
      <c r="P59"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59" s="132" t="e">
        <f>Tableau75791279203381712372933567329944813[[#This Row],[VOL ELUTION (µl)]]*Tableau75791279203381712372933567329944813[[#This Row],[Dilution à réaliser / 
Facteur de dilution]]</f>
        <v>#VALUE!</v>
      </c>
      <c r="R59" s="126"/>
      <c r="S59" s="126"/>
      <c r="T59" s="126"/>
      <c r="U59" s="126"/>
    </row>
    <row r="60" spans="2:21" s="124" customFormat="1" ht="21" customHeight="1" x14ac:dyDescent="0.2">
      <c r="B60" s="134"/>
      <c r="C60" s="134"/>
      <c r="D60" s="135"/>
      <c r="E60" s="133"/>
      <c r="F60" s="136"/>
      <c r="G60" s="126"/>
      <c r="H60" s="127"/>
      <c r="I60" s="126"/>
      <c r="J60" s="128"/>
      <c r="K60" s="128"/>
      <c r="L60" s="137"/>
      <c r="M60" s="126"/>
      <c r="N60" s="138" t="str">
        <f>IF(Tableau75791279203381712372933567329944813[[#This Row],[CELLULES / CS (M)]]&gt;2,100,IF(Tableau75791279203381712372933567329944813[[#This Row],[CELLULES / CS (M)]]&gt;0,50,IF(Tableau75791279203381712372933567329944813[[#This Row],[CELLULES / CS (M)]]=0,"",0)))</f>
        <v/>
      </c>
      <c r="O60" s="131" t="e">
        <f>(Tableau75791279203381712372933567329944813[[#This Row],[Concentration NANODROP (ng/µl)]]*Tableau75791279203381712372933567329944813[[#This Row],[VOL ELUTION (µl)]])/(Tableau75791279203381712372933567329944813[[#This Row],[CELLULES / CS (M)]]*6.7*1000)</f>
        <v>#VALUE!</v>
      </c>
      <c r="P60"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0" s="132" t="e">
        <f>Tableau75791279203381712372933567329944813[[#This Row],[VOL ELUTION (µl)]]*Tableau75791279203381712372933567329944813[[#This Row],[Dilution à réaliser / 
Facteur de dilution]]</f>
        <v>#VALUE!</v>
      </c>
      <c r="R60" s="126"/>
      <c r="S60" s="126"/>
      <c r="T60" s="126"/>
      <c r="U60" s="126"/>
    </row>
    <row r="61" spans="2:21" s="124" customFormat="1" ht="21" customHeight="1" x14ac:dyDescent="0.2">
      <c r="B61" s="134"/>
      <c r="C61" s="134"/>
      <c r="D61" s="135"/>
      <c r="E61" s="133"/>
      <c r="F61" s="136"/>
      <c r="G61" s="126"/>
      <c r="H61" s="127"/>
      <c r="I61" s="126"/>
      <c r="J61" s="128"/>
      <c r="K61" s="128"/>
      <c r="L61" s="137"/>
      <c r="M61" s="126"/>
      <c r="N61" s="138" t="str">
        <f>IF(Tableau75791279203381712372933567329944813[[#This Row],[CELLULES / CS (M)]]&gt;2,100,IF(Tableau75791279203381712372933567329944813[[#This Row],[CELLULES / CS (M)]]&gt;0,50,IF(Tableau75791279203381712372933567329944813[[#This Row],[CELLULES / CS (M)]]=0,"",0)))</f>
        <v/>
      </c>
      <c r="O61" s="131" t="e">
        <f>(Tableau75791279203381712372933567329944813[[#This Row],[Concentration NANODROP (ng/µl)]]*Tableau75791279203381712372933567329944813[[#This Row],[VOL ELUTION (µl)]])/(Tableau75791279203381712372933567329944813[[#This Row],[CELLULES / CS (M)]]*6.7*1000)</f>
        <v>#VALUE!</v>
      </c>
      <c r="P61"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1" s="132" t="e">
        <f>Tableau75791279203381712372933567329944813[[#This Row],[VOL ELUTION (µl)]]*Tableau75791279203381712372933567329944813[[#This Row],[Dilution à réaliser / 
Facteur de dilution]]</f>
        <v>#VALUE!</v>
      </c>
      <c r="R61" s="126"/>
      <c r="S61" s="126"/>
      <c r="T61" s="126"/>
      <c r="U61" s="126"/>
    </row>
    <row r="62" spans="2:21" s="124" customFormat="1" ht="21" customHeight="1" x14ac:dyDescent="0.2">
      <c r="B62" s="134"/>
      <c r="C62" s="134"/>
      <c r="D62" s="135"/>
      <c r="E62" s="133"/>
      <c r="F62" s="136"/>
      <c r="G62" s="126"/>
      <c r="H62" s="127"/>
      <c r="I62" s="126"/>
      <c r="J62" s="128"/>
      <c r="K62" s="128"/>
      <c r="L62" s="137"/>
      <c r="M62" s="126"/>
      <c r="N62" s="138" t="str">
        <f>IF(Tableau75791279203381712372933567329944813[[#This Row],[CELLULES / CS (M)]]&gt;2,100,IF(Tableau75791279203381712372933567329944813[[#This Row],[CELLULES / CS (M)]]&gt;0,50,IF(Tableau75791279203381712372933567329944813[[#This Row],[CELLULES / CS (M)]]=0,"",0)))</f>
        <v/>
      </c>
      <c r="O62" s="131" t="e">
        <f>(Tableau75791279203381712372933567329944813[[#This Row],[Concentration NANODROP (ng/µl)]]*Tableau75791279203381712372933567329944813[[#This Row],[VOL ELUTION (µl)]])/(Tableau75791279203381712372933567329944813[[#This Row],[CELLULES / CS (M)]]*6.7*1000)</f>
        <v>#VALUE!</v>
      </c>
      <c r="P62"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2" s="132" t="e">
        <f>Tableau75791279203381712372933567329944813[[#This Row],[VOL ELUTION (µl)]]*Tableau75791279203381712372933567329944813[[#This Row],[Dilution à réaliser / 
Facteur de dilution]]</f>
        <v>#VALUE!</v>
      </c>
      <c r="R62" s="126"/>
      <c r="S62" s="126"/>
      <c r="T62" s="126"/>
      <c r="U62" s="126"/>
    </row>
    <row r="63" spans="2:21" s="124" customFormat="1" ht="21" customHeight="1" x14ac:dyDescent="0.2">
      <c r="B63" s="134"/>
      <c r="C63" s="134"/>
      <c r="D63" s="135"/>
      <c r="E63" s="133"/>
      <c r="F63" s="136"/>
      <c r="G63" s="126"/>
      <c r="H63" s="127"/>
      <c r="I63" s="126"/>
      <c r="J63" s="128"/>
      <c r="K63" s="128"/>
      <c r="L63" s="137"/>
      <c r="M63" s="126"/>
      <c r="N63" s="138" t="str">
        <f>IF(Tableau75791279203381712372933567329944813[[#This Row],[CELLULES / CS (M)]]&gt;2,100,IF(Tableau75791279203381712372933567329944813[[#This Row],[CELLULES / CS (M)]]&gt;0,50,IF(Tableau75791279203381712372933567329944813[[#This Row],[CELLULES / CS (M)]]=0,"",0)))</f>
        <v/>
      </c>
      <c r="O63" s="131" t="e">
        <f>(Tableau75791279203381712372933567329944813[[#This Row],[Concentration NANODROP (ng/µl)]]*Tableau75791279203381712372933567329944813[[#This Row],[VOL ELUTION (µl)]])/(Tableau75791279203381712372933567329944813[[#This Row],[CELLULES / CS (M)]]*6.7*1000)</f>
        <v>#VALUE!</v>
      </c>
      <c r="P63"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3" s="132" t="e">
        <f>Tableau75791279203381712372933567329944813[[#This Row],[VOL ELUTION (µl)]]*Tableau75791279203381712372933567329944813[[#This Row],[Dilution à réaliser / 
Facteur de dilution]]</f>
        <v>#VALUE!</v>
      </c>
      <c r="R63" s="126"/>
      <c r="S63" s="126"/>
      <c r="T63" s="126"/>
      <c r="U63" s="126"/>
    </row>
    <row r="64" spans="2:21" s="124" customFormat="1" ht="21" customHeight="1" x14ac:dyDescent="0.2">
      <c r="B64" s="134"/>
      <c r="C64" s="134"/>
      <c r="D64" s="135"/>
      <c r="E64" s="133"/>
      <c r="F64" s="136"/>
      <c r="G64" s="126"/>
      <c r="H64" s="127"/>
      <c r="I64" s="126"/>
      <c r="J64" s="128"/>
      <c r="K64" s="128"/>
      <c r="L64" s="137"/>
      <c r="M64" s="126"/>
      <c r="N64" s="138" t="str">
        <f>IF(Tableau75791279203381712372933567329944813[[#This Row],[CELLULES / CS (M)]]&gt;2,100,IF(Tableau75791279203381712372933567329944813[[#This Row],[CELLULES / CS (M)]]&gt;0,50,IF(Tableau75791279203381712372933567329944813[[#This Row],[CELLULES / CS (M)]]=0,"",0)))</f>
        <v/>
      </c>
      <c r="O64" s="131" t="e">
        <f>(Tableau75791279203381712372933567329944813[[#This Row],[Concentration NANODROP (ng/µl)]]*Tableau75791279203381712372933567329944813[[#This Row],[VOL ELUTION (µl)]])/(Tableau75791279203381712372933567329944813[[#This Row],[CELLULES / CS (M)]]*6.7*1000)</f>
        <v>#VALUE!</v>
      </c>
      <c r="P64"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4" s="132" t="e">
        <f>Tableau75791279203381712372933567329944813[[#This Row],[VOL ELUTION (µl)]]*Tableau75791279203381712372933567329944813[[#This Row],[Dilution à réaliser / 
Facteur de dilution]]</f>
        <v>#VALUE!</v>
      </c>
      <c r="R64" s="126"/>
      <c r="S64" s="126"/>
      <c r="T64" s="126"/>
      <c r="U64" s="126"/>
    </row>
    <row r="65" spans="1:21" s="124" customFormat="1" ht="21" customHeight="1" x14ac:dyDescent="0.2">
      <c r="B65" s="134"/>
      <c r="C65" s="134"/>
      <c r="D65" s="135"/>
      <c r="E65" s="133"/>
      <c r="F65" s="136"/>
      <c r="G65" s="126"/>
      <c r="H65" s="127"/>
      <c r="I65" s="126"/>
      <c r="J65" s="128"/>
      <c r="K65" s="128"/>
      <c r="L65" s="137"/>
      <c r="M65" s="126"/>
      <c r="N65" s="138" t="str">
        <f>IF(Tableau75791279203381712372933567329944813[[#This Row],[CELLULES / CS (M)]]&gt;2,100,IF(Tableau75791279203381712372933567329944813[[#This Row],[CELLULES / CS (M)]]&gt;0,50,IF(Tableau75791279203381712372933567329944813[[#This Row],[CELLULES / CS (M)]]=0,"",0)))</f>
        <v/>
      </c>
      <c r="O65" s="131" t="e">
        <f>(Tableau75791279203381712372933567329944813[[#This Row],[Concentration NANODROP (ng/µl)]]*Tableau75791279203381712372933567329944813[[#This Row],[VOL ELUTION (µl)]])/(Tableau75791279203381712372933567329944813[[#This Row],[CELLULES / CS (M)]]*6.7*1000)</f>
        <v>#VALUE!</v>
      </c>
      <c r="P65"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5" s="132" t="e">
        <f>Tableau75791279203381712372933567329944813[[#This Row],[VOL ELUTION (µl)]]*Tableau75791279203381712372933567329944813[[#This Row],[Dilution à réaliser / 
Facteur de dilution]]</f>
        <v>#VALUE!</v>
      </c>
      <c r="R65" s="126"/>
      <c r="S65" s="126"/>
      <c r="T65" s="126"/>
      <c r="U65" s="126"/>
    </row>
    <row r="66" spans="1:21" s="124" customFormat="1" ht="21" customHeight="1" x14ac:dyDescent="0.2">
      <c r="B66" s="134"/>
      <c r="C66" s="134"/>
      <c r="D66" s="135"/>
      <c r="E66" s="133"/>
      <c r="F66" s="136"/>
      <c r="G66" s="126"/>
      <c r="H66" s="127"/>
      <c r="I66" s="126"/>
      <c r="J66" s="128"/>
      <c r="K66" s="128"/>
      <c r="L66" s="137"/>
      <c r="M66" s="126"/>
      <c r="N66" s="138" t="str">
        <f>IF(Tableau75791279203381712372933567329944813[[#This Row],[CELLULES / CS (M)]]&gt;2,100,IF(Tableau75791279203381712372933567329944813[[#This Row],[CELLULES / CS (M)]]&gt;0,50,IF(Tableau75791279203381712372933567329944813[[#This Row],[CELLULES / CS (M)]]=0,"",0)))</f>
        <v/>
      </c>
      <c r="O66" s="131" t="e">
        <f>(Tableau75791279203381712372933567329944813[[#This Row],[Concentration NANODROP (ng/µl)]]*Tableau75791279203381712372933567329944813[[#This Row],[VOL ELUTION (µl)]])/(Tableau75791279203381712372933567329944813[[#This Row],[CELLULES / CS (M)]]*6.7*1000)</f>
        <v>#VALUE!</v>
      </c>
      <c r="P66"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6" s="132" t="e">
        <f>Tableau75791279203381712372933567329944813[[#This Row],[VOL ELUTION (µl)]]*Tableau75791279203381712372933567329944813[[#This Row],[Dilution à réaliser / 
Facteur de dilution]]</f>
        <v>#VALUE!</v>
      </c>
      <c r="R66" s="126"/>
      <c r="S66" s="126"/>
      <c r="T66" s="126"/>
      <c r="U66" s="126"/>
    </row>
    <row r="67" spans="1:21" s="124" customFormat="1" ht="21" customHeight="1" x14ac:dyDescent="0.2">
      <c r="B67" s="134"/>
      <c r="C67" s="134"/>
      <c r="D67" s="135"/>
      <c r="E67" s="133"/>
      <c r="F67" s="136"/>
      <c r="G67" s="126"/>
      <c r="H67" s="127"/>
      <c r="I67" s="126"/>
      <c r="J67" s="128"/>
      <c r="K67" s="128"/>
      <c r="L67" s="137"/>
      <c r="M67" s="126"/>
      <c r="N67" s="138" t="str">
        <f>IF(Tableau75791279203381712372933567329944813[[#This Row],[CELLULES / CS (M)]]&gt;2,100,IF(Tableau75791279203381712372933567329944813[[#This Row],[CELLULES / CS (M)]]&gt;0,50,IF(Tableau75791279203381712372933567329944813[[#This Row],[CELLULES / CS (M)]]=0,"",0)))</f>
        <v/>
      </c>
      <c r="O67" s="131" t="e">
        <f>(Tableau75791279203381712372933567329944813[[#This Row],[Concentration NANODROP (ng/µl)]]*Tableau75791279203381712372933567329944813[[#This Row],[VOL ELUTION (µl)]])/(Tableau75791279203381712372933567329944813[[#This Row],[CELLULES / CS (M)]]*6.7*1000)</f>
        <v>#VALUE!</v>
      </c>
      <c r="P67"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7" s="132" t="e">
        <f>Tableau75791279203381712372933567329944813[[#This Row],[VOL ELUTION (µl)]]*Tableau75791279203381712372933567329944813[[#This Row],[Dilution à réaliser / 
Facteur de dilution]]</f>
        <v>#VALUE!</v>
      </c>
      <c r="R67" s="126"/>
      <c r="S67" s="126"/>
      <c r="T67" s="126"/>
      <c r="U67" s="126"/>
    </row>
    <row r="68" spans="1:21" s="124" customFormat="1" ht="21" customHeight="1" x14ac:dyDescent="0.2">
      <c r="B68" s="134"/>
      <c r="C68" s="134"/>
      <c r="D68" s="135"/>
      <c r="E68" s="133"/>
      <c r="F68" s="136"/>
      <c r="G68" s="126"/>
      <c r="H68" s="127"/>
      <c r="I68" s="126"/>
      <c r="J68" s="128"/>
      <c r="K68" s="128"/>
      <c r="L68" s="137"/>
      <c r="M68" s="126"/>
      <c r="N68" s="138" t="str">
        <f>IF(Tableau75791279203381712372933567329944813[[#This Row],[CELLULES / CS (M)]]&gt;2,100,IF(Tableau75791279203381712372933567329944813[[#This Row],[CELLULES / CS (M)]]&gt;0,50,IF(Tableau75791279203381712372933567329944813[[#This Row],[CELLULES / CS (M)]]=0,"",0)))</f>
        <v/>
      </c>
      <c r="O68" s="131" t="e">
        <f>(Tableau75791279203381712372933567329944813[[#This Row],[Concentration NANODROP (ng/µl)]]*Tableau75791279203381712372933567329944813[[#This Row],[VOL ELUTION (µl)]])/(Tableau75791279203381712372933567329944813[[#This Row],[CELLULES / CS (M)]]*6.7*1000)</f>
        <v>#VALUE!</v>
      </c>
      <c r="P68"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8" s="132" t="e">
        <f>Tableau75791279203381712372933567329944813[[#This Row],[VOL ELUTION (µl)]]*Tableau75791279203381712372933567329944813[[#This Row],[Dilution à réaliser / 
Facteur de dilution]]</f>
        <v>#VALUE!</v>
      </c>
      <c r="R68" s="126"/>
      <c r="S68" s="126"/>
      <c r="T68" s="126"/>
      <c r="U68" s="126"/>
    </row>
    <row r="69" spans="1:21" s="124" customFormat="1" ht="21" customHeight="1" x14ac:dyDescent="0.2">
      <c r="B69" s="134"/>
      <c r="C69" s="134"/>
      <c r="D69" s="135"/>
      <c r="E69" s="133"/>
      <c r="F69" s="136"/>
      <c r="G69" s="126"/>
      <c r="H69" s="127"/>
      <c r="I69" s="126"/>
      <c r="J69" s="128"/>
      <c r="K69" s="128"/>
      <c r="L69" s="137"/>
      <c r="M69" s="126"/>
      <c r="N69" s="138" t="str">
        <f>IF(Tableau75791279203381712372933567329944813[[#This Row],[CELLULES / CS (M)]]&gt;2,100,IF(Tableau75791279203381712372933567329944813[[#This Row],[CELLULES / CS (M)]]&gt;0,50,IF(Tableau75791279203381712372933567329944813[[#This Row],[CELLULES / CS (M)]]=0,"",0)))</f>
        <v/>
      </c>
      <c r="O69" s="131" t="e">
        <f>(Tableau75791279203381712372933567329944813[[#This Row],[Concentration NANODROP (ng/µl)]]*Tableau75791279203381712372933567329944813[[#This Row],[VOL ELUTION (µl)]])/(Tableau75791279203381712372933567329944813[[#This Row],[CELLULES / CS (M)]]*6.7*1000)</f>
        <v>#VALUE!</v>
      </c>
      <c r="P69"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69" s="132" t="e">
        <f>Tableau75791279203381712372933567329944813[[#This Row],[VOL ELUTION (µl)]]*Tableau75791279203381712372933567329944813[[#This Row],[Dilution à réaliser / 
Facteur de dilution]]</f>
        <v>#VALUE!</v>
      </c>
      <c r="R69" s="126"/>
      <c r="S69" s="126"/>
      <c r="T69" s="126"/>
      <c r="U69" s="126"/>
    </row>
    <row r="70" spans="1:21" s="124" customFormat="1" ht="21" customHeight="1" x14ac:dyDescent="0.2">
      <c r="B70" s="133"/>
      <c r="C70" s="133"/>
      <c r="D70" s="133"/>
      <c r="E70" s="133"/>
      <c r="F70" s="133"/>
      <c r="G70" s="126"/>
      <c r="H70" s="127"/>
      <c r="I70" s="126"/>
      <c r="J70" s="128"/>
      <c r="K70" s="128"/>
      <c r="L70" s="129"/>
      <c r="M70" s="126"/>
      <c r="N70" s="130" t="str">
        <f>IF(Tableau75791279203381712372933567329944813[[#This Row],[CELLULES / CS (M)]]&gt;2,100,IF(Tableau75791279203381712372933567329944813[[#This Row],[CELLULES / CS (M)]]&gt;0,50,IF(Tableau75791279203381712372933567329944813[[#This Row],[CELLULES / CS (M)]]=0,"",0)))</f>
        <v/>
      </c>
      <c r="O70" s="131" t="e">
        <f>(Tableau75791279203381712372933567329944813[[#This Row],[Concentration NANODROP (ng/µl)]]*Tableau75791279203381712372933567329944813[[#This Row],[VOL ELUTION (µl)]])/(Tableau75791279203381712372933567329944813[[#This Row],[CELLULES / CS (M)]]*6.7*1000)</f>
        <v>#VALUE!</v>
      </c>
      <c r="P70" s="132" t="str">
        <f>IF(Tableau75791279203381712372933567329944813[[#This Row],[Concentration NANODROP (ng/µl)]]&gt;=800,5,IF(Tableau75791279203381712372933567329944813[[#This Row],[Concentration NANODROP (ng/µl)]]&gt;=600,4,(IF(Tableau75791279203381712372933567329944813[[#This Row],[Concentration NANODROP (ng/µl)]]&gt;=500,3,IF(Tableau75791279203381712372933567329944813[[#This Row],[Concentration NANODROP (ng/µl)]]&gt;=400,2.5,IF(Tableau75791279203381712372933567329944813[[#This Row],[Concentration NANODROP (ng/µl)]]&gt;=300,2,"non"))))))</f>
        <v>non</v>
      </c>
      <c r="Q70" s="132" t="e">
        <f>Tableau75791279203381712372933567329944813[[#This Row],[VOL ELUTION (µl)]]*Tableau75791279203381712372933567329944813[[#This Row],[Dilution à réaliser / 
Facteur de dilution]]</f>
        <v>#VALUE!</v>
      </c>
      <c r="R70" s="126"/>
      <c r="S70" s="126"/>
      <c r="T70" s="126"/>
      <c r="U70" s="126"/>
    </row>
    <row r="71" spans="1:21" ht="15.75" x14ac:dyDescent="0.25">
      <c r="A71" s="139"/>
      <c r="B71" s="140" t="s">
        <v>77</v>
      </c>
      <c r="C71" s="17">
        <f>SUBTOTAL(103,Tableau75791279203381712372933567329944813[PRENOM])</f>
        <v>0</v>
      </c>
      <c r="D71" s="141"/>
      <c r="E71" s="142"/>
      <c r="F71" s="143"/>
      <c r="G71" s="141"/>
      <c r="H71" s="144"/>
      <c r="I71" s="141"/>
      <c r="J71" s="141"/>
      <c r="K71" s="141"/>
      <c r="L71" s="141"/>
      <c r="M71" s="139"/>
      <c r="N71" s="139"/>
      <c r="O71" s="145"/>
      <c r="P71" s="145"/>
      <c r="Q71" s="145"/>
      <c r="R71" s="145"/>
      <c r="S71" s="145"/>
      <c r="T71" s="145"/>
      <c r="U71" s="145"/>
    </row>
    <row r="72" spans="1:21" ht="15.75" thickBot="1" x14ac:dyDescent="0.3">
      <c r="B72" s="101"/>
      <c r="C72" s="101"/>
      <c r="D72" s="101"/>
      <c r="E72" s="146"/>
      <c r="F72" s="101"/>
      <c r="G72" s="101"/>
      <c r="H72" s="101"/>
      <c r="I72" s="101"/>
      <c r="J72" s="101"/>
      <c r="K72" s="101"/>
      <c r="L72" s="101"/>
      <c r="M72" s="101"/>
      <c r="P72" s="1"/>
    </row>
    <row r="73" spans="1:21" ht="12.75" x14ac:dyDescent="0.25">
      <c r="B73" s="259" t="s">
        <v>118</v>
      </c>
      <c r="C73" s="259"/>
      <c r="D73" s="259"/>
      <c r="E73" s="259"/>
      <c r="F73" s="259"/>
      <c r="G73" s="259"/>
      <c r="H73" s="259"/>
      <c r="I73" s="259"/>
      <c r="J73" s="259"/>
      <c r="K73" s="259"/>
      <c r="L73" s="259"/>
      <c r="M73" s="259"/>
      <c r="N73" s="259"/>
      <c r="O73" s="259"/>
      <c r="P73" s="259"/>
      <c r="Q73" s="259"/>
      <c r="R73" s="259"/>
      <c r="S73" s="260"/>
      <c r="T73" s="148"/>
      <c r="U73" s="149"/>
    </row>
    <row r="74" spans="1:21" ht="12.75" x14ac:dyDescent="0.2">
      <c r="B74" s="261"/>
      <c r="C74" s="261"/>
      <c r="D74" s="261"/>
      <c r="E74" s="261"/>
      <c r="F74" s="261"/>
      <c r="G74" s="261"/>
      <c r="H74" s="261"/>
      <c r="I74" s="261"/>
      <c r="J74" s="261"/>
      <c r="K74" s="261"/>
      <c r="L74" s="261"/>
      <c r="M74" s="261"/>
      <c r="N74" s="261"/>
      <c r="O74" s="261"/>
      <c r="P74" s="261"/>
      <c r="Q74" s="261"/>
      <c r="R74" s="261"/>
      <c r="S74" s="262"/>
      <c r="T74" s="150" t="s">
        <v>78</v>
      </c>
    </row>
    <row r="75" spans="1:21" ht="12.75" x14ac:dyDescent="0.25">
      <c r="B75" s="261"/>
      <c r="C75" s="261"/>
      <c r="D75" s="261"/>
      <c r="E75" s="261"/>
      <c r="F75" s="261"/>
      <c r="G75" s="261"/>
      <c r="H75" s="261"/>
      <c r="I75" s="261"/>
      <c r="J75" s="261"/>
      <c r="K75" s="261"/>
      <c r="L75" s="261"/>
      <c r="M75" s="261"/>
      <c r="N75" s="261"/>
      <c r="O75" s="261"/>
      <c r="P75" s="261"/>
      <c r="Q75" s="261"/>
      <c r="R75" s="261"/>
      <c r="S75" s="262"/>
      <c r="T75" s="151"/>
    </row>
    <row r="76" spans="1:21" ht="12.75" x14ac:dyDescent="0.25">
      <c r="B76" s="261"/>
      <c r="C76" s="261"/>
      <c r="D76" s="261"/>
      <c r="E76" s="261"/>
      <c r="F76" s="261"/>
      <c r="G76" s="261"/>
      <c r="H76" s="261"/>
      <c r="I76" s="261"/>
      <c r="J76" s="261"/>
      <c r="K76" s="261"/>
      <c r="L76" s="261"/>
      <c r="M76" s="261"/>
      <c r="N76" s="261"/>
      <c r="O76" s="261"/>
      <c r="P76" s="261"/>
      <c r="Q76" s="261"/>
      <c r="R76" s="261"/>
      <c r="S76" s="262"/>
      <c r="T76" s="151"/>
    </row>
    <row r="77" spans="1:21" x14ac:dyDescent="0.25">
      <c r="P77" s="1"/>
    </row>
    <row r="78" spans="1:21" x14ac:dyDescent="0.25">
      <c r="P78" s="1"/>
    </row>
    <row r="79" spans="1:21" x14ac:dyDescent="0.25">
      <c r="P79" s="1"/>
    </row>
    <row r="80" spans="1:21" x14ac:dyDescent="0.25">
      <c r="P80" s="1"/>
    </row>
    <row r="81" spans="2:16" x14ac:dyDescent="0.25">
      <c r="P81" s="1"/>
    </row>
    <row r="82" spans="2:16" x14ac:dyDescent="0.25">
      <c r="P82" s="1"/>
    </row>
    <row r="83" spans="2:16" x14ac:dyDescent="0.25">
      <c r="P83" s="1"/>
    </row>
    <row r="84" spans="2:16" x14ac:dyDescent="0.25">
      <c r="P84" s="1"/>
    </row>
    <row r="86" spans="2:16" x14ac:dyDescent="0.25">
      <c r="P86" s="1"/>
    </row>
    <row r="87" spans="2:16" x14ac:dyDescent="0.25">
      <c r="P87" s="1"/>
    </row>
    <row r="88" spans="2:16" s="147" customFormat="1" x14ac:dyDescent="0.25">
      <c r="B88" s="1"/>
      <c r="C88" s="1"/>
      <c r="D88" s="1"/>
      <c r="E88" s="1"/>
      <c r="F88" s="1"/>
      <c r="G88" s="1"/>
      <c r="H88" s="1"/>
      <c r="I88" s="1"/>
      <c r="J88" s="1"/>
      <c r="K88" s="1"/>
      <c r="L88" s="1"/>
      <c r="M88" s="1"/>
      <c r="O88" s="152"/>
    </row>
    <row r="89" spans="2:16" s="147" customFormat="1" x14ac:dyDescent="0.25">
      <c r="B89" s="1"/>
      <c r="C89" s="1"/>
      <c r="D89" s="1"/>
      <c r="E89" s="1"/>
      <c r="F89" s="1"/>
      <c r="G89" s="1"/>
      <c r="H89" s="1"/>
      <c r="I89" s="1"/>
      <c r="J89" s="1"/>
      <c r="K89" s="1"/>
      <c r="L89" s="1"/>
      <c r="M89" s="1"/>
      <c r="O89" s="152"/>
    </row>
    <row r="90" spans="2:16" s="147" customFormat="1" x14ac:dyDescent="0.25">
      <c r="B90" s="1"/>
      <c r="C90" s="1"/>
      <c r="D90" s="1"/>
      <c r="E90" s="1"/>
      <c r="F90" s="1"/>
      <c r="G90" s="1"/>
      <c r="H90" s="1"/>
      <c r="I90" s="1"/>
      <c r="J90" s="1"/>
      <c r="K90" s="1"/>
      <c r="L90" s="1"/>
      <c r="M90" s="1"/>
      <c r="O90" s="152"/>
    </row>
    <row r="91" spans="2:16" s="147" customFormat="1" x14ac:dyDescent="0.25">
      <c r="B91" s="1"/>
      <c r="C91" s="1"/>
      <c r="D91" s="1"/>
      <c r="E91" s="1"/>
      <c r="F91" s="1"/>
      <c r="G91" s="1"/>
      <c r="H91" s="1"/>
      <c r="I91" s="1"/>
      <c r="J91" s="1"/>
      <c r="K91" s="1"/>
      <c r="L91" s="1"/>
      <c r="M91" s="1"/>
      <c r="O91" s="152"/>
    </row>
    <row r="92" spans="2:16" s="147" customFormat="1" x14ac:dyDescent="0.25">
      <c r="B92" s="1"/>
      <c r="C92" s="1"/>
      <c r="D92" s="1"/>
      <c r="E92" s="1"/>
      <c r="F92" s="1"/>
      <c r="G92" s="1"/>
      <c r="H92" s="1"/>
      <c r="I92" s="1"/>
      <c r="J92" s="1"/>
      <c r="K92" s="1"/>
      <c r="L92" s="1"/>
      <c r="M92" s="1"/>
      <c r="O92" s="152"/>
    </row>
    <row r="93" spans="2:16" s="147" customFormat="1" x14ac:dyDescent="0.25">
      <c r="B93" s="1"/>
      <c r="C93" s="1"/>
      <c r="D93" s="1"/>
      <c r="E93" s="1"/>
      <c r="F93" s="1"/>
      <c r="G93" s="1"/>
      <c r="H93" s="1"/>
      <c r="I93" s="1"/>
      <c r="J93" s="1"/>
      <c r="K93" s="1"/>
      <c r="L93" s="1"/>
      <c r="M93" s="1"/>
      <c r="O93" s="152"/>
    </row>
    <row r="94" spans="2:16" s="147" customFormat="1" x14ac:dyDescent="0.25">
      <c r="B94" s="1"/>
      <c r="C94" s="1"/>
      <c r="D94" s="1"/>
      <c r="E94" s="1"/>
      <c r="F94" s="1"/>
      <c r="G94" s="1"/>
      <c r="H94" s="1"/>
      <c r="I94" s="1"/>
      <c r="J94" s="1"/>
      <c r="K94" s="1"/>
      <c r="L94" s="1"/>
      <c r="M94" s="1"/>
      <c r="O94" s="152"/>
    </row>
    <row r="95" spans="2:16" s="147" customFormat="1" x14ac:dyDescent="0.25">
      <c r="B95" s="1"/>
      <c r="C95" s="1"/>
      <c r="D95" s="1"/>
      <c r="E95" s="1"/>
      <c r="F95" s="1"/>
      <c r="G95" s="1"/>
      <c r="H95" s="1"/>
      <c r="I95" s="1"/>
      <c r="J95" s="1"/>
      <c r="K95" s="1"/>
      <c r="L95" s="1"/>
      <c r="M95" s="1"/>
      <c r="O95" s="152"/>
    </row>
    <row r="96" spans="2:16" s="147" customFormat="1" x14ac:dyDescent="0.25">
      <c r="B96" s="1"/>
      <c r="C96" s="1"/>
      <c r="D96" s="1"/>
      <c r="E96" s="1"/>
      <c r="F96" s="1"/>
      <c r="G96" s="1"/>
      <c r="H96" s="1"/>
      <c r="I96" s="1"/>
      <c r="J96" s="1"/>
      <c r="K96" s="1"/>
      <c r="L96" s="1"/>
      <c r="M96" s="1"/>
      <c r="O96" s="152"/>
    </row>
    <row r="97" spans="2:15" s="147" customFormat="1" x14ac:dyDescent="0.25">
      <c r="B97" s="1"/>
      <c r="C97" s="1"/>
      <c r="D97" s="1"/>
      <c r="E97" s="1"/>
      <c r="F97" s="1"/>
      <c r="G97" s="1"/>
      <c r="H97" s="1"/>
      <c r="I97" s="1"/>
      <c r="J97" s="1"/>
      <c r="K97" s="1"/>
      <c r="L97" s="1"/>
      <c r="M97" s="1"/>
      <c r="O97" s="152"/>
    </row>
    <row r="98" spans="2:15" s="147" customFormat="1" x14ac:dyDescent="0.25">
      <c r="B98" s="1"/>
      <c r="C98" s="1"/>
      <c r="D98" s="1"/>
      <c r="E98" s="1"/>
      <c r="F98" s="1"/>
      <c r="G98" s="1"/>
      <c r="H98" s="1"/>
      <c r="I98" s="1"/>
      <c r="J98" s="1"/>
      <c r="K98" s="1"/>
      <c r="L98" s="1"/>
      <c r="M98" s="1"/>
      <c r="O98" s="152"/>
    </row>
    <row r="99" spans="2:15" s="147" customFormat="1" x14ac:dyDescent="0.25">
      <c r="B99" s="1"/>
      <c r="C99" s="1"/>
      <c r="D99" s="1"/>
      <c r="E99" s="1"/>
      <c r="F99" s="1"/>
      <c r="G99" s="1"/>
      <c r="H99" s="1"/>
      <c r="I99" s="1"/>
      <c r="J99" s="1"/>
      <c r="K99" s="1"/>
      <c r="L99" s="1"/>
      <c r="M99" s="1"/>
      <c r="O99" s="152"/>
    </row>
    <row r="100" spans="2:15" s="147" customFormat="1" x14ac:dyDescent="0.25">
      <c r="B100" s="1"/>
      <c r="C100" s="1"/>
      <c r="D100" s="1"/>
      <c r="E100" s="1"/>
      <c r="F100" s="1"/>
      <c r="G100" s="1"/>
      <c r="H100" s="1"/>
      <c r="I100" s="1"/>
      <c r="J100" s="1"/>
      <c r="K100" s="1"/>
      <c r="L100" s="1"/>
      <c r="M100" s="1"/>
      <c r="O100" s="152"/>
    </row>
    <row r="101" spans="2:15" s="147" customFormat="1" x14ac:dyDescent="0.25">
      <c r="B101" s="1"/>
      <c r="C101" s="1"/>
      <c r="D101" s="1"/>
      <c r="E101" s="1"/>
      <c r="F101" s="1"/>
      <c r="G101" s="1"/>
      <c r="H101" s="1"/>
      <c r="I101" s="1"/>
      <c r="J101" s="1"/>
      <c r="K101" s="1"/>
      <c r="L101" s="1"/>
      <c r="M101" s="1"/>
      <c r="O101" s="152"/>
    </row>
    <row r="102" spans="2:15" s="147" customFormat="1" x14ac:dyDescent="0.25">
      <c r="B102" s="1"/>
      <c r="C102" s="1"/>
      <c r="D102" s="1"/>
      <c r="E102" s="1"/>
      <c r="F102" s="1"/>
      <c r="G102" s="1"/>
      <c r="H102" s="1"/>
      <c r="I102" s="1"/>
      <c r="J102" s="1"/>
      <c r="K102" s="1"/>
      <c r="L102" s="1"/>
      <c r="M102" s="1"/>
      <c r="O102" s="152"/>
    </row>
    <row r="103" spans="2:15" s="147" customFormat="1" x14ac:dyDescent="0.25">
      <c r="B103" s="1"/>
      <c r="C103" s="1"/>
      <c r="D103" s="1"/>
      <c r="E103" s="1"/>
      <c r="F103" s="1"/>
      <c r="G103" s="1"/>
      <c r="H103" s="1"/>
      <c r="I103" s="1"/>
      <c r="J103" s="1"/>
      <c r="K103" s="1"/>
      <c r="L103" s="1"/>
      <c r="M103" s="1"/>
      <c r="O103" s="152"/>
    </row>
    <row r="104" spans="2:15" s="147" customFormat="1" x14ac:dyDescent="0.25">
      <c r="B104" s="1"/>
      <c r="C104" s="1"/>
      <c r="D104" s="1"/>
      <c r="E104" s="1"/>
      <c r="F104" s="1"/>
      <c r="G104" s="1"/>
      <c r="H104" s="1"/>
      <c r="I104" s="1"/>
      <c r="J104" s="1"/>
      <c r="K104" s="1"/>
      <c r="L104" s="1"/>
      <c r="M104" s="1"/>
      <c r="O104" s="152"/>
    </row>
    <row r="105" spans="2:15" s="147" customFormat="1" x14ac:dyDescent="0.25">
      <c r="B105" s="1"/>
      <c r="C105" s="1"/>
      <c r="D105" s="1"/>
      <c r="E105" s="1"/>
      <c r="F105" s="1"/>
      <c r="G105" s="1"/>
      <c r="H105" s="1"/>
      <c r="I105" s="1"/>
      <c r="J105" s="1"/>
      <c r="K105" s="1"/>
      <c r="L105" s="1"/>
      <c r="M105" s="1"/>
      <c r="O105" s="152"/>
    </row>
    <row r="106" spans="2:15" s="147" customFormat="1" x14ac:dyDescent="0.25">
      <c r="B106" s="1"/>
      <c r="C106" s="1"/>
      <c r="D106" s="1"/>
      <c r="E106" s="1"/>
      <c r="F106" s="1"/>
      <c r="G106" s="1"/>
      <c r="H106" s="1"/>
      <c r="I106" s="1"/>
      <c r="J106" s="1"/>
      <c r="K106" s="1"/>
      <c r="L106" s="1"/>
      <c r="M106" s="1"/>
      <c r="O106" s="152"/>
    </row>
    <row r="107" spans="2:15" s="147" customFormat="1" x14ac:dyDescent="0.25">
      <c r="B107" s="1"/>
      <c r="C107" s="1"/>
      <c r="D107" s="1"/>
      <c r="E107" s="1"/>
      <c r="F107" s="1"/>
      <c r="G107" s="1"/>
      <c r="H107" s="1"/>
      <c r="I107" s="1"/>
      <c r="J107" s="1"/>
      <c r="K107" s="1"/>
      <c r="L107" s="1"/>
      <c r="M107" s="1"/>
      <c r="O107" s="152"/>
    </row>
    <row r="108" spans="2:15" s="147" customFormat="1" x14ac:dyDescent="0.25">
      <c r="B108" s="1"/>
      <c r="C108" s="1"/>
      <c r="D108" s="1"/>
      <c r="E108" s="1"/>
      <c r="F108" s="1"/>
      <c r="G108" s="1"/>
      <c r="H108" s="1"/>
      <c r="I108" s="1"/>
      <c r="J108" s="1"/>
      <c r="K108" s="1"/>
      <c r="L108" s="1"/>
      <c r="M108" s="1"/>
      <c r="O108" s="152"/>
    </row>
    <row r="109" spans="2:15" s="147" customFormat="1" x14ac:dyDescent="0.25">
      <c r="B109" s="1"/>
      <c r="C109" s="1"/>
      <c r="D109" s="1"/>
      <c r="E109" s="1"/>
      <c r="F109" s="1"/>
      <c r="G109" s="1"/>
      <c r="H109" s="1"/>
      <c r="I109" s="1"/>
      <c r="J109" s="1"/>
      <c r="K109" s="1"/>
      <c r="L109" s="1"/>
      <c r="M109" s="1"/>
      <c r="O109" s="152"/>
    </row>
  </sheetData>
  <sheetProtection sheet="1" objects="1" scenarios="1"/>
  <mergeCells count="3">
    <mergeCell ref="I16:I19"/>
    <mergeCell ref="B30:C30"/>
    <mergeCell ref="B73:S76"/>
  </mergeCells>
  <conditionalFormatting sqref="E71:E72">
    <cfRule type="cellIs" dxfId="90" priority="14" stopIfTrue="1" operator="equal">
      <formula>"SANG"</formula>
    </cfRule>
  </conditionalFormatting>
  <conditionalFormatting sqref="E36 E71:E72">
    <cfRule type="cellIs" dxfId="89" priority="12" stopIfTrue="1" operator="equal">
      <formula>"AUTRES"</formula>
    </cfRule>
    <cfRule type="cellIs" dxfId="88" priority="13" stopIfTrue="1" operator="equal">
      <formula>"MOELLE"</formula>
    </cfRule>
  </conditionalFormatting>
  <conditionalFormatting sqref="J37:K46">
    <cfRule type="containsText" dxfId="87" priority="11" operator="containsText" text=".">
      <formula>NOT(ISERROR(SEARCH(".",J37)))</formula>
    </cfRule>
  </conditionalFormatting>
  <conditionalFormatting sqref="E39:E46">
    <cfRule type="cellIs" dxfId="86" priority="10" stopIfTrue="1" operator="equal">
      <formula>"SANG"</formula>
    </cfRule>
  </conditionalFormatting>
  <conditionalFormatting sqref="E39:E46">
    <cfRule type="cellIs" dxfId="85" priority="8" stopIfTrue="1" operator="equal">
      <formula>"AUTRES"</formula>
    </cfRule>
    <cfRule type="cellIs" dxfId="84" priority="9" stopIfTrue="1" operator="equal">
      <formula>"MOELLE"</formula>
    </cfRule>
  </conditionalFormatting>
  <conditionalFormatting sqref="B47:B70">
    <cfRule type="cellIs" priority="7" operator="lessThan">
      <formula>1000</formula>
    </cfRule>
  </conditionalFormatting>
  <conditionalFormatting sqref="E47:E70">
    <cfRule type="cellIs" dxfId="83" priority="6" stopIfTrue="1" operator="equal">
      <formula>"SANG"</formula>
    </cfRule>
  </conditionalFormatting>
  <conditionalFormatting sqref="E47:E70">
    <cfRule type="cellIs" dxfId="82" priority="4" stopIfTrue="1" operator="equal">
      <formula>"AUTRES"</formula>
    </cfRule>
    <cfRule type="cellIs" dxfId="81" priority="5" stopIfTrue="1" operator="equal">
      <formula>"MOELLE"</formula>
    </cfRule>
  </conditionalFormatting>
  <conditionalFormatting sqref="J47:K70">
    <cfRule type="containsText" dxfId="80" priority="3" operator="containsText" text=".">
      <formula>NOT(ISERROR(SEARCH(".",J47)))</formula>
    </cfRule>
  </conditionalFormatting>
  <conditionalFormatting sqref="O37:O70">
    <cfRule type="cellIs" dxfId="79" priority="1" operator="between">
      <formula>0.21</formula>
      <formula>0.5</formula>
    </cfRule>
    <cfRule type="cellIs" dxfId="78" priority="2" operator="between">
      <formula>0</formula>
      <formula>0.2</formula>
    </cfRule>
  </conditionalFormatting>
  <dataValidations count="3">
    <dataValidation type="list" allowBlank="1" showInputMessage="1" showErrorMessage="1" sqref="E37:E38" xr:uid="{00000000-0002-0000-0200-000000000000}">
      <formula1>"Sang, Moelle, Biopsie, LBA, LCR, Ganglion, Autre,Sang2, Moelle2, Biopsie2, LBA2, LCR2, Ganglion2, Autre2"</formula1>
    </dataValidation>
    <dataValidation type="list" allowBlank="1" showInputMessage="1" showErrorMessage="1" sqref="E39:E70" xr:uid="{00000000-0002-0000-0200-000001000000}">
      <formula1>"SANG, SANG/CD3+, MOELLE, MOELLE/CD3+, BIOPSIE, FIBRO, LCR, LBA, GANGLION, AUTRES"</formula1>
    </dataValidation>
    <dataValidation type="list" allowBlank="1" showInputMessage="1" showErrorMessage="1" sqref="N27:N28" xr:uid="{00000000-0002-0000-0200-000002000000}">
      <formula1>"VALIDE,NON VALIDE"</formula1>
    </dataValidation>
  </dataValidations>
  <pageMargins left="0.7" right="0.7" top="0.75" bottom="0.75" header="0.3" footer="0.3"/>
  <tableParts count="5">
    <tablePart r:id="rId1"/>
    <tablePart r:id="rId2"/>
    <tablePart r:id="rId3"/>
    <tablePart r:id="rId4"/>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V80"/>
  <sheetViews>
    <sheetView zoomScale="50" zoomScaleNormal="50" workbookViewId="0">
      <pane ySplit="28" topLeftCell="A29" activePane="bottomLeft" state="frozen"/>
      <selection pane="bottomLeft" activeCell="D14" sqref="D14"/>
    </sheetView>
  </sheetViews>
  <sheetFormatPr baseColWidth="10" defaultColWidth="9.140625" defaultRowHeight="15" x14ac:dyDescent="0.25"/>
  <cols>
    <col min="2" max="2" width="49.7109375" bestFit="1" customWidth="1"/>
    <col min="3" max="3" width="49.7109375" customWidth="1"/>
    <col min="4" max="4" width="21.85546875" bestFit="1" customWidth="1"/>
    <col min="5" max="5" width="26" customWidth="1"/>
    <col min="6" max="6" width="23.140625" customWidth="1"/>
    <col min="7" max="7" width="36.7109375" style="212" customWidth="1"/>
    <col min="8" max="8" width="36.28515625" customWidth="1"/>
    <col min="9" max="9" width="24.140625" style="147" bestFit="1" customWidth="1"/>
    <col min="10" max="10" width="15.28515625" customWidth="1"/>
    <col min="11" max="11" width="22" style="178" customWidth="1"/>
    <col min="12" max="12" width="15.85546875" customWidth="1"/>
    <col min="13" max="13" width="20.7109375" customWidth="1"/>
    <col min="14" max="14" width="20.85546875" bestFit="1" customWidth="1"/>
    <col min="15" max="15" width="18.140625" customWidth="1"/>
    <col min="16" max="16" width="26.7109375" customWidth="1"/>
    <col min="17" max="17" width="26.28515625" customWidth="1"/>
    <col min="18" max="18" width="19.42578125" customWidth="1"/>
    <col min="19" max="19" width="32" bestFit="1" customWidth="1"/>
    <col min="20" max="20" width="27.5703125" bestFit="1" customWidth="1"/>
    <col min="21" max="21" width="32.28515625" bestFit="1" customWidth="1"/>
    <col min="22" max="22" width="36.140625" customWidth="1"/>
  </cols>
  <sheetData>
    <row r="1" spans="1:22" ht="15.75" x14ac:dyDescent="0.25">
      <c r="A1" s="116"/>
      <c r="B1" s="263" t="s">
        <v>101</v>
      </c>
      <c r="C1" s="264"/>
      <c r="D1" s="264"/>
      <c r="E1" s="264"/>
      <c r="F1" s="264"/>
      <c r="G1" s="264"/>
      <c r="H1" s="264"/>
      <c r="I1" s="264"/>
      <c r="J1" s="264"/>
      <c r="K1" s="264"/>
      <c r="L1" s="264"/>
      <c r="M1" s="264"/>
      <c r="N1" s="264"/>
      <c r="O1" s="264"/>
      <c r="P1" s="264"/>
      <c r="Q1" s="264"/>
      <c r="R1" s="264"/>
      <c r="S1" s="264"/>
      <c r="T1" s="264"/>
      <c r="U1" s="264"/>
      <c r="V1" s="265"/>
    </row>
    <row r="2" spans="1:22" ht="15.75" x14ac:dyDescent="0.25">
      <c r="A2" s="116"/>
      <c r="B2" s="266"/>
      <c r="C2" s="267"/>
      <c r="D2" s="268"/>
      <c r="E2" s="268"/>
      <c r="F2" s="268"/>
      <c r="G2" s="268"/>
      <c r="H2" s="268"/>
      <c r="I2" s="268"/>
      <c r="J2" s="268"/>
      <c r="K2" s="268"/>
      <c r="L2" s="268"/>
      <c r="M2" s="268"/>
      <c r="N2" s="268"/>
      <c r="O2" s="268"/>
      <c r="P2" s="268"/>
      <c r="Q2" s="268"/>
      <c r="R2" s="268"/>
      <c r="S2" s="268"/>
      <c r="T2" s="268"/>
      <c r="U2" s="268"/>
      <c r="V2" s="269"/>
    </row>
    <row r="3" spans="1:22" ht="15.75" x14ac:dyDescent="0.25">
      <c r="A3" s="116"/>
      <c r="B3" s="266"/>
      <c r="C3" s="267"/>
      <c r="D3" s="268"/>
      <c r="E3" s="268"/>
      <c r="F3" s="268"/>
      <c r="G3" s="268"/>
      <c r="H3" s="268"/>
      <c r="I3" s="268"/>
      <c r="J3" s="268"/>
      <c r="K3" s="268"/>
      <c r="L3" s="268"/>
      <c r="M3" s="268"/>
      <c r="N3" s="268"/>
      <c r="O3" s="268"/>
      <c r="P3" s="268"/>
      <c r="Q3" s="268"/>
      <c r="R3" s="268"/>
      <c r="S3" s="268"/>
      <c r="T3" s="268"/>
      <c r="U3" s="268"/>
      <c r="V3" s="269"/>
    </row>
    <row r="4" spans="1:22" ht="15.75" x14ac:dyDescent="0.25">
      <c r="A4" s="116"/>
      <c r="B4" s="266"/>
      <c r="C4" s="267"/>
      <c r="D4" s="268"/>
      <c r="E4" s="268"/>
      <c r="F4" s="268"/>
      <c r="G4" s="268"/>
      <c r="H4" s="268"/>
      <c r="I4" s="268"/>
      <c r="J4" s="268"/>
      <c r="K4" s="268"/>
      <c r="L4" s="268"/>
      <c r="M4" s="268"/>
      <c r="N4" s="268"/>
      <c r="O4" s="268"/>
      <c r="P4" s="268"/>
      <c r="Q4" s="268"/>
      <c r="R4" s="268"/>
      <c r="S4" s="268"/>
      <c r="T4" s="268"/>
      <c r="U4" s="268"/>
      <c r="V4" s="269"/>
    </row>
    <row r="5" spans="1:22" ht="16.5" thickBot="1" x14ac:dyDescent="0.3">
      <c r="A5" s="116"/>
      <c r="B5" s="270"/>
      <c r="C5" s="271"/>
      <c r="D5" s="271"/>
      <c r="E5" s="271"/>
      <c r="F5" s="271"/>
      <c r="G5" s="271"/>
      <c r="H5" s="271"/>
      <c r="I5" s="271"/>
      <c r="J5" s="271"/>
      <c r="K5" s="271"/>
      <c r="L5" s="271"/>
      <c r="M5" s="271"/>
      <c r="N5" s="271"/>
      <c r="O5" s="271"/>
      <c r="P5" s="271"/>
      <c r="Q5" s="271"/>
      <c r="R5" s="271"/>
      <c r="S5" s="271"/>
      <c r="T5" s="271"/>
      <c r="U5" s="271"/>
      <c r="V5" s="272"/>
    </row>
    <row r="6" spans="1:22" ht="20.25" customHeight="1" thickBot="1" x14ac:dyDescent="0.35">
      <c r="A6" s="116"/>
      <c r="B6" s="156"/>
      <c r="C6" s="215"/>
      <c r="D6" s="156"/>
      <c r="E6" s="156"/>
      <c r="F6" s="156"/>
      <c r="G6" s="156"/>
      <c r="H6" s="156"/>
      <c r="I6" s="156"/>
      <c r="J6" s="156"/>
      <c r="K6" s="156"/>
      <c r="L6" s="156"/>
      <c r="M6" s="156"/>
      <c r="N6" s="156"/>
      <c r="O6" s="156"/>
      <c r="P6" s="156"/>
      <c r="Q6" s="156"/>
      <c r="R6" s="156"/>
      <c r="S6" s="156"/>
      <c r="T6" s="156"/>
      <c r="U6" s="156"/>
      <c r="V6" s="156"/>
    </row>
    <row r="7" spans="1:22" ht="18" customHeight="1" x14ac:dyDescent="0.25">
      <c r="A7" s="116"/>
      <c r="B7" s="273" t="s">
        <v>118</v>
      </c>
      <c r="C7" s="273"/>
      <c r="D7" s="273"/>
      <c r="E7" s="273"/>
      <c r="F7" s="273"/>
      <c r="G7" s="273"/>
      <c r="H7" s="273"/>
      <c r="I7" s="273"/>
      <c r="J7" s="273"/>
      <c r="K7" s="273"/>
      <c r="L7" s="273"/>
      <c r="M7" s="273"/>
      <c r="N7" s="273"/>
      <c r="O7" s="273"/>
      <c r="P7" s="273"/>
      <c r="Q7" s="273"/>
      <c r="R7" s="273"/>
      <c r="S7" s="273"/>
      <c r="T7" s="274"/>
      <c r="U7" s="157"/>
      <c r="V7" s="158"/>
    </row>
    <row r="8" spans="1:22" ht="15" customHeight="1" x14ac:dyDescent="0.25">
      <c r="A8" s="116"/>
      <c r="B8" s="275"/>
      <c r="C8" s="275"/>
      <c r="D8" s="275"/>
      <c r="E8" s="275"/>
      <c r="F8" s="275"/>
      <c r="G8" s="275"/>
      <c r="H8" s="275"/>
      <c r="I8" s="275"/>
      <c r="J8" s="275"/>
      <c r="K8" s="275"/>
      <c r="L8" s="275"/>
      <c r="M8" s="275"/>
      <c r="N8" s="275"/>
      <c r="O8" s="275"/>
      <c r="P8" s="275"/>
      <c r="Q8" s="275"/>
      <c r="R8" s="275"/>
      <c r="S8" s="275"/>
      <c r="T8" s="276"/>
      <c r="U8" s="150" t="s">
        <v>102</v>
      </c>
      <c r="V8" s="156"/>
    </row>
    <row r="9" spans="1:22" ht="16.5" customHeight="1" x14ac:dyDescent="0.25">
      <c r="A9" s="116"/>
      <c r="B9" s="275"/>
      <c r="C9" s="275"/>
      <c r="D9" s="275"/>
      <c r="E9" s="275"/>
      <c r="F9" s="275"/>
      <c r="G9" s="275"/>
      <c r="H9" s="275"/>
      <c r="I9" s="275"/>
      <c r="J9" s="275"/>
      <c r="K9" s="275"/>
      <c r="L9" s="275"/>
      <c r="M9" s="275"/>
      <c r="N9" s="275"/>
      <c r="O9" s="275"/>
      <c r="P9" s="275"/>
      <c r="Q9" s="275"/>
      <c r="R9" s="275"/>
      <c r="S9" s="275"/>
      <c r="T9" s="276"/>
      <c r="U9" s="159"/>
      <c r="V9" s="156"/>
    </row>
    <row r="10" spans="1:22" ht="15.6" x14ac:dyDescent="0.3">
      <c r="A10" s="116"/>
      <c r="B10" s="116"/>
      <c r="C10" s="116"/>
      <c r="D10" s="116"/>
      <c r="E10" s="116"/>
      <c r="F10" s="116"/>
      <c r="G10" s="160"/>
      <c r="H10" s="116"/>
      <c r="I10" s="161"/>
      <c r="J10" s="161"/>
      <c r="K10" s="162"/>
      <c r="L10" s="161"/>
      <c r="M10" s="161"/>
      <c r="N10" s="116"/>
      <c r="O10" s="116"/>
      <c r="P10" s="116"/>
      <c r="Q10" s="116"/>
      <c r="R10" s="116"/>
      <c r="S10" s="116"/>
      <c r="T10" s="116"/>
      <c r="U10" s="116"/>
      <c r="V10" s="116"/>
    </row>
    <row r="11" spans="1:22" ht="25.9" x14ac:dyDescent="0.3">
      <c r="A11" s="116"/>
      <c r="B11" s="277" t="s">
        <v>103</v>
      </c>
      <c r="C11" s="277"/>
      <c r="D11" s="277"/>
      <c r="E11" s="277"/>
      <c r="F11" s="277"/>
      <c r="G11" s="277"/>
      <c r="H11" s="277"/>
      <c r="I11" s="277"/>
      <c r="J11" s="277"/>
      <c r="K11" s="277"/>
      <c r="L11" s="277"/>
      <c r="M11" s="277"/>
      <c r="N11" s="277"/>
      <c r="O11" s="277"/>
      <c r="P11" s="277"/>
      <c r="Q11" s="277"/>
      <c r="R11" s="277"/>
      <c r="S11" s="277"/>
      <c r="T11" s="277"/>
      <c r="U11" s="277"/>
      <c r="V11" s="277"/>
    </row>
    <row r="12" spans="1:22" ht="15.6" x14ac:dyDescent="0.3">
      <c r="A12" s="116"/>
      <c r="B12" s="163" t="s">
        <v>1</v>
      </c>
      <c r="C12" s="163"/>
      <c r="D12" s="164"/>
      <c r="E12" s="165"/>
      <c r="F12" s="165"/>
      <c r="G12" s="166"/>
      <c r="H12" s="165"/>
      <c r="I12" s="167"/>
      <c r="J12" s="168"/>
      <c r="K12" s="169"/>
      <c r="L12" s="168"/>
      <c r="M12" s="168"/>
      <c r="N12" s="170"/>
      <c r="O12" s="170"/>
      <c r="P12" s="170"/>
      <c r="Q12" s="170"/>
      <c r="R12" s="170"/>
      <c r="S12" s="170"/>
      <c r="T12" s="170"/>
      <c r="U12" s="170"/>
      <c r="V12" s="170"/>
    </row>
    <row r="13" spans="1:22" ht="15.6" x14ac:dyDescent="0.3">
      <c r="A13" s="116"/>
      <c r="B13" s="171" t="s">
        <v>104</v>
      </c>
      <c r="C13" s="171"/>
      <c r="D13" s="172"/>
      <c r="E13" s="173"/>
      <c r="F13" s="173"/>
      <c r="G13" s="174"/>
      <c r="H13" s="173"/>
      <c r="I13" s="175"/>
      <c r="J13" s="161"/>
      <c r="K13" s="162"/>
      <c r="L13" s="161"/>
      <c r="M13" s="161"/>
      <c r="N13" s="116"/>
      <c r="O13" s="116"/>
      <c r="P13" s="116"/>
      <c r="Q13" s="116"/>
      <c r="R13" s="116"/>
      <c r="S13" s="116"/>
      <c r="T13" s="116"/>
      <c r="U13" s="116"/>
      <c r="V13" s="116"/>
    </row>
    <row r="14" spans="1:22" ht="15.75" x14ac:dyDescent="0.25">
      <c r="A14" s="116"/>
      <c r="B14" s="176" t="s">
        <v>105</v>
      </c>
      <c r="C14" s="176"/>
      <c r="D14" s="177">
        <f xml:space="preserve"> SUBTOTAL(103,D29:D78)</f>
        <v>0</v>
      </c>
      <c r="E14" s="173"/>
      <c r="F14" s="173"/>
      <c r="G14" s="174"/>
      <c r="H14" s="173"/>
      <c r="N14" s="116"/>
      <c r="O14" s="116"/>
      <c r="P14" s="116"/>
      <c r="Q14" s="116"/>
      <c r="R14" s="116"/>
      <c r="S14" s="116"/>
      <c r="T14" s="116"/>
      <c r="U14" s="116"/>
      <c r="V14" s="116"/>
    </row>
    <row r="15" spans="1:22" ht="15.6" x14ac:dyDescent="0.3">
      <c r="A15" s="116"/>
      <c r="B15" s="173"/>
      <c r="C15" s="173"/>
      <c r="D15" s="173"/>
      <c r="E15" s="179"/>
      <c r="F15" s="179"/>
      <c r="G15" s="180"/>
      <c r="H15" s="173"/>
      <c r="L15" s="173"/>
      <c r="M15" s="181"/>
      <c r="N15" s="181"/>
      <c r="O15" s="116"/>
      <c r="P15" s="116"/>
      <c r="Q15" s="116"/>
      <c r="R15" s="116"/>
      <c r="S15" s="116"/>
      <c r="T15" s="116"/>
      <c r="U15" s="116"/>
      <c r="V15" s="116"/>
    </row>
    <row r="16" spans="1:22" ht="15.75" x14ac:dyDescent="0.25">
      <c r="A16" s="116"/>
      <c r="B16" s="163" t="s">
        <v>106</v>
      </c>
      <c r="C16" s="163"/>
      <c r="D16" s="165"/>
      <c r="E16" s="165"/>
      <c r="F16" s="165"/>
      <c r="G16" s="166"/>
      <c r="H16" s="173"/>
      <c r="L16" s="173"/>
      <c r="M16" s="182"/>
      <c r="N16" s="182"/>
      <c r="O16" s="116"/>
      <c r="P16" s="116"/>
      <c r="Q16" s="116"/>
      <c r="R16" s="116"/>
      <c r="S16" s="116"/>
      <c r="T16" s="116"/>
      <c r="U16" s="116"/>
      <c r="V16" s="116"/>
    </row>
    <row r="17" spans="1:22" ht="15.75" x14ac:dyDescent="0.25">
      <c r="A17" s="116"/>
      <c r="B17" s="183" t="s">
        <v>8</v>
      </c>
      <c r="C17" s="183"/>
      <c r="D17" s="183" t="s">
        <v>9</v>
      </c>
      <c r="E17" s="183" t="s">
        <v>10</v>
      </c>
      <c r="F17" s="183" t="s">
        <v>107</v>
      </c>
      <c r="G17" s="184" t="s">
        <v>13</v>
      </c>
      <c r="H17" s="181"/>
      <c r="L17" s="173"/>
      <c r="M17" s="182"/>
      <c r="N17" s="182"/>
      <c r="O17" s="116"/>
      <c r="P17" s="116"/>
      <c r="Q17" s="116"/>
      <c r="R17" s="116"/>
      <c r="S17" s="116"/>
      <c r="T17" s="116"/>
      <c r="U17" s="116"/>
      <c r="V17" s="116"/>
    </row>
    <row r="18" spans="1:22" ht="15.6" x14ac:dyDescent="0.3">
      <c r="A18" s="116"/>
      <c r="B18" s="185" t="s">
        <v>108</v>
      </c>
      <c r="C18" s="185"/>
      <c r="D18" s="186" t="s">
        <v>36</v>
      </c>
      <c r="E18" s="187" t="s">
        <v>109</v>
      </c>
      <c r="F18" s="188"/>
      <c r="G18" s="189"/>
      <c r="H18" s="190"/>
      <c r="L18" s="173"/>
      <c r="M18" s="182"/>
      <c r="N18" s="182"/>
      <c r="O18" s="116"/>
      <c r="P18" s="116"/>
      <c r="Q18" s="116"/>
      <c r="R18" s="116"/>
      <c r="S18" s="116"/>
      <c r="T18" s="116"/>
      <c r="U18" s="116"/>
      <c r="V18" s="116"/>
    </row>
    <row r="19" spans="1:22" ht="15.6" x14ac:dyDescent="0.3">
      <c r="A19" s="116"/>
      <c r="B19" s="191"/>
      <c r="C19" s="191"/>
      <c r="D19" s="173"/>
      <c r="E19" s="173"/>
      <c r="F19" s="192"/>
      <c r="G19" s="190"/>
      <c r="H19" s="193"/>
      <c r="I19" s="175"/>
      <c r="J19" s="194"/>
      <c r="K19" s="195"/>
      <c r="L19" s="173"/>
      <c r="M19" s="182"/>
      <c r="N19" s="182"/>
      <c r="O19" s="116"/>
      <c r="P19" s="116"/>
      <c r="Q19" s="116"/>
      <c r="R19" s="116"/>
      <c r="S19" s="116"/>
      <c r="T19" s="116"/>
      <c r="U19" s="116"/>
      <c r="V19" s="116"/>
    </row>
    <row r="20" spans="1:22" ht="15.6" x14ac:dyDescent="0.3">
      <c r="A20" s="116"/>
      <c r="B20" s="191" t="s">
        <v>110</v>
      </c>
      <c r="C20" s="191"/>
      <c r="D20" s="196"/>
      <c r="E20" s="173"/>
      <c r="F20" s="192"/>
      <c r="G20" s="193"/>
      <c r="H20" s="193"/>
      <c r="I20" s="197"/>
      <c r="J20" s="194"/>
      <c r="K20" s="195"/>
      <c r="L20" s="194"/>
      <c r="M20" s="194"/>
      <c r="N20" s="116"/>
      <c r="O20" s="116"/>
      <c r="P20" s="116"/>
      <c r="Q20" s="116"/>
      <c r="R20" s="116"/>
      <c r="S20" s="116"/>
      <c r="T20" s="116"/>
      <c r="U20" s="116"/>
      <c r="V20" s="116"/>
    </row>
    <row r="21" spans="1:22" ht="15.75" x14ac:dyDescent="0.25">
      <c r="A21" s="182"/>
      <c r="B21" s="183" t="s">
        <v>8</v>
      </c>
      <c r="C21" s="183"/>
      <c r="D21" s="183" t="s">
        <v>9</v>
      </c>
      <c r="E21" s="183" t="s">
        <v>111</v>
      </c>
      <c r="F21" s="181"/>
      <c r="G21" s="193"/>
      <c r="H21" s="193"/>
      <c r="I21" s="198"/>
      <c r="J21" s="197"/>
      <c r="K21" s="199"/>
      <c r="L21" s="197"/>
      <c r="M21" s="197"/>
      <c r="N21" s="182"/>
      <c r="O21" s="182"/>
      <c r="P21" s="182"/>
      <c r="Q21" s="182"/>
      <c r="R21" s="182"/>
      <c r="S21" s="182"/>
      <c r="T21" s="182"/>
      <c r="U21" s="182"/>
      <c r="V21" s="182"/>
    </row>
    <row r="22" spans="1:22" ht="18" x14ac:dyDescent="0.3">
      <c r="A22" s="116"/>
      <c r="B22" s="200" t="s">
        <v>112</v>
      </c>
      <c r="C22" s="200"/>
      <c r="D22" s="201" t="s">
        <v>36</v>
      </c>
      <c r="E22" s="201">
        <v>10001125</v>
      </c>
      <c r="F22" s="202"/>
      <c r="G22" s="193"/>
      <c r="H22" s="193"/>
      <c r="I22" s="175"/>
      <c r="J22" s="197"/>
      <c r="K22" s="199"/>
      <c r="L22" s="197"/>
      <c r="M22" s="197"/>
      <c r="N22" s="116"/>
      <c r="O22" s="116"/>
    </row>
    <row r="23" spans="1:22" ht="18" x14ac:dyDescent="0.3">
      <c r="A23" s="116"/>
      <c r="B23" s="203" t="s">
        <v>113</v>
      </c>
      <c r="C23" s="203"/>
      <c r="D23" s="204" t="s">
        <v>36</v>
      </c>
      <c r="E23" s="204">
        <v>10001128</v>
      </c>
      <c r="F23" s="202"/>
      <c r="G23" s="193"/>
      <c r="H23" s="193"/>
      <c r="I23" s="175"/>
      <c r="J23" s="197"/>
      <c r="K23" s="199"/>
      <c r="L23" s="197"/>
      <c r="M23" s="197"/>
      <c r="N23" s="116"/>
      <c r="O23" s="116"/>
    </row>
    <row r="24" spans="1:22" ht="15.6" x14ac:dyDescent="0.3">
      <c r="A24" s="116"/>
      <c r="B24" s="191"/>
      <c r="C24" s="191"/>
      <c r="D24" s="173"/>
      <c r="E24" s="173"/>
      <c r="F24" s="192"/>
      <c r="G24" s="190"/>
      <c r="H24" s="190"/>
      <c r="I24" s="161"/>
      <c r="J24" s="197"/>
      <c r="K24" s="199"/>
      <c r="L24" s="197"/>
      <c r="M24" s="197"/>
      <c r="N24" s="116"/>
      <c r="O24" s="116"/>
      <c r="P24" s="116"/>
      <c r="Q24" s="116"/>
      <c r="R24" s="116"/>
      <c r="S24" s="116"/>
      <c r="T24" s="116"/>
      <c r="U24" s="116"/>
      <c r="V24" s="116"/>
    </row>
    <row r="25" spans="1:22" ht="15.6" x14ac:dyDescent="0.3">
      <c r="A25" s="116"/>
      <c r="B25" s="205" t="s">
        <v>114</v>
      </c>
      <c r="C25" s="205"/>
      <c r="D25" s="206"/>
      <c r="E25" s="206"/>
      <c r="F25" s="207"/>
      <c r="G25" s="208"/>
      <c r="H25" s="209"/>
      <c r="I25" s="210"/>
      <c r="J25" s="210"/>
      <c r="K25" s="211"/>
      <c r="L25" s="210"/>
      <c r="M25" s="210"/>
      <c r="N25" s="209"/>
      <c r="O25" s="209"/>
      <c r="P25" s="209"/>
      <c r="Q25" s="209"/>
      <c r="R25" s="209"/>
      <c r="S25" s="209"/>
      <c r="T25" s="209"/>
      <c r="U25" s="209"/>
      <c r="V25" s="209"/>
    </row>
    <row r="26" spans="1:22" ht="18.75" x14ac:dyDescent="0.25">
      <c r="A26" s="116"/>
      <c r="B26" s="278" t="s">
        <v>115</v>
      </c>
      <c r="C26" s="278"/>
      <c r="D26" s="278"/>
      <c r="E26" s="278"/>
      <c r="F26" s="278"/>
      <c r="G26" s="278"/>
      <c r="H26" s="278"/>
      <c r="I26" s="161"/>
      <c r="J26" s="161"/>
      <c r="K26" s="162"/>
      <c r="L26" s="161"/>
      <c r="M26" s="161"/>
      <c r="N26" s="116"/>
      <c r="O26" s="115" t="s">
        <v>50</v>
      </c>
      <c r="P26" s="116"/>
      <c r="R26" s="116"/>
      <c r="S26" s="117" t="s">
        <v>51</v>
      </c>
      <c r="T26" s="117"/>
      <c r="U26" s="117" t="s">
        <v>52</v>
      </c>
      <c r="V26" s="116"/>
    </row>
    <row r="27" spans="1:22" ht="18.75" x14ac:dyDescent="0.3">
      <c r="O27" s="115" t="s">
        <v>53</v>
      </c>
      <c r="S27" s="118"/>
      <c r="T27" s="118"/>
      <c r="U27" s="117" t="s">
        <v>54</v>
      </c>
    </row>
    <row r="28" spans="1:22" s="214" customFormat="1" ht="66" customHeight="1" x14ac:dyDescent="0.25">
      <c r="B28" s="229" t="s">
        <v>121</v>
      </c>
      <c r="C28" s="229" t="s">
        <v>79</v>
      </c>
      <c r="D28" s="230" t="s">
        <v>80</v>
      </c>
      <c r="E28" s="230" t="s">
        <v>81</v>
      </c>
      <c r="F28" s="230" t="s">
        <v>82</v>
      </c>
      <c r="G28" s="230" t="s">
        <v>83</v>
      </c>
      <c r="H28" s="230" t="s">
        <v>84</v>
      </c>
      <c r="I28" s="230" t="s">
        <v>85</v>
      </c>
      <c r="J28" s="230" t="s">
        <v>86</v>
      </c>
      <c r="K28" s="230" t="s">
        <v>87</v>
      </c>
      <c r="L28" s="230" t="s">
        <v>88</v>
      </c>
      <c r="M28" s="230" t="s">
        <v>89</v>
      </c>
      <c r="N28" s="230" t="s">
        <v>90</v>
      </c>
      <c r="O28" s="230" t="s">
        <v>91</v>
      </c>
      <c r="P28" s="230" t="s">
        <v>71</v>
      </c>
      <c r="Q28" s="230" t="s">
        <v>72</v>
      </c>
      <c r="R28" s="230" t="s">
        <v>73</v>
      </c>
      <c r="S28" s="230" t="s">
        <v>74</v>
      </c>
      <c r="T28" s="230" t="s">
        <v>75</v>
      </c>
      <c r="U28" s="231" t="s">
        <v>76</v>
      </c>
    </row>
    <row r="29" spans="1:22" ht="21" x14ac:dyDescent="0.4">
      <c r="A29" s="213">
        <v>1</v>
      </c>
      <c r="B29" s="232"/>
      <c r="C29" s="233"/>
      <c r="D29" s="234"/>
      <c r="E29" s="234"/>
      <c r="F29" s="233"/>
      <c r="G29" s="234"/>
      <c r="H29" s="241"/>
      <c r="I29" s="234"/>
      <c r="J29" s="235"/>
      <c r="K29" s="235"/>
      <c r="L29" s="236"/>
      <c r="M29" s="236"/>
      <c r="N29" s="237" t="str">
        <f>IF(J29="","",IF(J29&gt;2,100,50))</f>
        <v/>
      </c>
      <c r="O29" s="237" t="str">
        <f>IF(M29="","",(M29*N29)/(J29*6.7*1000))</f>
        <v/>
      </c>
      <c r="P29" s="238" t="str">
        <f>IF(M29&gt;=800,5,IF(M29&gt;=600,4,IF(M29&gt;=500,3,IF(M29&gt;=400,2.5,IF(M29&gt;=300,2,"")))))</f>
        <v/>
      </c>
      <c r="Q29" s="238" t="str">
        <f>IF(N29 ="","",(N29*P29))</f>
        <v/>
      </c>
      <c r="R29" s="234"/>
      <c r="S29" s="234"/>
      <c r="T29" s="234"/>
      <c r="U29" s="239"/>
    </row>
    <row r="30" spans="1:22" ht="21" x14ac:dyDescent="0.4">
      <c r="A30" s="213">
        <v>2</v>
      </c>
      <c r="B30" s="232"/>
      <c r="C30" s="233"/>
      <c r="D30" s="234"/>
      <c r="E30" s="234"/>
      <c r="F30" s="233"/>
      <c r="G30" s="234"/>
      <c r="H30" s="241"/>
      <c r="I30" s="234"/>
      <c r="J30" s="235"/>
      <c r="K30" s="235"/>
      <c r="L30" s="236"/>
      <c r="M30" s="236"/>
      <c r="N30" s="237" t="str">
        <f t="shared" ref="N30:N78" si="0">IF(J30="","",IF(J30&gt;2,100,50))</f>
        <v/>
      </c>
      <c r="O30" s="237" t="str">
        <f t="shared" ref="O30:O78" si="1">IF(M30="","",(M30*N30)/(J30*6.7*1000))</f>
        <v/>
      </c>
      <c r="P30" s="238" t="str">
        <f t="shared" ref="P30:P78" si="2">IF(M30&gt;=800,5,IF(M30&gt;=600,4,IF(M30&gt;=500,3,IF(M30&gt;=400,2.5,IF(M30&gt;=300,2,"")))))</f>
        <v/>
      </c>
      <c r="Q30" s="238" t="str">
        <f t="shared" ref="Q30:Q78" si="3">IF(N30 ="","",(N30*P30))</f>
        <v/>
      </c>
      <c r="R30" s="234"/>
      <c r="S30" s="234"/>
      <c r="T30" s="234"/>
      <c r="U30" s="239"/>
    </row>
    <row r="31" spans="1:22" ht="21" x14ac:dyDescent="0.4">
      <c r="A31" s="213">
        <v>3</v>
      </c>
      <c r="B31" s="232"/>
      <c r="C31" s="233"/>
      <c r="D31" s="234"/>
      <c r="E31" s="234"/>
      <c r="F31" s="233"/>
      <c r="G31" s="234"/>
      <c r="H31" s="241"/>
      <c r="I31" s="234"/>
      <c r="J31" s="235"/>
      <c r="K31" s="235"/>
      <c r="L31" s="236"/>
      <c r="M31" s="236"/>
      <c r="N31" s="237" t="str">
        <f t="shared" si="0"/>
        <v/>
      </c>
      <c r="O31" s="237" t="str">
        <f t="shared" si="1"/>
        <v/>
      </c>
      <c r="P31" s="238" t="str">
        <f t="shared" si="2"/>
        <v/>
      </c>
      <c r="Q31" s="238" t="str">
        <f t="shared" si="3"/>
        <v/>
      </c>
      <c r="R31" s="234"/>
      <c r="S31" s="234"/>
      <c r="T31" s="234"/>
      <c r="U31" s="239"/>
    </row>
    <row r="32" spans="1:22" ht="21" x14ac:dyDescent="0.4">
      <c r="A32" s="213">
        <v>4</v>
      </c>
      <c r="B32" s="232"/>
      <c r="C32" s="233"/>
      <c r="D32" s="234"/>
      <c r="E32" s="234"/>
      <c r="F32" s="233"/>
      <c r="G32" s="234"/>
      <c r="H32" s="241"/>
      <c r="I32" s="234"/>
      <c r="J32" s="235"/>
      <c r="K32" s="235"/>
      <c r="L32" s="236"/>
      <c r="M32" s="236"/>
      <c r="N32" s="237" t="str">
        <f t="shared" si="0"/>
        <v/>
      </c>
      <c r="O32" s="237" t="str">
        <f t="shared" si="1"/>
        <v/>
      </c>
      <c r="P32" s="238" t="str">
        <f t="shared" si="2"/>
        <v/>
      </c>
      <c r="Q32" s="238" t="str">
        <f t="shared" si="3"/>
        <v/>
      </c>
      <c r="R32" s="234"/>
      <c r="S32" s="234"/>
      <c r="T32" s="234"/>
      <c r="U32" s="239"/>
    </row>
    <row r="33" spans="1:21" ht="21" x14ac:dyDescent="0.4">
      <c r="A33" s="213">
        <v>5</v>
      </c>
      <c r="B33" s="232"/>
      <c r="C33" s="233"/>
      <c r="D33" s="234"/>
      <c r="E33" s="234"/>
      <c r="F33" s="233"/>
      <c r="G33" s="234"/>
      <c r="H33" s="241"/>
      <c r="I33" s="234"/>
      <c r="J33" s="235"/>
      <c r="K33" s="235"/>
      <c r="L33" s="236"/>
      <c r="M33" s="236"/>
      <c r="N33" s="237" t="str">
        <f t="shared" si="0"/>
        <v/>
      </c>
      <c r="O33" s="237" t="str">
        <f t="shared" si="1"/>
        <v/>
      </c>
      <c r="P33" s="238" t="str">
        <f t="shared" si="2"/>
        <v/>
      </c>
      <c r="Q33" s="238" t="str">
        <f t="shared" si="3"/>
        <v/>
      </c>
      <c r="R33" s="234"/>
      <c r="S33" s="234"/>
      <c r="T33" s="234"/>
      <c r="U33" s="239"/>
    </row>
    <row r="34" spans="1:21" ht="21" x14ac:dyDescent="0.4">
      <c r="A34" s="213">
        <v>6</v>
      </c>
      <c r="B34" s="232"/>
      <c r="C34" s="233"/>
      <c r="D34" s="234"/>
      <c r="E34" s="234"/>
      <c r="F34" s="233"/>
      <c r="G34" s="234"/>
      <c r="H34" s="241"/>
      <c r="I34" s="234"/>
      <c r="J34" s="235"/>
      <c r="K34" s="235"/>
      <c r="L34" s="236"/>
      <c r="M34" s="236"/>
      <c r="N34" s="237" t="str">
        <f t="shared" si="0"/>
        <v/>
      </c>
      <c r="O34" s="237" t="str">
        <f t="shared" si="1"/>
        <v/>
      </c>
      <c r="P34" s="238" t="str">
        <f t="shared" si="2"/>
        <v/>
      </c>
      <c r="Q34" s="238" t="str">
        <f t="shared" si="3"/>
        <v/>
      </c>
      <c r="R34" s="234"/>
      <c r="S34" s="234"/>
      <c r="T34" s="234"/>
      <c r="U34" s="239"/>
    </row>
    <row r="35" spans="1:21" ht="21" x14ac:dyDescent="0.4">
      <c r="A35" s="213">
        <v>7</v>
      </c>
      <c r="B35" s="232"/>
      <c r="C35" s="233"/>
      <c r="D35" s="234"/>
      <c r="E35" s="234"/>
      <c r="F35" s="233"/>
      <c r="G35" s="234"/>
      <c r="H35" s="241"/>
      <c r="I35" s="234"/>
      <c r="J35" s="235"/>
      <c r="K35" s="235"/>
      <c r="L35" s="236"/>
      <c r="M35" s="236"/>
      <c r="N35" s="237" t="str">
        <f t="shared" si="0"/>
        <v/>
      </c>
      <c r="O35" s="237" t="str">
        <f t="shared" si="1"/>
        <v/>
      </c>
      <c r="P35" s="238" t="str">
        <f t="shared" si="2"/>
        <v/>
      </c>
      <c r="Q35" s="238" t="str">
        <f t="shared" si="3"/>
        <v/>
      </c>
      <c r="R35" s="234"/>
      <c r="S35" s="234"/>
      <c r="T35" s="234"/>
      <c r="U35" s="239"/>
    </row>
    <row r="36" spans="1:21" ht="21" x14ac:dyDescent="0.4">
      <c r="A36" s="213">
        <v>8</v>
      </c>
      <c r="B36" s="232"/>
      <c r="C36" s="233"/>
      <c r="D36" s="234"/>
      <c r="E36" s="234"/>
      <c r="F36" s="233"/>
      <c r="G36" s="234"/>
      <c r="H36" s="241"/>
      <c r="I36" s="234"/>
      <c r="J36" s="235"/>
      <c r="K36" s="235"/>
      <c r="L36" s="236"/>
      <c r="M36" s="236"/>
      <c r="N36" s="237" t="str">
        <f t="shared" si="0"/>
        <v/>
      </c>
      <c r="O36" s="237" t="str">
        <f t="shared" si="1"/>
        <v/>
      </c>
      <c r="P36" s="238" t="str">
        <f t="shared" si="2"/>
        <v/>
      </c>
      <c r="Q36" s="238" t="str">
        <f t="shared" si="3"/>
        <v/>
      </c>
      <c r="R36" s="234"/>
      <c r="S36" s="234"/>
      <c r="T36" s="234"/>
      <c r="U36" s="239"/>
    </row>
    <row r="37" spans="1:21" ht="21" x14ac:dyDescent="0.4">
      <c r="A37" s="213">
        <v>9</v>
      </c>
      <c r="B37" s="232"/>
      <c r="C37" s="233"/>
      <c r="D37" s="234"/>
      <c r="E37" s="234"/>
      <c r="F37" s="233"/>
      <c r="G37" s="234"/>
      <c r="H37" s="241"/>
      <c r="I37" s="234"/>
      <c r="J37" s="235"/>
      <c r="K37" s="235"/>
      <c r="L37" s="236"/>
      <c r="M37" s="236"/>
      <c r="N37" s="237" t="str">
        <f t="shared" si="0"/>
        <v/>
      </c>
      <c r="O37" s="237" t="str">
        <f t="shared" si="1"/>
        <v/>
      </c>
      <c r="P37" s="238" t="str">
        <f t="shared" si="2"/>
        <v/>
      </c>
      <c r="Q37" s="238" t="str">
        <f t="shared" si="3"/>
        <v/>
      </c>
      <c r="R37" s="234"/>
      <c r="S37" s="234"/>
      <c r="T37" s="234"/>
      <c r="U37" s="239"/>
    </row>
    <row r="38" spans="1:21" ht="21" x14ac:dyDescent="0.4">
      <c r="A38" s="213">
        <v>10</v>
      </c>
      <c r="B38" s="232"/>
      <c r="C38" s="233"/>
      <c r="D38" s="234"/>
      <c r="E38" s="234"/>
      <c r="F38" s="233"/>
      <c r="G38" s="234"/>
      <c r="H38" s="241"/>
      <c r="I38" s="234"/>
      <c r="J38" s="235"/>
      <c r="K38" s="235"/>
      <c r="L38" s="236"/>
      <c r="M38" s="236"/>
      <c r="N38" s="237" t="str">
        <f t="shared" si="0"/>
        <v/>
      </c>
      <c r="O38" s="237" t="str">
        <f t="shared" si="1"/>
        <v/>
      </c>
      <c r="P38" s="238" t="str">
        <f t="shared" si="2"/>
        <v/>
      </c>
      <c r="Q38" s="238" t="str">
        <f t="shared" si="3"/>
        <v/>
      </c>
      <c r="R38" s="234"/>
      <c r="S38" s="234"/>
      <c r="T38" s="234"/>
      <c r="U38" s="239"/>
    </row>
    <row r="39" spans="1:21" ht="21" x14ac:dyDescent="0.4">
      <c r="A39" s="213">
        <v>11</v>
      </c>
      <c r="B39" s="232"/>
      <c r="C39" s="233"/>
      <c r="D39" s="234"/>
      <c r="E39" s="234"/>
      <c r="F39" s="233"/>
      <c r="G39" s="234"/>
      <c r="H39" s="241"/>
      <c r="I39" s="234"/>
      <c r="J39" s="235"/>
      <c r="K39" s="235"/>
      <c r="L39" s="236"/>
      <c r="M39" s="236"/>
      <c r="N39" s="237" t="str">
        <f t="shared" si="0"/>
        <v/>
      </c>
      <c r="O39" s="237" t="str">
        <f t="shared" si="1"/>
        <v/>
      </c>
      <c r="P39" s="238" t="str">
        <f t="shared" si="2"/>
        <v/>
      </c>
      <c r="Q39" s="238" t="str">
        <f t="shared" si="3"/>
        <v/>
      </c>
      <c r="R39" s="234"/>
      <c r="S39" s="234"/>
      <c r="T39" s="234"/>
      <c r="U39" s="239"/>
    </row>
    <row r="40" spans="1:21" ht="21" x14ac:dyDescent="0.4">
      <c r="A40" s="213">
        <v>12</v>
      </c>
      <c r="B40" s="232"/>
      <c r="C40" s="233"/>
      <c r="D40" s="234"/>
      <c r="E40" s="234"/>
      <c r="F40" s="233"/>
      <c r="G40" s="234"/>
      <c r="H40" s="241"/>
      <c r="I40" s="234"/>
      <c r="J40" s="235"/>
      <c r="K40" s="235"/>
      <c r="L40" s="236"/>
      <c r="M40" s="236"/>
      <c r="N40" s="237" t="str">
        <f t="shared" si="0"/>
        <v/>
      </c>
      <c r="O40" s="237" t="str">
        <f t="shared" si="1"/>
        <v/>
      </c>
      <c r="P40" s="238" t="str">
        <f t="shared" si="2"/>
        <v/>
      </c>
      <c r="Q40" s="238" t="str">
        <f t="shared" si="3"/>
        <v/>
      </c>
      <c r="R40" s="234"/>
      <c r="S40" s="234"/>
      <c r="T40" s="234"/>
      <c r="U40" s="239"/>
    </row>
    <row r="41" spans="1:21" ht="21" x14ac:dyDescent="0.4">
      <c r="A41" s="213">
        <v>13</v>
      </c>
      <c r="B41" s="232"/>
      <c r="C41" s="233"/>
      <c r="D41" s="234"/>
      <c r="E41" s="234"/>
      <c r="F41" s="233"/>
      <c r="G41" s="234"/>
      <c r="H41" s="241"/>
      <c r="I41" s="234"/>
      <c r="J41" s="235"/>
      <c r="K41" s="235"/>
      <c r="L41" s="236"/>
      <c r="M41" s="236"/>
      <c r="N41" s="237" t="str">
        <f t="shared" si="0"/>
        <v/>
      </c>
      <c r="O41" s="237" t="str">
        <f t="shared" si="1"/>
        <v/>
      </c>
      <c r="P41" s="238" t="str">
        <f t="shared" si="2"/>
        <v/>
      </c>
      <c r="Q41" s="238" t="str">
        <f t="shared" si="3"/>
        <v/>
      </c>
      <c r="R41" s="234"/>
      <c r="S41" s="234"/>
      <c r="T41" s="234"/>
      <c r="U41" s="239"/>
    </row>
    <row r="42" spans="1:21" ht="21" x14ac:dyDescent="0.4">
      <c r="A42" s="213">
        <v>14</v>
      </c>
      <c r="B42" s="232"/>
      <c r="C42" s="233"/>
      <c r="D42" s="234"/>
      <c r="E42" s="234"/>
      <c r="F42" s="233"/>
      <c r="G42" s="234"/>
      <c r="H42" s="241"/>
      <c r="I42" s="234"/>
      <c r="J42" s="235"/>
      <c r="K42" s="235"/>
      <c r="L42" s="236"/>
      <c r="M42" s="236"/>
      <c r="N42" s="237" t="str">
        <f t="shared" si="0"/>
        <v/>
      </c>
      <c r="O42" s="237" t="str">
        <f t="shared" si="1"/>
        <v/>
      </c>
      <c r="P42" s="238" t="str">
        <f t="shared" si="2"/>
        <v/>
      </c>
      <c r="Q42" s="238" t="str">
        <f t="shared" si="3"/>
        <v/>
      </c>
      <c r="R42" s="234"/>
      <c r="S42" s="234"/>
      <c r="T42" s="234"/>
      <c r="U42" s="239"/>
    </row>
    <row r="43" spans="1:21" ht="21" x14ac:dyDescent="0.4">
      <c r="A43" s="213">
        <v>15</v>
      </c>
      <c r="B43" s="232"/>
      <c r="C43" s="233"/>
      <c r="D43" s="234"/>
      <c r="E43" s="234"/>
      <c r="F43" s="233"/>
      <c r="G43" s="234"/>
      <c r="H43" s="241"/>
      <c r="I43" s="234"/>
      <c r="J43" s="235"/>
      <c r="K43" s="235"/>
      <c r="L43" s="236"/>
      <c r="M43" s="236"/>
      <c r="N43" s="237" t="str">
        <f t="shared" si="0"/>
        <v/>
      </c>
      <c r="O43" s="237" t="str">
        <f t="shared" si="1"/>
        <v/>
      </c>
      <c r="P43" s="238" t="str">
        <f t="shared" si="2"/>
        <v/>
      </c>
      <c r="Q43" s="238" t="str">
        <f t="shared" si="3"/>
        <v/>
      </c>
      <c r="R43" s="234"/>
      <c r="S43" s="234"/>
      <c r="T43" s="234"/>
      <c r="U43" s="239"/>
    </row>
    <row r="44" spans="1:21" ht="21" x14ac:dyDescent="0.4">
      <c r="A44" s="213">
        <v>16</v>
      </c>
      <c r="B44" s="232"/>
      <c r="C44" s="233"/>
      <c r="D44" s="234"/>
      <c r="E44" s="234"/>
      <c r="F44" s="233"/>
      <c r="G44" s="234"/>
      <c r="H44" s="241"/>
      <c r="I44" s="234"/>
      <c r="J44" s="235"/>
      <c r="K44" s="235"/>
      <c r="L44" s="236"/>
      <c r="M44" s="236"/>
      <c r="N44" s="237" t="str">
        <f t="shared" si="0"/>
        <v/>
      </c>
      <c r="O44" s="237" t="str">
        <f t="shared" si="1"/>
        <v/>
      </c>
      <c r="P44" s="238" t="str">
        <f t="shared" si="2"/>
        <v/>
      </c>
      <c r="Q44" s="238" t="str">
        <f t="shared" si="3"/>
        <v/>
      </c>
      <c r="R44" s="234"/>
      <c r="S44" s="234"/>
      <c r="T44" s="234"/>
      <c r="U44" s="239"/>
    </row>
    <row r="45" spans="1:21" ht="21" x14ac:dyDescent="0.4">
      <c r="A45" s="213">
        <v>17</v>
      </c>
      <c r="B45" s="232"/>
      <c r="C45" s="233"/>
      <c r="D45" s="234"/>
      <c r="E45" s="234"/>
      <c r="F45" s="233"/>
      <c r="G45" s="234"/>
      <c r="H45" s="241"/>
      <c r="I45" s="234"/>
      <c r="J45" s="235"/>
      <c r="K45" s="235"/>
      <c r="L45" s="236"/>
      <c r="M45" s="236"/>
      <c r="N45" s="237" t="str">
        <f t="shared" si="0"/>
        <v/>
      </c>
      <c r="O45" s="237" t="str">
        <f t="shared" si="1"/>
        <v/>
      </c>
      <c r="P45" s="238" t="str">
        <f t="shared" si="2"/>
        <v/>
      </c>
      <c r="Q45" s="238" t="str">
        <f t="shared" si="3"/>
        <v/>
      </c>
      <c r="R45" s="234"/>
      <c r="S45" s="234"/>
      <c r="T45" s="234"/>
      <c r="U45" s="239"/>
    </row>
    <row r="46" spans="1:21" ht="21" x14ac:dyDescent="0.4">
      <c r="A46" s="213">
        <v>18</v>
      </c>
      <c r="B46" s="232"/>
      <c r="C46" s="233"/>
      <c r="D46" s="234"/>
      <c r="E46" s="234"/>
      <c r="F46" s="233"/>
      <c r="G46" s="234"/>
      <c r="H46" s="241"/>
      <c r="I46" s="234"/>
      <c r="J46" s="235"/>
      <c r="K46" s="235"/>
      <c r="L46" s="236"/>
      <c r="M46" s="236"/>
      <c r="N46" s="237" t="str">
        <f t="shared" si="0"/>
        <v/>
      </c>
      <c r="O46" s="237" t="str">
        <f t="shared" si="1"/>
        <v/>
      </c>
      <c r="P46" s="238" t="str">
        <f t="shared" si="2"/>
        <v/>
      </c>
      <c r="Q46" s="238" t="str">
        <f t="shared" si="3"/>
        <v/>
      </c>
      <c r="R46" s="234"/>
      <c r="S46" s="234"/>
      <c r="T46" s="234"/>
      <c r="U46" s="239"/>
    </row>
    <row r="47" spans="1:21" ht="21" x14ac:dyDescent="0.4">
      <c r="A47" s="213">
        <v>19</v>
      </c>
      <c r="B47" s="232"/>
      <c r="C47" s="233"/>
      <c r="D47" s="234"/>
      <c r="E47" s="234"/>
      <c r="F47" s="233"/>
      <c r="G47" s="234"/>
      <c r="H47" s="241"/>
      <c r="I47" s="234"/>
      <c r="J47" s="235"/>
      <c r="K47" s="235"/>
      <c r="L47" s="236"/>
      <c r="M47" s="236"/>
      <c r="N47" s="237" t="str">
        <f t="shared" si="0"/>
        <v/>
      </c>
      <c r="O47" s="237" t="str">
        <f t="shared" si="1"/>
        <v/>
      </c>
      <c r="P47" s="238" t="str">
        <f t="shared" si="2"/>
        <v/>
      </c>
      <c r="Q47" s="238" t="str">
        <f t="shared" si="3"/>
        <v/>
      </c>
      <c r="R47" s="234"/>
      <c r="S47" s="234"/>
      <c r="T47" s="234"/>
      <c r="U47" s="239"/>
    </row>
    <row r="48" spans="1:21" ht="21" x14ac:dyDescent="0.4">
      <c r="A48" s="213">
        <v>20</v>
      </c>
      <c r="B48" s="232"/>
      <c r="C48" s="233"/>
      <c r="D48" s="234"/>
      <c r="E48" s="234"/>
      <c r="F48" s="233"/>
      <c r="G48" s="234"/>
      <c r="H48" s="241"/>
      <c r="I48" s="234"/>
      <c r="J48" s="235"/>
      <c r="K48" s="235"/>
      <c r="L48" s="236"/>
      <c r="M48" s="236"/>
      <c r="N48" s="237" t="str">
        <f t="shared" si="0"/>
        <v/>
      </c>
      <c r="O48" s="237" t="str">
        <f t="shared" si="1"/>
        <v/>
      </c>
      <c r="P48" s="238" t="str">
        <f t="shared" si="2"/>
        <v/>
      </c>
      <c r="Q48" s="238" t="str">
        <f t="shared" si="3"/>
        <v/>
      </c>
      <c r="R48" s="234"/>
      <c r="S48" s="234"/>
      <c r="T48" s="234"/>
      <c r="U48" s="239"/>
    </row>
    <row r="49" spans="1:21" ht="21" x14ac:dyDescent="0.4">
      <c r="A49" s="213">
        <v>21</v>
      </c>
      <c r="B49" s="232"/>
      <c r="C49" s="233"/>
      <c r="D49" s="234"/>
      <c r="E49" s="234"/>
      <c r="F49" s="233"/>
      <c r="G49" s="234"/>
      <c r="H49" s="241"/>
      <c r="I49" s="234"/>
      <c r="J49" s="235"/>
      <c r="K49" s="235"/>
      <c r="L49" s="236"/>
      <c r="M49" s="236"/>
      <c r="N49" s="237" t="str">
        <f t="shared" si="0"/>
        <v/>
      </c>
      <c r="O49" s="237" t="str">
        <f t="shared" si="1"/>
        <v/>
      </c>
      <c r="P49" s="238" t="str">
        <f t="shared" si="2"/>
        <v/>
      </c>
      <c r="Q49" s="238" t="str">
        <f t="shared" si="3"/>
        <v/>
      </c>
      <c r="R49" s="234"/>
      <c r="S49" s="234"/>
      <c r="T49" s="234"/>
      <c r="U49" s="239"/>
    </row>
    <row r="50" spans="1:21" ht="21" x14ac:dyDescent="0.4">
      <c r="A50" s="213">
        <v>22</v>
      </c>
      <c r="B50" s="232"/>
      <c r="C50" s="233"/>
      <c r="D50" s="234"/>
      <c r="E50" s="234"/>
      <c r="F50" s="233"/>
      <c r="G50" s="234"/>
      <c r="H50" s="241"/>
      <c r="I50" s="234"/>
      <c r="J50" s="235"/>
      <c r="K50" s="235"/>
      <c r="L50" s="236"/>
      <c r="M50" s="236"/>
      <c r="N50" s="237" t="str">
        <f t="shared" si="0"/>
        <v/>
      </c>
      <c r="O50" s="237" t="str">
        <f t="shared" si="1"/>
        <v/>
      </c>
      <c r="P50" s="238" t="str">
        <f t="shared" si="2"/>
        <v/>
      </c>
      <c r="Q50" s="238" t="str">
        <f t="shared" si="3"/>
        <v/>
      </c>
      <c r="R50" s="234"/>
      <c r="S50" s="234"/>
      <c r="T50" s="234"/>
      <c r="U50" s="239"/>
    </row>
    <row r="51" spans="1:21" ht="21" x14ac:dyDescent="0.4">
      <c r="A51" s="213">
        <v>23</v>
      </c>
      <c r="B51" s="232"/>
      <c r="C51" s="233"/>
      <c r="D51" s="234"/>
      <c r="E51" s="234"/>
      <c r="F51" s="233"/>
      <c r="G51" s="234"/>
      <c r="H51" s="241"/>
      <c r="I51" s="234"/>
      <c r="J51" s="235"/>
      <c r="K51" s="235"/>
      <c r="L51" s="236"/>
      <c r="M51" s="236"/>
      <c r="N51" s="237" t="str">
        <f t="shared" si="0"/>
        <v/>
      </c>
      <c r="O51" s="237" t="str">
        <f t="shared" si="1"/>
        <v/>
      </c>
      <c r="P51" s="238" t="str">
        <f t="shared" si="2"/>
        <v/>
      </c>
      <c r="Q51" s="238" t="str">
        <f t="shared" si="3"/>
        <v/>
      </c>
      <c r="R51" s="234"/>
      <c r="S51" s="234"/>
      <c r="T51" s="234"/>
      <c r="U51" s="239"/>
    </row>
    <row r="52" spans="1:21" ht="21" x14ac:dyDescent="0.4">
      <c r="A52" s="213">
        <v>24</v>
      </c>
      <c r="B52" s="232"/>
      <c r="C52" s="233"/>
      <c r="D52" s="234"/>
      <c r="E52" s="234"/>
      <c r="F52" s="233"/>
      <c r="G52" s="234"/>
      <c r="H52" s="241"/>
      <c r="I52" s="234"/>
      <c r="J52" s="235"/>
      <c r="K52" s="235"/>
      <c r="L52" s="236"/>
      <c r="M52" s="236"/>
      <c r="N52" s="237" t="str">
        <f t="shared" si="0"/>
        <v/>
      </c>
      <c r="O52" s="237" t="str">
        <f t="shared" si="1"/>
        <v/>
      </c>
      <c r="P52" s="238" t="str">
        <f t="shared" si="2"/>
        <v/>
      </c>
      <c r="Q52" s="238" t="str">
        <f t="shared" si="3"/>
        <v/>
      </c>
      <c r="R52" s="234"/>
      <c r="S52" s="234"/>
      <c r="T52" s="234"/>
      <c r="U52" s="239"/>
    </row>
    <row r="53" spans="1:21" ht="21" x14ac:dyDescent="0.4">
      <c r="A53" s="213">
        <v>25</v>
      </c>
      <c r="B53" s="232"/>
      <c r="C53" s="233"/>
      <c r="D53" s="234"/>
      <c r="E53" s="234"/>
      <c r="F53" s="233"/>
      <c r="G53" s="234"/>
      <c r="H53" s="241"/>
      <c r="I53" s="234"/>
      <c r="J53" s="235"/>
      <c r="K53" s="235"/>
      <c r="L53" s="236"/>
      <c r="M53" s="236"/>
      <c r="N53" s="237" t="str">
        <f t="shared" si="0"/>
        <v/>
      </c>
      <c r="O53" s="237" t="str">
        <f t="shared" si="1"/>
        <v/>
      </c>
      <c r="P53" s="238" t="str">
        <f t="shared" si="2"/>
        <v/>
      </c>
      <c r="Q53" s="238" t="str">
        <f t="shared" si="3"/>
        <v/>
      </c>
      <c r="R53" s="234"/>
      <c r="S53" s="234"/>
      <c r="T53" s="234"/>
      <c r="U53" s="239"/>
    </row>
    <row r="54" spans="1:21" ht="21" x14ac:dyDescent="0.4">
      <c r="A54" s="213">
        <v>26</v>
      </c>
      <c r="B54" s="232"/>
      <c r="C54" s="233"/>
      <c r="D54" s="234"/>
      <c r="E54" s="234"/>
      <c r="F54" s="233"/>
      <c r="G54" s="234"/>
      <c r="H54" s="241"/>
      <c r="I54" s="234"/>
      <c r="J54" s="235"/>
      <c r="K54" s="235"/>
      <c r="L54" s="236"/>
      <c r="M54" s="236"/>
      <c r="N54" s="237" t="str">
        <f t="shared" si="0"/>
        <v/>
      </c>
      <c r="O54" s="237" t="str">
        <f t="shared" si="1"/>
        <v/>
      </c>
      <c r="P54" s="238" t="str">
        <f t="shared" si="2"/>
        <v/>
      </c>
      <c r="Q54" s="238" t="str">
        <f t="shared" si="3"/>
        <v/>
      </c>
      <c r="R54" s="234"/>
      <c r="S54" s="234"/>
      <c r="T54" s="234"/>
      <c r="U54" s="239"/>
    </row>
    <row r="55" spans="1:21" ht="21" x14ac:dyDescent="0.4">
      <c r="A55" s="213">
        <v>27</v>
      </c>
      <c r="B55" s="232"/>
      <c r="C55" s="233"/>
      <c r="D55" s="234"/>
      <c r="E55" s="234"/>
      <c r="F55" s="233"/>
      <c r="G55" s="234"/>
      <c r="H55" s="241"/>
      <c r="I55" s="234"/>
      <c r="J55" s="235"/>
      <c r="K55" s="235"/>
      <c r="L55" s="236"/>
      <c r="M55" s="236"/>
      <c r="N55" s="237" t="str">
        <f t="shared" si="0"/>
        <v/>
      </c>
      <c r="O55" s="237" t="str">
        <f t="shared" si="1"/>
        <v/>
      </c>
      <c r="P55" s="238" t="str">
        <f t="shared" si="2"/>
        <v/>
      </c>
      <c r="Q55" s="238" t="str">
        <f t="shared" si="3"/>
        <v/>
      </c>
      <c r="R55" s="234"/>
      <c r="S55" s="234"/>
      <c r="T55" s="234"/>
      <c r="U55" s="239"/>
    </row>
    <row r="56" spans="1:21" ht="21" x14ac:dyDescent="0.4">
      <c r="A56" s="213">
        <v>28</v>
      </c>
      <c r="B56" s="232"/>
      <c r="C56" s="233"/>
      <c r="D56" s="234"/>
      <c r="E56" s="234"/>
      <c r="F56" s="233"/>
      <c r="G56" s="234"/>
      <c r="H56" s="241"/>
      <c r="I56" s="234"/>
      <c r="J56" s="235"/>
      <c r="K56" s="235"/>
      <c r="L56" s="236"/>
      <c r="M56" s="236"/>
      <c r="N56" s="237" t="str">
        <f t="shared" si="0"/>
        <v/>
      </c>
      <c r="O56" s="237" t="str">
        <f t="shared" si="1"/>
        <v/>
      </c>
      <c r="P56" s="238" t="str">
        <f t="shared" si="2"/>
        <v/>
      </c>
      <c r="Q56" s="238" t="str">
        <f t="shared" si="3"/>
        <v/>
      </c>
      <c r="R56" s="234"/>
      <c r="S56" s="234"/>
      <c r="T56" s="234"/>
      <c r="U56" s="239"/>
    </row>
    <row r="57" spans="1:21" ht="21" x14ac:dyDescent="0.4">
      <c r="A57" s="213">
        <v>29</v>
      </c>
      <c r="B57" s="232"/>
      <c r="C57" s="233"/>
      <c r="D57" s="234"/>
      <c r="E57" s="234"/>
      <c r="F57" s="233"/>
      <c r="G57" s="234"/>
      <c r="H57" s="241"/>
      <c r="I57" s="234"/>
      <c r="J57" s="235"/>
      <c r="K57" s="235"/>
      <c r="L57" s="236"/>
      <c r="M57" s="236"/>
      <c r="N57" s="237" t="str">
        <f t="shared" si="0"/>
        <v/>
      </c>
      <c r="O57" s="237" t="str">
        <f t="shared" si="1"/>
        <v/>
      </c>
      <c r="P57" s="238" t="str">
        <f t="shared" si="2"/>
        <v/>
      </c>
      <c r="Q57" s="238" t="str">
        <f t="shared" si="3"/>
        <v/>
      </c>
      <c r="R57" s="234"/>
      <c r="S57" s="234"/>
      <c r="T57" s="234"/>
      <c r="U57" s="239"/>
    </row>
    <row r="58" spans="1:21" ht="21" x14ac:dyDescent="0.4">
      <c r="A58" s="213">
        <v>30</v>
      </c>
      <c r="B58" s="232"/>
      <c r="C58" s="233"/>
      <c r="D58" s="234"/>
      <c r="E58" s="234"/>
      <c r="F58" s="233"/>
      <c r="G58" s="234"/>
      <c r="H58" s="241"/>
      <c r="I58" s="234"/>
      <c r="J58" s="235"/>
      <c r="K58" s="235"/>
      <c r="L58" s="236"/>
      <c r="M58" s="236"/>
      <c r="N58" s="237" t="str">
        <f t="shared" si="0"/>
        <v/>
      </c>
      <c r="O58" s="237" t="str">
        <f t="shared" si="1"/>
        <v/>
      </c>
      <c r="P58" s="238" t="str">
        <f t="shared" si="2"/>
        <v/>
      </c>
      <c r="Q58" s="238" t="str">
        <f t="shared" si="3"/>
        <v/>
      </c>
      <c r="R58" s="234"/>
      <c r="S58" s="234"/>
      <c r="T58" s="234"/>
      <c r="U58" s="239"/>
    </row>
    <row r="59" spans="1:21" ht="21" x14ac:dyDescent="0.4">
      <c r="A59" s="213">
        <v>31</v>
      </c>
      <c r="B59" s="232"/>
      <c r="C59" s="233"/>
      <c r="D59" s="234"/>
      <c r="E59" s="234"/>
      <c r="F59" s="233"/>
      <c r="G59" s="234"/>
      <c r="H59" s="241"/>
      <c r="I59" s="234"/>
      <c r="J59" s="235"/>
      <c r="K59" s="235"/>
      <c r="L59" s="236"/>
      <c r="M59" s="236"/>
      <c r="N59" s="237" t="str">
        <f t="shared" si="0"/>
        <v/>
      </c>
      <c r="O59" s="237" t="str">
        <f t="shared" si="1"/>
        <v/>
      </c>
      <c r="P59" s="238" t="str">
        <f t="shared" si="2"/>
        <v/>
      </c>
      <c r="Q59" s="238" t="str">
        <f t="shared" si="3"/>
        <v/>
      </c>
      <c r="R59" s="234"/>
      <c r="S59" s="234"/>
      <c r="T59" s="234"/>
      <c r="U59" s="239"/>
    </row>
    <row r="60" spans="1:21" ht="21" x14ac:dyDescent="0.4">
      <c r="A60" s="213">
        <v>32</v>
      </c>
      <c r="B60" s="232"/>
      <c r="C60" s="233"/>
      <c r="D60" s="234"/>
      <c r="E60" s="234"/>
      <c r="F60" s="233"/>
      <c r="G60" s="234"/>
      <c r="H60" s="241"/>
      <c r="I60" s="234"/>
      <c r="J60" s="235"/>
      <c r="K60" s="235"/>
      <c r="L60" s="236"/>
      <c r="M60" s="236"/>
      <c r="N60" s="237" t="str">
        <f t="shared" si="0"/>
        <v/>
      </c>
      <c r="O60" s="237" t="str">
        <f t="shared" si="1"/>
        <v/>
      </c>
      <c r="P60" s="238" t="str">
        <f t="shared" si="2"/>
        <v/>
      </c>
      <c r="Q60" s="238" t="str">
        <f t="shared" si="3"/>
        <v/>
      </c>
      <c r="R60" s="234"/>
      <c r="S60" s="234"/>
      <c r="T60" s="234"/>
      <c r="U60" s="239"/>
    </row>
    <row r="61" spans="1:21" ht="21" x14ac:dyDescent="0.4">
      <c r="A61" s="213">
        <v>33</v>
      </c>
      <c r="B61" s="232"/>
      <c r="C61" s="233"/>
      <c r="D61" s="234"/>
      <c r="E61" s="234"/>
      <c r="F61" s="233"/>
      <c r="G61" s="234"/>
      <c r="H61" s="241"/>
      <c r="I61" s="234"/>
      <c r="J61" s="235"/>
      <c r="K61" s="235"/>
      <c r="L61" s="236"/>
      <c r="M61" s="236"/>
      <c r="N61" s="237" t="str">
        <f t="shared" si="0"/>
        <v/>
      </c>
      <c r="O61" s="237" t="str">
        <f t="shared" si="1"/>
        <v/>
      </c>
      <c r="P61" s="238" t="str">
        <f t="shared" si="2"/>
        <v/>
      </c>
      <c r="Q61" s="238" t="str">
        <f t="shared" si="3"/>
        <v/>
      </c>
      <c r="R61" s="234"/>
      <c r="S61" s="234"/>
      <c r="T61" s="234"/>
      <c r="U61" s="239"/>
    </row>
    <row r="62" spans="1:21" ht="21" x14ac:dyDescent="0.4">
      <c r="A62" s="213">
        <v>34</v>
      </c>
      <c r="B62" s="232"/>
      <c r="C62" s="233"/>
      <c r="D62" s="234"/>
      <c r="E62" s="234"/>
      <c r="F62" s="233"/>
      <c r="G62" s="234"/>
      <c r="H62" s="241"/>
      <c r="I62" s="234"/>
      <c r="J62" s="235"/>
      <c r="K62" s="235"/>
      <c r="L62" s="236"/>
      <c r="M62" s="236"/>
      <c r="N62" s="237" t="str">
        <f t="shared" si="0"/>
        <v/>
      </c>
      <c r="O62" s="237" t="str">
        <f t="shared" si="1"/>
        <v/>
      </c>
      <c r="P62" s="238" t="str">
        <f t="shared" si="2"/>
        <v/>
      </c>
      <c r="Q62" s="238" t="str">
        <f t="shared" si="3"/>
        <v/>
      </c>
      <c r="R62" s="234"/>
      <c r="S62" s="234"/>
      <c r="T62" s="234"/>
      <c r="U62" s="239"/>
    </row>
    <row r="63" spans="1:21" ht="21" x14ac:dyDescent="0.4">
      <c r="A63" s="213">
        <v>35</v>
      </c>
      <c r="B63" s="232"/>
      <c r="C63" s="233"/>
      <c r="D63" s="234"/>
      <c r="E63" s="234"/>
      <c r="F63" s="233"/>
      <c r="G63" s="234"/>
      <c r="H63" s="241"/>
      <c r="I63" s="234"/>
      <c r="J63" s="235"/>
      <c r="K63" s="235"/>
      <c r="L63" s="236"/>
      <c r="M63" s="236"/>
      <c r="N63" s="237" t="str">
        <f t="shared" si="0"/>
        <v/>
      </c>
      <c r="O63" s="237" t="str">
        <f t="shared" si="1"/>
        <v/>
      </c>
      <c r="P63" s="238" t="str">
        <f t="shared" si="2"/>
        <v/>
      </c>
      <c r="Q63" s="238" t="str">
        <f t="shared" si="3"/>
        <v/>
      </c>
      <c r="R63" s="234"/>
      <c r="S63" s="234"/>
      <c r="T63" s="234"/>
      <c r="U63" s="239"/>
    </row>
    <row r="64" spans="1:21" ht="21" x14ac:dyDescent="0.4">
      <c r="A64" s="213">
        <v>36</v>
      </c>
      <c r="B64" s="232"/>
      <c r="C64" s="233"/>
      <c r="D64" s="234"/>
      <c r="E64" s="234"/>
      <c r="F64" s="233"/>
      <c r="G64" s="234"/>
      <c r="H64" s="241"/>
      <c r="I64" s="234"/>
      <c r="J64" s="235"/>
      <c r="K64" s="235"/>
      <c r="L64" s="236"/>
      <c r="M64" s="236"/>
      <c r="N64" s="237" t="str">
        <f t="shared" si="0"/>
        <v/>
      </c>
      <c r="O64" s="237" t="str">
        <f t="shared" si="1"/>
        <v/>
      </c>
      <c r="P64" s="238" t="str">
        <f t="shared" si="2"/>
        <v/>
      </c>
      <c r="Q64" s="238" t="str">
        <f t="shared" si="3"/>
        <v/>
      </c>
      <c r="R64" s="234"/>
      <c r="S64" s="234"/>
      <c r="T64" s="234"/>
      <c r="U64" s="239"/>
    </row>
    <row r="65" spans="1:21" ht="21" x14ac:dyDescent="0.4">
      <c r="A65" s="213">
        <v>37</v>
      </c>
      <c r="B65" s="232"/>
      <c r="C65" s="233"/>
      <c r="D65" s="234"/>
      <c r="E65" s="234"/>
      <c r="F65" s="233"/>
      <c r="G65" s="234"/>
      <c r="H65" s="241"/>
      <c r="I65" s="234"/>
      <c r="J65" s="235"/>
      <c r="K65" s="235"/>
      <c r="L65" s="236"/>
      <c r="M65" s="236"/>
      <c r="N65" s="237" t="str">
        <f t="shared" si="0"/>
        <v/>
      </c>
      <c r="O65" s="237" t="str">
        <f t="shared" si="1"/>
        <v/>
      </c>
      <c r="P65" s="238" t="str">
        <f t="shared" si="2"/>
        <v/>
      </c>
      <c r="Q65" s="238" t="str">
        <f t="shared" si="3"/>
        <v/>
      </c>
      <c r="R65" s="234"/>
      <c r="S65" s="234"/>
      <c r="T65" s="234"/>
      <c r="U65" s="239"/>
    </row>
    <row r="66" spans="1:21" ht="21" x14ac:dyDescent="0.4">
      <c r="A66" s="213">
        <v>38</v>
      </c>
      <c r="B66" s="232"/>
      <c r="C66" s="233"/>
      <c r="D66" s="234"/>
      <c r="E66" s="234"/>
      <c r="F66" s="233"/>
      <c r="G66" s="234"/>
      <c r="H66" s="241"/>
      <c r="I66" s="234"/>
      <c r="J66" s="235"/>
      <c r="K66" s="235"/>
      <c r="L66" s="236"/>
      <c r="M66" s="236"/>
      <c r="N66" s="237" t="str">
        <f t="shared" si="0"/>
        <v/>
      </c>
      <c r="O66" s="237" t="str">
        <f t="shared" si="1"/>
        <v/>
      </c>
      <c r="P66" s="238" t="str">
        <f t="shared" si="2"/>
        <v/>
      </c>
      <c r="Q66" s="238" t="str">
        <f t="shared" si="3"/>
        <v/>
      </c>
      <c r="R66" s="234"/>
      <c r="S66" s="234"/>
      <c r="T66" s="234"/>
      <c r="U66" s="239"/>
    </row>
    <row r="67" spans="1:21" ht="21" x14ac:dyDescent="0.4">
      <c r="A67" s="213">
        <v>39</v>
      </c>
      <c r="B67" s="232"/>
      <c r="C67" s="233"/>
      <c r="D67" s="234"/>
      <c r="E67" s="234"/>
      <c r="F67" s="233"/>
      <c r="G67" s="234"/>
      <c r="H67" s="241"/>
      <c r="I67" s="234"/>
      <c r="J67" s="235"/>
      <c r="K67" s="235"/>
      <c r="L67" s="236"/>
      <c r="M67" s="236"/>
      <c r="N67" s="237" t="str">
        <f t="shared" si="0"/>
        <v/>
      </c>
      <c r="O67" s="237" t="str">
        <f t="shared" si="1"/>
        <v/>
      </c>
      <c r="P67" s="238" t="str">
        <f t="shared" si="2"/>
        <v/>
      </c>
      <c r="Q67" s="238" t="str">
        <f t="shared" si="3"/>
        <v/>
      </c>
      <c r="R67" s="234"/>
      <c r="S67" s="234"/>
      <c r="T67" s="234"/>
      <c r="U67" s="239"/>
    </row>
    <row r="68" spans="1:21" ht="21" x14ac:dyDescent="0.4">
      <c r="A68" s="213">
        <v>40</v>
      </c>
      <c r="B68" s="232"/>
      <c r="C68" s="233"/>
      <c r="D68" s="234"/>
      <c r="E68" s="234"/>
      <c r="F68" s="233"/>
      <c r="G68" s="234"/>
      <c r="H68" s="241"/>
      <c r="I68" s="234"/>
      <c r="J68" s="235"/>
      <c r="K68" s="235"/>
      <c r="L68" s="236"/>
      <c r="M68" s="236"/>
      <c r="N68" s="237" t="str">
        <f t="shared" si="0"/>
        <v/>
      </c>
      <c r="O68" s="237" t="str">
        <f t="shared" si="1"/>
        <v/>
      </c>
      <c r="P68" s="238" t="str">
        <f t="shared" si="2"/>
        <v/>
      </c>
      <c r="Q68" s="238" t="str">
        <f t="shared" si="3"/>
        <v/>
      </c>
      <c r="R68" s="234"/>
      <c r="S68" s="234"/>
      <c r="T68" s="234"/>
      <c r="U68" s="239"/>
    </row>
    <row r="69" spans="1:21" ht="21" x14ac:dyDescent="0.4">
      <c r="A69" s="213">
        <v>41</v>
      </c>
      <c r="B69" s="232"/>
      <c r="C69" s="233"/>
      <c r="D69" s="234"/>
      <c r="E69" s="234"/>
      <c r="F69" s="233"/>
      <c r="G69" s="234"/>
      <c r="H69" s="241"/>
      <c r="I69" s="234"/>
      <c r="J69" s="235"/>
      <c r="K69" s="235"/>
      <c r="L69" s="236"/>
      <c r="M69" s="236"/>
      <c r="N69" s="237" t="str">
        <f t="shared" si="0"/>
        <v/>
      </c>
      <c r="O69" s="237" t="str">
        <f t="shared" si="1"/>
        <v/>
      </c>
      <c r="P69" s="238" t="str">
        <f t="shared" si="2"/>
        <v/>
      </c>
      <c r="Q69" s="238" t="str">
        <f t="shared" si="3"/>
        <v/>
      </c>
      <c r="R69" s="234"/>
      <c r="S69" s="234"/>
      <c r="T69" s="234"/>
      <c r="U69" s="239"/>
    </row>
    <row r="70" spans="1:21" ht="21" x14ac:dyDescent="0.4">
      <c r="A70" s="213">
        <v>42</v>
      </c>
      <c r="B70" s="232"/>
      <c r="C70" s="233"/>
      <c r="D70" s="234"/>
      <c r="E70" s="234"/>
      <c r="F70" s="233"/>
      <c r="G70" s="234"/>
      <c r="H70" s="241"/>
      <c r="I70" s="234"/>
      <c r="J70" s="235"/>
      <c r="K70" s="235"/>
      <c r="L70" s="236"/>
      <c r="M70" s="236"/>
      <c r="N70" s="237" t="str">
        <f t="shared" si="0"/>
        <v/>
      </c>
      <c r="O70" s="237" t="str">
        <f t="shared" si="1"/>
        <v/>
      </c>
      <c r="P70" s="238" t="str">
        <f t="shared" si="2"/>
        <v/>
      </c>
      <c r="Q70" s="238" t="str">
        <f t="shared" si="3"/>
        <v/>
      </c>
      <c r="R70" s="234"/>
      <c r="S70" s="234"/>
      <c r="T70" s="234"/>
      <c r="U70" s="239"/>
    </row>
    <row r="71" spans="1:21" ht="21" x14ac:dyDescent="0.4">
      <c r="A71" s="213">
        <v>43</v>
      </c>
      <c r="B71" s="232"/>
      <c r="C71" s="233"/>
      <c r="D71" s="234"/>
      <c r="E71" s="234"/>
      <c r="F71" s="233"/>
      <c r="G71" s="234"/>
      <c r="H71" s="241"/>
      <c r="I71" s="234"/>
      <c r="J71" s="235"/>
      <c r="K71" s="235"/>
      <c r="L71" s="236"/>
      <c r="M71" s="236"/>
      <c r="N71" s="237" t="str">
        <f t="shared" si="0"/>
        <v/>
      </c>
      <c r="O71" s="237" t="str">
        <f t="shared" si="1"/>
        <v/>
      </c>
      <c r="P71" s="238" t="str">
        <f t="shared" si="2"/>
        <v/>
      </c>
      <c r="Q71" s="238" t="str">
        <f t="shared" si="3"/>
        <v/>
      </c>
      <c r="R71" s="234"/>
      <c r="S71" s="234"/>
      <c r="T71" s="234"/>
      <c r="U71" s="239"/>
    </row>
    <row r="72" spans="1:21" ht="21" x14ac:dyDescent="0.4">
      <c r="A72" s="213">
        <v>44</v>
      </c>
      <c r="B72" s="232"/>
      <c r="C72" s="233"/>
      <c r="D72" s="234"/>
      <c r="E72" s="234"/>
      <c r="F72" s="233"/>
      <c r="G72" s="234"/>
      <c r="H72" s="241"/>
      <c r="I72" s="234"/>
      <c r="J72" s="235"/>
      <c r="K72" s="235"/>
      <c r="L72" s="236"/>
      <c r="M72" s="236"/>
      <c r="N72" s="237" t="str">
        <f t="shared" si="0"/>
        <v/>
      </c>
      <c r="O72" s="237" t="str">
        <f t="shared" si="1"/>
        <v/>
      </c>
      <c r="P72" s="238" t="str">
        <f t="shared" si="2"/>
        <v/>
      </c>
      <c r="Q72" s="238" t="str">
        <f t="shared" si="3"/>
        <v/>
      </c>
      <c r="R72" s="234"/>
      <c r="S72" s="234"/>
      <c r="T72" s="234"/>
      <c r="U72" s="239"/>
    </row>
    <row r="73" spans="1:21" ht="21" x14ac:dyDescent="0.4">
      <c r="A73" s="213">
        <v>45</v>
      </c>
      <c r="B73" s="232"/>
      <c r="C73" s="233"/>
      <c r="D73" s="234"/>
      <c r="E73" s="234"/>
      <c r="F73" s="233"/>
      <c r="G73" s="234"/>
      <c r="H73" s="241"/>
      <c r="I73" s="234"/>
      <c r="J73" s="235"/>
      <c r="K73" s="235"/>
      <c r="L73" s="236"/>
      <c r="M73" s="236"/>
      <c r="N73" s="237" t="str">
        <f t="shared" si="0"/>
        <v/>
      </c>
      <c r="O73" s="237" t="str">
        <f t="shared" si="1"/>
        <v/>
      </c>
      <c r="P73" s="238" t="str">
        <f t="shared" si="2"/>
        <v/>
      </c>
      <c r="Q73" s="238" t="str">
        <f t="shared" si="3"/>
        <v/>
      </c>
      <c r="R73" s="234"/>
      <c r="S73" s="234"/>
      <c r="T73" s="234"/>
      <c r="U73" s="239"/>
    </row>
    <row r="74" spans="1:21" ht="21" x14ac:dyDescent="0.4">
      <c r="A74" s="213">
        <v>46</v>
      </c>
      <c r="B74" s="232"/>
      <c r="C74" s="233"/>
      <c r="D74" s="234"/>
      <c r="E74" s="234"/>
      <c r="F74" s="233"/>
      <c r="G74" s="234"/>
      <c r="H74" s="241"/>
      <c r="I74" s="234"/>
      <c r="J74" s="235"/>
      <c r="K74" s="235"/>
      <c r="L74" s="236"/>
      <c r="M74" s="236"/>
      <c r="N74" s="237" t="str">
        <f t="shared" si="0"/>
        <v/>
      </c>
      <c r="O74" s="237" t="str">
        <f t="shared" si="1"/>
        <v/>
      </c>
      <c r="P74" s="238" t="str">
        <f t="shared" si="2"/>
        <v/>
      </c>
      <c r="Q74" s="238" t="str">
        <f t="shared" si="3"/>
        <v/>
      </c>
      <c r="R74" s="234"/>
      <c r="S74" s="234"/>
      <c r="T74" s="234"/>
      <c r="U74" s="239"/>
    </row>
    <row r="75" spans="1:21" ht="21" x14ac:dyDescent="0.4">
      <c r="A75" s="213">
        <v>47</v>
      </c>
      <c r="B75" s="232"/>
      <c r="C75" s="233"/>
      <c r="D75" s="234"/>
      <c r="E75" s="234"/>
      <c r="F75" s="233"/>
      <c r="G75" s="234"/>
      <c r="H75" s="241"/>
      <c r="I75" s="234"/>
      <c r="J75" s="235"/>
      <c r="K75" s="235"/>
      <c r="L75" s="236"/>
      <c r="M75" s="236"/>
      <c r="N75" s="237" t="str">
        <f t="shared" si="0"/>
        <v/>
      </c>
      <c r="O75" s="237" t="str">
        <f t="shared" si="1"/>
        <v/>
      </c>
      <c r="P75" s="238" t="str">
        <f t="shared" si="2"/>
        <v/>
      </c>
      <c r="Q75" s="238" t="str">
        <f t="shared" si="3"/>
        <v/>
      </c>
      <c r="R75" s="234"/>
      <c r="S75" s="234"/>
      <c r="T75" s="234"/>
      <c r="U75" s="239"/>
    </row>
    <row r="76" spans="1:21" ht="21" x14ac:dyDescent="0.4">
      <c r="A76" s="213">
        <v>48</v>
      </c>
      <c r="B76" s="232"/>
      <c r="C76" s="233"/>
      <c r="D76" s="234"/>
      <c r="E76" s="234"/>
      <c r="F76" s="233"/>
      <c r="G76" s="234"/>
      <c r="H76" s="241"/>
      <c r="I76" s="234"/>
      <c r="J76" s="235"/>
      <c r="K76" s="235"/>
      <c r="L76" s="236"/>
      <c r="M76" s="236"/>
      <c r="N76" s="237" t="str">
        <f t="shared" si="0"/>
        <v/>
      </c>
      <c r="O76" s="237" t="str">
        <f t="shared" si="1"/>
        <v/>
      </c>
      <c r="P76" s="238" t="str">
        <f t="shared" si="2"/>
        <v/>
      </c>
      <c r="Q76" s="238" t="str">
        <f t="shared" si="3"/>
        <v/>
      </c>
      <c r="R76" s="234"/>
      <c r="S76" s="234"/>
      <c r="T76" s="234"/>
      <c r="U76" s="239"/>
    </row>
    <row r="77" spans="1:21" ht="21" x14ac:dyDescent="0.4">
      <c r="A77" s="213">
        <v>49</v>
      </c>
      <c r="B77" s="232"/>
      <c r="C77" s="233"/>
      <c r="D77" s="234"/>
      <c r="E77" s="234"/>
      <c r="F77" s="233"/>
      <c r="G77" s="234"/>
      <c r="H77" s="241"/>
      <c r="I77" s="234"/>
      <c r="J77" s="235"/>
      <c r="K77" s="235"/>
      <c r="L77" s="236"/>
      <c r="M77" s="236"/>
      <c r="N77" s="237" t="str">
        <f t="shared" si="0"/>
        <v/>
      </c>
      <c r="O77" s="237" t="str">
        <f t="shared" si="1"/>
        <v/>
      </c>
      <c r="P77" s="238" t="str">
        <f t="shared" si="2"/>
        <v/>
      </c>
      <c r="Q77" s="238" t="str">
        <f t="shared" si="3"/>
        <v/>
      </c>
      <c r="R77" s="234"/>
      <c r="S77" s="234"/>
      <c r="T77" s="234"/>
      <c r="U77" s="239"/>
    </row>
    <row r="78" spans="1:21" ht="21" x14ac:dyDescent="0.4">
      <c r="A78" s="213">
        <v>50</v>
      </c>
      <c r="B78" s="232"/>
      <c r="C78" s="233"/>
      <c r="D78" s="234"/>
      <c r="E78" s="234"/>
      <c r="F78" s="233"/>
      <c r="G78" s="234"/>
      <c r="H78" s="241"/>
      <c r="I78" s="234"/>
      <c r="J78" s="235"/>
      <c r="K78" s="235"/>
      <c r="L78" s="236"/>
      <c r="M78" s="236"/>
      <c r="N78" s="237" t="str">
        <f t="shared" si="0"/>
        <v/>
      </c>
      <c r="O78" s="237" t="str">
        <f t="shared" si="1"/>
        <v/>
      </c>
      <c r="P78" s="238" t="str">
        <f t="shared" si="2"/>
        <v/>
      </c>
      <c r="Q78" s="238" t="str">
        <f t="shared" si="3"/>
        <v/>
      </c>
      <c r="R78" s="234"/>
      <c r="S78" s="234"/>
      <c r="T78" s="234"/>
      <c r="U78" s="239"/>
    </row>
    <row r="80" spans="1:21" ht="14.45" x14ac:dyDescent="0.3">
      <c r="D80" s="213"/>
    </row>
  </sheetData>
  <sheetProtection password="CF39" sheet="1" objects="1" scenarios="1"/>
  <mergeCells count="4">
    <mergeCell ref="B1:V5"/>
    <mergeCell ref="B7:T9"/>
    <mergeCell ref="B11:V11"/>
    <mergeCell ref="B26:H26"/>
  </mergeCells>
  <conditionalFormatting sqref="A29:U78">
    <cfRule type="expression" dxfId="8" priority="17">
      <formula>INT(ROW()/2)=ROW()/2</formula>
    </cfRule>
  </conditionalFormatting>
  <conditionalFormatting sqref="T29:T78">
    <cfRule type="cellIs" dxfId="7" priority="1" operator="greaterThan">
      <formula>2.3</formula>
    </cfRule>
    <cfRule type="cellIs" dxfId="6" priority="2" operator="between">
      <formula>2.201</formula>
      <formula>2.3</formula>
    </cfRule>
    <cfRule type="cellIs" dxfId="5" priority="3" operator="between">
      <formula>0.1</formula>
      <formula>1.699</formula>
    </cfRule>
    <cfRule type="cellIs" dxfId="4" priority="4" operator="between">
      <formula>1.7</formula>
      <formula>1.79</formula>
    </cfRule>
  </conditionalFormatting>
  <conditionalFormatting sqref="S29:S78">
    <cfRule type="cellIs" dxfId="3" priority="5" operator="greaterThan">
      <formula>2.1</formula>
    </cfRule>
    <cfRule type="cellIs" dxfId="2" priority="6" operator="between">
      <formula>2.01</formula>
      <formula>2.1</formula>
    </cfRule>
  </conditionalFormatting>
  <conditionalFormatting sqref="O29:O78">
    <cfRule type="cellIs" dxfId="1" priority="7" operator="lessThan">
      <formula>0.2</formula>
    </cfRule>
    <cfRule type="cellIs" dxfId="0" priority="8" operator="between">
      <formula>0.2</formula>
      <formula>0.5</formula>
    </cfRule>
  </conditionalFormatting>
  <dataValidations count="1">
    <dataValidation type="list" allowBlank="1" showInputMessage="1" showErrorMessage="1" sqref="F22:F23" xr:uid="{00000000-0002-0000-0300-000000000000}">
      <formula1>"X, ,"</formula1>
    </dataValidation>
  </dataValidations>
  <pageMargins left="0.7" right="0.7" top="0.75" bottom="0.75" header="0.3" footer="0.3"/>
  <pageSetup paperSize="9" orientation="portrait" r:id="rId1"/>
</worksheet>
</file>

<file path=customUI/customUI14.xml><?xml version="1.0" encoding="utf-8"?>
<customUI xmlns="http://schemas.microsoft.com/office/2009/07/customui" onLoad="loadRibbon">
  <ribbon startFromScratch="false">
    <tabs>
      <tab id="Derive" label="LISTE MAXWELL" insertBeforeMso="TabHome" visible="true">
        <group id="MenuR" label="Création Liste">
          <button id="B1" size="large" imageMso="PostcardWizard" label="Import GLIMS" onAction="Bt1"/>
          <button id="B2" size="large" imageMso="SignatureInsertMenu" label="Sélections des données" onAction="Bt2"/>
          <button id="B3" size="large" imageMso="DataRefreshAll" label="Ajout de données" onAction="Bt3"/>
        </group>
      </tab>
    </tabs>
  </ribbon>
</customUI>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Prob Stat</vt:lpstr>
      <vt:lpstr>N° ADN</vt:lpstr>
      <vt:lpstr>Modèle manuel</vt:lpstr>
      <vt:lpstr>Modèle MAXWELL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Edouard</dc:creator>
  <cp:lastModifiedBy>Edouard</cp:lastModifiedBy>
  <dcterms:created xsi:type="dcterms:W3CDTF">2020-12-21T16:04:12Z</dcterms:created>
  <dcterms:modified xsi:type="dcterms:W3CDTF">2021-03-11T21:12:34Z</dcterms:modified>
</cp:coreProperties>
</file>