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6265" windowHeight="8265"/>
  </bookViews>
  <sheets>
    <sheet name="Param" sheetId="1" r:id="rId1"/>
  </sheets>
  <externalReferences>
    <externalReference r:id="rId2"/>
  </externalReferences>
  <definedNames>
    <definedName name="AbList1">OFFSET(Param!$AD$1,1,,COUNTA(Param!$AD:$AD)-1)</definedName>
    <definedName name="AbList2">OFFSET(Param!$AK$1,1,,COUNTA(Param!$AK:$AK)-1)</definedName>
    <definedName name="AbList3">OFFSET(Param!$AS$1,1,,COUNTA(Param!$AS:$AS)-1)</definedName>
    <definedName name="AbList4">OFFSET(Param!$BA$1,1,,COUNTA(Param!$BA:$BA)-1)</definedName>
    <definedName name="AbList5">OFFSET(Param!$BI$1,1,,COUNTA(Param!$BI:$BI)-1)</definedName>
    <definedName name="Abs">Param!$A$8</definedName>
    <definedName name="AList1">OFFSET(Param!$AE$1,1,,COUNTA(Param!$AE:$AE)-1)</definedName>
    <definedName name="Alist2">OFFSET(Param!$AM$1,1,,COUNTA(Param!$AM:$AM)-1)</definedName>
    <definedName name="Alist3">OFFSET(Param!$AU$1,1,,COUNTA(Param!$AU:$AU)-1)</definedName>
    <definedName name="Alist4">OFFSET(Param!$BC$1,1,,COUNTA(Param!$BC:$BC)-1)</definedName>
    <definedName name="Alist5">OFFSET(Param!$BK$1,1,,COUNTA(Param!$BK:$BK)-1)</definedName>
    <definedName name="An">Param!$A$2</definedName>
    <definedName name="Année">OFFSET(Param!$F$2,,,COUNTA(Param!$F:$F)-1)</definedName>
    <definedName name="Aut">Param!$T$7</definedName>
    <definedName name="Calend">OFFSET([1]Cal!$A$1,,,COUNTA([1]Cal!$A:$A),COUNTA([1]Cal!$1:$1))</definedName>
    <definedName name="Calendw">#N/A</definedName>
    <definedName name="d.absents" localSheetId="0">[1]Hebdo!$C$2:$BB$2</definedName>
    <definedName name="d.dates" localSheetId="0">[1]Hebdo!$A$2</definedName>
    <definedName name="d.données" localSheetId="0">[1]Hebdo!$C$2:$BB$2</definedName>
    <definedName name="DVac">Param!$T$3:$T$8</definedName>
    <definedName name="Etedeb">Param!$T$6</definedName>
    <definedName name="Etefin">Param!$U$6</definedName>
    <definedName name="Feries">OFFSET(Param!$D$2,,,COUNTA(Param!$D:$D)-1)</definedName>
    <definedName name="Fndeb">Param!$T$3</definedName>
    <definedName name="FnFin">Param!$U$3</definedName>
    <definedName name="FVac">Param!$U$3:$U$8</definedName>
    <definedName name="FW">Param!$L$2</definedName>
    <definedName name="FWE">OFFSET([1]FWE!$A$1,1,,COUNTA(Param!$A:$A)-1)</definedName>
    <definedName name="Hiv">Param!$T$4</definedName>
    <definedName name="MOIS">Param!$J$2:$J$13</definedName>
    <definedName name="Noel">Param!$T$8</definedName>
    <definedName name="NomAg">Param!$A$10</definedName>
    <definedName name="NomPost">Param!$A$6</definedName>
    <definedName name="PeriodeS">Param!$S$2:$S$8</definedName>
    <definedName name="Post1">OFFSET(Param!$AA$1,1,,COUNTA(Param!$AA:$AA)-1)</definedName>
    <definedName name="Post2">OFFSET(Param!$AH$1,1,,COUNTA(Param!$AH:$AH)-1)</definedName>
    <definedName name="Post3">OFFSET(Param!$AP$1,1,,COUNTA(Param!$AP:$AP)-1)</definedName>
    <definedName name="Post4">OFFSET(Param!$BA$1,1,,COUNTA(Param!$BA:$BA)-1)</definedName>
    <definedName name="Post5">OFFSET(Param!$BI$1,1,,COUNTA(Param!$BI:$BI)-1)</definedName>
    <definedName name="Pri">Param!$T$5</definedName>
    <definedName name="Sect">Param!$A$4</definedName>
    <definedName name="Secteur">OFFSET(Param!$X$2,,,COUNTA(Param!$X:$X)-1)</definedName>
    <definedName name="Trim">Param!$H$2:$H$5</definedName>
    <definedName name="Version">Param!$A$12</definedName>
    <definedName name="Week">Param!$O$2:$O$54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4" i="1" l="1"/>
  <c r="D14" i="1"/>
  <c r="D13" i="1"/>
  <c r="D12" i="1"/>
  <c r="D11" i="1"/>
  <c r="D10" i="1"/>
  <c r="U8" i="1"/>
  <c r="U7" i="1"/>
  <c r="D6" i="1"/>
  <c r="U5" i="1"/>
  <c r="D5" i="1"/>
  <c r="U4" i="1"/>
  <c r="D3" i="1"/>
  <c r="D9" i="1" s="1"/>
  <c r="M2" i="1"/>
  <c r="N2" i="1" s="1"/>
  <c r="L2" i="1"/>
  <c r="L3" i="1" s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D2" i="1"/>
  <c r="BK1" i="1"/>
  <c r="BI1" i="1"/>
  <c r="BF1" i="1"/>
  <c r="BC1" i="1"/>
  <c r="BA1" i="1"/>
  <c r="AX1" i="1"/>
  <c r="AU1" i="1"/>
  <c r="AS1" i="1"/>
  <c r="AP1" i="1"/>
  <c r="AM1" i="1"/>
  <c r="AK1" i="1"/>
  <c r="AH1" i="1"/>
  <c r="AE1" i="1"/>
  <c r="AD1" i="1"/>
  <c r="AA1" i="1"/>
  <c r="M3" i="1" l="1"/>
  <c r="M4" i="1" s="1"/>
  <c r="N3" i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O2" i="1"/>
  <c r="D8" i="1"/>
  <c r="D4" i="1"/>
  <c r="D7" i="1"/>
  <c r="O3" i="1" l="1"/>
  <c r="M5" i="1"/>
  <c r="O4" i="1"/>
  <c r="M6" i="1" l="1"/>
  <c r="O5" i="1"/>
  <c r="O6" i="1" l="1"/>
  <c r="M7" i="1"/>
  <c r="M8" i="1" l="1"/>
  <c r="O7" i="1"/>
  <c r="M9" i="1" l="1"/>
  <c r="O8" i="1"/>
  <c r="O9" i="1" l="1"/>
  <c r="M10" i="1"/>
  <c r="O10" i="1" l="1"/>
  <c r="M11" i="1"/>
  <c r="M12" i="1" l="1"/>
  <c r="O11" i="1"/>
  <c r="O12" i="1" l="1"/>
  <c r="M13" i="1"/>
  <c r="O13" i="1" l="1"/>
  <c r="M14" i="1"/>
  <c r="O14" i="1" l="1"/>
  <c r="M15" i="1"/>
  <c r="O15" i="1" l="1"/>
  <c r="M16" i="1"/>
  <c r="O16" i="1" l="1"/>
  <c r="M17" i="1"/>
  <c r="O17" i="1" l="1"/>
  <c r="M18" i="1"/>
  <c r="O18" i="1" l="1"/>
  <c r="M19" i="1"/>
  <c r="O19" i="1" l="1"/>
  <c r="M20" i="1"/>
  <c r="O20" i="1" l="1"/>
  <c r="M21" i="1"/>
  <c r="O21" i="1" l="1"/>
  <c r="M22" i="1"/>
  <c r="O22" i="1" l="1"/>
  <c r="M23" i="1"/>
  <c r="O23" i="1" l="1"/>
  <c r="M24" i="1"/>
  <c r="O24" i="1" l="1"/>
  <c r="M25" i="1"/>
  <c r="O25" i="1" l="1"/>
  <c r="M26" i="1"/>
  <c r="O26" i="1" l="1"/>
  <c r="M27" i="1"/>
  <c r="O27" i="1" l="1"/>
  <c r="M28" i="1"/>
  <c r="O28" i="1" l="1"/>
  <c r="M29" i="1"/>
  <c r="O29" i="1" l="1"/>
  <c r="M30" i="1"/>
  <c r="O30" i="1" l="1"/>
  <c r="M31" i="1"/>
  <c r="O31" i="1" l="1"/>
  <c r="M32" i="1"/>
  <c r="O32" i="1" l="1"/>
  <c r="M33" i="1"/>
  <c r="O33" i="1" l="1"/>
  <c r="M34" i="1"/>
  <c r="O34" i="1" l="1"/>
  <c r="M35" i="1"/>
  <c r="O35" i="1" l="1"/>
  <c r="M36" i="1"/>
  <c r="O36" i="1" l="1"/>
  <c r="M37" i="1"/>
  <c r="O37" i="1" l="1"/>
  <c r="M38" i="1"/>
  <c r="O38" i="1" l="1"/>
  <c r="M39" i="1"/>
  <c r="O39" i="1" l="1"/>
  <c r="M40" i="1"/>
  <c r="O40" i="1" l="1"/>
  <c r="M41" i="1"/>
  <c r="O41" i="1" l="1"/>
  <c r="M42" i="1"/>
  <c r="O42" i="1" l="1"/>
  <c r="M43" i="1"/>
  <c r="O43" i="1" l="1"/>
  <c r="M44" i="1"/>
  <c r="O44" i="1" l="1"/>
  <c r="M45" i="1"/>
  <c r="O45" i="1" l="1"/>
  <c r="M46" i="1"/>
  <c r="O46" i="1" l="1"/>
  <c r="M47" i="1"/>
  <c r="O47" i="1" l="1"/>
  <c r="M48" i="1"/>
  <c r="O48" i="1" l="1"/>
  <c r="M49" i="1"/>
  <c r="O49" i="1" l="1"/>
  <c r="M50" i="1"/>
  <c r="O50" i="1" l="1"/>
  <c r="M51" i="1"/>
  <c r="O51" i="1" l="1"/>
  <c r="M52" i="1"/>
  <c r="O52" i="1" l="1"/>
  <c r="M53" i="1"/>
  <c r="O53" i="1" l="1"/>
  <c r="M54" i="1"/>
  <c r="O54" i="1" s="1"/>
</calcChain>
</file>

<file path=xl/sharedStrings.xml><?xml version="1.0" encoding="utf-8"?>
<sst xmlns="http://schemas.openxmlformats.org/spreadsheetml/2006/main" count="183" uniqueCount="171">
  <si>
    <t>Année</t>
  </si>
  <si>
    <t>Fériés</t>
  </si>
  <si>
    <t>Trimestre</t>
  </si>
  <si>
    <t xml:space="preserve">Mois </t>
  </si>
  <si>
    <t>Semaine</t>
  </si>
  <si>
    <t>date debtsemaine</t>
  </si>
  <si>
    <t>Datefin</t>
  </si>
  <si>
    <t>Txt date</t>
  </si>
  <si>
    <t>Statut</t>
  </si>
  <si>
    <t>Vacances Scolaire</t>
  </si>
  <si>
    <t>iDS</t>
  </si>
  <si>
    <t>Secteur</t>
  </si>
  <si>
    <t>iD1</t>
  </si>
  <si>
    <t>iDA</t>
  </si>
  <si>
    <t>iD2</t>
  </si>
  <si>
    <t>iDB</t>
  </si>
  <si>
    <t>iD3</t>
  </si>
  <si>
    <t>iDC</t>
  </si>
  <si>
    <t>iD4</t>
  </si>
  <si>
    <t>iDD</t>
  </si>
  <si>
    <t>iD5</t>
  </si>
  <si>
    <t>iDE</t>
  </si>
  <si>
    <t>1er Janvier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</si>
  <si>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</si>
  <si>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Janvier</t>
  </si>
  <si>
    <t>CA</t>
  </si>
  <si>
    <t xml:space="preserve">Debut </t>
  </si>
  <si>
    <t>Fin</t>
  </si>
  <si>
    <t>ACB</t>
  </si>
  <si>
    <t>Référent</t>
  </si>
  <si>
    <t>RH 1</t>
  </si>
  <si>
    <t>Agent 1</t>
  </si>
  <si>
    <t>Modular1</t>
  </si>
  <si>
    <t>Absent 1</t>
  </si>
  <si>
    <t>Agent 26</t>
  </si>
  <si>
    <t>Microscope</t>
  </si>
  <si>
    <t>Agent 40</t>
  </si>
  <si>
    <t>Service</t>
  </si>
  <si>
    <t>Pâques</t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</si>
  <si>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</si>
  <si>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Février</t>
  </si>
  <si>
    <t>Formation</t>
  </si>
  <si>
    <t>Reliquat Noël N-1</t>
  </si>
  <si>
    <t>DBA</t>
  </si>
  <si>
    <t>Accueil/ NC  8h30</t>
  </si>
  <si>
    <t>RH 2</t>
  </si>
  <si>
    <t>Agent 2</t>
  </si>
  <si>
    <t>Modular2</t>
  </si>
  <si>
    <t>Absent 2</t>
  </si>
  <si>
    <t>Agent 27</t>
  </si>
  <si>
    <t>Genetique</t>
  </si>
  <si>
    <t>Agent 41</t>
  </si>
  <si>
    <t>Lundi de Pâques</t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</si>
  <si>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</si>
  <si>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Mars</t>
  </si>
  <si>
    <t>Arret</t>
  </si>
  <si>
    <t>Hivers</t>
  </si>
  <si>
    <t>Hematologie</t>
  </si>
  <si>
    <t>Formation Accueil/ NC</t>
  </si>
  <si>
    <t>Agent 3</t>
  </si>
  <si>
    <t>Modular3</t>
  </si>
  <si>
    <t>Absent 3</t>
  </si>
  <si>
    <t>Agent 28</t>
  </si>
  <si>
    <t>Agent 42</t>
  </si>
  <si>
    <t>Poste</t>
  </si>
  <si>
    <t>Fête du travail</t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</si>
  <si>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</si>
  <si>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Avril</t>
  </si>
  <si>
    <t>TP</t>
  </si>
  <si>
    <t>Printemps</t>
  </si>
  <si>
    <t>Sous-traitance</t>
  </si>
  <si>
    <t>Agent 4</t>
  </si>
  <si>
    <t>Modular4</t>
  </si>
  <si>
    <t>Absent 4</t>
  </si>
  <si>
    <t>Agent 29</t>
  </si>
  <si>
    <t>Agent 43</t>
  </si>
  <si>
    <t>Armistice 1945</t>
  </si>
  <si>
    <t>Mai</t>
  </si>
  <si>
    <t>Été</t>
  </si>
  <si>
    <t>Formation Ss-Traitance</t>
  </si>
  <si>
    <t>Agent 5</t>
  </si>
  <si>
    <t>Formation Modular</t>
  </si>
  <si>
    <t>Absent 5</t>
  </si>
  <si>
    <t>Agent 30</t>
  </si>
  <si>
    <t>Agent 44</t>
  </si>
  <si>
    <t>Absence</t>
  </si>
  <si>
    <t>Ascenscion</t>
  </si>
  <si>
    <t>Juin</t>
  </si>
  <si>
    <t>Automne</t>
  </si>
  <si>
    <t>Pneumatique  8h30</t>
  </si>
  <si>
    <t>Agent 6</t>
  </si>
  <si>
    <t>Cyto/Gaz 1</t>
  </si>
  <si>
    <t>Absent 6</t>
  </si>
  <si>
    <t>Agent 31</t>
  </si>
  <si>
    <t>Agent 45</t>
  </si>
  <si>
    <t>Pentecôte</t>
  </si>
  <si>
    <t>Juillet</t>
  </si>
  <si>
    <t>Noël</t>
  </si>
  <si>
    <t>Formation Pneumatique</t>
  </si>
  <si>
    <t>Agent 7</t>
  </si>
  <si>
    <t>Cyto/Gaz 2</t>
  </si>
  <si>
    <t>TP 1</t>
  </si>
  <si>
    <t>Agent 32</t>
  </si>
  <si>
    <t>Agent 46</t>
  </si>
  <si>
    <t>Agent</t>
  </si>
  <si>
    <t>Lundi de la Pentecôte</t>
  </si>
  <si>
    <t>Août</t>
  </si>
  <si>
    <t>Saisie Urgence   7h30</t>
  </si>
  <si>
    <t>Agent 8</t>
  </si>
  <si>
    <t>Formation Cyto</t>
  </si>
  <si>
    <t>TP 2</t>
  </si>
  <si>
    <t>Agent 33</t>
  </si>
  <si>
    <t>Agent 47</t>
  </si>
  <si>
    <t>Septembre</t>
  </si>
  <si>
    <t>Scan 1   7h30</t>
  </si>
  <si>
    <t>TP2</t>
  </si>
  <si>
    <t>Agent 9</t>
  </si>
  <si>
    <t>Hemostase 1</t>
  </si>
  <si>
    <t>Agent 34</t>
  </si>
  <si>
    <t>Agent 48</t>
  </si>
  <si>
    <t>Version</t>
  </si>
  <si>
    <t>Octobre</t>
  </si>
  <si>
    <t>Scan 2   7h30</t>
  </si>
  <si>
    <t>Agent 10</t>
  </si>
  <si>
    <t>Hemostase 2</t>
  </si>
  <si>
    <t>Agent 35</t>
  </si>
  <si>
    <t>Agent 49</t>
  </si>
  <si>
    <t>1er Novembre</t>
  </si>
  <si>
    <t>Novembre</t>
  </si>
  <si>
    <t>Scan 3   8h30</t>
  </si>
  <si>
    <t>Agent 11</t>
  </si>
  <si>
    <t>Formation Hemostase</t>
  </si>
  <si>
    <t>Agent 36</t>
  </si>
  <si>
    <t>Agent 50</t>
  </si>
  <si>
    <t>Décembre</t>
  </si>
  <si>
    <t>Scan 4   8h30</t>
  </si>
  <si>
    <t>Agent 12</t>
  </si>
  <si>
    <t>Electro</t>
  </si>
  <si>
    <t>Agent 37</t>
  </si>
  <si>
    <t>Noel</t>
  </si>
  <si>
    <t>Scan 5  8h30</t>
  </si>
  <si>
    <t>Agent 13</t>
  </si>
  <si>
    <t>Formation Electro</t>
  </si>
  <si>
    <t>Agent 38</t>
  </si>
  <si>
    <t>Formation Scan</t>
  </si>
  <si>
    <t>Agent 14</t>
  </si>
  <si>
    <t>Informatique</t>
  </si>
  <si>
    <t>Agent 39</t>
  </si>
  <si>
    <t>Saisie  8h30</t>
  </si>
  <si>
    <t>Agent 15</t>
  </si>
  <si>
    <t>Formation Informatique</t>
  </si>
  <si>
    <t>Hémato spéc  9h30</t>
  </si>
  <si>
    <t>Agent 16</t>
  </si>
  <si>
    <t>Formation Hémato spéc</t>
  </si>
  <si>
    <t>Agent 17</t>
  </si>
  <si>
    <t>Formation Hormono-UBC</t>
  </si>
  <si>
    <t>Agent 18</t>
  </si>
  <si>
    <t>Distribution 7h30</t>
  </si>
  <si>
    <t>Agent 19</t>
  </si>
  <si>
    <t>Formation Distribution</t>
  </si>
  <si>
    <t>Agent 20</t>
  </si>
  <si>
    <t>Ss-Traitance 18h</t>
  </si>
  <si>
    <t>Agent 21</t>
  </si>
  <si>
    <t>Hormono-UBC 18h</t>
  </si>
  <si>
    <t>Agent 22</t>
  </si>
  <si>
    <t>MPA 18h</t>
  </si>
  <si>
    <t>Agent 23</t>
  </si>
  <si>
    <t>Agent 24</t>
  </si>
  <si>
    <t>Agent 25</t>
  </si>
  <si>
    <t>Alist1</t>
  </si>
  <si>
    <t>Periodes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</si>
</sst>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\ dd\ mm\ yy"/>
    <numFmt numFmtId="165" formatCode="dddd\ dd\ 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vertAlign val="superscript"/>
      <sz val="10"/>
      <name val="Calibri"/>
      <family val="2"/>
      <scheme val="minor"/>
    </font>
    <font>
      <sz val="9"/>
      <color rgb="FF111111"/>
      <name val="Courier New"/>
      <family val="3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Border="1" applyAlignment="1">
      <alignment horizontal="centerContinuous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Fill="1" applyBorder="1" applyAlignment="1">
      <alignment horizontal="centerContinuous" vertical="center"/>
    </xf>
    <xf numFmtId="0" fontId="2" fillId="0" borderId="0" xfId="0" applyFont="1" applyBorder="1" applyAlignment="1">
      <alignment horizontal="centerContinuous"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6" fontId="3" fillId="0" borderId="0" xfId="0" applyNumberFormat="1" applyFont="1" applyBorder="1" applyAlignment="1">
      <alignment horizontal="center" vertical="center"/>
    </xf>
    <xf numFmtId="0" fontId="0" fillId="0" borderId="0" xfId="0" applyNumberFormat="1" applyBorder="1"/>
    <xf numFmtId="0" fontId="0" fillId="2" borderId="0" xfId="0" applyFill="1" applyBorder="1"/>
    <xf numFmtId="0" fontId="0" fillId="0" borderId="0" xfId="0" applyBorder="1"/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6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165" fontId="3" fillId="2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0" fillId="0" borderId="0" xfId="0" applyFill="1" applyBorder="1"/>
    <xf numFmtId="0" fontId="6" fillId="0" borderId="0" xfId="0" quotePrefix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0" fontId="5" fillId="0" borderId="0" xfId="0" applyFont="1"/>
    <xf numFmtId="0" fontId="5" fillId="0" borderId="0" xfId="0" applyFont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38099</xdr:colOff>
      <xdr:row>0</xdr:row>
      <xdr:rowOff>19050</xdr:rowOff>
    </xdr:from>
    <xdr:to>
      <xdr:col>2</xdr:col>
      <xdr:colOff>38100</xdr:colOff>
      <xdr:row>0</xdr:row>
      <xdr:rowOff>409575</xdr:rowOff>
    </xdr:to>
    <xdr:sp macro="[1]!ThisWorkbook.Workbook_open" textlink="">
      <xdr:nvSpPr>
        <xdr:cNvPr id="2" name="ZoneTexte 1"/>
        <xdr:cNvSpPr txBox="1"/>
      </xdr:nvSpPr>
      <xdr:spPr>
        <a:xfrm>
          <a:off x="10020299" y="19050"/>
          <a:ext cx="1562101" cy="390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546651</xdr:colOff>
      <xdr:row>0</xdr:row>
      <xdr:rowOff>390525</xdr:rowOff>
    </xdr:to>
    <xdr:sp macro="[0]!MisajAg" textlink="">
      <xdr:nvSpPr>
        <xdr:cNvPr id="3" name="ZoneTexte 2"/>
        <xdr:cNvSpPr txBox="1"/>
      </xdr:nvSpPr>
      <xdr:spPr>
        <a:xfrm>
          <a:off x="0" y="0"/>
          <a:ext cx="1267238" cy="390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5</xdr:col>
      <xdr:colOff>152399</xdr:colOff>
      <xdr:row>0</xdr:row>
      <xdr:rowOff>19878</xdr:rowOff>
    </xdr:from>
    <xdr:to>
      <xdr:col>8</xdr:col>
      <xdr:colOff>124238</xdr:colOff>
      <xdr:row>0</xdr:row>
      <xdr:rowOff>410403</xdr:rowOff>
    </xdr:to>
    <xdr:sp macro="[0]!test2" textlink="">
      <xdr:nvSpPr>
        <xdr:cNvPr id="4" name="ZoneTexte 3"/>
        <xdr:cNvSpPr txBox="1"/>
      </xdr:nvSpPr>
      <xdr:spPr>
        <a:xfrm>
          <a:off x="3448877" y="19878"/>
          <a:ext cx="1297057" cy="390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Calendrier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Saint%20Louis\Planning\P_RH_6.7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Hebdo"/>
      <sheetName val="Param"/>
      <sheetName val="FWE"/>
      <sheetName val="Print"/>
    </sheetNames>
    <definedNames>
      <definedName name="ThisWorkbook.Workbook_open"/>
    </definedNames>
    <sheetDataSet>
      <sheetData sheetId="0">
        <row r="1">
          <cell r="A1" t="str">
            <v xml:space="preserve">                             Noms
  </v>
          </cell>
          <cell r="B1" t="str">
            <v>Mois</v>
          </cell>
          <cell r="C1" t="str">
            <v>Trimestre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  <row r="205">
          <cell r="A205">
            <v>204</v>
          </cell>
        </row>
        <row r="206">
          <cell r="A206">
            <v>205</v>
          </cell>
        </row>
        <row r="207">
          <cell r="A207">
            <v>206</v>
          </cell>
        </row>
        <row r="208">
          <cell r="A208">
            <v>207</v>
          </cell>
        </row>
        <row r="209">
          <cell r="A209">
            <v>208</v>
          </cell>
        </row>
        <row r="210">
          <cell r="A210">
            <v>209</v>
          </cell>
        </row>
        <row r="211">
          <cell r="A211">
            <v>210</v>
          </cell>
        </row>
        <row r="212">
          <cell r="A212">
            <v>211</v>
          </cell>
        </row>
        <row r="213">
          <cell r="A213">
            <v>212</v>
          </cell>
        </row>
        <row r="214">
          <cell r="A214">
            <v>213</v>
          </cell>
        </row>
        <row r="215">
          <cell r="A215">
            <v>214</v>
          </cell>
        </row>
        <row r="216">
          <cell r="A216">
            <v>215</v>
          </cell>
        </row>
        <row r="217">
          <cell r="A217">
            <v>216</v>
          </cell>
        </row>
        <row r="218">
          <cell r="A218">
            <v>217</v>
          </cell>
        </row>
        <row r="219">
          <cell r="A219">
            <v>218</v>
          </cell>
        </row>
        <row r="220">
          <cell r="A220">
            <v>219</v>
          </cell>
        </row>
        <row r="221">
          <cell r="A221">
            <v>220</v>
          </cell>
        </row>
        <row r="222">
          <cell r="A222">
            <v>221</v>
          </cell>
        </row>
        <row r="223">
          <cell r="A223">
            <v>222</v>
          </cell>
        </row>
        <row r="224">
          <cell r="A224">
            <v>223</v>
          </cell>
        </row>
        <row r="225">
          <cell r="A225">
            <v>224</v>
          </cell>
        </row>
        <row r="226">
          <cell r="A226">
            <v>225</v>
          </cell>
        </row>
        <row r="227">
          <cell r="A227">
            <v>226</v>
          </cell>
        </row>
        <row r="228">
          <cell r="A228">
            <v>227</v>
          </cell>
        </row>
        <row r="229">
          <cell r="A229">
            <v>228</v>
          </cell>
        </row>
        <row r="230">
          <cell r="A230">
            <v>229</v>
          </cell>
        </row>
        <row r="231">
          <cell r="A231">
            <v>230</v>
          </cell>
        </row>
        <row r="232">
          <cell r="A232">
            <v>231</v>
          </cell>
        </row>
        <row r="233">
          <cell r="A233">
            <v>232</v>
          </cell>
        </row>
        <row r="234">
          <cell r="A234">
            <v>233</v>
          </cell>
        </row>
        <row r="235">
          <cell r="A235">
            <v>234</v>
          </cell>
        </row>
        <row r="236">
          <cell r="A236">
            <v>235</v>
          </cell>
        </row>
        <row r="237">
          <cell r="A237">
            <v>236</v>
          </cell>
        </row>
        <row r="238">
          <cell r="A238">
            <v>237</v>
          </cell>
        </row>
        <row r="239">
          <cell r="A239">
            <v>238</v>
          </cell>
        </row>
        <row r="240">
          <cell r="A240">
            <v>239</v>
          </cell>
        </row>
        <row r="241">
          <cell r="A241">
            <v>240</v>
          </cell>
        </row>
        <row r="242">
          <cell r="A242">
            <v>241</v>
          </cell>
        </row>
        <row r="243">
          <cell r="A243">
            <v>242</v>
          </cell>
        </row>
        <row r="244">
          <cell r="A244">
            <v>243</v>
          </cell>
        </row>
        <row r="245">
          <cell r="A245">
            <v>244</v>
          </cell>
        </row>
        <row r="246">
          <cell r="A246">
            <v>245</v>
          </cell>
        </row>
        <row r="247">
          <cell r="A247">
            <v>246</v>
          </cell>
        </row>
        <row r="248">
          <cell r="A248">
            <v>247</v>
          </cell>
        </row>
        <row r="249">
          <cell r="A249">
            <v>248</v>
          </cell>
        </row>
        <row r="250">
          <cell r="A250">
            <v>249</v>
          </cell>
        </row>
        <row r="251">
          <cell r="A251">
            <v>250</v>
          </cell>
        </row>
        <row r="252">
          <cell r="A252">
            <v>251</v>
          </cell>
        </row>
        <row r="253">
          <cell r="A253">
            <v>252</v>
          </cell>
        </row>
        <row r="254">
          <cell r="A254">
            <v>253</v>
          </cell>
        </row>
        <row r="255">
          <cell r="A255">
            <v>254</v>
          </cell>
        </row>
        <row r="256">
          <cell r="A256">
            <v>255</v>
          </cell>
        </row>
        <row r="257">
          <cell r="A257">
            <v>256</v>
          </cell>
        </row>
        <row r="258">
          <cell r="A258">
            <v>257</v>
          </cell>
        </row>
        <row r="259">
          <cell r="A259">
            <v>258</v>
          </cell>
        </row>
        <row r="260">
          <cell r="A260">
            <v>259</v>
          </cell>
        </row>
        <row r="261">
          <cell r="A261">
            <v>260</v>
          </cell>
        </row>
        <row r="262">
          <cell r="A262">
            <v>261</v>
          </cell>
        </row>
        <row r="263">
          <cell r="A263">
            <v>262</v>
          </cell>
        </row>
        <row r="264">
          <cell r="A264">
            <v>263</v>
          </cell>
        </row>
        <row r="265">
          <cell r="A265">
            <v>264</v>
          </cell>
        </row>
        <row r="266">
          <cell r="A266">
            <v>265</v>
          </cell>
        </row>
        <row r="267">
          <cell r="A267">
            <v>266</v>
          </cell>
        </row>
        <row r="268">
          <cell r="A268">
            <v>267</v>
          </cell>
        </row>
        <row r="269">
          <cell r="A269">
            <v>268</v>
          </cell>
        </row>
        <row r="270">
          <cell r="A270">
            <v>269</v>
          </cell>
        </row>
        <row r="271">
          <cell r="A271">
            <v>270</v>
          </cell>
        </row>
        <row r="272">
          <cell r="A272">
            <v>271</v>
          </cell>
        </row>
        <row r="273">
          <cell r="A273">
            <v>272</v>
          </cell>
        </row>
        <row r="274">
          <cell r="A274">
            <v>273</v>
          </cell>
        </row>
        <row r="275">
          <cell r="A275">
            <v>274</v>
          </cell>
        </row>
        <row r="276">
          <cell r="A276">
            <v>275</v>
          </cell>
        </row>
        <row r="277">
          <cell r="A277">
            <v>276</v>
          </cell>
        </row>
        <row r="278">
          <cell r="A278">
            <v>277</v>
          </cell>
        </row>
        <row r="279">
          <cell r="A279">
            <v>278</v>
          </cell>
        </row>
        <row r="280">
          <cell r="A280">
            <v>279</v>
          </cell>
        </row>
        <row r="281">
          <cell r="A281">
            <v>280</v>
          </cell>
        </row>
        <row r="282">
          <cell r="A282">
            <v>281</v>
          </cell>
        </row>
        <row r="283">
          <cell r="A283">
            <v>282</v>
          </cell>
        </row>
        <row r="284">
          <cell r="A284">
            <v>283</v>
          </cell>
        </row>
        <row r="285">
          <cell r="A285">
            <v>284</v>
          </cell>
        </row>
        <row r="286">
          <cell r="A286">
            <v>285</v>
          </cell>
        </row>
        <row r="287">
          <cell r="A287">
            <v>286</v>
          </cell>
        </row>
        <row r="288">
          <cell r="A288">
            <v>287</v>
          </cell>
        </row>
        <row r="289">
          <cell r="A289">
            <v>288</v>
          </cell>
        </row>
        <row r="290">
          <cell r="A290">
            <v>289</v>
          </cell>
        </row>
        <row r="291">
          <cell r="A291">
            <v>290</v>
          </cell>
        </row>
        <row r="292">
          <cell r="A292">
            <v>291</v>
          </cell>
        </row>
        <row r="293">
          <cell r="A293">
            <v>292</v>
          </cell>
        </row>
        <row r="294">
          <cell r="A294">
            <v>293</v>
          </cell>
        </row>
        <row r="295">
          <cell r="A295">
            <v>294</v>
          </cell>
        </row>
        <row r="296">
          <cell r="A296">
            <v>295</v>
          </cell>
        </row>
        <row r="297">
          <cell r="A297">
            <v>296</v>
          </cell>
        </row>
        <row r="298">
          <cell r="A298">
            <v>297</v>
          </cell>
        </row>
        <row r="299">
          <cell r="A299">
            <v>298</v>
          </cell>
        </row>
        <row r="300">
          <cell r="A300">
            <v>299</v>
          </cell>
        </row>
        <row r="301">
          <cell r="A301">
            <v>300</v>
          </cell>
        </row>
        <row r="302">
          <cell r="A302">
            <v>301</v>
          </cell>
        </row>
        <row r="303">
          <cell r="A303">
            <v>302</v>
          </cell>
        </row>
        <row r="304">
          <cell r="A304">
            <v>303</v>
          </cell>
        </row>
        <row r="305">
          <cell r="A305">
            <v>304</v>
          </cell>
        </row>
        <row r="306">
          <cell r="A306">
            <v>305</v>
          </cell>
        </row>
        <row r="307">
          <cell r="A307">
            <v>306</v>
          </cell>
        </row>
        <row r="308">
          <cell r="A308">
            <v>307</v>
          </cell>
        </row>
        <row r="309">
          <cell r="A309">
            <v>308</v>
          </cell>
        </row>
        <row r="310">
          <cell r="A310">
            <v>309</v>
          </cell>
        </row>
        <row r="311">
          <cell r="A311">
            <v>310</v>
          </cell>
        </row>
        <row r="312">
          <cell r="A312">
            <v>311</v>
          </cell>
        </row>
        <row r="313">
          <cell r="A313">
            <v>312</v>
          </cell>
        </row>
        <row r="314">
          <cell r="A314">
            <v>313</v>
          </cell>
        </row>
        <row r="315">
          <cell r="A315">
            <v>314</v>
          </cell>
        </row>
        <row r="316">
          <cell r="A316">
            <v>315</v>
          </cell>
        </row>
        <row r="317">
          <cell r="A317">
            <v>316</v>
          </cell>
        </row>
        <row r="318">
          <cell r="A318">
            <v>317</v>
          </cell>
        </row>
        <row r="319">
          <cell r="A319">
            <v>318</v>
          </cell>
        </row>
        <row r="320">
          <cell r="A320">
            <v>319</v>
          </cell>
        </row>
        <row r="321">
          <cell r="A321">
            <v>320</v>
          </cell>
        </row>
        <row r="322">
          <cell r="A322">
            <v>321</v>
          </cell>
        </row>
        <row r="323">
          <cell r="A323">
            <v>322</v>
          </cell>
        </row>
        <row r="324">
          <cell r="A324">
            <v>323</v>
          </cell>
        </row>
        <row r="325">
          <cell r="A325">
            <v>324</v>
          </cell>
        </row>
        <row r="326">
          <cell r="A326">
            <v>325</v>
          </cell>
        </row>
        <row r="327">
          <cell r="A327">
            <v>326</v>
          </cell>
        </row>
        <row r="328">
          <cell r="A328">
            <v>327</v>
          </cell>
        </row>
        <row r="329">
          <cell r="A329">
            <v>328</v>
          </cell>
        </row>
        <row r="330">
          <cell r="A330">
            <v>329</v>
          </cell>
        </row>
        <row r="331">
          <cell r="A331">
            <v>330</v>
          </cell>
        </row>
        <row r="332">
          <cell r="A332">
            <v>331</v>
          </cell>
        </row>
        <row r="333">
          <cell r="A333">
            <v>332</v>
          </cell>
        </row>
        <row r="334">
          <cell r="A334">
            <v>333</v>
          </cell>
        </row>
        <row r="335">
          <cell r="A335">
            <v>334</v>
          </cell>
        </row>
        <row r="336">
          <cell r="A336">
            <v>335</v>
          </cell>
        </row>
        <row r="337">
          <cell r="A337">
            <v>336</v>
          </cell>
        </row>
        <row r="338">
          <cell r="A338">
            <v>337</v>
          </cell>
        </row>
        <row r="339">
          <cell r="A339">
            <v>338</v>
          </cell>
        </row>
        <row r="340">
          <cell r="A340">
            <v>339</v>
          </cell>
        </row>
        <row r="341">
          <cell r="A341">
            <v>340</v>
          </cell>
        </row>
        <row r="342">
          <cell r="A342">
            <v>341</v>
          </cell>
        </row>
        <row r="343">
          <cell r="A343">
            <v>342</v>
          </cell>
        </row>
        <row r="344">
          <cell r="A344">
            <v>343</v>
          </cell>
        </row>
        <row r="345">
          <cell r="A345">
            <v>344</v>
          </cell>
        </row>
        <row r="346">
          <cell r="A346">
            <v>345</v>
          </cell>
        </row>
        <row r="347">
          <cell r="A347">
            <v>346</v>
          </cell>
        </row>
        <row r="348">
          <cell r="A348">
            <v>347</v>
          </cell>
        </row>
        <row r="349">
          <cell r="A349">
            <v>348</v>
          </cell>
        </row>
        <row r="350">
          <cell r="A350">
            <v>349</v>
          </cell>
        </row>
        <row r="351">
          <cell r="A351">
            <v>350</v>
          </cell>
        </row>
        <row r="352">
          <cell r="A352">
            <v>351</v>
          </cell>
        </row>
        <row r="353">
          <cell r="A353">
            <v>352</v>
          </cell>
        </row>
        <row r="354">
          <cell r="A354">
            <v>353</v>
          </cell>
        </row>
        <row r="355">
          <cell r="A355">
            <v>354</v>
          </cell>
        </row>
        <row r="356">
          <cell r="A356">
            <v>355</v>
          </cell>
        </row>
        <row r="357">
          <cell r="A357">
            <v>356</v>
          </cell>
        </row>
        <row r="358">
          <cell r="A358">
            <v>357</v>
          </cell>
        </row>
        <row r="359">
          <cell r="A359">
            <v>358</v>
          </cell>
        </row>
        <row r="360">
          <cell r="A360">
            <v>359</v>
          </cell>
        </row>
        <row r="361">
          <cell r="A361">
            <v>360</v>
          </cell>
        </row>
        <row r="362">
          <cell r="A362">
            <v>361</v>
          </cell>
        </row>
        <row r="363">
          <cell r="A363">
            <v>362</v>
          </cell>
        </row>
        <row r="364">
          <cell r="A364">
            <v>363</v>
          </cell>
        </row>
        <row r="365">
          <cell r="A365">
            <v>364</v>
          </cell>
        </row>
        <row r="366">
          <cell r="A366">
            <v>365</v>
          </cell>
        </row>
        <row r="367">
          <cell r="A367">
            <v>366</v>
          </cell>
        </row>
        <row r="370">
          <cell r="A370" t="str">
            <v>Rh</v>
          </cell>
        </row>
        <row r="371">
          <cell r="A371" t="str">
            <v>CA</v>
          </cell>
        </row>
        <row r="372">
          <cell r="A372" t="str">
            <v>RT</v>
          </cell>
        </row>
        <row r="373">
          <cell r="A373" t="str">
            <v>AR</v>
          </cell>
        </row>
        <row r="374">
          <cell r="A374" t="str">
            <v>TP</v>
          </cell>
        </row>
        <row r="375">
          <cell r="A375" t="str">
            <v>JS</v>
          </cell>
        </row>
        <row r="376">
          <cell r="A376" t="str">
            <v>CM</v>
          </cell>
        </row>
        <row r="377">
          <cell r="A377" t="str">
            <v>CB</v>
          </cell>
        </row>
      </sheetData>
      <sheetData sheetId="1">
        <row r="2">
          <cell r="A2">
            <v>1</v>
          </cell>
        </row>
      </sheetData>
      <sheetData sheetId="2"/>
      <sheetData sheetId="3">
        <row r="1">
          <cell r="A1" t="str">
            <v xml:space="preserve"> 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XFD56"/>
  <sheetViews>
    <sheetView showGridLines="0" tabSelected="1" zoomScale="115" zoomScaleNormal="115" workbookViewId="0">
      <pane ySplit="1" topLeftCell="A2" activePane="bottomLeft" state="frozenSplit"/>
      <selection activeCell="H15" sqref="H15"/>
      <selection pane="bottomLeft" activeCell="BM1" sqref="BM1:BM1048576"/>
    </sheetView>
  </sheetViews>
  <sheetFormatPr baseColWidth="10" defaultColWidth="2.28515625" defaultRowHeight="15" x14ac:dyDescent="0.25"/>
  <cols>
    <col min="1" max="1" width="8.5703125" style="6" customWidth="1"/>
    <col min="2" max="2" width="2.28515625" style="20" customWidth="1"/>
    <col min="3" max="3" width="20.28515625" customWidth="1"/>
    <col min="4" max="4" width="16.140625" customWidth="1"/>
    <col min="5" max="5" width="2.28515625" style="20" customWidth="1"/>
    <col min="6" max="6" width="6.140625" style="33" customWidth="1"/>
    <col min="7" max="7" width="2.28515625" style="20" customWidth="1"/>
    <col min="8" max="8" width="11.5703125" customWidth="1"/>
    <col min="9" max="9" width="2.28515625" style="20" customWidth="1"/>
    <col min="10" max="10" width="9.140625" customWidth="1"/>
    <col min="11" max="11" width="2.28515625" style="20" customWidth="1"/>
    <col min="12" max="12" width="7.7109375" customWidth="1"/>
    <col min="13" max="13" width="15.28515625" customWidth="1"/>
    <col min="14" max="14" width="7.5703125" customWidth="1"/>
    <col min="15" max="15" width="21" customWidth="1"/>
    <col min="16" max="16" width="2.28515625" customWidth="1"/>
    <col min="17" max="17" width="10.140625" customWidth="1"/>
    <col min="18" max="18" width="2.28515625" style="20" customWidth="1"/>
    <col min="19" max="19" width="16.85546875" style="28" customWidth="1"/>
    <col min="20" max="20" width="14.42578125" style="28" customWidth="1"/>
    <col min="21" max="21" width="10.42578125" customWidth="1"/>
    <col min="22" max="22" width="2.28515625" customWidth="1"/>
    <col min="23" max="23" width="3.85546875" bestFit="1" customWidth="1"/>
    <col min="24" max="24" width="12.42578125" bestFit="1" customWidth="1"/>
    <col min="25" max="25" width="2.28515625" style="20"/>
    <col min="26" max="26" width="3.85546875" style="36" bestFit="1" customWidth="1"/>
    <col min="27" max="27" width="23.42578125" bestFit="1" customWidth="1"/>
    <col min="28" max="28" width="2.28515625" style="20"/>
    <col min="29" max="29" width="4.140625" style="36" bestFit="1" customWidth="1"/>
    <col min="30" max="30" width="10.42578125" bestFit="1" customWidth="1"/>
    <col min="31" max="31" width="10.28515625" bestFit="1" customWidth="1"/>
    <col min="33" max="33" width="3.85546875" bestFit="1" customWidth="1"/>
    <col min="34" max="34" width="22.5703125" bestFit="1" customWidth="1"/>
    <col min="35" max="35" width="2.28515625" style="20"/>
    <col min="36" max="36" width="4" style="36" bestFit="1" customWidth="1"/>
    <col min="37" max="37" width="10.5703125" bestFit="1" customWidth="1"/>
    <col min="39" max="39" width="10.42578125" bestFit="1" customWidth="1"/>
    <col min="41" max="41" width="3.85546875" bestFit="1" customWidth="1"/>
    <col min="42" max="42" width="19.42578125" bestFit="1" customWidth="1"/>
    <col min="43" max="43" width="2.28515625" style="20"/>
    <col min="44" max="44" width="4" style="36" bestFit="1" customWidth="1"/>
    <col min="45" max="45" width="18.42578125" bestFit="1" customWidth="1"/>
    <col min="47" max="47" width="18.28515625" bestFit="1" customWidth="1"/>
    <col min="49" max="49" width="3.85546875" bestFit="1" customWidth="1"/>
    <col min="50" max="50" width="7.85546875" bestFit="1" customWidth="1"/>
    <col min="51" max="51" width="2.28515625" style="20"/>
    <col min="52" max="52" width="4.140625" style="36" bestFit="1" customWidth="1"/>
    <col min="53" max="53" width="8.7109375" bestFit="1" customWidth="1"/>
    <col min="55" max="55" width="6.7109375" bestFit="1" customWidth="1"/>
    <col min="57" max="57" width="3.85546875" bestFit="1" customWidth="1"/>
    <col min="58" max="58" width="7.85546875" bestFit="1" customWidth="1"/>
    <col min="59" max="59" width="2.28515625" style="20"/>
    <col min="60" max="60" width="3.85546875" style="36" bestFit="1" customWidth="1"/>
    <col min="61" max="61" width="8.7109375" bestFit="1" customWidth="1"/>
    <col min="63" max="63" width="6.7109375" bestFit="1" customWidth="1"/>
  </cols>
  <sheetData>
    <row r="1" spans="1:86" s="6" customFormat="1" ht="81.75" customHeight="1" x14ac:dyDescent="0.25">
      <c r="A1" s="1" t="s">
        <v>0</v>
      </c>
      <c r="B1" s="2"/>
      <c r="C1" s="3" t="s">
        <v>1</v>
      </c>
      <c r="D1" s="4"/>
      <c r="E1" s="2"/>
      <c r="F1" s="5" t="s">
        <v>0</v>
      </c>
      <c r="G1" s="2"/>
      <c r="H1" s="4" t="s">
        <v>2</v>
      </c>
      <c r="I1" s="2"/>
      <c r="J1" s="4" t="s">
        <v>3</v>
      </c>
      <c r="K1" s="2"/>
      <c r="L1" s="4" t="s">
        <v>4</v>
      </c>
      <c r="M1" s="4" t="s">
        <v>5</v>
      </c>
      <c r="N1" s="4" t="s">
        <v>6</v>
      </c>
      <c r="O1" s="6" t="s">
        <v>7</v>
      </c>
      <c r="P1" s="7"/>
      <c r="Q1" s="1" t="s">
        <v>8</v>
      </c>
      <c r="R1" s="2"/>
      <c r="S1" s="8"/>
      <c r="T1" s="9" t="s">
        <v>9</v>
      </c>
      <c r="V1" s="7"/>
      <c r="W1" s="1" t="s">
        <v>10</v>
      </c>
      <c r="X1" s="1" t="s">
        <v>11</v>
      </c>
      <c r="Y1" s="2"/>
      <c r="Z1" s="10" t="s">
        <v>12</v>
      </c>
      <c r="AA1" s="1" t="str">
        <f>"Service "&amp;X2</f>
        <v>Service ACB</v>
      </c>
      <c r="AB1" s="2"/>
      <c r="AC1" s="10" t="s">
        <v>13</v>
      </c>
      <c r="AD1" s="1" t="str">
        <f>"Repos "&amp;X2</f>
        <v>Repos ACB</v>
      </c>
      <c r="AE1" s="1" t="str">
        <f>"Agent "&amp;X2</f>
        <v>Agent ACB</v>
      </c>
      <c r="AF1" s="11"/>
      <c r="AG1" s="1" t="s">
        <v>14</v>
      </c>
      <c r="AH1" s="1" t="str">
        <f>"Service "&amp;X3</f>
        <v>Service DBA</v>
      </c>
      <c r="AI1" s="2"/>
      <c r="AJ1" s="10" t="s">
        <v>15</v>
      </c>
      <c r="AK1" s="1" t="str">
        <f>"Repos "&amp;X3</f>
        <v>Repos DBA</v>
      </c>
      <c r="AL1" s="11"/>
      <c r="AM1" s="1" t="str">
        <f>"Agent "&amp;X3</f>
        <v>Agent DBA</v>
      </c>
      <c r="AN1" s="11"/>
      <c r="AO1" s="10" t="s">
        <v>16</v>
      </c>
      <c r="AP1" s="1" t="str">
        <f>"Service "&amp;X4</f>
        <v>Service Hematologie</v>
      </c>
      <c r="AQ1" s="2"/>
      <c r="AR1" s="10" t="s">
        <v>17</v>
      </c>
      <c r="AS1" s="1" t="str">
        <f>"Repos "&amp;X4</f>
        <v>Repos Hematologie</v>
      </c>
      <c r="AT1" s="11"/>
      <c r="AU1" s="1" t="str">
        <f>"Agent "&amp;X4</f>
        <v>Agent Hematologie</v>
      </c>
      <c r="AV1" s="11"/>
      <c r="AW1" s="10" t="s">
        <v>18</v>
      </c>
      <c r="AX1" s="1" t="str">
        <f>"Service "&amp;X5</f>
        <v xml:space="preserve">Service </v>
      </c>
      <c r="AY1" s="2"/>
      <c r="AZ1" s="10" t="s">
        <v>19</v>
      </c>
      <c r="BA1" s="1" t="str">
        <f>"Repos "&amp;X5</f>
        <v xml:space="preserve">Repos </v>
      </c>
      <c r="BB1" s="11"/>
      <c r="BC1" s="1" t="str">
        <f>"Agent "&amp;X5</f>
        <v xml:space="preserve">Agent </v>
      </c>
      <c r="BD1" s="11"/>
      <c r="BE1" s="10" t="s">
        <v>20</v>
      </c>
      <c r="BF1" s="1" t="str">
        <f>"Service "&amp;X6</f>
        <v xml:space="preserve">Service </v>
      </c>
      <c r="BG1" s="2"/>
      <c r="BH1" s="10" t="s">
        <v>21</v>
      </c>
      <c r="BI1" s="1" t="str">
        <f>"Repos "&amp;X6</f>
        <v xml:space="preserve">Repos </v>
      </c>
      <c r="BJ1" s="11"/>
      <c r="BK1" s="1" t="str">
        <f>"Agent "&amp;X6</f>
        <v xml:space="preserve">Agent </v>
      </c>
      <c r="BL1" s="11"/>
    </row>
    <row r="2" spans="1:86" x14ac:dyDescent="0.25">
      <c r="B2" s="12"/>
      <c r="C2" s="13" t="s">
        <v>22</v>
      </c>
      <c r="D2" s="14">
        <f>DATE(An,1,1)</f>
        <v>1</v>
      </c>
      <c r="E2" s="12"/>
      <c r="F2" s="15">
        <v>2017</v>
      </c>
      <c r="G2" s="12"/>
      <c r="H2" s="14" t="s">
        <v>23</v>
      </c>
      <c r="I2" s="12"/>
      <c r="J2" s="14" t="s">
        <v>24</v>
      </c>
      <c r="K2" s="12"/>
      <c r="L2" s="16">
        <f>INT((M2-DATE(YEAR(M2),1,3)+WEEKDAY(DATE(YEAR(M2),1,3))+5)/7)</f>
        <v>0</v>
      </c>
      <c r="M2" s="17">
        <f>DATE(An,1,1)</f>
        <v>1</v>
      </c>
      <c r="N2" s="17">
        <f>M2+MOD(8-WEEKDAY(M2),7)</f>
        <v>1</v>
      </c>
      <c r="O2" s="18" t="str">
        <f>"Du "&amp;TEXT(M2,"jj-mmm")&amp;" au "&amp;TEXT(N2,"jj-mmm")</f>
        <v>Du 01-janv au 01-janv</v>
      </c>
      <c r="P2" s="19"/>
      <c r="Q2" s="20" t="s">
        <v>25</v>
      </c>
      <c r="R2" s="12"/>
      <c r="S2" s="21" t="s">
        <v>170</v>
      </c>
      <c r="T2" s="21" t="s">
        <v>26</v>
      </c>
      <c r="U2" s="21" t="s">
        <v>27</v>
      </c>
      <c r="V2" s="19"/>
      <c r="W2" s="22">
        <v>1</v>
      </c>
      <c r="X2" s="20" t="s">
        <v>28</v>
      </c>
      <c r="Y2" s="12"/>
      <c r="Z2" s="23">
        <v>1</v>
      </c>
      <c r="AA2" s="20" t="s">
        <v>29</v>
      </c>
      <c r="AB2" s="12"/>
      <c r="AC2" s="23">
        <v>1</v>
      </c>
      <c r="AD2" s="20" t="s">
        <v>30</v>
      </c>
      <c r="AE2" s="24" t="s">
        <v>31</v>
      </c>
      <c r="AF2" s="19"/>
      <c r="AG2" s="20">
        <v>1</v>
      </c>
      <c r="AH2" s="20" t="s">
        <v>32</v>
      </c>
      <c r="AI2" s="12"/>
      <c r="AJ2" s="23">
        <v>1</v>
      </c>
      <c r="AK2" s="20" t="s">
        <v>33</v>
      </c>
      <c r="AL2" s="19"/>
      <c r="AM2" s="24" t="s">
        <v>34</v>
      </c>
      <c r="AN2" s="19"/>
      <c r="AO2" s="23"/>
      <c r="AP2" s="20" t="s">
        <v>35</v>
      </c>
      <c r="AQ2" s="12"/>
      <c r="AR2" s="23">
        <v>1</v>
      </c>
      <c r="AS2" s="20" t="s">
        <v>33</v>
      </c>
      <c r="AT2" s="19"/>
      <c r="AU2" s="24" t="s">
        <v>36</v>
      </c>
      <c r="AV2" s="25"/>
      <c r="AW2" s="20"/>
      <c r="AX2" s="20"/>
      <c r="AY2" s="12"/>
      <c r="AZ2" s="23">
        <v>1</v>
      </c>
      <c r="BA2" s="20" t="s">
        <v>33</v>
      </c>
      <c r="BB2" s="19"/>
      <c r="BC2" s="20"/>
      <c r="BD2" s="19"/>
      <c r="BE2" s="23"/>
      <c r="BF2" s="20"/>
      <c r="BG2" s="12"/>
      <c r="BH2" s="23">
        <v>1</v>
      </c>
      <c r="BI2" s="20" t="s">
        <v>33</v>
      </c>
      <c r="BJ2" s="19"/>
      <c r="BK2" s="20"/>
      <c r="BL2" s="19"/>
      <c r="BM2" s="20"/>
      <c r="BN2" s="20"/>
      <c r="BO2" s="20"/>
      <c r="BP2" s="20"/>
      <c r="BQ2" s="20"/>
      <c r="BR2" s="20"/>
      <c r="BS2" s="20"/>
      <c r="BT2" s="20"/>
      <c r="BU2" s="20"/>
      <c r="BV2" s="20"/>
      <c r="BW2" s="20"/>
      <c r="BX2" s="20"/>
      <c r="BY2" s="20"/>
      <c r="BZ2" s="20"/>
      <c r="CA2" s="20"/>
      <c r="CB2" s="20"/>
      <c r="CC2" s="20"/>
      <c r="CD2" s="20"/>
      <c r="CE2" s="20"/>
      <c r="CF2" s="20"/>
      <c r="CG2" s="20"/>
      <c r="CH2" s="20"/>
    </row>
    <row r="3" spans="1:86" x14ac:dyDescent="0.25">
      <c r="A3" s="1" t="s">
        <v>37</v>
      </c>
      <c r="B3" s="26"/>
      <c r="C3" s="13" t="s">
        <v>38</v>
      </c>
      <c r="D3" s="27">
        <f>ROUND(DATE(An,4,MOD(234-11*MOD(An,19),30))/7,0)*7-6</f>
        <v>106</v>
      </c>
      <c r="E3" s="26"/>
      <c r="F3" s="15">
        <v>2018</v>
      </c>
      <c r="G3" s="12"/>
      <c r="H3" s="14" t="s">
        <v>39</v>
      </c>
      <c r="I3" s="12"/>
      <c r="J3" s="14" t="s">
        <v>40</v>
      </c>
      <c r="K3" s="12"/>
      <c r="L3" s="16">
        <f>L2+1</f>
        <v>1</v>
      </c>
      <c r="M3" s="17">
        <f>N2+1</f>
        <v>2</v>
      </c>
      <c r="N3" s="17">
        <f>N2+7</f>
        <v>8</v>
      </c>
      <c r="O3" s="18" t="str">
        <f t="shared" ref="O3:O54" si="0">"Du "&amp;TEXT(M3,"jj-mmm")&amp;" au "&amp;TEXT(N3,"jj-mmm")</f>
        <v>Du 02-janv au 08-janv</v>
      </c>
      <c r="P3" s="19"/>
      <c r="Q3" s="20" t="s">
        <v>41</v>
      </c>
      <c r="R3" s="26"/>
      <c r="S3" s="28" t="s">
        <v>42</v>
      </c>
      <c r="V3" s="19"/>
      <c r="W3" s="22">
        <v>2</v>
      </c>
      <c r="X3" s="20" t="s">
        <v>43</v>
      </c>
      <c r="Y3" s="12"/>
      <c r="Z3" s="23">
        <v>2</v>
      </c>
      <c r="AA3" s="20" t="s">
        <v>44</v>
      </c>
      <c r="AB3" s="12"/>
      <c r="AC3" s="23">
        <v>2</v>
      </c>
      <c r="AD3" s="20" t="s">
        <v>45</v>
      </c>
      <c r="AE3" s="29" t="s">
        <v>46</v>
      </c>
      <c r="AF3" s="19"/>
      <c r="AG3" s="20">
        <v>2</v>
      </c>
      <c r="AH3" s="20" t="s">
        <v>47</v>
      </c>
      <c r="AI3" s="12"/>
      <c r="AJ3" s="23">
        <v>2</v>
      </c>
      <c r="AK3" s="20" t="s">
        <v>48</v>
      </c>
      <c r="AL3" s="19"/>
      <c r="AM3" s="29" t="s">
        <v>49</v>
      </c>
      <c r="AN3" s="19"/>
      <c r="AO3" s="23"/>
      <c r="AP3" s="20" t="s">
        <v>50</v>
      </c>
      <c r="AQ3" s="12"/>
      <c r="AR3" s="23">
        <v>2</v>
      </c>
      <c r="AS3" s="20"/>
      <c r="AT3" s="19"/>
      <c r="AU3" s="29" t="s">
        <v>51</v>
      </c>
      <c r="AV3" s="25"/>
      <c r="AW3" s="20"/>
      <c r="AX3" s="20"/>
      <c r="AY3" s="12"/>
      <c r="AZ3" s="23">
        <v>2</v>
      </c>
      <c r="BA3" s="20"/>
      <c r="BB3" s="19"/>
      <c r="BC3" s="20"/>
      <c r="BD3" s="19"/>
      <c r="BE3" s="23"/>
      <c r="BF3" s="20"/>
      <c r="BG3" s="12"/>
      <c r="BH3" s="23">
        <v>2</v>
      </c>
      <c r="BI3" s="20"/>
      <c r="BJ3" s="19"/>
      <c r="BK3" s="20"/>
      <c r="BL3" s="19"/>
      <c r="BM3" s="20"/>
      <c r="BN3" s="20"/>
      <c r="BO3" s="20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</row>
    <row r="4" spans="1:86" x14ac:dyDescent="0.25">
      <c r="B4" s="12"/>
      <c r="C4" s="30" t="s">
        <v>52</v>
      </c>
      <c r="D4" s="14">
        <f>D3+1</f>
        <v>107</v>
      </c>
      <c r="E4" s="12"/>
      <c r="F4" s="15">
        <v>2019</v>
      </c>
      <c r="G4" s="12"/>
      <c r="H4" s="14" t="s">
        <v>53</v>
      </c>
      <c r="I4" s="12"/>
      <c r="J4" s="14" t="s">
        <v>54</v>
      </c>
      <c r="K4" s="12"/>
      <c r="L4" s="16">
        <f t="shared" ref="L4:L54" si="1">L3+1</f>
        <v>2</v>
      </c>
      <c r="M4" s="17">
        <f>M3+7</f>
        <v>9</v>
      </c>
      <c r="N4" s="17">
        <f>N3+7</f>
        <v>15</v>
      </c>
      <c r="O4" s="18" t="str">
        <f t="shared" si="0"/>
        <v>Du 09-janv au 15-janv</v>
      </c>
      <c r="P4" s="19"/>
      <c r="Q4" s="20" t="s">
        <v>55</v>
      </c>
      <c r="R4" s="12"/>
      <c r="S4" s="21" t="s">
        <v>56</v>
      </c>
      <c r="T4" s="31"/>
      <c r="U4" s="32">
        <f>Hiv+15</f>
        <v>15</v>
      </c>
      <c r="V4" s="19"/>
      <c r="W4" s="22">
        <v>3</v>
      </c>
      <c r="X4" s="20" t="s">
        <v>57</v>
      </c>
      <c r="Y4" s="12"/>
      <c r="Z4" s="23">
        <v>3</v>
      </c>
      <c r="AA4" s="20" t="s">
        <v>58</v>
      </c>
      <c r="AB4" s="12"/>
      <c r="AC4" s="23">
        <v>3</v>
      </c>
      <c r="AD4" s="20" t="s">
        <v>33</v>
      </c>
      <c r="AE4" s="24" t="s">
        <v>59</v>
      </c>
      <c r="AF4" s="19"/>
      <c r="AG4" s="20">
        <v>3</v>
      </c>
      <c r="AH4" s="20" t="s">
        <v>60</v>
      </c>
      <c r="AI4" s="12"/>
      <c r="AJ4" s="23">
        <v>3</v>
      </c>
      <c r="AK4" s="20" t="s">
        <v>61</v>
      </c>
      <c r="AL4" s="19"/>
      <c r="AM4" s="24" t="s">
        <v>62</v>
      </c>
      <c r="AN4" s="19"/>
      <c r="AO4" s="23"/>
      <c r="AP4" s="20"/>
      <c r="AQ4" s="12"/>
      <c r="AR4" s="23">
        <v>3</v>
      </c>
      <c r="AS4" s="20"/>
      <c r="AT4" s="19"/>
      <c r="AU4" s="24" t="s">
        <v>63</v>
      </c>
      <c r="AV4" s="25"/>
      <c r="AW4" s="20"/>
      <c r="AX4" s="20"/>
      <c r="AY4" s="12"/>
      <c r="AZ4" s="23">
        <v>3</v>
      </c>
      <c r="BA4" s="20"/>
      <c r="BB4" s="19"/>
      <c r="BC4" s="20"/>
      <c r="BD4" s="19"/>
      <c r="BE4" s="23"/>
      <c r="BF4" s="20"/>
      <c r="BG4" s="12"/>
      <c r="BH4" s="23">
        <v>3</v>
      </c>
      <c r="BI4" s="20"/>
      <c r="BJ4" s="19"/>
      <c r="BK4" s="20"/>
      <c r="BL4" s="19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  <c r="CC4" s="20"/>
      <c r="CD4" s="20"/>
      <c r="CE4" s="20"/>
      <c r="CF4" s="20"/>
      <c r="CG4" s="20"/>
      <c r="CH4" s="20"/>
    </row>
    <row r="5" spans="1:86" x14ac:dyDescent="0.25">
      <c r="A5" s="1" t="s">
        <v>64</v>
      </c>
      <c r="B5" s="12"/>
      <c r="C5" s="30" t="s">
        <v>65</v>
      </c>
      <c r="D5" s="14">
        <f>DATE(An,5,1)</f>
        <v>122</v>
      </c>
      <c r="E5" s="12"/>
      <c r="F5" s="15">
        <v>2020</v>
      </c>
      <c r="G5" s="12"/>
      <c r="H5" s="14" t="s">
        <v>66</v>
      </c>
      <c r="I5" s="12"/>
      <c r="J5" s="14" t="s">
        <v>67</v>
      </c>
      <c r="K5" s="12"/>
      <c r="L5" s="16">
        <f t="shared" si="1"/>
        <v>3</v>
      </c>
      <c r="M5" s="17">
        <f t="shared" ref="M5:N20" si="2">M4+7</f>
        <v>16</v>
      </c>
      <c r="N5" s="17">
        <f t="shared" si="2"/>
        <v>22</v>
      </c>
      <c r="O5" s="18" t="str">
        <f t="shared" si="0"/>
        <v>Du 16-janv au 22-janv</v>
      </c>
      <c r="P5" s="19"/>
      <c r="Q5" s="20" t="s">
        <v>68</v>
      </c>
      <c r="R5" s="12"/>
      <c r="S5" s="21" t="s">
        <v>69</v>
      </c>
      <c r="T5" s="31"/>
      <c r="U5" s="32">
        <f>Pri+15</f>
        <v>15</v>
      </c>
      <c r="V5" s="19"/>
      <c r="W5" s="22">
        <v>4</v>
      </c>
      <c r="X5" s="20"/>
      <c r="Y5" s="12"/>
      <c r="Z5" s="23">
        <v>4</v>
      </c>
      <c r="AA5" s="20" t="s">
        <v>70</v>
      </c>
      <c r="AB5" s="12"/>
      <c r="AC5" s="23">
        <v>4</v>
      </c>
      <c r="AD5" s="20" t="s">
        <v>48</v>
      </c>
      <c r="AE5" s="29" t="s">
        <v>71</v>
      </c>
      <c r="AF5" s="19"/>
      <c r="AG5" s="20">
        <v>4</v>
      </c>
      <c r="AH5" s="20" t="s">
        <v>72</v>
      </c>
      <c r="AI5" s="12"/>
      <c r="AJ5" s="23">
        <v>4</v>
      </c>
      <c r="AK5" s="20" t="s">
        <v>73</v>
      </c>
      <c r="AL5" s="19"/>
      <c r="AM5" s="29" t="s">
        <v>74</v>
      </c>
      <c r="AN5" s="19"/>
      <c r="AO5" s="23"/>
      <c r="AP5" s="20"/>
      <c r="AQ5" s="12"/>
      <c r="AR5" s="23">
        <v>4</v>
      </c>
      <c r="AS5" s="20"/>
      <c r="AT5" s="19"/>
      <c r="AU5" s="29" t="s">
        <v>75</v>
      </c>
      <c r="AV5" s="25"/>
      <c r="AW5" s="20"/>
      <c r="AX5" s="20"/>
      <c r="AY5" s="12"/>
      <c r="AZ5" s="23">
        <v>4</v>
      </c>
      <c r="BA5" s="20"/>
      <c r="BB5" s="19"/>
      <c r="BC5" s="20"/>
      <c r="BD5" s="19"/>
      <c r="BE5" s="23"/>
      <c r="BF5" s="20"/>
      <c r="BG5" s="12"/>
      <c r="BH5" s="23">
        <v>4</v>
      </c>
      <c r="BI5" s="20"/>
      <c r="BJ5" s="19"/>
      <c r="BK5" s="20"/>
      <c r="BL5" s="19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</row>
    <row r="6" spans="1:86" x14ac:dyDescent="0.25">
      <c r="A6" s="30"/>
      <c r="B6" s="12"/>
      <c r="C6" s="13" t="s">
        <v>76</v>
      </c>
      <c r="D6" s="14">
        <f>DATE(An,5,8)</f>
        <v>129</v>
      </c>
      <c r="E6" s="12"/>
      <c r="F6" s="15">
        <v>2021</v>
      </c>
      <c r="G6" s="12"/>
      <c r="H6" s="14"/>
      <c r="I6" s="12"/>
      <c r="J6" s="14" t="s">
        <v>77</v>
      </c>
      <c r="K6" s="12"/>
      <c r="L6" s="16">
        <f t="shared" si="1"/>
        <v>4</v>
      </c>
      <c r="M6" s="17">
        <f t="shared" si="2"/>
        <v>23</v>
      </c>
      <c r="N6" s="17">
        <f t="shared" si="2"/>
        <v>29</v>
      </c>
      <c r="O6" s="18" t="str">
        <f t="shared" si="0"/>
        <v>Du 23-janv au 29-janv</v>
      </c>
      <c r="P6" s="19"/>
      <c r="Q6" s="20"/>
      <c r="R6" s="12"/>
      <c r="S6" s="21" t="s">
        <v>78</v>
      </c>
      <c r="T6" s="31"/>
      <c r="U6" s="32"/>
      <c r="V6" s="19"/>
      <c r="W6" s="22">
        <v>5</v>
      </c>
      <c r="X6" s="20"/>
      <c r="Y6" s="12"/>
      <c r="Z6" s="23">
        <v>5</v>
      </c>
      <c r="AA6" s="20" t="s">
        <v>79</v>
      </c>
      <c r="AB6" s="12"/>
      <c r="AC6" s="23">
        <v>5</v>
      </c>
      <c r="AD6" s="20" t="s">
        <v>61</v>
      </c>
      <c r="AE6" s="24" t="s">
        <v>80</v>
      </c>
      <c r="AF6" s="19"/>
      <c r="AG6" s="20">
        <v>5</v>
      </c>
      <c r="AH6" s="20" t="s">
        <v>81</v>
      </c>
      <c r="AI6" s="12"/>
      <c r="AJ6" s="23">
        <v>5</v>
      </c>
      <c r="AK6" s="20" t="s">
        <v>82</v>
      </c>
      <c r="AL6" s="19"/>
      <c r="AM6" s="24" t="s">
        <v>83</v>
      </c>
      <c r="AN6" s="19"/>
      <c r="AO6" s="23"/>
      <c r="AP6" s="20"/>
      <c r="AQ6" s="12"/>
      <c r="AR6" s="23">
        <v>5</v>
      </c>
      <c r="AS6" s="20"/>
      <c r="AT6" s="19"/>
      <c r="AU6" s="24" t="s">
        <v>84</v>
      </c>
      <c r="AV6" s="25"/>
      <c r="AW6" s="20"/>
      <c r="AX6" s="20"/>
      <c r="AY6" s="12"/>
      <c r="AZ6" s="23">
        <v>5</v>
      </c>
      <c r="BA6" s="20"/>
      <c r="BB6" s="19"/>
      <c r="BC6" s="20"/>
      <c r="BD6" s="19"/>
      <c r="BE6" s="23"/>
      <c r="BF6" s="20"/>
      <c r="BG6" s="12"/>
      <c r="BH6" s="23">
        <v>5</v>
      </c>
      <c r="BI6" s="20"/>
      <c r="BJ6" s="19"/>
      <c r="BK6" s="20"/>
      <c r="BL6" s="19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</row>
    <row r="7" spans="1:86" x14ac:dyDescent="0.25">
      <c r="A7" s="3" t="s">
        <v>85</v>
      </c>
      <c r="B7" s="12"/>
      <c r="C7" s="30" t="s">
        <v>86</v>
      </c>
      <c r="D7" s="14">
        <f>D3+39</f>
        <v>145</v>
      </c>
      <c r="E7" s="12"/>
      <c r="F7" s="15">
        <v>2022</v>
      </c>
      <c r="G7" s="12"/>
      <c r="H7" s="14"/>
      <c r="I7" s="12"/>
      <c r="J7" s="14" t="s">
        <v>87</v>
      </c>
      <c r="K7" s="12"/>
      <c r="L7" s="16">
        <f t="shared" si="1"/>
        <v>5</v>
      </c>
      <c r="M7" s="17">
        <f t="shared" si="2"/>
        <v>30</v>
      </c>
      <c r="N7" s="17">
        <f t="shared" si="2"/>
        <v>36</v>
      </c>
      <c r="O7" s="18" t="str">
        <f t="shared" si="0"/>
        <v>Du 30-janv au 05-févr</v>
      </c>
      <c r="P7" s="19"/>
      <c r="Q7" s="20"/>
      <c r="R7" s="12"/>
      <c r="S7" s="21" t="s">
        <v>88</v>
      </c>
      <c r="T7" s="31"/>
      <c r="U7" s="32">
        <f>Aut+15</f>
        <v>15</v>
      </c>
      <c r="V7" s="19"/>
      <c r="W7" s="20"/>
      <c r="X7" s="20"/>
      <c r="Y7" s="12"/>
      <c r="Z7" s="23">
        <v>6</v>
      </c>
      <c r="AA7" s="20" t="s">
        <v>89</v>
      </c>
      <c r="AB7" s="12"/>
      <c r="AC7" s="23">
        <v>6</v>
      </c>
      <c r="AD7" s="20" t="s">
        <v>73</v>
      </c>
      <c r="AE7" s="29" t="s">
        <v>90</v>
      </c>
      <c r="AF7" s="19"/>
      <c r="AG7" s="20">
        <v>6</v>
      </c>
      <c r="AH7" s="20" t="s">
        <v>91</v>
      </c>
      <c r="AI7" s="12"/>
      <c r="AJ7" s="23">
        <v>6</v>
      </c>
      <c r="AK7" s="20" t="s">
        <v>92</v>
      </c>
      <c r="AL7" s="19"/>
      <c r="AM7" s="29" t="s">
        <v>93</v>
      </c>
      <c r="AN7" s="19"/>
      <c r="AO7" s="23"/>
      <c r="AP7" s="20"/>
      <c r="AQ7" s="12"/>
      <c r="AR7" s="23">
        <v>6</v>
      </c>
      <c r="AS7" s="20"/>
      <c r="AT7" s="19"/>
      <c r="AU7" s="29" t="s">
        <v>94</v>
      </c>
      <c r="AV7" s="25"/>
      <c r="AW7" s="20"/>
      <c r="AX7" s="20"/>
      <c r="AY7" s="12"/>
      <c r="AZ7" s="23">
        <v>6</v>
      </c>
      <c r="BA7" s="20"/>
      <c r="BB7" s="19"/>
      <c r="BC7" s="20"/>
      <c r="BD7" s="19"/>
      <c r="BE7" s="23"/>
      <c r="BF7" s="20"/>
      <c r="BG7" s="12"/>
      <c r="BH7" s="23">
        <v>6</v>
      </c>
      <c r="BI7" s="20"/>
      <c r="BJ7" s="19"/>
      <c r="BK7" s="20"/>
      <c r="BL7" s="19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</row>
    <row r="8" spans="1:86" x14ac:dyDescent="0.25">
      <c r="A8" s="30"/>
      <c r="B8" s="12"/>
      <c r="C8" s="30" t="s">
        <v>95</v>
      </c>
      <c r="D8" s="14">
        <f>D3+49</f>
        <v>155</v>
      </c>
      <c r="E8" s="12"/>
      <c r="F8" s="15">
        <v>2023</v>
      </c>
      <c r="G8" s="12"/>
      <c r="H8" s="14"/>
      <c r="I8" s="12"/>
      <c r="J8" s="14" t="s">
        <v>96</v>
      </c>
      <c r="K8" s="12"/>
      <c r="L8" s="16">
        <f t="shared" si="1"/>
        <v>6</v>
      </c>
      <c r="M8" s="17">
        <f t="shared" si="2"/>
        <v>37</v>
      </c>
      <c r="N8" s="17">
        <f t="shared" si="2"/>
        <v>43</v>
      </c>
      <c r="O8" s="18" t="str">
        <f t="shared" si="0"/>
        <v>Du 06-févr au 12-févr</v>
      </c>
      <c r="P8" s="19"/>
      <c r="Q8" s="20"/>
      <c r="R8" s="12"/>
      <c r="S8" s="21" t="s">
        <v>97</v>
      </c>
      <c r="T8" s="31"/>
      <c r="U8" s="32">
        <f>Noel+15</f>
        <v>15</v>
      </c>
      <c r="V8" s="19"/>
      <c r="W8" s="20"/>
      <c r="X8" s="20"/>
      <c r="Y8" s="12"/>
      <c r="Z8" s="23">
        <v>7</v>
      </c>
      <c r="AA8" s="20" t="s">
        <v>98</v>
      </c>
      <c r="AB8" s="12"/>
      <c r="AC8" s="23">
        <v>7</v>
      </c>
      <c r="AD8" s="20" t="s">
        <v>82</v>
      </c>
      <c r="AE8" s="24" t="s">
        <v>99</v>
      </c>
      <c r="AF8" s="19"/>
      <c r="AG8" s="20">
        <v>7</v>
      </c>
      <c r="AH8" s="20" t="s">
        <v>100</v>
      </c>
      <c r="AI8" s="12"/>
      <c r="AJ8" s="23">
        <v>7</v>
      </c>
      <c r="AK8" s="20" t="s">
        <v>101</v>
      </c>
      <c r="AL8" s="19"/>
      <c r="AM8" s="24" t="s">
        <v>102</v>
      </c>
      <c r="AN8" s="19"/>
      <c r="AO8" s="23"/>
      <c r="AP8" s="20"/>
      <c r="AQ8" s="12"/>
      <c r="AR8" s="23">
        <v>7</v>
      </c>
      <c r="AS8" s="20"/>
      <c r="AT8" s="19"/>
      <c r="AU8" s="24" t="s">
        <v>103</v>
      </c>
      <c r="AV8" s="25"/>
      <c r="AW8" s="20"/>
      <c r="AX8" s="20"/>
      <c r="AY8" s="12"/>
      <c r="AZ8" s="23">
        <v>7</v>
      </c>
      <c r="BA8" s="20"/>
      <c r="BB8" s="19"/>
      <c r="BC8" s="20"/>
      <c r="BD8" s="19"/>
      <c r="BE8" s="23"/>
      <c r="BF8" s="20"/>
      <c r="BG8" s="12"/>
      <c r="BH8" s="23">
        <v>7</v>
      </c>
      <c r="BI8" s="20"/>
      <c r="BJ8" s="19"/>
      <c r="BK8" s="20"/>
      <c r="BL8" s="19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</row>
    <row r="9" spans="1:86" x14ac:dyDescent="0.25">
      <c r="A9" s="1" t="s">
        <v>104</v>
      </c>
      <c r="B9" s="12"/>
      <c r="C9" s="30" t="s">
        <v>105</v>
      </c>
      <c r="D9" s="14">
        <f>D3+50</f>
        <v>156</v>
      </c>
      <c r="E9" s="12"/>
      <c r="F9" s="15">
        <v>2024</v>
      </c>
      <c r="G9" s="12"/>
      <c r="H9" s="14"/>
      <c r="I9" s="12"/>
      <c r="J9" s="14" t="s">
        <v>106</v>
      </c>
      <c r="K9" s="12"/>
      <c r="L9" s="16">
        <f t="shared" si="1"/>
        <v>7</v>
      </c>
      <c r="M9" s="17">
        <f t="shared" si="2"/>
        <v>44</v>
      </c>
      <c r="N9" s="17">
        <f t="shared" si="2"/>
        <v>50</v>
      </c>
      <c r="O9" s="18" t="str">
        <f t="shared" si="0"/>
        <v>Du 13-févr au 19-févr</v>
      </c>
      <c r="P9" s="19"/>
      <c r="Q9" s="20"/>
      <c r="R9" s="12"/>
      <c r="S9" s="21"/>
      <c r="U9" s="20"/>
      <c r="V9" s="19"/>
      <c r="W9" s="20"/>
      <c r="X9" s="20"/>
      <c r="Y9" s="12"/>
      <c r="Z9" s="23">
        <v>8</v>
      </c>
      <c r="AA9" s="20" t="s">
        <v>107</v>
      </c>
      <c r="AB9" s="12"/>
      <c r="AC9" s="23">
        <v>8</v>
      </c>
      <c r="AD9" s="20" t="s">
        <v>101</v>
      </c>
      <c r="AE9" s="29" t="s">
        <v>108</v>
      </c>
      <c r="AF9" s="19"/>
      <c r="AG9" s="20">
        <v>8</v>
      </c>
      <c r="AH9" s="20" t="s">
        <v>109</v>
      </c>
      <c r="AI9" s="12"/>
      <c r="AJ9" s="23">
        <v>8</v>
      </c>
      <c r="AK9" s="20" t="s">
        <v>110</v>
      </c>
      <c r="AL9" s="19"/>
      <c r="AM9" s="29" t="s">
        <v>111</v>
      </c>
      <c r="AN9" s="19"/>
      <c r="AO9" s="23"/>
      <c r="AP9" s="20"/>
      <c r="AQ9" s="12"/>
      <c r="AR9" s="23">
        <v>8</v>
      </c>
      <c r="AS9" s="20"/>
      <c r="AT9" s="19"/>
      <c r="AU9" s="29" t="s">
        <v>112</v>
      </c>
      <c r="AV9" s="25"/>
      <c r="AW9" s="20"/>
      <c r="AX9" s="20"/>
      <c r="AY9" s="12"/>
      <c r="AZ9" s="23">
        <v>8</v>
      </c>
      <c r="BA9" s="20"/>
      <c r="BB9" s="19"/>
      <c r="BC9" s="20"/>
      <c r="BD9" s="19"/>
      <c r="BE9" s="23"/>
      <c r="BF9" s="20"/>
      <c r="BG9" s="12"/>
      <c r="BH9" s="23">
        <v>8</v>
      </c>
      <c r="BI9" s="20"/>
      <c r="BJ9" s="19"/>
      <c r="BK9" s="20"/>
      <c r="BL9" s="19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</row>
    <row r="10" spans="1:86" x14ac:dyDescent="0.25">
      <c r="A10" s="6" t="s">
        <v>169</v>
      </c>
      <c r="B10" s="12"/>
      <c r="C10" s="13">
        <v>42565</v>
      </c>
      <c r="D10" s="14">
        <f>DATE(An,7,14)</f>
        <v>196</v>
      </c>
      <c r="E10" s="12"/>
      <c r="F10" s="15">
        <v>2025</v>
      </c>
      <c r="G10" s="12"/>
      <c r="H10" s="14"/>
      <c r="I10" s="12"/>
      <c r="J10" s="14" t="s">
        <v>113</v>
      </c>
      <c r="K10" s="12"/>
      <c r="L10" s="16">
        <f t="shared" si="1"/>
        <v>8</v>
      </c>
      <c r="M10" s="17">
        <f t="shared" si="2"/>
        <v>51</v>
      </c>
      <c r="N10" s="17">
        <f t="shared" si="2"/>
        <v>57</v>
      </c>
      <c r="O10" s="18" t="str">
        <f t="shared" si="0"/>
        <v>Du 20-févr au 26-févr</v>
      </c>
      <c r="P10" s="19"/>
      <c r="Q10" s="20"/>
      <c r="R10" s="12"/>
      <c r="S10" s="21"/>
      <c r="T10" s="21"/>
      <c r="U10" s="14"/>
      <c r="V10" s="19"/>
      <c r="W10" s="20"/>
      <c r="X10" s="20"/>
      <c r="Y10" s="12"/>
      <c r="Z10" s="23">
        <v>9</v>
      </c>
      <c r="AA10" s="20" t="s">
        <v>114</v>
      </c>
      <c r="AB10" s="12"/>
      <c r="AC10" s="23">
        <v>9</v>
      </c>
      <c r="AD10" s="20" t="s">
        <v>115</v>
      </c>
      <c r="AE10" s="24" t="s">
        <v>116</v>
      </c>
      <c r="AF10" s="19"/>
      <c r="AG10" s="20">
        <v>9</v>
      </c>
      <c r="AH10" s="20" t="s">
        <v>117</v>
      </c>
      <c r="AI10" s="12"/>
      <c r="AJ10" s="23">
        <v>9</v>
      </c>
      <c r="AK10" s="20" t="s">
        <v>30</v>
      </c>
      <c r="AL10" s="19"/>
      <c r="AM10" s="24" t="s">
        <v>118</v>
      </c>
      <c r="AN10" s="19"/>
      <c r="AO10" s="23"/>
      <c r="AP10" s="20"/>
      <c r="AQ10" s="12"/>
      <c r="AR10" s="23">
        <v>9</v>
      </c>
      <c r="AS10" s="20"/>
      <c r="AT10" s="19"/>
      <c r="AU10" s="24" t="s">
        <v>119</v>
      </c>
      <c r="AV10" s="25"/>
      <c r="AW10" s="20"/>
      <c r="AX10" s="20"/>
      <c r="AY10" s="12"/>
      <c r="AZ10" s="23">
        <v>9</v>
      </c>
      <c r="BA10" s="20"/>
      <c r="BB10" s="19"/>
      <c r="BC10" s="20"/>
      <c r="BD10" s="19"/>
      <c r="BE10" s="23"/>
      <c r="BF10" s="20"/>
      <c r="BG10" s="12"/>
      <c r="BH10" s="23">
        <v>9</v>
      </c>
      <c r="BI10" s="20"/>
      <c r="BJ10" s="19"/>
      <c r="BK10" s="20"/>
      <c r="BL10" s="19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</row>
    <row r="11" spans="1:86" x14ac:dyDescent="0.25">
      <c r="A11" s="3" t="s">
        <v>120</v>
      </c>
      <c r="B11" s="12"/>
      <c r="C11" s="13">
        <v>42597</v>
      </c>
      <c r="D11" s="14">
        <f>DATE(An,8,15)</f>
        <v>228</v>
      </c>
      <c r="E11" s="12"/>
      <c r="F11" s="15">
        <v>2026</v>
      </c>
      <c r="G11" s="12"/>
      <c r="H11" s="14"/>
      <c r="I11" s="12"/>
      <c r="J11" s="14" t="s">
        <v>121</v>
      </c>
      <c r="K11" s="12"/>
      <c r="L11" s="16">
        <f t="shared" si="1"/>
        <v>9</v>
      </c>
      <c r="M11" s="17">
        <f t="shared" si="2"/>
        <v>58</v>
      </c>
      <c r="N11" s="17">
        <f t="shared" si="2"/>
        <v>64</v>
      </c>
      <c r="O11" s="18" t="str">
        <f t="shared" si="0"/>
        <v>Du 27-févr au 04-mars</v>
      </c>
      <c r="P11" s="19"/>
      <c r="Q11" s="20"/>
      <c r="R11" s="12"/>
      <c r="S11" s="21"/>
      <c r="T11" s="21"/>
      <c r="U11" s="20"/>
      <c r="V11" s="19"/>
      <c r="W11" s="20"/>
      <c r="X11" s="20"/>
      <c r="Y11" s="12"/>
      <c r="Z11" s="23">
        <v>10</v>
      </c>
      <c r="AA11" s="20" t="s">
        <v>122</v>
      </c>
      <c r="AB11" s="12"/>
      <c r="AC11" s="23">
        <v>10</v>
      </c>
      <c r="AD11" s="20"/>
      <c r="AE11" s="29" t="s">
        <v>123</v>
      </c>
      <c r="AF11" s="19"/>
      <c r="AG11" s="20">
        <v>10</v>
      </c>
      <c r="AH11" s="20" t="s">
        <v>124</v>
      </c>
      <c r="AI11" s="12"/>
      <c r="AJ11" s="23">
        <v>10</v>
      </c>
      <c r="AK11" s="20" t="s">
        <v>45</v>
      </c>
      <c r="AL11" s="19"/>
      <c r="AM11" s="29" t="s">
        <v>125</v>
      </c>
      <c r="AN11" s="19"/>
      <c r="AO11" s="23"/>
      <c r="AP11" s="20"/>
      <c r="AQ11" s="12"/>
      <c r="AR11" s="23">
        <v>10</v>
      </c>
      <c r="AS11" s="20"/>
      <c r="AT11" s="19"/>
      <c r="AU11" s="29" t="s">
        <v>126</v>
      </c>
      <c r="AV11" s="25"/>
      <c r="AW11" s="20"/>
      <c r="AX11" s="20"/>
      <c r="AY11" s="12"/>
      <c r="AZ11" s="23">
        <v>10</v>
      </c>
      <c r="BA11" s="20"/>
      <c r="BB11" s="19"/>
      <c r="BC11" s="20"/>
      <c r="BD11" s="19"/>
      <c r="BE11" s="23"/>
      <c r="BF11" s="20"/>
      <c r="BG11" s="12"/>
      <c r="BH11" s="23">
        <v>10</v>
      </c>
      <c r="BI11" s="20"/>
      <c r="BJ11" s="19"/>
      <c r="BK11" s="20"/>
      <c r="BL11" s="19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</row>
    <row r="12" spans="1:86" x14ac:dyDescent="0.25">
      <c r="A12" s="30"/>
      <c r="B12" s="12"/>
      <c r="C12" s="30" t="s">
        <v>127</v>
      </c>
      <c r="D12" s="14">
        <f>DATE(An,11,1)</f>
        <v>306</v>
      </c>
      <c r="E12" s="12"/>
      <c r="F12" s="15">
        <v>2027</v>
      </c>
      <c r="G12" s="12"/>
      <c r="H12" s="14"/>
      <c r="I12" s="12"/>
      <c r="J12" s="14" t="s">
        <v>128</v>
      </c>
      <c r="K12" s="12"/>
      <c r="L12" s="16">
        <f t="shared" si="1"/>
        <v>10</v>
      </c>
      <c r="M12" s="17">
        <f t="shared" si="2"/>
        <v>65</v>
      </c>
      <c r="N12" s="17">
        <f t="shared" si="2"/>
        <v>71</v>
      </c>
      <c r="O12" s="18" t="str">
        <f t="shared" si="0"/>
        <v>Du 05-mars au 11-mars</v>
      </c>
      <c r="P12" s="19"/>
      <c r="Q12" s="20"/>
      <c r="R12" s="12"/>
      <c r="S12" s="21"/>
      <c r="T12" s="21"/>
      <c r="U12" s="20"/>
      <c r="V12" s="19"/>
      <c r="W12" s="20"/>
      <c r="X12" s="20"/>
      <c r="Y12" s="12"/>
      <c r="Z12" s="23">
        <v>11</v>
      </c>
      <c r="AA12" s="20" t="s">
        <v>129</v>
      </c>
      <c r="AB12" s="12"/>
      <c r="AC12" s="23">
        <v>11</v>
      </c>
      <c r="AD12" s="20"/>
      <c r="AE12" s="24" t="s">
        <v>130</v>
      </c>
      <c r="AF12" s="19"/>
      <c r="AG12" s="20">
        <v>11</v>
      </c>
      <c r="AH12" s="20" t="s">
        <v>131</v>
      </c>
      <c r="AI12" s="12"/>
      <c r="AJ12" s="23"/>
      <c r="AK12" s="20"/>
      <c r="AL12" s="19"/>
      <c r="AM12" s="24" t="s">
        <v>132</v>
      </c>
      <c r="AN12" s="19"/>
      <c r="AO12" s="23"/>
      <c r="AP12" s="20"/>
      <c r="AQ12" s="12"/>
      <c r="AR12" s="23"/>
      <c r="AS12" s="20"/>
      <c r="AT12" s="19"/>
      <c r="AU12" s="24" t="s">
        <v>133</v>
      </c>
      <c r="AV12" s="25"/>
      <c r="AW12" s="20"/>
      <c r="AX12" s="20"/>
      <c r="AY12" s="12"/>
      <c r="AZ12" s="23"/>
      <c r="BA12" s="20"/>
      <c r="BB12" s="19"/>
      <c r="BC12" s="20"/>
      <c r="BD12" s="19"/>
      <c r="BE12" s="23"/>
      <c r="BF12" s="20"/>
      <c r="BG12" s="12"/>
      <c r="BH12" s="23"/>
      <c r="BI12" s="20"/>
      <c r="BJ12" s="19"/>
      <c r="BK12" s="20"/>
      <c r="BL12" s="19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</row>
    <row r="13" spans="1:86" x14ac:dyDescent="0.25">
      <c r="B13" s="12"/>
      <c r="C13" s="13">
        <v>42685</v>
      </c>
      <c r="D13" s="14">
        <f>DATE(An,11,11)</f>
        <v>316</v>
      </c>
      <c r="E13" s="12"/>
      <c r="F13" s="15">
        <v>2028</v>
      </c>
      <c r="G13" s="12"/>
      <c r="H13" s="14"/>
      <c r="I13" s="12"/>
      <c r="J13" s="14" t="s">
        <v>134</v>
      </c>
      <c r="K13" s="12"/>
      <c r="L13" s="16">
        <f t="shared" si="1"/>
        <v>11</v>
      </c>
      <c r="M13" s="17">
        <f t="shared" si="2"/>
        <v>72</v>
      </c>
      <c r="N13" s="17">
        <f t="shared" si="2"/>
        <v>78</v>
      </c>
      <c r="O13" s="18" t="str">
        <f t="shared" si="0"/>
        <v>Du 12-mars au 18-mars</v>
      </c>
      <c r="P13" s="19"/>
      <c r="Q13" s="20"/>
      <c r="R13" s="12"/>
      <c r="S13" s="21"/>
      <c r="T13" s="21"/>
      <c r="U13" s="14"/>
      <c r="V13" s="19"/>
      <c r="W13" s="20"/>
      <c r="X13" s="20"/>
      <c r="Y13" s="12"/>
      <c r="Z13" s="23">
        <v>12</v>
      </c>
      <c r="AA13" s="20" t="s">
        <v>135</v>
      </c>
      <c r="AB13" s="12"/>
      <c r="AC13" s="23">
        <v>12</v>
      </c>
      <c r="AD13" s="20"/>
      <c r="AE13" s="29" t="s">
        <v>136</v>
      </c>
      <c r="AF13" s="19"/>
      <c r="AG13" s="20">
        <v>12</v>
      </c>
      <c r="AH13" s="20" t="s">
        <v>137</v>
      </c>
      <c r="AI13" s="12"/>
      <c r="AJ13" s="23"/>
      <c r="AK13" s="20"/>
      <c r="AL13" s="19"/>
      <c r="AM13" s="29" t="s">
        <v>138</v>
      </c>
      <c r="AN13" s="19"/>
      <c r="AO13" s="23"/>
      <c r="AP13" s="20"/>
      <c r="AQ13" s="12"/>
      <c r="AR13" s="23"/>
      <c r="AS13" s="20"/>
      <c r="AT13" s="19"/>
      <c r="AU13" s="20"/>
      <c r="AV13" s="25"/>
      <c r="AW13" s="20"/>
      <c r="AX13" s="20"/>
      <c r="AY13" s="12"/>
      <c r="AZ13" s="23"/>
      <c r="BA13" s="20"/>
      <c r="BB13" s="19"/>
      <c r="BC13" s="20"/>
      <c r="BD13" s="19"/>
      <c r="BE13" s="23"/>
      <c r="BF13" s="20"/>
      <c r="BG13" s="12"/>
      <c r="BH13" s="23"/>
      <c r="BI13" s="20"/>
      <c r="BJ13" s="19"/>
      <c r="BK13" s="20"/>
      <c r="BL13" s="19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</row>
    <row r="14" spans="1:86" x14ac:dyDescent="0.25">
      <c r="B14" s="12"/>
      <c r="C14" s="13" t="s">
        <v>139</v>
      </c>
      <c r="D14" s="14">
        <f>DATE(An,12,25)</f>
        <v>360</v>
      </c>
      <c r="E14" s="12"/>
      <c r="F14" s="15">
        <v>2029</v>
      </c>
      <c r="G14" s="12"/>
      <c r="H14" s="14"/>
      <c r="I14" s="12"/>
      <c r="J14" s="14"/>
      <c r="K14" s="12"/>
      <c r="L14" s="16">
        <f t="shared" si="1"/>
        <v>12</v>
      </c>
      <c r="M14" s="17">
        <f t="shared" si="2"/>
        <v>79</v>
      </c>
      <c r="N14" s="17">
        <f t="shared" si="2"/>
        <v>85</v>
      </c>
      <c r="O14" s="18" t="str">
        <f t="shared" si="0"/>
        <v>Du 19-mars au 25-mars</v>
      </c>
      <c r="P14" s="19"/>
      <c r="Q14" s="20"/>
      <c r="R14" s="12"/>
      <c r="S14" s="21"/>
      <c r="T14" s="21"/>
      <c r="U14" s="14"/>
      <c r="V14" s="19"/>
      <c r="W14" s="20"/>
      <c r="X14" s="20"/>
      <c r="Y14" s="12"/>
      <c r="Z14" s="23">
        <v>13</v>
      </c>
      <c r="AA14" s="20" t="s">
        <v>140</v>
      </c>
      <c r="AB14" s="12"/>
      <c r="AC14" s="23">
        <v>13</v>
      </c>
      <c r="AD14" s="20"/>
      <c r="AE14" s="24" t="s">
        <v>141</v>
      </c>
      <c r="AF14" s="19"/>
      <c r="AG14" s="20">
        <v>13</v>
      </c>
      <c r="AH14" s="20" t="s">
        <v>142</v>
      </c>
      <c r="AI14" s="12"/>
      <c r="AJ14" s="23"/>
      <c r="AK14" s="20"/>
      <c r="AL14" s="19"/>
      <c r="AM14" s="24" t="s">
        <v>143</v>
      </c>
      <c r="AN14" s="19"/>
      <c r="AO14" s="23"/>
      <c r="AP14" s="20"/>
      <c r="AQ14" s="12"/>
      <c r="AR14" s="23"/>
      <c r="AS14" s="20"/>
      <c r="AT14" s="19"/>
      <c r="AU14" s="20"/>
      <c r="AV14" s="25"/>
      <c r="AW14" s="20"/>
      <c r="AX14" s="20"/>
      <c r="AY14" s="12"/>
      <c r="AZ14" s="23"/>
      <c r="BA14" s="20"/>
      <c r="BB14" s="19"/>
      <c r="BC14" s="20"/>
      <c r="BD14" s="19"/>
      <c r="BE14" s="23"/>
      <c r="BF14" s="20"/>
      <c r="BG14" s="12"/>
      <c r="BH14" s="23"/>
      <c r="BI14" s="20"/>
      <c r="BJ14" s="19"/>
      <c r="BK14" s="20"/>
      <c r="BL14" s="19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  <c r="CA14" s="20"/>
      <c r="CB14" s="20"/>
      <c r="CC14" s="20"/>
      <c r="CD14" s="20"/>
      <c r="CE14" s="20"/>
      <c r="CF14" s="20"/>
      <c r="CG14" s="20"/>
      <c r="CH14" s="20"/>
    </row>
    <row r="15" spans="1:86" x14ac:dyDescent="0.25">
      <c r="B15" s="19"/>
      <c r="C15" s="20"/>
      <c r="D15" s="20"/>
      <c r="E15" s="19"/>
      <c r="F15" s="15">
        <v>2030</v>
      </c>
      <c r="G15" s="19"/>
      <c r="H15" s="20"/>
      <c r="I15" s="19"/>
      <c r="J15" s="20"/>
      <c r="K15" s="19"/>
      <c r="L15" s="16">
        <f t="shared" si="1"/>
        <v>13</v>
      </c>
      <c r="M15" s="17">
        <f t="shared" si="2"/>
        <v>86</v>
      </c>
      <c r="N15" s="17">
        <f t="shared" si="2"/>
        <v>92</v>
      </c>
      <c r="O15" s="18" t="str">
        <f t="shared" si="0"/>
        <v>Du 26-mars au 01-avr</v>
      </c>
      <c r="P15" s="19"/>
      <c r="Q15" s="20"/>
      <c r="R15" s="19"/>
      <c r="U15" s="20"/>
      <c r="V15" s="19"/>
      <c r="W15" s="20"/>
      <c r="X15" s="20"/>
      <c r="Y15" s="19"/>
      <c r="Z15" s="23">
        <v>14</v>
      </c>
      <c r="AA15" s="20" t="s">
        <v>144</v>
      </c>
      <c r="AB15" s="19"/>
      <c r="AC15" s="23">
        <v>14</v>
      </c>
      <c r="AD15" s="20"/>
      <c r="AE15" s="29" t="s">
        <v>145</v>
      </c>
      <c r="AF15" s="19"/>
      <c r="AG15" s="20">
        <v>14</v>
      </c>
      <c r="AH15" s="20" t="s">
        <v>146</v>
      </c>
      <c r="AI15" s="19"/>
      <c r="AJ15" s="23"/>
      <c r="AK15" s="20"/>
      <c r="AL15" s="19"/>
      <c r="AM15" s="29" t="s">
        <v>147</v>
      </c>
      <c r="AN15" s="19"/>
      <c r="AO15" s="23"/>
      <c r="AP15" s="20"/>
      <c r="AQ15" s="19"/>
      <c r="AR15" s="23"/>
      <c r="AS15" s="20"/>
      <c r="AT15" s="19"/>
      <c r="AU15" s="20"/>
      <c r="AV15" s="25"/>
      <c r="AW15" s="20"/>
      <c r="AX15" s="20"/>
      <c r="AY15" s="19"/>
      <c r="AZ15" s="23"/>
      <c r="BA15" s="20"/>
      <c r="BB15" s="19"/>
      <c r="BC15" s="20"/>
      <c r="BD15" s="19"/>
      <c r="BE15" s="23"/>
      <c r="BF15" s="20"/>
      <c r="BG15" s="19"/>
      <c r="BH15" s="23"/>
      <c r="BI15" s="20"/>
      <c r="BJ15" s="19"/>
      <c r="BK15" s="20"/>
      <c r="BL15" s="19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</row>
    <row r="16" spans="1:86" x14ac:dyDescent="0.25">
      <c r="C16" s="20"/>
      <c r="D16" s="20"/>
      <c r="F16" s="18"/>
      <c r="H16" s="20"/>
      <c r="J16" s="20"/>
      <c r="L16" s="16">
        <f t="shared" si="1"/>
        <v>14</v>
      </c>
      <c r="M16" s="17">
        <f t="shared" si="2"/>
        <v>93</v>
      </c>
      <c r="N16" s="17">
        <f t="shared" si="2"/>
        <v>99</v>
      </c>
      <c r="O16" s="18" t="str">
        <f t="shared" si="0"/>
        <v>Du 02-avr au 08-avr</v>
      </c>
      <c r="P16" s="20"/>
      <c r="Q16" s="20"/>
      <c r="U16" s="20"/>
      <c r="V16" s="20"/>
      <c r="W16" s="20"/>
      <c r="X16" s="20"/>
      <c r="Z16" s="23">
        <v>15</v>
      </c>
      <c r="AA16" s="20" t="s">
        <v>148</v>
      </c>
      <c r="AC16" s="23">
        <v>15</v>
      </c>
      <c r="AD16" s="20"/>
      <c r="AE16" s="24" t="s">
        <v>149</v>
      </c>
      <c r="AF16" s="20"/>
      <c r="AG16" s="20">
        <v>15</v>
      </c>
      <c r="AH16" s="20" t="s">
        <v>150</v>
      </c>
      <c r="AJ16" s="23"/>
      <c r="AK16" s="20"/>
      <c r="AL16" s="20"/>
      <c r="AM16" s="20"/>
      <c r="AN16" s="20"/>
      <c r="AO16" s="20"/>
      <c r="AP16" s="20"/>
      <c r="AR16" s="23"/>
      <c r="AS16" s="20"/>
      <c r="AT16" s="20"/>
      <c r="AU16" s="20"/>
      <c r="AV16" s="20"/>
      <c r="AW16" s="20"/>
      <c r="AX16" s="20"/>
      <c r="AZ16" s="23"/>
      <c r="BA16" s="20"/>
      <c r="BB16" s="20"/>
      <c r="BC16" s="20"/>
      <c r="BD16" s="20"/>
      <c r="BE16" s="20"/>
      <c r="BF16" s="20"/>
      <c r="BH16" s="23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</row>
    <row r="17" spans="3:86" x14ac:dyDescent="0.25">
      <c r="C17" s="20"/>
      <c r="D17" s="20"/>
      <c r="F17" s="18"/>
      <c r="H17" s="20"/>
      <c r="J17" s="20"/>
      <c r="L17" s="16">
        <f t="shared" si="1"/>
        <v>15</v>
      </c>
      <c r="M17" s="17">
        <f t="shared" si="2"/>
        <v>100</v>
      </c>
      <c r="N17" s="17">
        <f t="shared" si="2"/>
        <v>106</v>
      </c>
      <c r="O17" s="18" t="str">
        <f t="shared" si="0"/>
        <v>Du 09-avr au 15-avr</v>
      </c>
      <c r="P17" s="20"/>
      <c r="Q17" s="20"/>
      <c r="U17" s="20"/>
      <c r="V17" s="20"/>
      <c r="W17" s="20"/>
      <c r="X17" s="20"/>
      <c r="Z17" s="23">
        <v>16</v>
      </c>
      <c r="AA17" s="20" t="s">
        <v>151</v>
      </c>
      <c r="AC17" s="23">
        <v>16</v>
      </c>
      <c r="AD17" s="20"/>
      <c r="AE17" s="29" t="s">
        <v>152</v>
      </c>
      <c r="AF17" s="20"/>
      <c r="AG17" s="20">
        <v>16</v>
      </c>
      <c r="AH17" s="20"/>
      <c r="AJ17" s="23"/>
      <c r="AK17" s="20"/>
      <c r="AL17" s="20"/>
      <c r="AM17" s="20"/>
      <c r="AN17" s="20"/>
      <c r="AO17" s="20"/>
      <c r="AP17" s="20"/>
      <c r="AR17" s="23"/>
      <c r="AS17" s="20"/>
      <c r="AT17" s="20"/>
      <c r="AU17" s="20"/>
      <c r="AV17" s="20"/>
      <c r="AW17" s="20"/>
      <c r="AX17" s="20"/>
      <c r="AZ17" s="23"/>
      <c r="BA17" s="20"/>
      <c r="BB17" s="20"/>
      <c r="BC17" s="20"/>
      <c r="BD17" s="20"/>
      <c r="BE17" s="20"/>
      <c r="BF17" s="20"/>
      <c r="BH17" s="23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</row>
    <row r="18" spans="3:86" x14ac:dyDescent="0.25">
      <c r="C18" s="20"/>
      <c r="D18" s="20"/>
      <c r="F18" s="18"/>
      <c r="H18" s="20"/>
      <c r="J18" s="20"/>
      <c r="L18" s="16">
        <f t="shared" si="1"/>
        <v>16</v>
      </c>
      <c r="M18" s="17">
        <f t="shared" si="2"/>
        <v>107</v>
      </c>
      <c r="N18" s="17">
        <f t="shared" si="2"/>
        <v>113</v>
      </c>
      <c r="O18" s="18" t="str">
        <f t="shared" si="0"/>
        <v>Du 16-avr au 22-avr</v>
      </c>
      <c r="P18" s="20"/>
      <c r="Q18" s="20"/>
      <c r="U18" s="20"/>
      <c r="V18" s="20"/>
      <c r="W18" s="20"/>
      <c r="X18" s="20"/>
      <c r="Z18" s="23">
        <v>17</v>
      </c>
      <c r="AA18" s="20" t="s">
        <v>153</v>
      </c>
      <c r="AC18" s="23">
        <v>17</v>
      </c>
      <c r="AD18" s="20"/>
      <c r="AE18" s="24" t="s">
        <v>154</v>
      </c>
      <c r="AF18" s="20"/>
      <c r="AG18" s="20">
        <v>17</v>
      </c>
      <c r="AH18" s="20"/>
      <c r="AJ18" s="23"/>
      <c r="AK18" s="20"/>
      <c r="AL18" s="20"/>
      <c r="AM18" s="20"/>
      <c r="AN18" s="20"/>
      <c r="AO18" s="20"/>
      <c r="AP18" s="20"/>
      <c r="AR18" s="23"/>
      <c r="AS18" s="20"/>
      <c r="AT18" s="20"/>
      <c r="AU18" s="20"/>
      <c r="AV18" s="20"/>
      <c r="AW18" s="20"/>
      <c r="AX18" s="20"/>
      <c r="AZ18" s="23"/>
      <c r="BA18" s="20"/>
      <c r="BB18" s="20"/>
      <c r="BC18" s="20"/>
      <c r="BD18" s="20"/>
      <c r="BE18" s="20"/>
      <c r="BF18" s="20"/>
      <c r="BH18" s="23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</row>
    <row r="19" spans="3:86" x14ac:dyDescent="0.25">
      <c r="C19" s="20"/>
      <c r="D19" s="20"/>
      <c r="F19" s="18"/>
      <c r="H19" s="20"/>
      <c r="J19" s="20"/>
      <c r="L19" s="16">
        <f t="shared" si="1"/>
        <v>17</v>
      </c>
      <c r="M19" s="17">
        <f t="shared" si="2"/>
        <v>114</v>
      </c>
      <c r="N19" s="17">
        <f t="shared" si="2"/>
        <v>120</v>
      </c>
      <c r="O19" s="18" t="str">
        <f t="shared" si="0"/>
        <v>Du 23-avr au 29-avr</v>
      </c>
      <c r="P19" s="20"/>
      <c r="Q19" s="20"/>
      <c r="U19" s="20"/>
      <c r="V19" s="20"/>
      <c r="W19" s="20"/>
      <c r="X19" s="20"/>
      <c r="Z19" s="23">
        <v>18</v>
      </c>
      <c r="AA19" s="20" t="s">
        <v>155</v>
      </c>
      <c r="AC19" s="23">
        <v>18</v>
      </c>
      <c r="AD19" s="20"/>
      <c r="AE19" s="29" t="s">
        <v>156</v>
      </c>
      <c r="AF19" s="20"/>
      <c r="AG19" s="20">
        <v>18</v>
      </c>
      <c r="AH19" s="20"/>
      <c r="AJ19" s="23"/>
      <c r="AK19" s="20"/>
      <c r="AL19" s="20"/>
      <c r="AM19" s="20"/>
      <c r="AN19" s="20"/>
      <c r="AO19" s="20"/>
      <c r="AP19" s="20"/>
      <c r="AR19" s="23"/>
      <c r="AS19" s="20"/>
      <c r="AT19" s="20"/>
      <c r="AU19" s="20"/>
      <c r="AV19" s="20"/>
      <c r="AW19" s="20"/>
      <c r="AX19" s="20"/>
      <c r="AZ19" s="23"/>
      <c r="BA19" s="20"/>
      <c r="BB19" s="20"/>
      <c r="BC19" s="20"/>
      <c r="BD19" s="20"/>
      <c r="BE19" s="20"/>
      <c r="BF19" s="20"/>
      <c r="BH19" s="23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</row>
    <row r="20" spans="3:86" x14ac:dyDescent="0.25">
      <c r="C20" s="20"/>
      <c r="D20" s="20"/>
      <c r="F20" s="18"/>
      <c r="H20" s="20"/>
      <c r="J20" s="20"/>
      <c r="L20" s="16">
        <f t="shared" si="1"/>
        <v>18</v>
      </c>
      <c r="M20" s="17">
        <f t="shared" si="2"/>
        <v>121</v>
      </c>
      <c r="N20" s="17">
        <f t="shared" si="2"/>
        <v>127</v>
      </c>
      <c r="O20" s="18" t="str">
        <f t="shared" si="0"/>
        <v>Du 30-avr au 06-mai</v>
      </c>
      <c r="P20" s="20"/>
      <c r="Q20" s="20"/>
      <c r="U20" s="20"/>
      <c r="V20" s="20"/>
      <c r="W20" s="20"/>
      <c r="X20" s="20"/>
      <c r="Z20" s="23">
        <v>19</v>
      </c>
      <c r="AA20" s="20" t="s">
        <v>157</v>
      </c>
      <c r="AC20" s="23">
        <v>19</v>
      </c>
      <c r="AD20" s="20"/>
      <c r="AE20" s="24" t="s">
        <v>158</v>
      </c>
      <c r="AF20" s="20"/>
      <c r="AG20" s="20">
        <v>19</v>
      </c>
      <c r="AH20" s="20"/>
      <c r="AJ20" s="23"/>
      <c r="AK20" s="20"/>
      <c r="AL20" s="20"/>
      <c r="AM20" s="20"/>
      <c r="AN20" s="20"/>
      <c r="AO20" s="20"/>
      <c r="AP20" s="20"/>
      <c r="AR20" s="23"/>
      <c r="AS20" s="20"/>
      <c r="AT20" s="20"/>
      <c r="AU20" s="20"/>
      <c r="AV20" s="20"/>
      <c r="AW20" s="20"/>
      <c r="AX20" s="20"/>
      <c r="AZ20" s="23"/>
      <c r="BA20" s="20"/>
      <c r="BB20" s="20"/>
      <c r="BC20" s="20"/>
      <c r="BD20" s="20"/>
      <c r="BE20" s="20"/>
      <c r="BF20" s="20"/>
      <c r="BH20" s="23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</row>
    <row r="21" spans="3:86" x14ac:dyDescent="0.25">
      <c r="C21" s="20"/>
      <c r="D21" s="20"/>
      <c r="F21" s="18"/>
      <c r="H21" s="20"/>
      <c r="J21" s="20"/>
      <c r="L21" s="16">
        <f t="shared" si="1"/>
        <v>19</v>
      </c>
      <c r="M21" s="17">
        <f t="shared" ref="M21:N36" si="3">M20+7</f>
        <v>128</v>
      </c>
      <c r="N21" s="17">
        <f t="shared" si="3"/>
        <v>134</v>
      </c>
      <c r="O21" s="18" t="str">
        <f t="shared" si="0"/>
        <v>Du 07-mai au 13-mai</v>
      </c>
      <c r="P21" s="20"/>
      <c r="Q21" s="20"/>
      <c r="U21" s="20"/>
      <c r="V21" s="20"/>
      <c r="W21" s="20"/>
      <c r="X21" s="20"/>
      <c r="Z21" s="23">
        <v>20</v>
      </c>
      <c r="AA21" s="20" t="s">
        <v>159</v>
      </c>
      <c r="AC21" s="23">
        <v>20</v>
      </c>
      <c r="AD21" s="20"/>
      <c r="AE21" s="29" t="s">
        <v>160</v>
      </c>
      <c r="AF21" s="20"/>
      <c r="AG21" s="20">
        <v>20</v>
      </c>
      <c r="AH21" s="20"/>
      <c r="AJ21" s="23"/>
      <c r="AK21" s="20"/>
      <c r="AL21" s="20"/>
      <c r="AM21" s="20"/>
      <c r="AN21" s="20"/>
      <c r="AO21" s="20"/>
      <c r="AP21" s="20"/>
      <c r="AR21" s="23"/>
      <c r="AS21" s="20"/>
      <c r="AT21" s="20"/>
      <c r="AU21" s="20"/>
      <c r="AV21" s="20"/>
      <c r="AW21" s="20"/>
      <c r="AX21" s="20"/>
      <c r="AZ21" s="23"/>
      <c r="BA21" s="20"/>
      <c r="BB21" s="20"/>
      <c r="BC21" s="20"/>
      <c r="BD21" s="20"/>
      <c r="BE21" s="20"/>
      <c r="BF21" s="20"/>
      <c r="BH21" s="23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</row>
    <row r="22" spans="3:86" x14ac:dyDescent="0.25">
      <c r="C22" s="20"/>
      <c r="D22" s="20"/>
      <c r="F22" s="18"/>
      <c r="H22" s="20"/>
      <c r="J22" s="20"/>
      <c r="L22" s="16">
        <f t="shared" si="1"/>
        <v>20</v>
      </c>
      <c r="M22" s="17">
        <f t="shared" si="3"/>
        <v>135</v>
      </c>
      <c r="N22" s="17">
        <f t="shared" si="3"/>
        <v>141</v>
      </c>
      <c r="O22" s="18" t="str">
        <f t="shared" si="0"/>
        <v>Du 14-mai au 20-mai</v>
      </c>
      <c r="P22" s="20"/>
      <c r="Q22" s="20"/>
      <c r="U22" s="20"/>
      <c r="V22" s="20"/>
      <c r="W22" s="20"/>
      <c r="X22" s="20"/>
      <c r="Z22" s="23">
        <v>21</v>
      </c>
      <c r="AA22" s="20" t="s">
        <v>161</v>
      </c>
      <c r="AC22" s="23">
        <v>21</v>
      </c>
      <c r="AD22" s="20"/>
      <c r="AE22" s="24" t="s">
        <v>162</v>
      </c>
      <c r="AF22" s="20"/>
      <c r="AG22" s="20">
        <v>21</v>
      </c>
      <c r="AH22" s="20"/>
      <c r="AJ22" s="23"/>
      <c r="AK22" s="20"/>
      <c r="AL22" s="20"/>
      <c r="AM22" s="20"/>
      <c r="AN22" s="20"/>
      <c r="AO22" s="20"/>
      <c r="AP22" s="20"/>
      <c r="AR22" s="23"/>
      <c r="AS22" s="20"/>
      <c r="AT22" s="20"/>
      <c r="AU22" s="20"/>
      <c r="AV22" s="20"/>
      <c r="AW22" s="20"/>
      <c r="AX22" s="20"/>
      <c r="AZ22" s="23"/>
      <c r="BA22" s="20"/>
      <c r="BB22" s="20"/>
      <c r="BC22" s="20"/>
      <c r="BD22" s="20"/>
      <c r="BE22" s="20"/>
      <c r="BF22" s="20"/>
      <c r="BH22" s="23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</row>
    <row r="23" spans="3:86" x14ac:dyDescent="0.25">
      <c r="H23" s="34"/>
      <c r="J23" s="34"/>
      <c r="L23" s="35">
        <f t="shared" si="1"/>
        <v>21</v>
      </c>
      <c r="M23" s="17">
        <f t="shared" si="3"/>
        <v>142</v>
      </c>
      <c r="N23" s="17">
        <f t="shared" si="3"/>
        <v>148</v>
      </c>
      <c r="O23" s="33" t="str">
        <f t="shared" si="0"/>
        <v>Du 21-mai au 27-mai</v>
      </c>
      <c r="Z23" s="36">
        <v>22</v>
      </c>
      <c r="AA23" t="s">
        <v>163</v>
      </c>
      <c r="AC23" s="36">
        <v>22</v>
      </c>
      <c r="AE23" s="29" t="s">
        <v>164</v>
      </c>
      <c r="AG23">
        <v>22</v>
      </c>
    </row>
    <row r="24" spans="3:86" x14ac:dyDescent="0.25">
      <c r="L24" s="35">
        <f t="shared" si="1"/>
        <v>22</v>
      </c>
      <c r="M24" s="17">
        <f t="shared" si="3"/>
        <v>149</v>
      </c>
      <c r="N24" s="17">
        <f t="shared" si="3"/>
        <v>155</v>
      </c>
      <c r="O24" s="33" t="str">
        <f t="shared" si="0"/>
        <v>Du 28-mai au 03-juin</v>
      </c>
      <c r="Z24" s="36">
        <v>23</v>
      </c>
      <c r="AA24" t="s">
        <v>165</v>
      </c>
      <c r="AC24" s="36">
        <v>23</v>
      </c>
      <c r="AE24" s="24" t="s">
        <v>166</v>
      </c>
      <c r="AG24">
        <v>23</v>
      </c>
    </row>
    <row r="25" spans="3:86" x14ac:dyDescent="0.25">
      <c r="H25" s="34"/>
      <c r="J25" s="34"/>
      <c r="L25" s="35">
        <f t="shared" si="1"/>
        <v>23</v>
      </c>
      <c r="M25" s="17">
        <f t="shared" si="3"/>
        <v>156</v>
      </c>
      <c r="N25" s="17">
        <f t="shared" si="3"/>
        <v>162</v>
      </c>
      <c r="O25" s="33" t="str">
        <f t="shared" si="0"/>
        <v>Du 04-juin au 10-juin</v>
      </c>
      <c r="AC25" s="36">
        <v>24</v>
      </c>
      <c r="AE25" s="29" t="s">
        <v>167</v>
      </c>
      <c r="AG25">
        <v>24</v>
      </c>
    </row>
    <row r="26" spans="3:86" x14ac:dyDescent="0.25">
      <c r="L26" s="35">
        <f t="shared" si="1"/>
        <v>24</v>
      </c>
      <c r="M26" s="17">
        <f t="shared" si="3"/>
        <v>163</v>
      </c>
      <c r="N26" s="17">
        <f t="shared" si="3"/>
        <v>169</v>
      </c>
      <c r="O26" s="33" t="str">
        <f t="shared" si="0"/>
        <v>Du 11-juin au 17-juin</v>
      </c>
      <c r="AC26" s="36">
        <v>25</v>
      </c>
      <c r="AE26" s="24" t="s">
        <v>168</v>
      </c>
      <c r="AG26">
        <v>25</v>
      </c>
    </row>
    <row r="27" spans="3:86" x14ac:dyDescent="0.25">
      <c r="L27" s="35">
        <f t="shared" si="1"/>
        <v>25</v>
      </c>
      <c r="M27" s="17">
        <f t="shared" si="3"/>
        <v>170</v>
      </c>
      <c r="N27" s="17">
        <f t="shared" si="3"/>
        <v>176</v>
      </c>
      <c r="O27" s="33" t="str">
        <f t="shared" si="0"/>
        <v>Du 18-juin au 24-juin</v>
      </c>
      <c r="AE27" s="24"/>
    </row>
    <row r="28" spans="3:86" x14ac:dyDescent="0.25">
      <c r="L28" s="35">
        <f t="shared" si="1"/>
        <v>26</v>
      </c>
      <c r="M28" s="17">
        <f t="shared" si="3"/>
        <v>177</v>
      </c>
      <c r="N28" s="17">
        <f t="shared" si="3"/>
        <v>183</v>
      </c>
      <c r="O28" s="33" t="str">
        <f t="shared" si="0"/>
        <v>Du 25-juin au 01-juil</v>
      </c>
    </row>
    <row r="29" spans="3:86" x14ac:dyDescent="0.25">
      <c r="L29" s="35">
        <f t="shared" si="1"/>
        <v>27</v>
      </c>
      <c r="M29" s="17">
        <f t="shared" si="3"/>
        <v>184</v>
      </c>
      <c r="N29" s="17">
        <f t="shared" si="3"/>
        <v>190</v>
      </c>
      <c r="O29" s="33" t="str">
        <f t="shared" si="0"/>
        <v>Du 02-juil au 08-juil</v>
      </c>
    </row>
    <row r="30" spans="3:86" x14ac:dyDescent="0.25">
      <c r="L30" s="35">
        <f t="shared" si="1"/>
        <v>28</v>
      </c>
      <c r="M30" s="17">
        <f t="shared" si="3"/>
        <v>191</v>
      </c>
      <c r="N30" s="17">
        <f t="shared" si="3"/>
        <v>197</v>
      </c>
      <c r="O30" s="33" t="str">
        <f t="shared" si="0"/>
        <v>Du 09-juil au 15-juil</v>
      </c>
    </row>
    <row r="31" spans="3:86" x14ac:dyDescent="0.25">
      <c r="L31" s="35">
        <f t="shared" si="1"/>
        <v>29</v>
      </c>
      <c r="M31" s="17">
        <f t="shared" si="3"/>
        <v>198</v>
      </c>
      <c r="N31" s="17">
        <f t="shared" si="3"/>
        <v>204</v>
      </c>
      <c r="O31" s="33" t="str">
        <f t="shared" si="0"/>
        <v>Du 16-juil au 22-juil</v>
      </c>
    </row>
    <row r="32" spans="3:86" x14ac:dyDescent="0.25">
      <c r="L32" s="35">
        <f t="shared" si="1"/>
        <v>30</v>
      </c>
      <c r="M32" s="17">
        <f t="shared" si="3"/>
        <v>205</v>
      </c>
      <c r="N32" s="17">
        <f t="shared" si="3"/>
        <v>211</v>
      </c>
      <c r="O32" s="33" t="str">
        <f t="shared" si="0"/>
        <v>Du 23-juil au 29-juil</v>
      </c>
    </row>
    <row r="33" spans="12:15" x14ac:dyDescent="0.25">
      <c r="L33" s="35">
        <f t="shared" si="1"/>
        <v>31</v>
      </c>
      <c r="M33" s="17">
        <f t="shared" si="3"/>
        <v>212</v>
      </c>
      <c r="N33" s="17">
        <f t="shared" si="3"/>
        <v>218</v>
      </c>
      <c r="O33" s="33" t="str">
        <f t="shared" si="0"/>
        <v>Du 30-juil au 05-août</v>
      </c>
    </row>
    <row r="34" spans="12:15" x14ac:dyDescent="0.25">
      <c r="L34" s="35">
        <f t="shared" si="1"/>
        <v>32</v>
      </c>
      <c r="M34" s="17">
        <f t="shared" si="3"/>
        <v>219</v>
      </c>
      <c r="N34" s="17">
        <f t="shared" si="3"/>
        <v>225</v>
      </c>
      <c r="O34" s="33" t="str">
        <f t="shared" si="0"/>
        <v>Du 06-août au 12-août</v>
      </c>
    </row>
    <row r="35" spans="12:15" x14ac:dyDescent="0.25">
      <c r="L35" s="35">
        <f t="shared" si="1"/>
        <v>33</v>
      </c>
      <c r="M35" s="17">
        <f t="shared" si="3"/>
        <v>226</v>
      </c>
      <c r="N35" s="17">
        <f t="shared" si="3"/>
        <v>232</v>
      </c>
      <c r="O35" s="33" t="str">
        <f t="shared" si="0"/>
        <v>Du 13-août au 19-août</v>
      </c>
    </row>
    <row r="36" spans="12:15" x14ac:dyDescent="0.25">
      <c r="L36" s="35">
        <f t="shared" si="1"/>
        <v>34</v>
      </c>
      <c r="M36" s="17">
        <f t="shared" si="3"/>
        <v>233</v>
      </c>
      <c r="N36" s="17">
        <f t="shared" si="3"/>
        <v>239</v>
      </c>
      <c r="O36" s="33" t="str">
        <f t="shared" si="0"/>
        <v>Du 20-août au 26-août</v>
      </c>
    </row>
    <row r="37" spans="12:15" x14ac:dyDescent="0.25">
      <c r="L37" s="35">
        <f t="shared" si="1"/>
        <v>35</v>
      </c>
      <c r="M37" s="17">
        <f t="shared" ref="M37:N52" si="4">M36+7</f>
        <v>240</v>
      </c>
      <c r="N37" s="17">
        <f t="shared" si="4"/>
        <v>246</v>
      </c>
      <c r="O37" s="33" t="str">
        <f t="shared" si="0"/>
        <v>Du 27-août au 02-sept</v>
      </c>
    </row>
    <row r="38" spans="12:15" x14ac:dyDescent="0.25">
      <c r="L38" s="35">
        <f t="shared" si="1"/>
        <v>36</v>
      </c>
      <c r="M38" s="17">
        <f t="shared" si="4"/>
        <v>247</v>
      </c>
      <c r="N38" s="17">
        <f t="shared" si="4"/>
        <v>253</v>
      </c>
      <c r="O38" s="33" t="str">
        <f t="shared" si="0"/>
        <v>Du 03-sept au 09-sept</v>
      </c>
    </row>
    <row r="39" spans="12:15" x14ac:dyDescent="0.25">
      <c r="L39" s="35">
        <f t="shared" si="1"/>
        <v>37</v>
      </c>
      <c r="M39" s="17">
        <f t="shared" si="4"/>
        <v>254</v>
      </c>
      <c r="N39" s="17">
        <f t="shared" si="4"/>
        <v>260</v>
      </c>
      <c r="O39" s="33" t="str">
        <f t="shared" si="0"/>
        <v>Du 10-sept au 16-sept</v>
      </c>
    </row>
    <row r="40" spans="12:15" x14ac:dyDescent="0.25">
      <c r="L40" s="35">
        <f t="shared" si="1"/>
        <v>38</v>
      </c>
      <c r="M40" s="17">
        <f t="shared" si="4"/>
        <v>261</v>
      </c>
      <c r="N40" s="17">
        <f t="shared" si="4"/>
        <v>267</v>
      </c>
      <c r="O40" s="33" t="str">
        <f t="shared" si="0"/>
        <v>Du 17-sept au 23-sept</v>
      </c>
    </row>
    <row r="41" spans="12:15" x14ac:dyDescent="0.25">
      <c r="L41" s="35">
        <f t="shared" si="1"/>
        <v>39</v>
      </c>
      <c r="M41" s="17">
        <f t="shared" si="4"/>
        <v>268</v>
      </c>
      <c r="N41" s="17">
        <f t="shared" si="4"/>
        <v>274</v>
      </c>
      <c r="O41" s="33" t="str">
        <f t="shared" si="0"/>
        <v>Du 24-sept au 30-sept</v>
      </c>
    </row>
    <row r="42" spans="12:15" x14ac:dyDescent="0.25">
      <c r="L42" s="35">
        <f t="shared" si="1"/>
        <v>40</v>
      </c>
      <c r="M42" s="17">
        <f t="shared" si="4"/>
        <v>275</v>
      </c>
      <c r="N42" s="17">
        <f t="shared" si="4"/>
        <v>281</v>
      </c>
      <c r="O42" s="33" t="str">
        <f t="shared" si="0"/>
        <v>Du 01-oct au 07-oct</v>
      </c>
    </row>
    <row r="43" spans="12:15" x14ac:dyDescent="0.25">
      <c r="L43" s="35">
        <f t="shared" si="1"/>
        <v>41</v>
      </c>
      <c r="M43" s="17">
        <f t="shared" si="4"/>
        <v>282</v>
      </c>
      <c r="N43" s="17">
        <f t="shared" si="4"/>
        <v>288</v>
      </c>
      <c r="O43" s="33" t="str">
        <f t="shared" si="0"/>
        <v>Du 08-oct au 14-oct</v>
      </c>
    </row>
    <row r="44" spans="12:15" x14ac:dyDescent="0.25">
      <c r="L44" s="35">
        <f t="shared" si="1"/>
        <v>42</v>
      </c>
      <c r="M44" s="17">
        <f t="shared" si="4"/>
        <v>289</v>
      </c>
      <c r="N44" s="17">
        <f t="shared" si="4"/>
        <v>295</v>
      </c>
      <c r="O44" s="33" t="str">
        <f t="shared" si="0"/>
        <v>Du 15-oct au 21-oct</v>
      </c>
    </row>
    <row r="45" spans="12:15" x14ac:dyDescent="0.25">
      <c r="L45" s="35">
        <f t="shared" si="1"/>
        <v>43</v>
      </c>
      <c r="M45" s="17">
        <f t="shared" si="4"/>
        <v>296</v>
      </c>
      <c r="N45" s="17">
        <f t="shared" si="4"/>
        <v>302</v>
      </c>
      <c r="O45" s="33" t="str">
        <f t="shared" si="0"/>
        <v>Du 22-oct au 28-oct</v>
      </c>
    </row>
    <row r="46" spans="12:15" x14ac:dyDescent="0.25">
      <c r="L46" s="35">
        <f t="shared" si="1"/>
        <v>44</v>
      </c>
      <c r="M46" s="17">
        <f t="shared" si="4"/>
        <v>303</v>
      </c>
      <c r="N46" s="17">
        <f t="shared" si="4"/>
        <v>309</v>
      </c>
      <c r="O46" s="33" t="str">
        <f t="shared" si="0"/>
        <v>Du 29-oct au 04-nov</v>
      </c>
    </row>
    <row r="47" spans="12:15" x14ac:dyDescent="0.25">
      <c r="L47" s="35">
        <f t="shared" si="1"/>
        <v>45</v>
      </c>
      <c r="M47" s="17">
        <f t="shared" si="4"/>
        <v>310</v>
      </c>
      <c r="N47" s="17">
        <f t="shared" si="4"/>
        <v>316</v>
      </c>
      <c r="O47" s="33" t="str">
        <f t="shared" si="0"/>
        <v>Du 05-nov au 11-nov</v>
      </c>
    </row>
    <row r="48" spans="12:15" x14ac:dyDescent="0.25">
      <c r="L48" s="35">
        <f t="shared" si="1"/>
        <v>46</v>
      </c>
      <c r="M48" s="17">
        <f t="shared" si="4"/>
        <v>317</v>
      </c>
      <c r="N48" s="17">
        <f t="shared" si="4"/>
        <v>323</v>
      </c>
      <c r="O48" s="33" t="str">
        <f t="shared" si="0"/>
        <v>Du 12-nov au 18-nov</v>
      </c>
    </row>
    <row r="49" spans="12:15" x14ac:dyDescent="0.25">
      <c r="L49" s="35">
        <f t="shared" si="1"/>
        <v>47</v>
      </c>
      <c r="M49" s="17">
        <f t="shared" si="4"/>
        <v>324</v>
      </c>
      <c r="N49" s="17">
        <f t="shared" si="4"/>
        <v>330</v>
      </c>
      <c r="O49" s="33" t="str">
        <f t="shared" si="0"/>
        <v>Du 19-nov au 25-nov</v>
      </c>
    </row>
    <row r="50" spans="12:15" x14ac:dyDescent="0.25">
      <c r="L50" s="35">
        <f t="shared" si="1"/>
        <v>48</v>
      </c>
      <c r="M50" s="17">
        <f t="shared" si="4"/>
        <v>331</v>
      </c>
      <c r="N50" s="17">
        <f t="shared" si="4"/>
        <v>337</v>
      </c>
      <c r="O50" s="33" t="str">
        <f t="shared" si="0"/>
        <v>Du 26-nov au 02-déc</v>
      </c>
    </row>
    <row r="51" spans="12:15" x14ac:dyDescent="0.25">
      <c r="L51" s="35">
        <f t="shared" si="1"/>
        <v>49</v>
      </c>
      <c r="M51" s="17">
        <f t="shared" si="4"/>
        <v>338</v>
      </c>
      <c r="N51" s="17">
        <f t="shared" si="4"/>
        <v>344</v>
      </c>
      <c r="O51" s="33" t="str">
        <f t="shared" si="0"/>
        <v>Du 03-déc au 09-déc</v>
      </c>
    </row>
    <row r="52" spans="12:15" x14ac:dyDescent="0.25">
      <c r="L52" s="35">
        <f t="shared" si="1"/>
        <v>50</v>
      </c>
      <c r="M52" s="17">
        <f t="shared" si="4"/>
        <v>345</v>
      </c>
      <c r="N52" s="17">
        <f t="shared" si="4"/>
        <v>351</v>
      </c>
      <c r="O52" s="33" t="str">
        <f t="shared" si="0"/>
        <v>Du 10-déc au 16-déc</v>
      </c>
    </row>
    <row r="53" spans="12:15" x14ac:dyDescent="0.25">
      <c r="L53" s="35">
        <f t="shared" si="1"/>
        <v>51</v>
      </c>
      <c r="M53" s="17">
        <f t="shared" ref="M53:N54" si="5">M52+7</f>
        <v>352</v>
      </c>
      <c r="N53" s="17">
        <f t="shared" si="5"/>
        <v>358</v>
      </c>
      <c r="O53" s="33" t="str">
        <f t="shared" si="0"/>
        <v>Du 17-déc au 23-déc</v>
      </c>
    </row>
    <row r="54" spans="12:15" x14ac:dyDescent="0.25">
      <c r="L54" s="35">
        <f t="shared" si="1"/>
        <v>52</v>
      </c>
      <c r="M54" s="17">
        <f t="shared" si="5"/>
        <v>359</v>
      </c>
      <c r="N54" s="17">
        <f>DATE(An,12,31)</f>
        <v>366</v>
      </c>
      <c r="O54" s="33" t="str">
        <f t="shared" si="0"/>
        <v>Du 24-déc au 31-déc</v>
      </c>
    </row>
    <row r="55" spans="12:15" x14ac:dyDescent="0.25">
      <c r="L55" s="15"/>
      <c r="M55" s="17"/>
      <c r="N55" s="17"/>
    </row>
    <row r="56" spans="12:15" x14ac:dyDescent="0.25">
      <c r="L56" s="15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21</vt:i4>
      </vt:variant>
    </vt:vector>
  </HeadingPairs>
  <TitlesOfParts>
    <vt:vector size="22" baseType="lpstr">
      <vt:lpstr>Param</vt:lpstr>
      <vt:lpstr>Abs</vt:lpstr>
      <vt:lpstr>An</vt:lpstr>
      <vt:lpstr>Aut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Sect</vt:lpstr>
      <vt:lpstr>Trim</vt:lpstr>
      <vt:lpstr>Version</vt:lpstr>
      <vt:lpstr>Week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2016-12-18T21:44:00Z</dcterms:created>
  <dcterms:modified xsi:type="dcterms:W3CDTF">2016-12-18T22:20:02Z</dcterms:modified>
</cp:coreProperties>
</file>