
<file path=[Content_Types].xml><?xml version="1.0" encoding="utf-8"?>
<Types xmlns="http://schemas.openxmlformats.org/package/2006/content-types">
  <Default Extension="xml" ContentType="application/xml"/>
  <Default Extension="bin" ContentType="application/vnd.ms-office.vbaProject"/>
  <Default Extension="vml" ContentType="application/vnd.openxmlformats-officedocument.vmlDrawing"/>
  <Default Extension="png" ContentType="image/png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26405" codeName="{B7FE6334-C1A2-E50D-BD3D-5F4D41BBC2E3}"/>
  <workbookPr codeName="ThisWorkbook" autoCompressPictures="0"/>
  <bookViews>
    <workbookView xWindow="1840" yWindow="1900" windowWidth="24240" windowHeight="13740" tabRatio="773"/>
  </bookViews>
  <sheets>
    <sheet name="Janvier" sheetId="40" r:id="rId1"/>
    <sheet name="Stats année" sheetId="54" r:id="rId2"/>
    <sheet name="Réglages" sheetId="13" r:id="rId3"/>
    <sheet name="Aide et remerciements" sheetId="53" r:id="rId4"/>
  </sheets>
  <definedNames>
    <definedName name="An">Réglages!$J$23</definedName>
    <definedName name="Fériés">Réglages!$N$2:$N$14</definedName>
    <definedName name="Paques">Réglages!$N$3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I14" i="40" l="1"/>
  <c r="D10" i="40"/>
  <c r="D11" i="40"/>
  <c r="D12" i="40"/>
  <c r="D13" i="40"/>
  <c r="I13" i="40"/>
  <c r="D14" i="40"/>
  <c r="D15" i="40"/>
  <c r="D16" i="40"/>
  <c r="D17" i="40"/>
  <c r="D18" i="40"/>
  <c r="D19" i="40"/>
  <c r="D20" i="40"/>
  <c r="D21" i="40"/>
  <c r="D22" i="40"/>
  <c r="D23" i="40"/>
  <c r="D24" i="40"/>
  <c r="D25" i="40"/>
  <c r="D26" i="40"/>
  <c r="D27" i="40"/>
  <c r="I27" i="40"/>
  <c r="P9" i="40"/>
  <c r="P27" i="40"/>
  <c r="Q9" i="40"/>
  <c r="Q8" i="40"/>
  <c r="Q27" i="40"/>
  <c r="I26" i="40"/>
  <c r="P26" i="40"/>
  <c r="Q26" i="40"/>
  <c r="R9" i="40"/>
  <c r="R26" i="40"/>
  <c r="S9" i="40"/>
  <c r="S27" i="40"/>
  <c r="T9" i="40"/>
  <c r="T27" i="40"/>
  <c r="AB27" i="40"/>
  <c r="N2" i="13"/>
  <c r="N3" i="13"/>
  <c r="N4" i="13"/>
  <c r="N5" i="13"/>
  <c r="N6" i="13"/>
  <c r="N7" i="13"/>
  <c r="N8" i="13"/>
  <c r="N9" i="13"/>
  <c r="N10" i="13"/>
  <c r="N11" i="13"/>
  <c r="N12" i="13"/>
  <c r="N13" i="13"/>
  <c r="N14" i="13"/>
  <c r="C27" i="40"/>
  <c r="V27" i="40"/>
  <c r="R8" i="40"/>
  <c r="R27" i="40"/>
  <c r="S8" i="40"/>
  <c r="S28" i="40"/>
  <c r="T8" i="40"/>
  <c r="T28" i="40"/>
  <c r="D28" i="40"/>
  <c r="I28" i="40"/>
  <c r="P28" i="40"/>
  <c r="Q28" i="40"/>
  <c r="AB28" i="40"/>
  <c r="C28" i="40"/>
  <c r="V28" i="40"/>
  <c r="R28" i="40"/>
  <c r="S29" i="40"/>
  <c r="T29" i="40"/>
  <c r="D29" i="40"/>
  <c r="I29" i="40"/>
  <c r="P29" i="40"/>
  <c r="Q29" i="40"/>
  <c r="AB29" i="40"/>
  <c r="C29" i="40"/>
  <c r="V29" i="40"/>
  <c r="R29" i="40"/>
  <c r="S30" i="40"/>
  <c r="T30" i="40"/>
  <c r="D30" i="40"/>
  <c r="I30" i="40"/>
  <c r="P30" i="40"/>
  <c r="Q30" i="40"/>
  <c r="AB30" i="40"/>
  <c r="C30" i="40"/>
  <c r="V30" i="40"/>
  <c r="D31" i="40"/>
  <c r="D32" i="40"/>
  <c r="I32" i="40"/>
  <c r="P32" i="40"/>
  <c r="Q32" i="40"/>
  <c r="I31" i="40"/>
  <c r="P31" i="40"/>
  <c r="Q31" i="40"/>
  <c r="R31" i="40"/>
  <c r="S32" i="40"/>
  <c r="T32" i="40"/>
  <c r="AB32" i="40"/>
  <c r="C32" i="40"/>
  <c r="V32" i="40"/>
  <c r="R32" i="40"/>
  <c r="S33" i="40"/>
  <c r="T33" i="40"/>
  <c r="D33" i="40"/>
  <c r="I33" i="40"/>
  <c r="P33" i="40"/>
  <c r="Q33" i="40"/>
  <c r="AB33" i="40"/>
  <c r="C33" i="40"/>
  <c r="V33" i="40"/>
  <c r="R33" i="40"/>
  <c r="S34" i="40"/>
  <c r="T34" i="40"/>
  <c r="D34" i="40"/>
  <c r="I34" i="40"/>
  <c r="P34" i="40"/>
  <c r="Q34" i="40"/>
  <c r="AB34" i="40"/>
  <c r="C34" i="40"/>
  <c r="V34" i="40"/>
  <c r="R34" i="40"/>
  <c r="S35" i="40"/>
  <c r="T35" i="40"/>
  <c r="D35" i="40"/>
  <c r="I35" i="40"/>
  <c r="P35" i="40"/>
  <c r="Q35" i="40"/>
  <c r="AB35" i="40"/>
  <c r="C35" i="40"/>
  <c r="V35" i="40"/>
  <c r="I17" i="40"/>
  <c r="P17" i="40"/>
  <c r="Q17" i="40"/>
  <c r="I16" i="40"/>
  <c r="P16" i="40"/>
  <c r="Q16" i="40"/>
  <c r="R16" i="40"/>
  <c r="S17" i="40"/>
  <c r="T17" i="40"/>
  <c r="AB17" i="40"/>
  <c r="C17" i="40"/>
  <c r="V17" i="40"/>
  <c r="I10" i="40"/>
  <c r="P10" i="40"/>
  <c r="Q10" i="40"/>
  <c r="AB10" i="40"/>
  <c r="C10" i="40"/>
  <c r="V10" i="40"/>
  <c r="R10" i="40"/>
  <c r="S11" i="40"/>
  <c r="T11" i="40"/>
  <c r="I11" i="40"/>
  <c r="P11" i="40"/>
  <c r="Q11" i="40"/>
  <c r="AB11" i="40"/>
  <c r="C11" i="40"/>
  <c r="V11" i="40"/>
  <c r="P13" i="40"/>
  <c r="Q13" i="40"/>
  <c r="I12" i="40"/>
  <c r="P12" i="40"/>
  <c r="Q12" i="40"/>
  <c r="R12" i="40"/>
  <c r="S13" i="40"/>
  <c r="T13" i="40"/>
  <c r="AB13" i="40"/>
  <c r="C13" i="40"/>
  <c r="V13" i="40"/>
  <c r="R13" i="40"/>
  <c r="S14" i="40"/>
  <c r="T14" i="40"/>
  <c r="P14" i="40"/>
  <c r="Q14" i="40"/>
  <c r="AB14" i="40"/>
  <c r="C14" i="40"/>
  <c r="V14" i="40"/>
  <c r="C12" i="40"/>
  <c r="R11" i="40"/>
  <c r="S12" i="40"/>
  <c r="T12" i="40"/>
  <c r="AB12" i="40"/>
  <c r="V12" i="40"/>
  <c r="C15" i="40"/>
  <c r="I15" i="40"/>
  <c r="P15" i="40"/>
  <c r="Q15" i="40"/>
  <c r="R14" i="40"/>
  <c r="S15" i="40"/>
  <c r="T15" i="40"/>
  <c r="AB15" i="40"/>
  <c r="V15" i="40"/>
  <c r="C16" i="40"/>
  <c r="R15" i="40"/>
  <c r="S16" i="40"/>
  <c r="T16" i="40"/>
  <c r="AB16" i="40"/>
  <c r="V16" i="40"/>
  <c r="C18" i="40"/>
  <c r="I18" i="40"/>
  <c r="P18" i="40"/>
  <c r="Q18" i="40"/>
  <c r="R17" i="40"/>
  <c r="S18" i="40"/>
  <c r="T18" i="40"/>
  <c r="AB18" i="40"/>
  <c r="V18" i="40"/>
  <c r="C19" i="40"/>
  <c r="I19" i="40"/>
  <c r="P19" i="40"/>
  <c r="Q19" i="40"/>
  <c r="R18" i="40"/>
  <c r="S19" i="40"/>
  <c r="T19" i="40"/>
  <c r="AB19" i="40"/>
  <c r="V19" i="40"/>
  <c r="C20" i="40"/>
  <c r="I20" i="40"/>
  <c r="P20" i="40"/>
  <c r="Q20" i="40"/>
  <c r="R19" i="40"/>
  <c r="S20" i="40"/>
  <c r="T20" i="40"/>
  <c r="AB20" i="40"/>
  <c r="V20" i="40"/>
  <c r="C21" i="40"/>
  <c r="I21" i="40"/>
  <c r="P21" i="40"/>
  <c r="Q21" i="40"/>
  <c r="R20" i="40"/>
  <c r="S21" i="40"/>
  <c r="T21" i="40"/>
  <c r="AB21" i="40"/>
  <c r="V21" i="40"/>
  <c r="C22" i="40"/>
  <c r="I22" i="40"/>
  <c r="P22" i="40"/>
  <c r="Q22" i="40"/>
  <c r="R21" i="40"/>
  <c r="S22" i="40"/>
  <c r="T22" i="40"/>
  <c r="AB22" i="40"/>
  <c r="V22" i="40"/>
  <c r="C23" i="40"/>
  <c r="I23" i="40"/>
  <c r="P23" i="40"/>
  <c r="Q23" i="40"/>
  <c r="R22" i="40"/>
  <c r="S23" i="40"/>
  <c r="T23" i="40"/>
  <c r="AB23" i="40"/>
  <c r="V23" i="40"/>
  <c r="C24" i="40"/>
  <c r="I24" i="40"/>
  <c r="P24" i="40"/>
  <c r="Q24" i="40"/>
  <c r="R23" i="40"/>
  <c r="S24" i="40"/>
  <c r="T24" i="40"/>
  <c r="AB24" i="40"/>
  <c r="V24" i="40"/>
  <c r="C25" i="40"/>
  <c r="I25" i="40"/>
  <c r="P25" i="40"/>
  <c r="Q25" i="40"/>
  <c r="R24" i="40"/>
  <c r="S25" i="40"/>
  <c r="T25" i="40"/>
  <c r="AB25" i="40"/>
  <c r="V25" i="40"/>
  <c r="C26" i="40"/>
  <c r="R25" i="40"/>
  <c r="S26" i="40"/>
  <c r="T26" i="40"/>
  <c r="AB26" i="40"/>
  <c r="V26" i="40"/>
  <c r="C31" i="40"/>
  <c r="R30" i="40"/>
  <c r="S31" i="40"/>
  <c r="T31" i="40"/>
  <c r="AB31" i="40"/>
  <c r="V31" i="40"/>
  <c r="D36" i="40"/>
  <c r="C36" i="40"/>
  <c r="I36" i="40"/>
  <c r="P36" i="40"/>
  <c r="Q36" i="40"/>
  <c r="R35" i="40"/>
  <c r="S36" i="40"/>
  <c r="T36" i="40"/>
  <c r="AB36" i="40"/>
  <c r="V36" i="40"/>
  <c r="D37" i="40"/>
  <c r="C37" i="40"/>
  <c r="I37" i="40"/>
  <c r="P37" i="40"/>
  <c r="Q37" i="40"/>
  <c r="R36" i="40"/>
  <c r="S37" i="40"/>
  <c r="T37" i="40"/>
  <c r="AB37" i="40"/>
  <c r="V37" i="40"/>
  <c r="D38" i="40"/>
  <c r="C38" i="40"/>
  <c r="I38" i="40"/>
  <c r="P38" i="40"/>
  <c r="Q38" i="40"/>
  <c r="R37" i="40"/>
  <c r="S38" i="40"/>
  <c r="T38" i="40"/>
  <c r="AB38" i="40"/>
  <c r="V38" i="40"/>
  <c r="D39" i="40"/>
  <c r="C39" i="40"/>
  <c r="I39" i="40"/>
  <c r="P39" i="40"/>
  <c r="Q39" i="40"/>
  <c r="R38" i="40"/>
  <c r="S39" i="40"/>
  <c r="T39" i="40"/>
  <c r="AB39" i="40"/>
  <c r="V39" i="40"/>
  <c r="D40" i="40"/>
  <c r="C40" i="40"/>
  <c r="I40" i="40"/>
  <c r="P40" i="40"/>
  <c r="Q40" i="40"/>
  <c r="R39" i="40"/>
  <c r="S40" i="40"/>
  <c r="T40" i="40"/>
  <c r="AB40" i="40"/>
  <c r="V40" i="40"/>
  <c r="V7" i="40"/>
  <c r="AI5" i="40"/>
  <c r="U9" i="40"/>
  <c r="U27" i="40"/>
  <c r="AC27" i="40"/>
  <c r="W27" i="40"/>
  <c r="U8" i="40"/>
  <c r="U28" i="40"/>
  <c r="AC28" i="40"/>
  <c r="W28" i="40"/>
  <c r="U29" i="40"/>
  <c r="AC29" i="40"/>
  <c r="W29" i="40"/>
  <c r="U30" i="40"/>
  <c r="AC30" i="40"/>
  <c r="W30" i="40"/>
  <c r="U32" i="40"/>
  <c r="AC32" i="40"/>
  <c r="W32" i="40"/>
  <c r="U33" i="40"/>
  <c r="AC33" i="40"/>
  <c r="W33" i="40"/>
  <c r="U34" i="40"/>
  <c r="AC34" i="40"/>
  <c r="W34" i="40"/>
  <c r="U35" i="40"/>
  <c r="AC35" i="40"/>
  <c r="W35" i="40"/>
  <c r="U17" i="40"/>
  <c r="AC17" i="40"/>
  <c r="W17" i="40"/>
  <c r="AC10" i="40"/>
  <c r="W10" i="40"/>
  <c r="U11" i="40"/>
  <c r="AC11" i="40"/>
  <c r="W11" i="40"/>
  <c r="U13" i="40"/>
  <c r="AC13" i="40"/>
  <c r="W13" i="40"/>
  <c r="U14" i="40"/>
  <c r="AC14" i="40"/>
  <c r="W14" i="40"/>
  <c r="U12" i="40"/>
  <c r="AC12" i="40"/>
  <c r="W12" i="40"/>
  <c r="U15" i="40"/>
  <c r="AC15" i="40"/>
  <c r="W15" i="40"/>
  <c r="U16" i="40"/>
  <c r="AC16" i="40"/>
  <c r="W16" i="40"/>
  <c r="U18" i="40"/>
  <c r="AC18" i="40"/>
  <c r="W18" i="40"/>
  <c r="U19" i="40"/>
  <c r="AC19" i="40"/>
  <c r="W19" i="40"/>
  <c r="U20" i="40"/>
  <c r="AC20" i="40"/>
  <c r="W20" i="40"/>
  <c r="U21" i="40"/>
  <c r="AC21" i="40"/>
  <c r="W21" i="40"/>
  <c r="U22" i="40"/>
  <c r="AC22" i="40"/>
  <c r="W22" i="40"/>
  <c r="U23" i="40"/>
  <c r="AC23" i="40"/>
  <c r="W23" i="40"/>
  <c r="U24" i="40"/>
  <c r="AC24" i="40"/>
  <c r="W24" i="40"/>
  <c r="U25" i="40"/>
  <c r="AC25" i="40"/>
  <c r="W25" i="40"/>
  <c r="U26" i="40"/>
  <c r="AC26" i="40"/>
  <c r="W26" i="40"/>
  <c r="U31" i="40"/>
  <c r="AC31" i="40"/>
  <c r="W31" i="40"/>
  <c r="U36" i="40"/>
  <c r="AC36" i="40"/>
  <c r="W36" i="40"/>
  <c r="U37" i="40"/>
  <c r="AC37" i="40"/>
  <c r="W37" i="40"/>
  <c r="U38" i="40"/>
  <c r="AC38" i="40"/>
  <c r="W38" i="40"/>
  <c r="U39" i="40"/>
  <c r="AC39" i="40"/>
  <c r="W39" i="40"/>
  <c r="R40" i="40"/>
  <c r="U40" i="40"/>
  <c r="AC40" i="40"/>
  <c r="W40" i="40"/>
  <c r="W7" i="40"/>
  <c r="AI6" i="40"/>
  <c r="X7" i="40"/>
  <c r="AI7" i="40"/>
  <c r="Y7" i="40"/>
  <c r="AI8" i="40"/>
  <c r="Z27" i="40"/>
  <c r="Z28" i="40"/>
  <c r="Z29" i="40"/>
  <c r="Z30" i="40"/>
  <c r="Z32" i="40"/>
  <c r="Z33" i="40"/>
  <c r="Z34" i="40"/>
  <c r="Z35" i="40"/>
  <c r="Z17" i="40"/>
  <c r="Z10" i="40"/>
  <c r="Z11" i="40"/>
  <c r="Z13" i="40"/>
  <c r="Z14" i="40"/>
  <c r="Z12" i="40"/>
  <c r="Z15" i="40"/>
  <c r="Z16" i="40"/>
  <c r="Z18" i="40"/>
  <c r="Z19" i="40"/>
  <c r="Z20" i="40"/>
  <c r="Z21" i="40"/>
  <c r="Z22" i="40"/>
  <c r="Z23" i="40"/>
  <c r="Z24" i="40"/>
  <c r="Z25" i="40"/>
  <c r="Z26" i="40"/>
  <c r="Z31" i="40"/>
  <c r="Z36" i="40"/>
  <c r="Z37" i="40"/>
  <c r="Z38" i="40"/>
  <c r="Z39" i="40"/>
  <c r="Z40" i="40"/>
  <c r="Z7" i="40"/>
  <c r="AA27" i="40"/>
  <c r="AA28" i="40"/>
  <c r="AA29" i="40"/>
  <c r="AA30" i="40"/>
  <c r="AA32" i="40"/>
  <c r="AA33" i="40"/>
  <c r="AA34" i="40"/>
  <c r="AA35" i="40"/>
  <c r="AA17" i="40"/>
  <c r="AA10" i="40"/>
  <c r="AA11" i="40"/>
  <c r="AA13" i="40"/>
  <c r="AA14" i="40"/>
  <c r="AA12" i="40"/>
  <c r="AA15" i="40"/>
  <c r="AA16" i="40"/>
  <c r="AA18" i="40"/>
  <c r="AA19" i="40"/>
  <c r="AA20" i="40"/>
  <c r="AA21" i="40"/>
  <c r="AA22" i="40"/>
  <c r="AA23" i="40"/>
  <c r="AA24" i="40"/>
  <c r="AA25" i="40"/>
  <c r="AA26" i="40"/>
  <c r="AA31" i="40"/>
  <c r="AA36" i="40"/>
  <c r="AA37" i="40"/>
  <c r="AA38" i="40"/>
  <c r="AA39" i="40"/>
  <c r="AA40" i="40"/>
  <c r="AA7" i="40"/>
  <c r="Z5" i="40"/>
  <c r="AI9" i="40"/>
  <c r="AI10" i="40"/>
  <c r="N13" i="40"/>
  <c r="N10" i="40"/>
  <c r="N11" i="40"/>
  <c r="N12" i="40"/>
  <c r="N14" i="40"/>
  <c r="N15" i="40"/>
  <c r="N16" i="40"/>
  <c r="N17" i="40"/>
  <c r="N18" i="40"/>
  <c r="N19" i="40"/>
  <c r="N20" i="40"/>
  <c r="N21" i="40"/>
  <c r="N22" i="40"/>
  <c r="N23" i="40"/>
  <c r="N24" i="40"/>
  <c r="N25" i="40"/>
  <c r="N26" i="40"/>
  <c r="N27" i="40"/>
  <c r="N28" i="40"/>
  <c r="N29" i="40"/>
  <c r="N30" i="40"/>
  <c r="N31" i="40"/>
  <c r="N32" i="40"/>
  <c r="N33" i="40"/>
  <c r="N34" i="40"/>
  <c r="N35" i="40"/>
  <c r="N36" i="40"/>
  <c r="N37" i="40"/>
  <c r="N38" i="40"/>
  <c r="N39" i="40"/>
  <c r="N40" i="40"/>
  <c r="N41" i="40"/>
  <c r="I41" i="40"/>
  <c r="L16" i="40"/>
  <c r="L17" i="40"/>
  <c r="L18" i="40"/>
  <c r="L19" i="40"/>
  <c r="L20" i="40"/>
  <c r="L21" i="40"/>
  <c r="L10" i="40"/>
  <c r="L11" i="40"/>
  <c r="L12" i="40"/>
  <c r="L13" i="40"/>
  <c r="L14" i="40"/>
  <c r="L15" i="40"/>
  <c r="L22" i="40"/>
  <c r="L23" i="40"/>
  <c r="L24" i="40"/>
  <c r="L25" i="40"/>
  <c r="L26" i="40"/>
  <c r="L27" i="40"/>
  <c r="L28" i="40"/>
  <c r="L29" i="40"/>
  <c r="L30" i="40"/>
  <c r="L31" i="40"/>
  <c r="L32" i="40"/>
  <c r="L33" i="40"/>
  <c r="L34" i="40"/>
  <c r="L35" i="40"/>
  <c r="L36" i="40"/>
  <c r="L37" i="40"/>
  <c r="L38" i="40"/>
  <c r="L39" i="40"/>
  <c r="L40" i="40"/>
  <c r="L41" i="40"/>
  <c r="AI16" i="40"/>
  <c r="L9" i="40"/>
  <c r="AJ22" i="40"/>
  <c r="AJ23" i="40"/>
  <c r="AJ24" i="40"/>
  <c r="S15" i="13"/>
  <c r="V23" i="13"/>
  <c r="V22" i="13"/>
  <c r="V21" i="13"/>
  <c r="V20" i="13"/>
  <c r="E3" i="40"/>
  <c r="AH24" i="40"/>
  <c r="AH23" i="40"/>
  <c r="AH22" i="40"/>
  <c r="AH21" i="40"/>
  <c r="M10" i="40"/>
  <c r="M11" i="40"/>
  <c r="M12" i="40"/>
  <c r="M13" i="40"/>
  <c r="M14" i="40"/>
  <c r="M15" i="40"/>
  <c r="M16" i="40"/>
  <c r="M17" i="40"/>
  <c r="M18" i="40"/>
  <c r="M19" i="40"/>
  <c r="M20" i="40"/>
  <c r="M21" i="40"/>
  <c r="M22" i="40"/>
  <c r="M23" i="40"/>
  <c r="M24" i="40"/>
  <c r="M25" i="40"/>
  <c r="M26" i="40"/>
  <c r="M27" i="40"/>
  <c r="M28" i="40"/>
  <c r="M29" i="40"/>
  <c r="M30" i="40"/>
  <c r="M31" i="40"/>
  <c r="M32" i="40"/>
  <c r="M33" i="40"/>
  <c r="M34" i="40"/>
  <c r="M35" i="40"/>
  <c r="M36" i="40"/>
  <c r="M37" i="40"/>
  <c r="M38" i="40"/>
  <c r="M39" i="40"/>
  <c r="M40" i="40"/>
  <c r="AF38" i="40"/>
  <c r="J21" i="54"/>
  <c r="L21" i="54"/>
  <c r="AF36" i="40"/>
  <c r="J20" i="54"/>
  <c r="L20" i="54"/>
  <c r="AF10" i="40"/>
  <c r="J9" i="54"/>
  <c r="AF12" i="40"/>
  <c r="J10" i="54"/>
  <c r="L10" i="54"/>
  <c r="L9" i="54"/>
  <c r="L22" i="54"/>
  <c r="G42" i="54"/>
  <c r="G40" i="54"/>
  <c r="AF34" i="40"/>
  <c r="G38" i="54"/>
  <c r="AF32" i="40"/>
  <c r="G36" i="54"/>
  <c r="AF30" i="40"/>
  <c r="G34" i="54"/>
  <c r="G16" i="54"/>
  <c r="G14" i="54"/>
  <c r="AF6" i="40"/>
  <c r="G10" i="54"/>
  <c r="AF8" i="40"/>
  <c r="AF4" i="40"/>
  <c r="G8" i="54"/>
  <c r="AI17" i="40"/>
  <c r="AC41" i="40"/>
  <c r="AB41" i="40"/>
  <c r="X41" i="40"/>
  <c r="W41" i="40"/>
  <c r="V41" i="40"/>
  <c r="U41" i="40"/>
  <c r="T41" i="40"/>
  <c r="S41" i="40"/>
  <c r="R41" i="40"/>
  <c r="Q41" i="40"/>
  <c r="P41" i="40"/>
  <c r="M41" i="40"/>
  <c r="K41" i="40"/>
  <c r="J41" i="40"/>
  <c r="H41" i="40"/>
  <c r="G41" i="40"/>
  <c r="F41" i="40"/>
  <c r="E41" i="40"/>
  <c r="D41" i="40"/>
  <c r="Y40" i="40"/>
  <c r="X40" i="40"/>
  <c r="Y39" i="40"/>
  <c r="X39" i="40"/>
  <c r="Y38" i="40"/>
  <c r="X38" i="40"/>
  <c r="Y37" i="40"/>
  <c r="X37" i="40"/>
  <c r="Y36" i="40"/>
  <c r="X36" i="40"/>
  <c r="Y35" i="40"/>
  <c r="X35" i="40"/>
  <c r="Y34" i="40"/>
  <c r="X34" i="40"/>
  <c r="Y33" i="40"/>
  <c r="X33" i="40"/>
  <c r="Y32" i="40"/>
  <c r="X32" i="40"/>
  <c r="Y31" i="40"/>
  <c r="X31" i="40"/>
  <c r="Y30" i="40"/>
  <c r="X30" i="40"/>
  <c r="Y29" i="40"/>
  <c r="X29" i="40"/>
  <c r="Y28" i="40"/>
  <c r="X28" i="40"/>
  <c r="Y27" i="40"/>
  <c r="X27" i="40"/>
  <c r="Z9" i="40"/>
  <c r="Y26" i="40"/>
  <c r="X26" i="40"/>
  <c r="Y25" i="40"/>
  <c r="X25" i="40"/>
  <c r="Y24" i="40"/>
  <c r="X24" i="40"/>
  <c r="Y23" i="40"/>
  <c r="X23" i="40"/>
  <c r="Y22" i="40"/>
  <c r="X22" i="40"/>
  <c r="Y21" i="40"/>
  <c r="X21" i="40"/>
  <c r="Y20" i="40"/>
  <c r="X20" i="40"/>
  <c r="Y19" i="40"/>
  <c r="X19" i="40"/>
  <c r="AK16" i="40"/>
  <c r="AK17" i="40"/>
  <c r="AK18" i="40"/>
  <c r="Y18" i="40"/>
  <c r="X18" i="40"/>
  <c r="Y17" i="40"/>
  <c r="X17" i="40"/>
  <c r="Y16" i="40"/>
  <c r="X16" i="40"/>
  <c r="Y15" i="40"/>
  <c r="X15" i="40"/>
  <c r="Y14" i="40"/>
  <c r="X14" i="40"/>
  <c r="Y13" i="40"/>
  <c r="X13" i="40"/>
  <c r="AK8" i="40"/>
  <c r="Y12" i="40"/>
  <c r="X12" i="40"/>
  <c r="Y11" i="40"/>
  <c r="X11" i="40"/>
  <c r="Y10" i="40"/>
  <c r="X10" i="40"/>
  <c r="AB9" i="40"/>
  <c r="X9" i="40"/>
  <c r="V9" i="40"/>
  <c r="M9" i="40"/>
  <c r="AC7" i="40"/>
  <c r="AB7" i="40"/>
  <c r="U7" i="40"/>
  <c r="T7" i="40"/>
  <c r="S7" i="40"/>
  <c r="R7" i="40"/>
  <c r="Q7" i="40"/>
  <c r="P7" i="40"/>
  <c r="D6" i="40"/>
  <c r="AB5" i="40"/>
  <c r="V5" i="40"/>
  <c r="M1" i="13"/>
  <c r="Y41" i="40"/>
  <c r="Z41" i="40"/>
  <c r="AA41" i="40"/>
  <c r="X5" i="40"/>
  <c r="AK6" i="40"/>
  <c r="AK7" i="40"/>
  <c r="AI11" i="40"/>
  <c r="AF14" i="40"/>
  <c r="AF16" i="40"/>
  <c r="G20" i="54"/>
  <c r="AF22" i="40"/>
  <c r="AF28" i="40"/>
  <c r="AF26" i="40"/>
  <c r="AF24" i="40"/>
  <c r="AK5" i="40"/>
  <c r="AK9" i="40"/>
  <c r="AK10" i="40"/>
  <c r="AK12" i="40"/>
  <c r="AF18" i="40"/>
  <c r="J11" i="54"/>
  <c r="L11" i="54"/>
  <c r="AF20" i="40"/>
  <c r="J12" i="54"/>
  <c r="L12" i="54"/>
  <c r="J13" i="54"/>
  <c r="L13" i="54"/>
  <c r="J14" i="54"/>
  <c r="L14" i="54"/>
  <c r="L16" i="54"/>
  <c r="G28" i="54"/>
  <c r="G30" i="54"/>
  <c r="G32" i="54"/>
  <c r="G26" i="54"/>
  <c r="G24" i="54"/>
  <c r="G22" i="54"/>
  <c r="G18" i="54"/>
  <c r="G12" i="54"/>
  <c r="J15" i="54"/>
  <c r="AJ21" i="40"/>
</calcChain>
</file>

<file path=xl/comments1.xml><?xml version="1.0" encoding="utf-8"?>
<comments xmlns="http://schemas.openxmlformats.org/spreadsheetml/2006/main">
  <authors>
    <author>Utilisateur de Microsoft Office</author>
  </authors>
  <commentList>
    <comment ref="V8" authorId="0">
      <text>
        <r>
          <rPr>
            <b/>
            <sz val="10"/>
            <color indexed="81"/>
            <rFont val="Calibri"/>
          </rPr>
          <t>Comprend aussi les jours fériés en semaine dans ce total.</t>
        </r>
        <r>
          <rPr>
            <sz val="10"/>
            <color indexed="81"/>
            <rFont val="Calibri"/>
          </rPr>
          <t xml:space="preserve">
</t>
        </r>
      </text>
    </comment>
    <comment ref="X8" authorId="0">
      <text>
        <r>
          <rPr>
            <b/>
            <sz val="10"/>
            <color indexed="81"/>
            <rFont val="Calibri"/>
          </rPr>
          <t>Comprend aussi les dimanches fériés dans ce total.</t>
        </r>
        <r>
          <rPr>
            <sz val="10"/>
            <color indexed="81"/>
            <rFont val="Calibri"/>
          </rPr>
          <t xml:space="preserve">
</t>
        </r>
      </text>
    </comment>
    <comment ref="AB8" authorId="0">
      <text>
        <r>
          <rPr>
            <b/>
            <sz val="10"/>
            <color indexed="81"/>
            <rFont val="Calibri"/>
          </rPr>
          <t>Comprend tous les jours travaillés y compris en jour fériés.</t>
        </r>
      </text>
    </comment>
  </commentList>
</comments>
</file>

<file path=xl/sharedStrings.xml><?xml version="1.0" encoding="utf-8"?>
<sst xmlns="http://schemas.openxmlformats.org/spreadsheetml/2006/main" count="193" uniqueCount="132">
  <si>
    <t>Commentaires</t>
  </si>
  <si>
    <t>Jours</t>
  </si>
  <si>
    <t>Total vacations</t>
  </si>
  <si>
    <t>Total jour(s) férié(s)</t>
  </si>
  <si>
    <t>Total dimanche(s)</t>
  </si>
  <si>
    <t>N°</t>
  </si>
  <si>
    <t>Formation</t>
  </si>
  <si>
    <t>Poste</t>
  </si>
  <si>
    <t>SSIAP 1</t>
  </si>
  <si>
    <t>SSIAP 2</t>
  </si>
  <si>
    <t>Acompte :</t>
  </si>
  <si>
    <t>Total</t>
  </si>
  <si>
    <t>Date</t>
  </si>
  <si>
    <t>Site</t>
  </si>
  <si>
    <t>Autre</t>
  </si>
  <si>
    <t>Fériés</t>
  </si>
  <si>
    <t>:: Calcul des montants NET ::</t>
  </si>
  <si>
    <t>:: Calcul des montants BRUTS ::</t>
  </si>
  <si>
    <t>Nuits</t>
  </si>
  <si>
    <t>Dimanche (20%)</t>
  </si>
  <si>
    <t>Dimanche (10%)</t>
  </si>
  <si>
    <t>Férié(s) (100%)</t>
  </si>
  <si>
    <t>Prime habillement</t>
  </si>
  <si>
    <t>Taux</t>
  </si>
  <si>
    <t>Repos compensateur (1%)</t>
  </si>
  <si>
    <t>Code</t>
  </si>
  <si>
    <t>Fonction</t>
  </si>
  <si>
    <t>Maitre chien</t>
  </si>
  <si>
    <t>Journée</t>
  </si>
  <si>
    <t>Soirée</t>
  </si>
  <si>
    <t>Nuit &amp; Matin</t>
  </si>
  <si>
    <t>Détails hrs de la vacation (jour même)</t>
  </si>
  <si>
    <t>Détails hrs de la vacation (lendemain)</t>
  </si>
  <si>
    <t>Hrs supp</t>
  </si>
  <si>
    <t>¾</t>
  </si>
  <si>
    <t>Début</t>
  </si>
  <si>
    <t>Fin</t>
  </si>
  <si>
    <t>Début nuit :</t>
  </si>
  <si>
    <t>Fin nuit :</t>
  </si>
  <si>
    <t>Total heures mois</t>
  </si>
  <si>
    <t>Semaine J</t>
  </si>
  <si>
    <t>Semaine N</t>
  </si>
  <si>
    <t>Férié(s) J</t>
  </si>
  <si>
    <t>Férié(s) N</t>
  </si>
  <si>
    <t>Total jour(s) semaine</t>
  </si>
  <si>
    <t>Supp J</t>
  </si>
  <si>
    <t>Supp N</t>
  </si>
  <si>
    <t>Paniers</t>
  </si>
  <si>
    <t>Chien</t>
  </si>
  <si>
    <t>Dim J</t>
  </si>
  <si>
    <t>Dim N</t>
  </si>
  <si>
    <t>Dimanche(s)</t>
  </si>
  <si>
    <t>Jour(s) férié(s)</t>
  </si>
  <si>
    <t>Semaine</t>
  </si>
  <si>
    <t>Mois entier</t>
  </si>
  <si>
    <t>Primes</t>
  </si>
  <si>
    <t>Site 1</t>
  </si>
  <si>
    <t>Site 2</t>
  </si>
  <si>
    <t>Site 3</t>
  </si>
  <si>
    <t>Site 4</t>
  </si>
  <si>
    <t>T</t>
  </si>
  <si>
    <t>Jours semaine travaillés</t>
  </si>
  <si>
    <t>Total hrs supp</t>
  </si>
  <si>
    <t>Total hrs supp jour</t>
  </si>
  <si>
    <t>Total hrs supp nuit</t>
  </si>
  <si>
    <t>Total paniers repas</t>
  </si>
  <si>
    <t>Total hrs chien</t>
  </si>
  <si>
    <t>Total hrs travaillées</t>
  </si>
  <si>
    <t>Total hrs férié(s)</t>
  </si>
  <si>
    <t>Total hrs férié(s) jour</t>
  </si>
  <si>
    <t>Total hrs férié(s) nuit</t>
  </si>
  <si>
    <t>Total hrs jour</t>
  </si>
  <si>
    <t>Total hrs nuit (10%)</t>
  </si>
  <si>
    <t>Total hrs dim/jour (10%)</t>
  </si>
  <si>
    <t>Total hrs dim/nuit (20%)</t>
  </si>
  <si>
    <t>Total hrs dim travaillés</t>
  </si>
  <si>
    <t>TOTAL :</t>
  </si>
  <si>
    <t>Prime chien</t>
  </si>
  <si>
    <t>Paniers repas</t>
  </si>
  <si>
    <t>CP</t>
  </si>
  <si>
    <t>Jour(s) férié(s) travaillé(s)</t>
  </si>
  <si>
    <t>Dimanche(s) travaillé(s)</t>
  </si>
  <si>
    <t>:: Date de validité ::</t>
  </si>
  <si>
    <t>Carte PRO CNAPS</t>
  </si>
  <si>
    <t>Horaires</t>
  </si>
  <si>
    <t>Inscrire l'année désirée :</t>
  </si>
  <si>
    <t>:: Statistiques complètes ::</t>
  </si>
  <si>
    <t>Prévu</t>
  </si>
  <si>
    <t>Jour de l'an</t>
  </si>
  <si>
    <t>Pâques</t>
  </si>
  <si>
    <t>Lundi de Pâques</t>
  </si>
  <si>
    <t>Fête du Travail</t>
  </si>
  <si>
    <t>Victoire 39/45</t>
  </si>
  <si>
    <t>Ascension</t>
  </si>
  <si>
    <t>Pentecôte</t>
  </si>
  <si>
    <t>Lundi de Pentecôte</t>
  </si>
  <si>
    <t>Fête Nationale</t>
  </si>
  <si>
    <t>Assomption</t>
  </si>
  <si>
    <t>Toussaint</t>
  </si>
  <si>
    <t>Armistice 14/18</t>
  </si>
  <si>
    <t>Noël</t>
  </si>
  <si>
    <t>An</t>
  </si>
  <si>
    <t>='Calendrier auto'!$AI$28</t>
  </si>
  <si>
    <t>=Data!$N$2:$N$14</t>
  </si>
  <si>
    <t>Paques</t>
  </si>
  <si>
    <t>=Data!$N$3</t>
  </si>
  <si>
    <t>zones nommées</t>
  </si>
  <si>
    <t>Pour information</t>
  </si>
  <si>
    <t>vacation</t>
  </si>
  <si>
    <t>:: A vos risques et périls ::</t>
  </si>
  <si>
    <t>:: Statistiques détaillées ::</t>
  </si>
  <si>
    <t>:: Statistiques sur l'année ::</t>
  </si>
  <si>
    <t>Carte SST</t>
  </si>
  <si>
    <t>HOBS-BE (Manœuvre)</t>
  </si>
  <si>
    <t>Création de Yann</t>
  </si>
  <si>
    <t>Dernière mise à jour :</t>
  </si>
  <si>
    <t>Décembre 2015</t>
  </si>
  <si>
    <t>Aujourd'hui, nous sommes le :</t>
  </si>
  <si>
    <t>SSIAP 3</t>
  </si>
  <si>
    <t>Jours restants</t>
  </si>
  <si>
    <t>Jours restants :</t>
  </si>
  <si>
    <t>CP = Congés payés</t>
  </si>
  <si>
    <t>Jours fériés</t>
  </si>
  <si>
    <t>Mot de passe pour les feuilles :</t>
  </si>
  <si>
    <t>Ne pas toucher</t>
  </si>
  <si>
    <t>ADS/APS</t>
  </si>
  <si>
    <t>Contact : infoyann@gmail.com</t>
  </si>
  <si>
    <t>Total hrs dimanches</t>
  </si>
  <si>
    <t>Total hrs semaine</t>
  </si>
  <si>
    <t>Total hrs fériés</t>
  </si>
  <si>
    <t>Pour obtenir de l'aide sur l'utilisation de ce planning, veuillez regarder cette vidéo :</t>
  </si>
  <si>
    <r>
      <rPr>
        <b/>
        <sz val="14"/>
        <color theme="1"/>
        <rFont val="Calibri (Corps)"/>
      </rPr>
      <t xml:space="preserve">
:: Remerciements ::</t>
    </r>
    <r>
      <rPr>
        <sz val="11"/>
        <color theme="0"/>
        <rFont val="Calibri"/>
        <family val="2"/>
        <scheme val="minor"/>
      </rPr>
      <t xml:space="preserve">
</t>
    </r>
    <r>
      <rPr>
        <b/>
        <sz val="12"/>
        <color rgb="FF008000"/>
        <rFont val="Calibri (Corps)"/>
      </rPr>
      <t>Forum excel-pratique.com</t>
    </r>
    <r>
      <rPr>
        <b/>
        <sz val="11"/>
        <color theme="0"/>
        <rFont val="Calibri"/>
        <family val="2"/>
        <scheme val="minor"/>
      </rPr>
      <t xml:space="preserve">
</t>
    </r>
    <r>
      <rPr>
        <b/>
        <sz val="12"/>
        <color theme="1" tint="0.249977111117893"/>
        <rFont val="Calibri"/>
        <scheme val="minor"/>
      </rPr>
      <t>Et en particulier aux membres : 
Banzai64, DjiDji59430, patrick1957, LouReeD, Jean-Eric, R@chid et Raja.
Et merci aussi à TONY34200 du forum excel-downloads.com  pour son ébauche de planning sur lequel j'ai pu prendre pas mal d'idées.</t>
    </r>
    <r>
      <rPr>
        <b/>
        <sz val="12"/>
        <color theme="0"/>
        <rFont val="Calibri"/>
        <family val="2"/>
        <scheme val="minor"/>
      </rPr>
      <t xml:space="preserve">
</t>
    </r>
    <r>
      <rPr>
        <b/>
        <sz val="12"/>
        <color rgb="FF7030A0"/>
        <rFont val="Calibri (Corps)"/>
      </rPr>
      <t xml:space="preserve">Ce planning ne serait pas aussi complet sans leurs aides </t>
    </r>
    <r>
      <rPr>
        <sz val="12"/>
        <color rgb="FF7030A0"/>
        <rFont val="Calibri (Corps)"/>
      </rPr>
      <t>!</t>
    </r>
    <r>
      <rPr>
        <sz val="11"/>
        <color theme="0"/>
        <rFont val="Calibri"/>
        <family val="2"/>
        <scheme val="minor"/>
      </rPr>
      <t xml:space="preserve">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</si>
</sst>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[$-F800]dddd\,\ mmmm\ dd\,\ yyyy"/>
    <numFmt numFmtId="165" formatCode="#,##0\ &quot;€&quot;;[Red]#,##0\ &quot;€&quot;"/>
    <numFmt numFmtId="166" formatCode="[$-40C]General"/>
    <numFmt numFmtId="167" formatCode="[h]:mm"/>
    <numFmt numFmtId="168" formatCode="[hh]:mm;;"/>
    <numFmt numFmtId="169" formatCode="[hh]:mm"/>
    <numFmt numFmtId="170" formatCode="hh:mm;;"/>
    <numFmt numFmtId="171" formatCode="h:mm;@"/>
    <numFmt numFmtId="172" formatCode="dddd\ dd\ mmmm\ yyyy"/>
    <numFmt numFmtId="173" formatCode="dd\ mmmm\ yyyy"/>
    <numFmt numFmtId="174" formatCode="0;[Red]0"/>
  </numFmts>
  <fonts count="85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theme="0"/>
      <name val="Arial"/>
      <family val="2"/>
    </font>
    <font>
      <b/>
      <sz val="11"/>
      <color theme="0"/>
      <name val="Arial"/>
      <family val="2"/>
    </font>
    <font>
      <b/>
      <sz val="11"/>
      <color theme="1"/>
      <name val="Arial"/>
    </font>
    <font>
      <sz val="12"/>
      <color theme="0"/>
      <name val="Arial"/>
    </font>
    <font>
      <b/>
      <sz val="11"/>
      <color theme="1"/>
      <name val="Calibri"/>
      <family val="2"/>
      <scheme val="minor"/>
    </font>
    <font>
      <b/>
      <sz val="11"/>
      <color rgb="FFFFC000"/>
      <name val="Calibri"/>
      <family val="2"/>
      <scheme val="minor"/>
    </font>
    <font>
      <b/>
      <sz val="20"/>
      <color theme="0"/>
      <name val="Arial"/>
    </font>
    <font>
      <sz val="10"/>
      <name val="Arial"/>
      <family val="2"/>
    </font>
    <font>
      <sz val="10"/>
      <color theme="1"/>
      <name val="Arial1"/>
    </font>
    <font>
      <b/>
      <sz val="10"/>
      <name val="Arial"/>
      <family val="2"/>
    </font>
    <font>
      <b/>
      <sz val="11"/>
      <color theme="9"/>
      <name val="Calibri"/>
      <family val="2"/>
      <scheme val="minor"/>
    </font>
    <font>
      <b/>
      <sz val="14"/>
      <color theme="0"/>
      <name val="Arial"/>
    </font>
    <font>
      <sz val="9"/>
      <color theme="0"/>
      <name val="Arial"/>
    </font>
    <font>
      <b/>
      <sz val="12"/>
      <color theme="0"/>
      <name val="Calibri"/>
      <family val="2"/>
      <scheme val="minor"/>
    </font>
    <font>
      <sz val="12"/>
      <color rgb="FF9C6500"/>
      <name val="Calibri"/>
      <family val="2"/>
      <scheme val="minor"/>
    </font>
    <font>
      <b/>
      <sz val="12"/>
      <color rgb="FF3F3F3F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4"/>
      <color theme="0"/>
      <name val="Georgia"/>
      <charset val="161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11"/>
      <color theme="0" tint="-4.9989318521683403E-2"/>
      <name val="Calibri"/>
      <scheme val="minor"/>
    </font>
    <font>
      <b/>
      <sz val="12"/>
      <color theme="0" tint="-4.9989318521683403E-2"/>
      <name val="Calibri"/>
      <scheme val="minor"/>
    </font>
    <font>
      <b/>
      <u/>
      <sz val="18"/>
      <color theme="0"/>
      <name val="Georgia"/>
      <charset val="161"/>
    </font>
    <font>
      <sz val="16"/>
      <color rgb="FF000000"/>
      <name val="Wingdings"/>
      <charset val="2"/>
    </font>
    <font>
      <sz val="16"/>
      <color theme="0"/>
      <name val="Wingdings"/>
      <charset val="2"/>
    </font>
    <font>
      <sz val="10"/>
      <color theme="0" tint="-4.9989318521683403E-2"/>
      <name val="Arial"/>
    </font>
    <font>
      <b/>
      <u/>
      <sz val="14"/>
      <color theme="0"/>
      <name val="Georgia"/>
      <charset val="161"/>
    </font>
    <font>
      <sz val="14"/>
      <color theme="9"/>
      <name val="Calibri"/>
      <scheme val="minor"/>
    </font>
    <font>
      <b/>
      <sz val="16"/>
      <color rgb="FFFFFF00"/>
      <name val="Calibri"/>
      <family val="2"/>
      <scheme val="minor"/>
    </font>
    <font>
      <sz val="10"/>
      <color theme="0" tint="-4.9989318521683403E-2"/>
      <name val="Calibri"/>
      <family val="2"/>
      <scheme val="minor"/>
    </font>
    <font>
      <b/>
      <sz val="20"/>
      <color theme="0"/>
      <name val="Calibri"/>
      <family val="2"/>
      <scheme val="minor"/>
    </font>
    <font>
      <sz val="10"/>
      <color theme="1"/>
      <name val="Arial Unicode MS"/>
    </font>
    <font>
      <b/>
      <sz val="11"/>
      <color rgb="FF99E352"/>
      <name val="Calibri"/>
      <scheme val="minor"/>
    </font>
    <font>
      <sz val="10"/>
      <color indexed="81"/>
      <name val="Calibri"/>
    </font>
    <font>
      <b/>
      <sz val="10"/>
      <color indexed="81"/>
      <name val="Calibri"/>
    </font>
    <font>
      <b/>
      <sz val="11"/>
      <color rgb="FF000000"/>
      <name val="Arial"/>
    </font>
    <font>
      <b/>
      <sz val="11"/>
      <color rgb="FFFFFFFF"/>
      <name val="Arial"/>
      <family val="2"/>
    </font>
    <font>
      <sz val="11"/>
      <color rgb="FF000000"/>
      <name val="Calibri"/>
      <family val="2"/>
      <scheme val="minor"/>
    </font>
    <font>
      <sz val="11"/>
      <color rgb="FF000000"/>
      <name val="Arial"/>
      <family val="2"/>
    </font>
    <font>
      <b/>
      <sz val="12"/>
      <color theme="0"/>
      <name val="Arial"/>
    </font>
    <font>
      <b/>
      <sz val="11"/>
      <color rgb="FFFF0000"/>
      <name val="Arial"/>
    </font>
    <font>
      <b/>
      <sz val="12"/>
      <color rgb="FF00B050"/>
      <name val="Calibri"/>
      <scheme val="minor"/>
    </font>
    <font>
      <sz val="10"/>
      <color theme="0"/>
      <name val="Arial"/>
      <family val="2"/>
    </font>
    <font>
      <sz val="12"/>
      <color theme="0"/>
      <name val="Georgia"/>
      <charset val="161"/>
    </font>
    <font>
      <sz val="11"/>
      <color theme="0"/>
      <name val="Calibri"/>
      <family val="2"/>
      <scheme val="minor"/>
    </font>
    <font>
      <sz val="16"/>
      <color theme="0"/>
      <name val="Calibri"/>
      <family val="2"/>
      <scheme val="minor"/>
    </font>
    <font>
      <b/>
      <sz val="16"/>
      <color theme="9"/>
      <name val="Calibri"/>
      <family val="2"/>
      <scheme val="minor"/>
    </font>
    <font>
      <b/>
      <sz val="11"/>
      <color theme="2" tint="-0.249977111117893"/>
      <name val="Calibri"/>
      <scheme val="minor"/>
    </font>
    <font>
      <sz val="12"/>
      <color theme="0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1"/>
      <color rgb="FF92D050"/>
      <name val="Arial"/>
      <family val="2"/>
    </font>
    <font>
      <b/>
      <sz val="12"/>
      <color rgb="FF92D050"/>
      <name val="Calibri"/>
      <family val="2"/>
      <scheme val="minor"/>
    </font>
    <font>
      <b/>
      <sz val="12"/>
      <color rgb="FF92D050"/>
      <name val="Calibri"/>
      <family val="2"/>
    </font>
    <font>
      <b/>
      <sz val="11"/>
      <color rgb="FF92D050"/>
      <name val="Calibri"/>
      <family val="2"/>
      <scheme val="minor"/>
    </font>
    <font>
      <b/>
      <sz val="18"/>
      <color rgb="FFFF0000"/>
      <name val="Calibri"/>
      <family val="2"/>
      <scheme val="minor"/>
    </font>
    <font>
      <sz val="16"/>
      <color theme="1" tint="0.249977111117893"/>
      <name val="Calibri"/>
      <family val="2"/>
      <scheme val="minor"/>
    </font>
    <font>
      <b/>
      <sz val="11"/>
      <color theme="4" tint="-0.249977111117893"/>
      <name val="Arial"/>
    </font>
    <font>
      <sz val="12"/>
      <color rgb="FFFFFF00"/>
      <name val="Calibri"/>
      <family val="2"/>
      <scheme val="minor"/>
    </font>
    <font>
      <b/>
      <sz val="14"/>
      <color theme="1"/>
      <name val="Calibri (Corps)"/>
    </font>
    <font>
      <b/>
      <sz val="12"/>
      <color rgb="FF7030A0"/>
      <name val="Calibri (Corps)"/>
    </font>
    <font>
      <sz val="12"/>
      <color rgb="FF7030A0"/>
      <name val="Calibri (Corps)"/>
    </font>
    <font>
      <b/>
      <sz val="11"/>
      <color rgb="FFFF0000"/>
      <name val="Calibri"/>
      <family val="2"/>
      <scheme val="minor"/>
    </font>
    <font>
      <b/>
      <sz val="11"/>
      <color theme="1" tint="0.14999847407452621"/>
      <name val="Arial"/>
      <family val="2"/>
    </font>
    <font>
      <sz val="24"/>
      <color theme="0"/>
      <name val="Chalkduster"/>
    </font>
    <font>
      <sz val="8"/>
      <name val="Calibri"/>
      <family val="2"/>
      <scheme val="minor"/>
    </font>
    <font>
      <b/>
      <sz val="12"/>
      <color rgb="FFFFFFFF"/>
      <name val="Arial"/>
    </font>
    <font>
      <b/>
      <sz val="11"/>
      <color rgb="FF00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scheme val="minor"/>
    </font>
    <font>
      <sz val="13"/>
      <color theme="0"/>
      <name val="Calibri"/>
      <scheme val="minor"/>
    </font>
    <font>
      <sz val="11"/>
      <color rgb="FFFFFFFF"/>
      <name val="Calibri"/>
      <scheme val="minor"/>
    </font>
    <font>
      <sz val="18"/>
      <color rgb="FF92D050"/>
      <name val="Monaco"/>
    </font>
    <font>
      <b/>
      <sz val="11"/>
      <color theme="0" tint="-0.249977111117893"/>
      <name val="Calibri"/>
      <scheme val="minor"/>
    </font>
    <font>
      <b/>
      <sz val="11"/>
      <color theme="0" tint="-0.34998626667073579"/>
      <name val="Calibri"/>
      <scheme val="minor"/>
    </font>
    <font>
      <b/>
      <sz val="14"/>
      <color rgb="FFFFFF00"/>
      <name val="Calibri"/>
      <scheme val="minor"/>
    </font>
    <font>
      <b/>
      <sz val="12"/>
      <color theme="1" tint="0.249977111117893"/>
      <name val="Calibri"/>
      <scheme val="minor"/>
    </font>
    <font>
      <sz val="11"/>
      <color rgb="FFF79646"/>
      <name val="Calibri"/>
      <scheme val="minor"/>
    </font>
    <font>
      <b/>
      <sz val="12"/>
      <color theme="0" tint="-0.34998626667073579"/>
      <name val="Calibri"/>
      <scheme val="minor"/>
    </font>
    <font>
      <sz val="11"/>
      <color rgb="FFFF0000"/>
      <name val="Calibri"/>
      <family val="2"/>
      <scheme val="minor"/>
    </font>
    <font>
      <sz val="14"/>
      <color theme="0"/>
      <name val="Calibri"/>
      <scheme val="minor"/>
    </font>
    <font>
      <b/>
      <sz val="12"/>
      <color rgb="FF008000"/>
      <name val="Calibri (Corps)"/>
    </font>
    <font>
      <b/>
      <sz val="11"/>
      <color rgb="FF008000"/>
      <name val="Arial"/>
    </font>
  </fonts>
  <fills count="31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87E8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EB9C"/>
      </patternFill>
    </fill>
    <fill>
      <patternFill patternType="solid">
        <fgColor rgb="FFF2F2F2"/>
      </patternFill>
    </fill>
    <fill>
      <patternFill patternType="solid">
        <fgColor rgb="FF7030A0"/>
        <bgColor indexed="64"/>
      </patternFill>
    </fill>
    <fill>
      <patternFill patternType="solid">
        <fgColor rgb="FFD2FDCC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1" tint="0.249977111117893"/>
        <bgColor rgb="FF000000"/>
      </patternFill>
    </fill>
    <fill>
      <patternFill patternType="solid">
        <fgColor theme="6"/>
        <bgColor indexed="64"/>
      </patternFill>
    </fill>
    <fill>
      <patternFill patternType="solid">
        <fgColor theme="6"/>
        <bgColor rgb="FF000000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1" tint="0.34998626667073579"/>
        <bgColor rgb="FF000000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7030A0"/>
        <bgColor rgb="FF000000"/>
      </patternFill>
    </fill>
    <fill>
      <patternFill patternType="solid">
        <fgColor rgb="FF9BBB59"/>
        <bgColor rgb="FF000000"/>
      </patternFill>
    </fill>
    <fill>
      <patternFill patternType="solid">
        <fgColor rgb="FF40404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B2E469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rgb="FF660066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rgb="FFCCFFCC"/>
        <bgColor indexed="64"/>
      </patternFill>
    </fill>
  </fills>
  <borders count="18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theme="1" tint="0.499984740745262"/>
      </left>
      <right style="thin">
        <color theme="1" tint="0.499984740745262"/>
      </right>
      <top style="hair">
        <color rgb="FF00B050"/>
      </top>
      <bottom style="hair">
        <color rgb="FF00B050"/>
      </bottom>
      <diagonal/>
    </border>
    <border>
      <left style="thin">
        <color theme="1" tint="0.499984740745262"/>
      </left>
      <right style="thin">
        <color theme="1" tint="0.499984740745262"/>
      </right>
      <top/>
      <bottom style="hair">
        <color rgb="FF00B050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/>
      <right style="thin">
        <color rgb="FF0087E8"/>
      </right>
      <top/>
      <bottom style="hair">
        <color rgb="FF0087E8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theme="1" tint="0.24994659260841701"/>
      </left>
      <right/>
      <top style="medium">
        <color theme="1" tint="0.24994659260841701"/>
      </top>
      <bottom style="thin">
        <color theme="1"/>
      </bottom>
      <diagonal/>
    </border>
    <border>
      <left/>
      <right/>
      <top style="medium">
        <color theme="1" tint="0.24994659260841701"/>
      </top>
      <bottom style="thin">
        <color theme="1"/>
      </bottom>
      <diagonal/>
    </border>
    <border>
      <left/>
      <right style="medium">
        <color theme="1" tint="0.24994659260841701"/>
      </right>
      <top style="medium">
        <color theme="1" tint="0.24994659260841701"/>
      </top>
      <bottom style="thin">
        <color theme="1"/>
      </bottom>
      <diagonal/>
    </border>
    <border>
      <left style="medium">
        <color theme="1" tint="0.24994659260841701"/>
      </left>
      <right style="thin">
        <color theme="1" tint="0.499984740745262"/>
      </right>
      <top style="hair">
        <color rgb="FF00B050"/>
      </top>
      <bottom style="hair">
        <color rgb="FF00B050"/>
      </bottom>
      <diagonal/>
    </border>
    <border>
      <left style="thin">
        <color theme="1" tint="0.499984740745262"/>
      </left>
      <right style="medium">
        <color theme="1" tint="0.24994659260841701"/>
      </right>
      <top style="hair">
        <color rgb="FF00B050"/>
      </top>
      <bottom style="hair">
        <color rgb="FF00B050"/>
      </bottom>
      <diagonal/>
    </border>
    <border>
      <left style="medium">
        <color theme="1" tint="0.24994659260841701"/>
      </left>
      <right style="thin">
        <color theme="1" tint="0.499984740745262"/>
      </right>
      <top style="hair">
        <color rgb="FF00B050"/>
      </top>
      <bottom style="medium">
        <color theme="1" tint="0.24994659260841701"/>
      </bottom>
      <diagonal/>
    </border>
    <border>
      <left style="thin">
        <color theme="1" tint="0.499984740745262"/>
      </left>
      <right style="thin">
        <color theme="1" tint="0.499984740745262"/>
      </right>
      <top style="hair">
        <color rgb="FF00B050"/>
      </top>
      <bottom style="medium">
        <color theme="1" tint="0.24994659260841701"/>
      </bottom>
      <diagonal/>
    </border>
    <border>
      <left style="thin">
        <color theme="1" tint="0.499984740745262"/>
      </left>
      <right style="thin">
        <color theme="1" tint="0.499984740745262"/>
      </right>
      <top style="hair">
        <color rgb="FF00B050"/>
      </top>
      <bottom/>
      <diagonal/>
    </border>
    <border>
      <left style="thin">
        <color theme="1" tint="0.499984740745262"/>
      </left>
      <right style="medium">
        <color theme="1" tint="0.24994659260841701"/>
      </right>
      <top style="hair">
        <color rgb="FF00B050"/>
      </top>
      <bottom/>
      <diagonal/>
    </border>
    <border>
      <left style="medium">
        <color theme="1" tint="0.24994659260841701"/>
      </left>
      <right/>
      <top style="medium">
        <color theme="1" tint="0.24994659260841701"/>
      </top>
      <bottom style="thin">
        <color rgb="FF000000"/>
      </bottom>
      <diagonal/>
    </border>
    <border>
      <left/>
      <right/>
      <top style="medium">
        <color theme="1" tint="0.24994659260841701"/>
      </top>
      <bottom style="thin">
        <color rgb="FF000000"/>
      </bottom>
      <diagonal/>
    </border>
    <border>
      <left/>
      <right style="medium">
        <color theme="1" tint="0.24994659260841701"/>
      </right>
      <top style="medium">
        <color theme="1" tint="0.24994659260841701"/>
      </top>
      <bottom style="thin">
        <color rgb="FF000000"/>
      </bottom>
      <diagonal/>
    </border>
    <border>
      <left style="medium">
        <color theme="1" tint="0.24994659260841701"/>
      </left>
      <right style="thin">
        <color theme="1" tint="0.499984740745262"/>
      </right>
      <top/>
      <bottom style="hair">
        <color rgb="FF00B050"/>
      </bottom>
      <diagonal/>
    </border>
    <border>
      <left style="thin">
        <color theme="1" tint="0.499984740745262"/>
      </left>
      <right style="medium">
        <color theme="1" tint="0.24994659260841701"/>
      </right>
      <top/>
      <bottom style="hair">
        <color rgb="FF00B050"/>
      </bottom>
      <diagonal/>
    </border>
    <border>
      <left style="medium">
        <color theme="1" tint="0.24994659260841701"/>
      </left>
      <right/>
      <top style="medium">
        <color theme="1" tint="0.24994659260841701"/>
      </top>
      <bottom style="medium">
        <color theme="1" tint="0.24994659260841701"/>
      </bottom>
      <diagonal/>
    </border>
    <border>
      <left/>
      <right style="medium">
        <color theme="1" tint="0.24994659260841701"/>
      </right>
      <top style="medium">
        <color theme="1" tint="0.24994659260841701"/>
      </top>
      <bottom style="medium">
        <color theme="1" tint="0.24994659260841701"/>
      </bottom>
      <diagonal/>
    </border>
    <border>
      <left style="medium">
        <color theme="1" tint="0.24994659260841701"/>
      </left>
      <right/>
      <top style="medium">
        <color theme="1" tint="0.24994659260841701"/>
      </top>
      <bottom style="thin">
        <color theme="0"/>
      </bottom>
      <diagonal/>
    </border>
    <border>
      <left/>
      <right/>
      <top style="medium">
        <color theme="1" tint="0.24994659260841701"/>
      </top>
      <bottom style="thin">
        <color theme="0"/>
      </bottom>
      <diagonal/>
    </border>
    <border>
      <left/>
      <right style="medium">
        <color theme="1" tint="0.24994659260841701"/>
      </right>
      <top style="medium">
        <color theme="1" tint="0.24994659260841701"/>
      </top>
      <bottom style="thin">
        <color theme="0"/>
      </bottom>
      <diagonal/>
    </border>
    <border>
      <left style="medium">
        <color theme="1" tint="0.24994659260841701"/>
      </left>
      <right style="thin">
        <color theme="1" tint="0.499984740745262"/>
      </right>
      <top style="thin">
        <color theme="1"/>
      </top>
      <bottom style="thin">
        <color theme="1" tint="0.24994659260841701"/>
      </bottom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1"/>
      </top>
      <bottom style="thin">
        <color theme="1" tint="0.24994659260841701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/>
      </top>
      <bottom style="thin">
        <color theme="1" tint="0.24994659260841701"/>
      </bottom>
      <diagonal/>
    </border>
    <border>
      <left style="thin">
        <color theme="1" tint="0.499984740745262"/>
      </left>
      <right style="medium">
        <color theme="1" tint="0.24994659260841701"/>
      </right>
      <top style="thin">
        <color theme="1"/>
      </top>
      <bottom style="thin">
        <color theme="1" tint="0.24994659260841701"/>
      </bottom>
      <diagonal/>
    </border>
    <border>
      <left style="medium">
        <color theme="1" tint="0.24994659260841701"/>
      </left>
      <right style="thin">
        <color theme="1" tint="0.499984740745262"/>
      </right>
      <top style="thin">
        <color rgb="FF000000"/>
      </top>
      <bottom style="thin">
        <color theme="1" tint="0.24994659260841701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rgb="FF000000"/>
      </top>
      <bottom style="thin">
        <color theme="1" tint="0.24994659260841701"/>
      </bottom>
      <diagonal/>
    </border>
    <border>
      <left style="thin">
        <color theme="1" tint="0.499984740745262"/>
      </left>
      <right style="medium">
        <color theme="1" tint="0.24994659260841701"/>
      </right>
      <top style="thin">
        <color rgb="FF000000"/>
      </top>
      <bottom style="thin">
        <color theme="1" tint="0.24994659260841701"/>
      </bottom>
      <diagonal/>
    </border>
    <border>
      <left style="thin">
        <color theme="5" tint="0.39994506668294322"/>
      </left>
      <right style="medium">
        <color theme="5" tint="0.39991454817346722"/>
      </right>
      <top/>
      <bottom style="hair">
        <color rgb="FF0087E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medium">
        <color theme="1"/>
      </right>
      <top style="medium">
        <color theme="1"/>
      </top>
      <bottom style="hair">
        <color theme="1"/>
      </bottom>
      <diagonal/>
    </border>
    <border>
      <left/>
      <right style="medium">
        <color theme="1"/>
      </right>
      <top style="hair">
        <color theme="1"/>
      </top>
      <bottom style="hair">
        <color theme="1"/>
      </bottom>
      <diagonal/>
    </border>
    <border>
      <left style="medium">
        <color theme="1"/>
      </left>
      <right style="thin">
        <color theme="1"/>
      </right>
      <top style="medium">
        <color theme="1"/>
      </top>
      <bottom style="hair">
        <color theme="1"/>
      </bottom>
      <diagonal/>
    </border>
    <border>
      <left style="medium">
        <color theme="1"/>
      </left>
      <right style="thin">
        <color theme="1"/>
      </right>
      <top style="hair">
        <color theme="1"/>
      </top>
      <bottom style="hair">
        <color theme="1"/>
      </bottom>
      <diagonal/>
    </border>
    <border>
      <left style="medium">
        <color theme="1"/>
      </left>
      <right style="thin">
        <color theme="1"/>
      </right>
      <top style="hair">
        <color theme="1"/>
      </top>
      <bottom style="medium">
        <color theme="1"/>
      </bottom>
      <diagonal/>
    </border>
    <border>
      <left/>
      <right style="medium">
        <color theme="1"/>
      </right>
      <top style="medium">
        <color theme="1"/>
      </top>
      <bottom style="medium">
        <color theme="1"/>
      </bottom>
      <diagonal/>
    </border>
    <border>
      <left style="medium">
        <color theme="1"/>
      </left>
      <right style="thin">
        <color theme="1"/>
      </right>
      <top style="medium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medium">
        <color theme="1"/>
      </top>
      <bottom style="thin">
        <color theme="1"/>
      </bottom>
      <diagonal/>
    </border>
    <border>
      <left style="thin">
        <color theme="1"/>
      </left>
      <right style="medium">
        <color theme="1"/>
      </right>
      <top style="medium">
        <color theme="1"/>
      </top>
      <bottom style="thin">
        <color theme="1"/>
      </bottom>
      <diagonal/>
    </border>
    <border>
      <left style="medium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medium">
        <color theme="1"/>
      </right>
      <top style="thin">
        <color theme="1"/>
      </top>
      <bottom style="thin">
        <color theme="1"/>
      </bottom>
      <diagonal/>
    </border>
    <border>
      <left style="medium">
        <color theme="1"/>
      </left>
      <right style="thin">
        <color theme="1"/>
      </right>
      <top style="thin">
        <color theme="1"/>
      </top>
      <bottom style="medium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medium">
        <color theme="1"/>
      </bottom>
      <diagonal/>
    </border>
    <border>
      <left style="thin">
        <color theme="1"/>
      </left>
      <right style="medium">
        <color theme="1"/>
      </right>
      <top style="thin">
        <color theme="1"/>
      </top>
      <bottom style="medium">
        <color theme="1"/>
      </bottom>
      <diagonal/>
    </border>
    <border>
      <left/>
      <right/>
      <top style="hair">
        <color theme="1"/>
      </top>
      <bottom style="medium">
        <color theme="1"/>
      </bottom>
      <diagonal/>
    </border>
    <border>
      <left style="thin">
        <color theme="1"/>
      </left>
      <right style="thin">
        <color theme="1"/>
      </right>
      <top style="medium">
        <color theme="1"/>
      </top>
      <bottom/>
      <diagonal/>
    </border>
    <border>
      <left style="thin">
        <color theme="1"/>
      </left>
      <right style="thin">
        <color theme="1"/>
      </right>
      <top/>
      <bottom style="medium">
        <color theme="1"/>
      </bottom>
      <diagonal/>
    </border>
    <border>
      <left style="thin">
        <color theme="1"/>
      </left>
      <right style="thin">
        <color theme="1"/>
      </right>
      <top style="medium">
        <color theme="1"/>
      </top>
      <bottom style="medium">
        <color theme="1"/>
      </bottom>
      <diagonal/>
    </border>
    <border>
      <left style="thin">
        <color theme="1"/>
      </left>
      <right/>
      <top style="medium">
        <color theme="1"/>
      </top>
      <bottom/>
      <diagonal/>
    </border>
    <border>
      <left style="thin">
        <color theme="1"/>
      </left>
      <right/>
      <top/>
      <bottom style="medium">
        <color theme="1"/>
      </bottom>
      <diagonal/>
    </border>
    <border>
      <left style="thin">
        <color theme="5" tint="0.39994506668294322"/>
      </left>
      <right style="medium">
        <color theme="5" tint="0.39991454817346722"/>
      </right>
      <top style="medium">
        <color theme="1"/>
      </top>
      <bottom style="hair">
        <color rgb="FF0087E8"/>
      </bottom>
      <diagonal/>
    </border>
    <border>
      <left style="thin">
        <color theme="1" tint="0.24994659260841701"/>
      </left>
      <right style="thin">
        <color theme="1" tint="0.24994659260841701"/>
      </right>
      <top style="medium">
        <color theme="1"/>
      </top>
      <bottom style="hair">
        <color theme="1" tint="0.24994659260841701"/>
      </bottom>
      <diagonal/>
    </border>
    <border>
      <left style="thin">
        <color theme="1" tint="0.24994659260841701"/>
      </left>
      <right/>
      <top style="medium">
        <color theme="1"/>
      </top>
      <bottom style="hair">
        <color theme="1" tint="0.24994659260841701"/>
      </bottom>
      <diagonal/>
    </border>
    <border>
      <left style="medium">
        <color theme="1" tint="0.24994659260841701"/>
      </left>
      <right style="thin">
        <color theme="1" tint="0.24994659260841701"/>
      </right>
      <top style="medium">
        <color theme="1"/>
      </top>
      <bottom style="hair">
        <color theme="1" tint="0.24994659260841701"/>
      </bottom>
      <diagonal/>
    </border>
    <border>
      <left style="thin">
        <color theme="1" tint="0.24994659260841701"/>
      </left>
      <right style="medium">
        <color theme="1" tint="0.24994659260841701"/>
      </right>
      <top style="medium">
        <color theme="1"/>
      </top>
      <bottom style="hair">
        <color theme="1" tint="0.24994659260841701"/>
      </bottom>
      <diagonal/>
    </border>
    <border>
      <left style="thin">
        <color theme="1" tint="0.24994659260841701"/>
      </left>
      <right style="thin">
        <color theme="1" tint="0.24994659260841701"/>
      </right>
      <top style="hair">
        <color theme="1" tint="0.24994659260841701"/>
      </top>
      <bottom style="hair">
        <color theme="1" tint="0.24994659260841701"/>
      </bottom>
      <diagonal/>
    </border>
    <border>
      <left style="thin">
        <color theme="1" tint="0.24994659260841701"/>
      </left>
      <right/>
      <top style="hair">
        <color theme="1" tint="0.24994659260841701"/>
      </top>
      <bottom style="hair">
        <color theme="1" tint="0.24994659260841701"/>
      </bottom>
      <diagonal/>
    </border>
    <border>
      <left style="medium">
        <color theme="1" tint="0.24994659260841701"/>
      </left>
      <right style="thin">
        <color theme="1" tint="0.24994659260841701"/>
      </right>
      <top style="hair">
        <color theme="1" tint="0.24994659260841701"/>
      </top>
      <bottom style="hair">
        <color theme="1" tint="0.24994659260841701"/>
      </bottom>
      <diagonal/>
    </border>
    <border>
      <left style="thin">
        <color theme="1" tint="0.24994659260841701"/>
      </left>
      <right style="medium">
        <color theme="1" tint="0.24994659260841701"/>
      </right>
      <top style="hair">
        <color theme="1" tint="0.24994659260841701"/>
      </top>
      <bottom style="hair">
        <color theme="1" tint="0.24994659260841701"/>
      </bottom>
      <diagonal/>
    </border>
    <border>
      <left style="medium">
        <color theme="1" tint="0.24994659260841701"/>
      </left>
      <right style="thin">
        <color theme="1"/>
      </right>
      <top style="medium">
        <color theme="1"/>
      </top>
      <bottom style="hair">
        <color theme="1" tint="0.24994659260841701"/>
      </bottom>
      <diagonal/>
    </border>
    <border>
      <left style="thin">
        <color theme="1"/>
      </left>
      <right style="medium">
        <color theme="1"/>
      </right>
      <top style="medium">
        <color theme="1"/>
      </top>
      <bottom style="hair">
        <color theme="1" tint="0.24994659260841701"/>
      </bottom>
      <diagonal/>
    </border>
    <border>
      <left style="medium">
        <color theme="1" tint="0.24994659260841701"/>
      </left>
      <right style="thin">
        <color theme="1"/>
      </right>
      <top style="hair">
        <color theme="1" tint="0.24994659260841701"/>
      </top>
      <bottom style="hair">
        <color theme="1" tint="0.24994659260841701"/>
      </bottom>
      <diagonal/>
    </border>
    <border>
      <left style="thin">
        <color theme="1"/>
      </left>
      <right style="medium">
        <color theme="1"/>
      </right>
      <top style="hair">
        <color theme="1" tint="0.24994659260841701"/>
      </top>
      <bottom style="hair">
        <color theme="1" tint="0.2499465926084170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/>
      <right style="thin">
        <color theme="1" tint="0.24994659260841701"/>
      </right>
      <top style="medium">
        <color theme="1"/>
      </top>
      <bottom style="hair">
        <color theme="1" tint="0.24994659260841701"/>
      </bottom>
      <diagonal/>
    </border>
    <border>
      <left/>
      <right style="thin">
        <color theme="1" tint="0.24994659260841701"/>
      </right>
      <top style="hair">
        <color theme="1" tint="0.24994659260841701"/>
      </top>
      <bottom style="hair">
        <color theme="1" tint="0.24994659260841701"/>
      </bottom>
      <diagonal/>
    </border>
    <border>
      <left style="medium">
        <color theme="1"/>
      </left>
      <right style="thin">
        <color theme="1"/>
      </right>
      <top style="medium">
        <color theme="1"/>
      </top>
      <bottom style="hair">
        <color theme="1" tint="0.24994659260841701"/>
      </bottom>
      <diagonal/>
    </border>
    <border>
      <left style="medium">
        <color theme="1"/>
      </left>
      <right style="thin">
        <color theme="1"/>
      </right>
      <top style="hair">
        <color theme="1" tint="0.24994659260841701"/>
      </top>
      <bottom style="hair">
        <color theme="1" tint="0.24994659260841701"/>
      </bottom>
      <diagonal/>
    </border>
    <border>
      <left style="thin">
        <color rgb="FF0087E8"/>
      </left>
      <right style="thin">
        <color theme="1" tint="0.24994659260841701"/>
      </right>
      <top style="medium">
        <color theme="1"/>
      </top>
      <bottom style="hair">
        <color rgb="FF0087E8"/>
      </bottom>
      <diagonal/>
    </border>
    <border>
      <left style="thin">
        <color theme="1" tint="0.24994659260841701"/>
      </left>
      <right style="thin">
        <color theme="1" tint="0.24994659260841701"/>
      </right>
      <top style="medium">
        <color theme="1"/>
      </top>
      <bottom style="hair">
        <color rgb="FF0087E8"/>
      </bottom>
      <diagonal/>
    </border>
    <border>
      <left style="thin">
        <color theme="1" tint="0.24994659260841701"/>
      </left>
      <right style="thin">
        <color theme="5" tint="0.39994506668294322"/>
      </right>
      <top style="medium">
        <color theme="1"/>
      </top>
      <bottom style="hair">
        <color rgb="FF0087E8"/>
      </bottom>
      <diagonal/>
    </border>
    <border>
      <left style="thin">
        <color rgb="FF0087E8"/>
      </left>
      <right style="thin">
        <color theme="1" tint="0.24994659260841701"/>
      </right>
      <top/>
      <bottom style="hair">
        <color rgb="FF0087E8"/>
      </bottom>
      <diagonal/>
    </border>
    <border>
      <left style="thin">
        <color theme="1" tint="0.24994659260841701"/>
      </left>
      <right style="thin">
        <color theme="1" tint="0.24994659260841701"/>
      </right>
      <top style="hair">
        <color rgb="FF0087E8"/>
      </top>
      <bottom style="hair">
        <color rgb="FF0087E8"/>
      </bottom>
      <diagonal/>
    </border>
    <border>
      <left style="thin">
        <color theme="1" tint="0.24994659260841701"/>
      </left>
      <right style="thin">
        <color theme="5" tint="0.39994506668294322"/>
      </right>
      <top style="hair">
        <color rgb="FF0087E8"/>
      </top>
      <bottom style="hair">
        <color rgb="FF0087E8"/>
      </bottom>
      <diagonal/>
    </border>
    <border>
      <left style="thin">
        <color theme="5" tint="0.39988402966399123"/>
      </left>
      <right style="thin">
        <color theme="1" tint="0.24994659260841701"/>
      </right>
      <top style="medium">
        <color theme="1"/>
      </top>
      <bottom style="hair">
        <color rgb="FF0087E8"/>
      </bottom>
      <diagonal/>
    </border>
    <border>
      <left style="thin">
        <color theme="1" tint="0.24994659260841701"/>
      </left>
      <right style="thin">
        <color theme="1" tint="0.24994659260841701"/>
      </right>
      <top style="medium">
        <color theme="1"/>
      </top>
      <bottom style="hair">
        <color rgb="FF00B050"/>
      </bottom>
      <diagonal/>
    </border>
    <border>
      <left style="thin">
        <color theme="1" tint="0.24994659260841701"/>
      </left>
      <right style="medium">
        <color theme="1"/>
      </right>
      <top style="medium">
        <color theme="1"/>
      </top>
      <bottom style="hair">
        <color rgb="FF0087E8"/>
      </bottom>
      <diagonal/>
    </border>
    <border>
      <left style="thin">
        <color theme="5" tint="0.39988402966399123"/>
      </left>
      <right style="thin">
        <color theme="1" tint="0.24994659260841701"/>
      </right>
      <top style="hair">
        <color rgb="FF0087E8"/>
      </top>
      <bottom style="hair">
        <color rgb="FF0087E8"/>
      </bottom>
      <diagonal/>
    </border>
    <border>
      <left style="thin">
        <color theme="1" tint="0.24994659260841701"/>
      </left>
      <right style="thin">
        <color theme="1" tint="0.24994659260841701"/>
      </right>
      <top style="hair">
        <color rgb="FF00B050"/>
      </top>
      <bottom style="hair">
        <color rgb="FF00B050"/>
      </bottom>
      <diagonal/>
    </border>
    <border>
      <left style="thin">
        <color theme="1" tint="0.24994659260841701"/>
      </left>
      <right style="medium">
        <color theme="1"/>
      </right>
      <top style="hair">
        <color rgb="FF0087E8"/>
      </top>
      <bottom style="hair">
        <color rgb="FF0087E8"/>
      </bottom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/>
      <right style="medium">
        <color rgb="FF404040"/>
      </right>
      <top style="hair">
        <color rgb="FF404040"/>
      </top>
      <bottom style="hair">
        <color rgb="FF404040"/>
      </bottom>
      <diagonal/>
    </border>
    <border>
      <left style="medium">
        <color rgb="FF404040"/>
      </left>
      <right/>
      <top style="hair">
        <color rgb="FF404040"/>
      </top>
      <bottom style="hair">
        <color rgb="FF404040"/>
      </bottom>
      <diagonal/>
    </border>
    <border>
      <left/>
      <right style="thin">
        <color rgb="FF808080"/>
      </right>
      <top style="hair">
        <color rgb="FF404040"/>
      </top>
      <bottom style="hair">
        <color rgb="FF404040"/>
      </bottom>
      <diagonal/>
    </border>
    <border>
      <left style="medium">
        <color rgb="FF404040"/>
      </left>
      <right/>
      <top style="hair">
        <color rgb="FF404040"/>
      </top>
      <bottom style="medium">
        <color rgb="FF404040"/>
      </bottom>
      <diagonal/>
    </border>
    <border>
      <left/>
      <right style="thin">
        <color rgb="FF808080"/>
      </right>
      <top style="hair">
        <color rgb="FF404040"/>
      </top>
      <bottom style="medium">
        <color rgb="FF404040"/>
      </bottom>
      <diagonal/>
    </border>
    <border>
      <left/>
      <right style="medium">
        <color rgb="FF404040"/>
      </right>
      <top style="hair">
        <color rgb="FF404040"/>
      </top>
      <bottom style="medium">
        <color rgb="FF404040"/>
      </bottom>
      <diagonal/>
    </border>
    <border>
      <left style="thin">
        <color rgb="FF808080"/>
      </left>
      <right/>
      <top style="hair">
        <color rgb="FF404040"/>
      </top>
      <bottom style="hair">
        <color rgb="FF404040"/>
      </bottom>
      <diagonal/>
    </border>
    <border>
      <left style="thin">
        <color rgb="FF808080"/>
      </left>
      <right/>
      <top style="hair">
        <color rgb="FF404040"/>
      </top>
      <bottom style="medium">
        <color rgb="FF404040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404040"/>
      </left>
      <right/>
      <top/>
      <bottom style="hair">
        <color rgb="FF404040"/>
      </bottom>
      <diagonal/>
    </border>
    <border>
      <left/>
      <right style="thin">
        <color rgb="FF808080"/>
      </right>
      <top/>
      <bottom style="hair">
        <color rgb="FF404040"/>
      </bottom>
      <diagonal/>
    </border>
    <border>
      <left style="thin">
        <color rgb="FF808080"/>
      </left>
      <right/>
      <top/>
      <bottom style="hair">
        <color rgb="FF404040"/>
      </bottom>
      <diagonal/>
    </border>
    <border>
      <left/>
      <right style="medium">
        <color rgb="FF404040"/>
      </right>
      <top/>
      <bottom style="hair">
        <color rgb="FF404040"/>
      </bottom>
      <diagonal/>
    </border>
    <border>
      <left style="medium">
        <color theme="1"/>
      </left>
      <right/>
      <top style="medium">
        <color theme="1"/>
      </top>
      <bottom/>
      <diagonal/>
    </border>
    <border>
      <left/>
      <right/>
      <top style="medium">
        <color theme="1"/>
      </top>
      <bottom/>
      <diagonal/>
    </border>
    <border>
      <left/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/>
      <top/>
      <bottom style="medium">
        <color theme="1"/>
      </bottom>
      <diagonal/>
    </border>
    <border>
      <left/>
      <right/>
      <top/>
      <bottom style="medium">
        <color theme="1"/>
      </bottom>
      <diagonal/>
    </border>
    <border>
      <left/>
      <right style="medium">
        <color theme="1"/>
      </right>
      <top/>
      <bottom style="medium">
        <color theme="1"/>
      </bottom>
      <diagonal/>
    </border>
    <border>
      <left style="medium">
        <color rgb="FF404040"/>
      </left>
      <right/>
      <top/>
      <bottom/>
      <diagonal/>
    </border>
    <border>
      <left style="medium">
        <color rgb="FF404040"/>
      </left>
      <right/>
      <top style="medium">
        <color rgb="FF404040"/>
      </top>
      <bottom/>
      <diagonal/>
    </border>
    <border>
      <left style="medium">
        <color rgb="FF404040"/>
      </left>
      <right/>
      <top/>
      <bottom style="medium">
        <color rgb="FF404040"/>
      </bottom>
      <diagonal/>
    </border>
    <border>
      <left style="medium">
        <color rgb="FF404040"/>
      </left>
      <right style="medium">
        <color theme="1"/>
      </right>
      <top style="medium">
        <color rgb="FF404040"/>
      </top>
      <bottom style="medium">
        <color rgb="FF404040"/>
      </bottom>
      <diagonal/>
    </border>
    <border>
      <left style="medium">
        <color theme="1"/>
      </left>
      <right style="medium">
        <color theme="1"/>
      </right>
      <top style="medium">
        <color rgb="FF404040"/>
      </top>
      <bottom style="medium">
        <color rgb="FF404040"/>
      </bottom>
      <diagonal/>
    </border>
    <border>
      <left style="medium">
        <color theme="1"/>
      </left>
      <right style="medium">
        <color theme="1" tint="0.249977111117893"/>
      </right>
      <top style="medium">
        <color rgb="FF404040"/>
      </top>
      <bottom style="medium">
        <color rgb="FF404040"/>
      </bottom>
      <diagonal/>
    </border>
    <border>
      <left/>
      <right style="medium">
        <color theme="1" tint="0.249977111117893"/>
      </right>
      <top style="medium">
        <color rgb="FF404040"/>
      </top>
      <bottom/>
      <diagonal/>
    </border>
    <border>
      <left/>
      <right style="medium">
        <color theme="1" tint="0.249977111117893"/>
      </right>
      <top/>
      <bottom/>
      <diagonal/>
    </border>
    <border>
      <left/>
      <right style="medium">
        <color theme="1" tint="0.249977111117893"/>
      </right>
      <top/>
      <bottom style="medium">
        <color rgb="FF404040"/>
      </bottom>
      <diagonal/>
    </border>
    <border>
      <left style="medium">
        <color theme="1" tint="0.24994659260841701"/>
      </left>
      <right/>
      <top style="hair">
        <color theme="1" tint="0.24994659260841701"/>
      </top>
      <bottom style="medium">
        <color theme="1" tint="0.24994659260841701"/>
      </bottom>
      <diagonal/>
    </border>
    <border>
      <left/>
      <right style="thin">
        <color theme="1" tint="0.499984740745262"/>
      </right>
      <top style="hair">
        <color theme="1" tint="0.24994659260841701"/>
      </top>
      <bottom style="medium">
        <color theme="1" tint="0.24994659260841701"/>
      </bottom>
      <diagonal/>
    </border>
    <border>
      <left style="medium">
        <color theme="1" tint="0.24994659260841701"/>
      </left>
      <right/>
      <top style="hair">
        <color theme="1" tint="0.24994659260841701"/>
      </top>
      <bottom style="hair">
        <color theme="1" tint="0.24994659260841701"/>
      </bottom>
      <diagonal/>
    </border>
    <border>
      <left/>
      <right style="thin">
        <color theme="1" tint="0.499984740745262"/>
      </right>
      <top style="hair">
        <color theme="1" tint="0.24994659260841701"/>
      </top>
      <bottom style="hair">
        <color theme="1" tint="0.24994659260841701"/>
      </bottom>
      <diagonal/>
    </border>
    <border>
      <left style="medium">
        <color theme="1" tint="0.24994659260841701"/>
      </left>
      <right/>
      <top style="thin">
        <color theme="0"/>
      </top>
      <bottom style="hair">
        <color theme="1" tint="0.24994659260841701"/>
      </bottom>
      <diagonal/>
    </border>
    <border>
      <left/>
      <right style="thin">
        <color theme="1" tint="0.499984740745262"/>
      </right>
      <top style="thin">
        <color theme="0"/>
      </top>
      <bottom style="hair">
        <color theme="1" tint="0.24994659260841701"/>
      </bottom>
      <diagonal/>
    </border>
    <border>
      <left style="thin">
        <color theme="1" tint="0.499984740745262"/>
      </left>
      <right/>
      <top style="hair">
        <color theme="1" tint="0.24994659260841701"/>
      </top>
      <bottom style="medium">
        <color theme="1" tint="0.24994659260841701"/>
      </bottom>
      <diagonal/>
    </border>
    <border>
      <left/>
      <right style="medium">
        <color theme="1" tint="0.24994659260841701"/>
      </right>
      <top style="hair">
        <color theme="1" tint="0.24994659260841701"/>
      </top>
      <bottom style="medium">
        <color theme="1" tint="0.24994659260841701"/>
      </bottom>
      <diagonal/>
    </border>
    <border>
      <left style="thin">
        <color theme="1" tint="0.499984740745262"/>
      </left>
      <right/>
      <top style="hair">
        <color theme="1" tint="0.24994659260841701"/>
      </top>
      <bottom style="hair">
        <color theme="1" tint="0.24994659260841701"/>
      </bottom>
      <diagonal/>
    </border>
    <border>
      <left/>
      <right style="medium">
        <color theme="1" tint="0.24994659260841701"/>
      </right>
      <top style="hair">
        <color theme="1" tint="0.24994659260841701"/>
      </top>
      <bottom style="hair">
        <color theme="1" tint="0.24994659260841701"/>
      </bottom>
      <diagonal/>
    </border>
    <border>
      <left style="thin">
        <color theme="1" tint="0.499984740745262"/>
      </left>
      <right/>
      <top style="thin">
        <color theme="0"/>
      </top>
      <bottom style="hair">
        <color theme="1" tint="0.24994659260841701"/>
      </bottom>
      <diagonal/>
    </border>
    <border>
      <left/>
      <right style="medium">
        <color theme="1" tint="0.24994659260841701"/>
      </right>
      <top style="thin">
        <color theme="0"/>
      </top>
      <bottom style="hair">
        <color theme="1" tint="0.24994659260841701"/>
      </bottom>
      <diagonal/>
    </border>
    <border>
      <left style="medium">
        <color theme="1"/>
      </left>
      <right/>
      <top style="medium">
        <color theme="1"/>
      </top>
      <bottom style="medium">
        <color theme="1"/>
      </bottom>
      <diagonal/>
    </border>
    <border>
      <left style="medium">
        <color theme="1"/>
      </left>
      <right/>
      <top/>
      <bottom/>
      <diagonal/>
    </border>
    <border>
      <left/>
      <right style="medium">
        <color theme="1"/>
      </right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theme="5" tint="0.39991454817346722"/>
      </left>
      <right style="thin">
        <color theme="5" tint="0.39988402966399123"/>
      </right>
      <top style="medium">
        <color theme="1"/>
      </top>
      <bottom style="hair">
        <color rgb="FF3366FF"/>
      </bottom>
      <diagonal/>
    </border>
    <border>
      <left style="medium">
        <color theme="5" tint="0.39991454817346722"/>
      </left>
      <right style="thin">
        <color theme="5" tint="0.39988402966399123"/>
      </right>
      <top style="hair">
        <color rgb="FF3366FF"/>
      </top>
      <bottom style="hair">
        <color rgb="FF3366FF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medium">
        <color theme="1"/>
      </bottom>
      <diagonal/>
    </border>
    <border>
      <left/>
      <right/>
      <top style="medium">
        <color theme="1"/>
      </top>
      <bottom style="hair">
        <color theme="1"/>
      </bottom>
      <diagonal/>
    </border>
    <border>
      <left/>
      <right/>
      <top style="hair">
        <color theme="1"/>
      </top>
      <bottom style="hair">
        <color theme="1"/>
      </bottom>
      <diagonal/>
    </border>
    <border>
      <left style="thin">
        <color theme="1"/>
      </left>
      <right style="thin">
        <color theme="1"/>
      </right>
      <top/>
      <bottom/>
      <diagonal/>
    </border>
    <border>
      <left style="thin">
        <color theme="1"/>
      </left>
      <right style="thin">
        <color theme="1"/>
      </right>
      <top style="medium">
        <color rgb="FF0087E8"/>
      </top>
      <bottom/>
      <diagonal/>
    </border>
    <border>
      <left style="medium">
        <color theme="1"/>
      </left>
      <right style="thin">
        <color theme="1"/>
      </right>
      <top style="thin">
        <color theme="1"/>
      </top>
      <bottom/>
      <diagonal/>
    </border>
    <border>
      <left style="medium">
        <color theme="1"/>
      </left>
      <right style="thin">
        <color theme="1" tint="0.24994659260841701"/>
      </right>
      <top/>
      <bottom/>
      <diagonal/>
    </border>
    <border>
      <left style="thin">
        <color theme="1" tint="0.24994659260841701"/>
      </left>
      <right style="thin">
        <color theme="1" tint="0.24994659260841701"/>
      </right>
      <top style="hair">
        <color rgb="FF0087E8"/>
      </top>
      <bottom/>
      <diagonal/>
    </border>
    <border>
      <left style="thin">
        <color theme="1" tint="0.24994659260841701"/>
      </left>
      <right style="thin">
        <color theme="5" tint="0.39994506668294322"/>
      </right>
      <top style="hair">
        <color rgb="FF0087E8"/>
      </top>
      <bottom/>
      <diagonal/>
    </border>
    <border>
      <left style="thin">
        <color theme="5" tint="0.39994506668294322"/>
      </left>
      <right style="medium">
        <color theme="5" tint="0.39991454817346722"/>
      </right>
      <top/>
      <bottom/>
      <diagonal/>
    </border>
    <border>
      <left style="medium">
        <color theme="5" tint="0.39991454817346722"/>
      </left>
      <right style="thin">
        <color theme="5" tint="0.39988402966399123"/>
      </right>
      <top style="hair">
        <color rgb="FF3366FF"/>
      </top>
      <bottom/>
      <diagonal/>
    </border>
    <border>
      <left style="thin">
        <color theme="5" tint="0.39988402966399123"/>
      </left>
      <right style="thin">
        <color theme="1" tint="0.24994659260841701"/>
      </right>
      <top style="hair">
        <color rgb="FF0087E8"/>
      </top>
      <bottom/>
      <diagonal/>
    </border>
    <border>
      <left style="thin">
        <color theme="1" tint="0.24994659260841701"/>
      </left>
      <right style="thin">
        <color theme="1" tint="0.24994659260841701"/>
      </right>
      <top style="hair">
        <color rgb="FF00B050"/>
      </top>
      <bottom/>
      <diagonal/>
    </border>
    <border>
      <left style="thin">
        <color theme="1" tint="0.24994659260841701"/>
      </left>
      <right style="medium">
        <color theme="1"/>
      </right>
      <top style="hair">
        <color rgb="FF0087E8"/>
      </top>
      <bottom/>
      <diagonal/>
    </border>
    <border>
      <left style="medium">
        <color theme="1"/>
      </left>
      <right style="thin">
        <color theme="1"/>
      </right>
      <top style="hair">
        <color theme="1" tint="0.24994659260841701"/>
      </top>
      <bottom/>
      <diagonal/>
    </border>
    <border>
      <left/>
      <right style="thin">
        <color theme="1" tint="0.24994659260841701"/>
      </right>
      <top style="hair">
        <color theme="1" tint="0.24994659260841701"/>
      </top>
      <bottom/>
      <diagonal/>
    </border>
    <border>
      <left style="thin">
        <color theme="1" tint="0.24994659260841701"/>
      </left>
      <right/>
      <top style="hair">
        <color theme="1" tint="0.24994659260841701"/>
      </top>
      <bottom/>
      <diagonal/>
    </border>
    <border>
      <left style="medium">
        <color theme="1" tint="0.24994659260841701"/>
      </left>
      <right style="thin">
        <color theme="1" tint="0.24994659260841701"/>
      </right>
      <top style="hair">
        <color theme="1" tint="0.24994659260841701"/>
      </top>
      <bottom/>
      <diagonal/>
    </border>
    <border>
      <left style="thin">
        <color theme="1" tint="0.24994659260841701"/>
      </left>
      <right style="thin">
        <color theme="1" tint="0.24994659260841701"/>
      </right>
      <top style="hair">
        <color theme="1" tint="0.24994659260841701"/>
      </top>
      <bottom/>
      <diagonal/>
    </border>
    <border>
      <left style="thin">
        <color theme="1" tint="0.24994659260841701"/>
      </left>
      <right style="medium">
        <color theme="1" tint="0.24994659260841701"/>
      </right>
      <top style="hair">
        <color theme="1" tint="0.24994659260841701"/>
      </top>
      <bottom/>
      <diagonal/>
    </border>
    <border>
      <left style="medium">
        <color theme="1" tint="0.24994659260841701"/>
      </left>
      <right style="thin">
        <color theme="1"/>
      </right>
      <top style="hair">
        <color theme="1" tint="0.24994659260841701"/>
      </top>
      <bottom/>
      <diagonal/>
    </border>
    <border>
      <left style="thin">
        <color theme="1"/>
      </left>
      <right style="medium">
        <color theme="1"/>
      </right>
      <top style="hair">
        <color theme="1" tint="0.24994659260841701"/>
      </top>
      <bottom/>
      <diagonal/>
    </border>
    <border>
      <left/>
      <right/>
      <top style="thin">
        <color theme="1"/>
      </top>
      <bottom style="medium">
        <color theme="1"/>
      </bottom>
      <diagonal/>
    </border>
    <border>
      <left/>
      <right style="medium">
        <color theme="1"/>
      </right>
      <top style="thin">
        <color theme="1"/>
      </top>
      <bottom style="medium">
        <color theme="1"/>
      </bottom>
      <diagonal/>
    </border>
    <border>
      <left style="thin">
        <color theme="1"/>
      </left>
      <right/>
      <top style="medium">
        <color theme="1"/>
      </top>
      <bottom style="medium">
        <color theme="1"/>
      </bottom>
      <diagonal/>
    </border>
    <border>
      <left/>
      <right style="medium">
        <color theme="1"/>
      </right>
      <top style="hair">
        <color theme="1"/>
      </top>
      <bottom style="medium">
        <color theme="1"/>
      </bottom>
      <diagonal/>
    </border>
    <border>
      <left/>
      <right style="thin">
        <color theme="1"/>
      </right>
      <top style="medium">
        <color theme="1"/>
      </top>
      <bottom/>
      <diagonal/>
    </border>
  </borders>
  <cellStyleXfs count="47">
    <xf numFmtId="0" fontId="0" fillId="0" borderId="0"/>
    <xf numFmtId="0" fontId="9" fillId="0" borderId="0"/>
    <xf numFmtId="166" fontId="10" fillId="0" borderId="0"/>
    <xf numFmtId="0" fontId="16" fillId="8" borderId="0" applyNumberFormat="0" applyBorder="0" applyAlignment="0" applyProtection="0"/>
    <xf numFmtId="0" fontId="17" fillId="9" borderId="5" applyNumberFormat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</cellStyleXfs>
  <cellXfs count="439">
    <xf numFmtId="0" fontId="0" fillId="0" borderId="0" xfId="0"/>
    <xf numFmtId="0" fontId="4" fillId="0" borderId="0" xfId="0" applyFont="1" applyAlignment="1">
      <alignment vertical="center"/>
    </xf>
    <xf numFmtId="2" fontId="4" fillId="0" borderId="6" xfId="0" applyNumberFormat="1" applyFont="1" applyBorder="1" applyAlignment="1">
      <alignment horizontal="center" vertical="center"/>
    </xf>
    <xf numFmtId="0" fontId="38" fillId="0" borderId="7" xfId="0" applyNumberFormat="1" applyFont="1" applyBorder="1" applyAlignment="1">
      <alignment horizontal="center" vertical="center"/>
    </xf>
    <xf numFmtId="0" fontId="0" fillId="3" borderId="0" xfId="0" applyFill="1"/>
    <xf numFmtId="0" fontId="0" fillId="0" borderId="8" xfId="0" applyBorder="1"/>
    <xf numFmtId="0" fontId="0" fillId="3" borderId="8" xfId="0" applyFill="1" applyBorder="1"/>
    <xf numFmtId="0" fontId="0" fillId="0" borderId="0" xfId="0" applyAlignment="1">
      <alignment horizontal="center" vertical="center"/>
    </xf>
    <xf numFmtId="0" fontId="19" fillId="4" borderId="1" xfId="0" applyFont="1" applyFill="1" applyBorder="1" applyAlignment="1">
      <alignment horizontal="center" vertical="center"/>
    </xf>
    <xf numFmtId="0" fontId="45" fillId="4" borderId="10" xfId="0" applyFont="1" applyFill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2" fontId="4" fillId="0" borderId="20" xfId="0" applyNumberFormat="1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2" fontId="4" fillId="0" borderId="22" xfId="0" applyNumberFormat="1" applyFont="1" applyBorder="1" applyAlignment="1">
      <alignment horizontal="center" vertical="center"/>
    </xf>
    <xf numFmtId="167" fontId="4" fillId="0" borderId="24" xfId="0" applyNumberFormat="1" applyFont="1" applyBorder="1" applyAlignment="1">
      <alignment horizontal="center" vertical="center"/>
    </xf>
    <xf numFmtId="0" fontId="38" fillId="0" borderId="28" xfId="0" applyFont="1" applyBorder="1" applyAlignment="1">
      <alignment horizontal="center" vertical="center"/>
    </xf>
    <xf numFmtId="0" fontId="38" fillId="0" borderId="29" xfId="0" applyNumberFormat="1" applyFont="1" applyBorder="1" applyAlignment="1">
      <alignment horizontal="center" vertical="center"/>
    </xf>
    <xf numFmtId="0" fontId="38" fillId="0" borderId="21" xfId="0" applyFont="1" applyBorder="1" applyAlignment="1">
      <alignment horizontal="center" vertical="center"/>
    </xf>
    <xf numFmtId="0" fontId="6" fillId="3" borderId="30" xfId="0" applyFont="1" applyFill="1" applyBorder="1" applyAlignment="1">
      <alignment horizontal="center" vertical="center"/>
    </xf>
    <xf numFmtId="2" fontId="44" fillId="3" borderId="31" xfId="0" applyNumberFormat="1" applyFont="1" applyFill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2" fontId="4" fillId="0" borderId="7" xfId="0" applyNumberFormat="1" applyFont="1" applyBorder="1" applyAlignment="1">
      <alignment horizontal="center" vertical="center"/>
    </xf>
    <xf numFmtId="2" fontId="4" fillId="0" borderId="29" xfId="0" applyNumberFormat="1" applyFont="1" applyBorder="1" applyAlignment="1">
      <alignment horizontal="center" vertical="center"/>
    </xf>
    <xf numFmtId="0" fontId="29" fillId="15" borderId="3" xfId="0" applyFont="1" applyFill="1" applyBorder="1" applyAlignment="1">
      <alignment vertical="center"/>
    </xf>
    <xf numFmtId="0" fontId="46" fillId="15" borderId="0" xfId="0" applyFont="1" applyFill="1" applyBorder="1" applyAlignment="1">
      <alignment horizontal="center"/>
    </xf>
    <xf numFmtId="0" fontId="25" fillId="15" borderId="3" xfId="0" applyFont="1" applyFill="1" applyBorder="1" applyAlignment="1">
      <alignment vertical="center"/>
    </xf>
    <xf numFmtId="164" fontId="42" fillId="15" borderId="0" xfId="0" applyNumberFormat="1" applyFont="1" applyFill="1" applyBorder="1" applyAlignment="1">
      <alignment horizontal="center" vertical="center"/>
    </xf>
    <xf numFmtId="0" fontId="0" fillId="15" borderId="0" xfId="0" applyFill="1"/>
    <xf numFmtId="0" fontId="20" fillId="15" borderId="0" xfId="0" applyFont="1" applyFill="1" applyBorder="1" applyAlignment="1">
      <alignment vertical="center"/>
    </xf>
    <xf numFmtId="0" fontId="13" fillId="15" borderId="0" xfId="0" applyFont="1" applyFill="1" applyBorder="1" applyAlignment="1">
      <alignment vertical="center"/>
    </xf>
    <xf numFmtId="0" fontId="29" fillId="15" borderId="0" xfId="0" applyFont="1" applyFill="1" applyBorder="1" applyAlignment="1">
      <alignment vertical="center"/>
    </xf>
    <xf numFmtId="0" fontId="47" fillId="15" borderId="0" xfId="0" applyFont="1" applyFill="1" applyBorder="1" applyAlignment="1">
      <alignment horizontal="center" vertical="center"/>
    </xf>
    <xf numFmtId="0" fontId="34" fillId="15" borderId="0" xfId="0" applyFont="1" applyFill="1"/>
    <xf numFmtId="0" fontId="26" fillId="16" borderId="0" xfId="0" applyFont="1" applyFill="1" applyBorder="1" applyAlignment="1">
      <alignment horizontal="center"/>
    </xf>
    <xf numFmtId="0" fontId="8" fillId="15" borderId="0" xfId="0" applyFont="1" applyFill="1" applyBorder="1" applyAlignment="1">
      <alignment horizontal="center" vertical="center"/>
    </xf>
    <xf numFmtId="0" fontId="31" fillId="15" borderId="0" xfId="0" applyFont="1" applyFill="1" applyBorder="1" applyAlignment="1">
      <alignment vertical="center"/>
    </xf>
    <xf numFmtId="0" fontId="0" fillId="15" borderId="0" xfId="0" applyFill="1" applyAlignment="1">
      <alignment horizontal="center" vertical="center"/>
    </xf>
    <xf numFmtId="0" fontId="0" fillId="15" borderId="0" xfId="0" applyNumberFormat="1" applyFill="1" applyAlignment="1">
      <alignment horizontal="center" vertical="center"/>
    </xf>
    <xf numFmtId="0" fontId="0" fillId="15" borderId="0" xfId="0" applyFill="1" applyBorder="1" applyAlignment="1">
      <alignment horizontal="center" vertical="center"/>
    </xf>
    <xf numFmtId="0" fontId="0" fillId="15" borderId="0" xfId="0" applyFill="1" applyBorder="1" applyAlignment="1">
      <alignment vertical="center"/>
    </xf>
    <xf numFmtId="49" fontId="30" fillId="15" borderId="0" xfId="0" applyNumberFormat="1" applyFont="1" applyFill="1" applyBorder="1" applyAlignment="1">
      <alignment horizontal="center" vertical="center"/>
    </xf>
    <xf numFmtId="0" fontId="0" fillId="15" borderId="0" xfId="0" applyFill="1" applyBorder="1" applyAlignment="1"/>
    <xf numFmtId="0" fontId="0" fillId="15" borderId="0" xfId="0" applyFill="1" applyBorder="1"/>
    <xf numFmtId="0" fontId="21" fillId="15" borderId="0" xfId="23" applyFill="1"/>
    <xf numFmtId="0" fontId="4" fillId="15" borderId="0" xfId="0" applyFont="1" applyFill="1" applyAlignment="1">
      <alignment vertical="center"/>
    </xf>
    <xf numFmtId="0" fontId="1" fillId="15" borderId="0" xfId="0" applyFont="1" applyFill="1" applyBorder="1"/>
    <xf numFmtId="0" fontId="0" fillId="15" borderId="0" xfId="0" applyFill="1" applyAlignment="1">
      <alignment vertical="center"/>
    </xf>
    <xf numFmtId="0" fontId="38" fillId="15" borderId="0" xfId="0" applyFont="1" applyFill="1" applyBorder="1" applyAlignment="1">
      <alignment vertical="center"/>
    </xf>
    <xf numFmtId="167" fontId="41" fillId="15" borderId="0" xfId="0" applyNumberFormat="1" applyFont="1" applyFill="1" applyBorder="1" applyAlignment="1">
      <alignment horizontal="center" vertical="center"/>
    </xf>
    <xf numFmtId="0" fontId="1" fillId="15" borderId="0" xfId="0" applyFont="1" applyFill="1" applyBorder="1" applyAlignment="1">
      <alignment horizontal="center"/>
    </xf>
    <xf numFmtId="0" fontId="4" fillId="15" borderId="0" xfId="0" applyFont="1" applyFill="1" applyBorder="1" applyAlignment="1">
      <alignment horizontal="center"/>
    </xf>
    <xf numFmtId="0" fontId="4" fillId="15" borderId="0" xfId="0" applyFont="1" applyFill="1" applyBorder="1" applyAlignment="1">
      <alignment vertical="center"/>
    </xf>
    <xf numFmtId="0" fontId="38" fillId="16" borderId="0" xfId="0" applyFont="1" applyFill="1" applyBorder="1" applyAlignment="1">
      <alignment vertical="center"/>
    </xf>
    <xf numFmtId="0" fontId="9" fillId="15" borderId="0" xfId="0" applyFont="1" applyFill="1"/>
    <xf numFmtId="20" fontId="47" fillId="12" borderId="45" xfId="0" applyNumberFormat="1" applyFont="1" applyFill="1" applyBorder="1" applyAlignment="1">
      <alignment horizontal="center" vertical="center"/>
    </xf>
    <xf numFmtId="20" fontId="47" fillId="12" borderId="46" xfId="0" applyNumberFormat="1" applyFont="1" applyFill="1" applyBorder="1" applyAlignment="1">
      <alignment horizontal="center" vertical="center"/>
    </xf>
    <xf numFmtId="164" fontId="1" fillId="0" borderId="9" xfId="0" applyNumberFormat="1" applyFont="1" applyBorder="1" applyAlignment="1">
      <alignment horizontal="center" vertical="center"/>
    </xf>
    <xf numFmtId="0" fontId="27" fillId="14" borderId="60" xfId="0" applyFont="1" applyFill="1" applyBorder="1" applyAlignment="1">
      <alignment horizontal="center" vertical="center"/>
    </xf>
    <xf numFmtId="0" fontId="5" fillId="12" borderId="61" xfId="0" applyFont="1" applyFill="1" applyBorder="1" applyAlignment="1">
      <alignment horizontal="center" vertical="center"/>
    </xf>
    <xf numFmtId="0" fontId="5" fillId="12" borderId="61" xfId="0" applyNumberFormat="1" applyFont="1" applyFill="1" applyBorder="1" applyAlignment="1">
      <alignment horizontal="center" vertical="center"/>
    </xf>
    <xf numFmtId="0" fontId="5" fillId="12" borderId="62" xfId="0" applyFont="1" applyFill="1" applyBorder="1" applyAlignment="1">
      <alignment horizontal="center" vertical="center"/>
    </xf>
    <xf numFmtId="0" fontId="27" fillId="14" borderId="63" xfId="0" applyFont="1" applyFill="1" applyBorder="1" applyAlignment="1">
      <alignment horizontal="center" vertical="center"/>
    </xf>
    <xf numFmtId="0" fontId="5" fillId="12" borderId="64" xfId="0" applyFont="1" applyFill="1" applyBorder="1" applyAlignment="1">
      <alignment horizontal="center" vertical="center"/>
    </xf>
    <xf numFmtId="0" fontId="47" fillId="12" borderId="54" xfId="0" applyFont="1" applyFill="1" applyBorder="1" applyAlignment="1">
      <alignment horizontal="center" vertical="center"/>
    </xf>
    <xf numFmtId="0" fontId="47" fillId="12" borderId="44" xfId="0" applyFont="1" applyFill="1" applyBorder="1" applyAlignment="1">
      <alignment horizontal="center" vertical="center"/>
    </xf>
    <xf numFmtId="0" fontId="47" fillId="12" borderId="55" xfId="0" applyFont="1" applyFill="1" applyBorder="1" applyAlignment="1">
      <alignment horizontal="center" vertical="center"/>
    </xf>
    <xf numFmtId="0" fontId="19" fillId="12" borderId="44" xfId="0" applyFont="1" applyFill="1" applyBorder="1" applyAlignment="1">
      <alignment horizontal="center" vertical="center"/>
    </xf>
    <xf numFmtId="0" fontId="19" fillId="12" borderId="55" xfId="0" applyFont="1" applyFill="1" applyBorder="1" applyAlignment="1">
      <alignment horizontal="center" vertical="center"/>
    </xf>
    <xf numFmtId="0" fontId="23" fillId="12" borderId="44" xfId="0" applyFont="1" applyFill="1" applyBorder="1" applyAlignment="1">
      <alignment horizontal="center" vertical="center"/>
    </xf>
    <xf numFmtId="0" fontId="19" fillId="12" borderId="54" xfId="0" applyFont="1" applyFill="1" applyBorder="1" applyAlignment="1">
      <alignment horizontal="center" vertical="center"/>
    </xf>
    <xf numFmtId="20" fontId="52" fillId="17" borderId="54" xfId="0" applyNumberFormat="1" applyFont="1" applyFill="1" applyBorder="1" applyAlignment="1">
      <alignment horizontal="center" vertical="center"/>
    </xf>
    <xf numFmtId="0" fontId="52" fillId="17" borderId="44" xfId="0" applyFont="1" applyFill="1" applyBorder="1" applyAlignment="1">
      <alignment horizontal="center" vertical="center"/>
    </xf>
    <xf numFmtId="20" fontId="52" fillId="17" borderId="44" xfId="0" applyNumberFormat="1" applyFont="1" applyFill="1" applyBorder="1" applyAlignment="1">
      <alignment horizontal="center" vertical="center"/>
    </xf>
    <xf numFmtId="0" fontId="52" fillId="17" borderId="55" xfId="0" applyFont="1" applyFill="1" applyBorder="1" applyAlignment="1">
      <alignment horizontal="center" vertical="center"/>
    </xf>
    <xf numFmtId="20" fontId="32" fillId="13" borderId="54" xfId="0" applyNumberFormat="1" applyFont="1" applyFill="1" applyBorder="1" applyAlignment="1">
      <alignment horizontal="center" vertical="center"/>
    </xf>
    <xf numFmtId="20" fontId="32" fillId="13" borderId="44" xfId="0" applyNumberFormat="1" applyFont="1" applyFill="1" applyBorder="1" applyAlignment="1">
      <alignment horizontal="center" vertical="center"/>
    </xf>
    <xf numFmtId="169" fontId="32" fillId="13" borderId="44" xfId="0" applyNumberFormat="1" applyFont="1" applyFill="1" applyBorder="1" applyAlignment="1">
      <alignment horizontal="center" vertical="center"/>
    </xf>
    <xf numFmtId="169" fontId="32" fillId="13" borderId="55" xfId="0" applyNumberFormat="1" applyFont="1" applyFill="1" applyBorder="1" applyAlignment="1">
      <alignment horizontal="center" vertical="center"/>
    </xf>
    <xf numFmtId="20" fontId="28" fillId="13" borderId="56" xfId="0" applyNumberFormat="1" applyFont="1" applyFill="1" applyBorder="1" applyAlignment="1">
      <alignment horizontal="center" vertical="center"/>
    </xf>
    <xf numFmtId="20" fontId="28" fillId="13" borderId="57" xfId="0" applyNumberFormat="1" applyFont="1" applyFill="1" applyBorder="1" applyAlignment="1">
      <alignment horizontal="center" vertical="center"/>
    </xf>
    <xf numFmtId="169" fontId="28" fillId="13" borderId="57" xfId="0" applyNumberFormat="1" applyFont="1" applyFill="1" applyBorder="1" applyAlignment="1">
      <alignment horizontal="center" vertical="center"/>
    </xf>
    <xf numFmtId="169" fontId="28" fillId="13" borderId="58" xfId="0" applyNumberFormat="1" applyFont="1" applyFill="1" applyBorder="1" applyAlignment="1">
      <alignment horizontal="center" vertical="center"/>
    </xf>
    <xf numFmtId="168" fontId="54" fillId="17" borderId="44" xfId="3" applyNumberFormat="1" applyFont="1" applyFill="1" applyBorder="1" applyAlignment="1">
      <alignment horizontal="center" vertical="center"/>
    </xf>
    <xf numFmtId="168" fontId="54" fillId="17" borderId="54" xfId="3" applyNumberFormat="1" applyFont="1" applyFill="1" applyBorder="1" applyAlignment="1">
      <alignment horizontal="center" vertical="center"/>
    </xf>
    <xf numFmtId="168" fontId="54" fillId="17" borderId="55" xfId="3" applyNumberFormat="1" applyFont="1" applyFill="1" applyBorder="1" applyAlignment="1">
      <alignment horizontal="center" vertical="center"/>
    </xf>
    <xf numFmtId="0" fontId="44" fillId="3" borderId="31" xfId="0" applyFont="1" applyFill="1" applyBorder="1" applyAlignment="1">
      <alignment horizontal="center" vertical="center"/>
    </xf>
    <xf numFmtId="0" fontId="0" fillId="0" borderId="0" xfId="0" applyFill="1" applyAlignment="1" applyProtection="1">
      <alignment horizontal="center" vertical="center"/>
      <protection locked="0"/>
    </xf>
    <xf numFmtId="0" fontId="0" fillId="21" borderId="0" xfId="0" applyFill="1"/>
    <xf numFmtId="0" fontId="0" fillId="11" borderId="0" xfId="0" applyFill="1"/>
    <xf numFmtId="0" fontId="11" fillId="15" borderId="0" xfId="0" applyFont="1" applyFill="1" applyBorder="1" applyAlignment="1" applyProtection="1">
      <alignment horizontal="center"/>
      <protection locked="0"/>
    </xf>
    <xf numFmtId="0" fontId="0" fillId="17" borderId="35" xfId="0" applyFill="1" applyBorder="1" applyAlignment="1">
      <alignment horizontal="center"/>
    </xf>
    <xf numFmtId="0" fontId="27" fillId="19" borderId="36" xfId="0" applyFont="1" applyFill="1" applyBorder="1" applyAlignment="1">
      <alignment horizontal="center" vertical="center"/>
    </xf>
    <xf numFmtId="0" fontId="3" fillId="17" borderId="37" xfId="0" applyFont="1" applyFill="1" applyBorder="1" applyAlignment="1">
      <alignment horizontal="center" vertical="center"/>
    </xf>
    <xf numFmtId="0" fontId="3" fillId="17" borderId="38" xfId="0" applyFont="1" applyFill="1" applyBorder="1" applyAlignment="1">
      <alignment horizontal="center" vertical="center"/>
    </xf>
    <xf numFmtId="0" fontId="40" fillId="19" borderId="39" xfId="0" applyFont="1" applyFill="1" applyBorder="1" applyAlignment="1">
      <alignment horizontal="center" vertical="center"/>
    </xf>
    <xf numFmtId="0" fontId="39" fillId="19" borderId="40" xfId="0" applyFont="1" applyFill="1" applyBorder="1" applyAlignment="1">
      <alignment horizontal="center" vertical="center"/>
    </xf>
    <xf numFmtId="0" fontId="39" fillId="19" borderId="41" xfId="0" applyFont="1" applyFill="1" applyBorder="1" applyAlignment="1">
      <alignment horizontal="center" vertical="center"/>
    </xf>
    <xf numFmtId="2" fontId="38" fillId="0" borderId="22" xfId="0" applyNumberFormat="1" applyFont="1" applyBorder="1" applyAlignment="1">
      <alignment horizontal="center" vertical="center"/>
    </xf>
    <xf numFmtId="170" fontId="59" fillId="18" borderId="86" xfId="0" applyNumberFormat="1" applyFont="1" applyFill="1" applyBorder="1" applyAlignment="1">
      <alignment horizontal="center" vertical="center"/>
    </xf>
    <xf numFmtId="170" fontId="59" fillId="18" borderId="84" xfId="0" applyNumberFormat="1" applyFont="1" applyFill="1" applyBorder="1" applyAlignment="1">
      <alignment horizontal="center" vertical="center"/>
    </xf>
    <xf numFmtId="170" fontId="59" fillId="18" borderId="67" xfId="0" applyNumberFormat="1" applyFont="1" applyFill="1" applyBorder="1" applyAlignment="1">
      <alignment horizontal="center" vertical="center"/>
    </xf>
    <xf numFmtId="170" fontId="59" fillId="18" borderId="68" xfId="0" applyNumberFormat="1" applyFont="1" applyFill="1" applyBorder="1" applyAlignment="1">
      <alignment horizontal="center" vertical="center"/>
    </xf>
    <xf numFmtId="170" fontId="59" fillId="18" borderId="66" xfId="0" applyNumberFormat="1" applyFont="1" applyFill="1" applyBorder="1" applyAlignment="1">
      <alignment horizontal="center" vertical="center"/>
    </xf>
    <xf numFmtId="170" fontId="59" fillId="18" borderId="87" xfId="0" applyNumberFormat="1" applyFont="1" applyFill="1" applyBorder="1" applyAlignment="1">
      <alignment horizontal="center" vertical="center"/>
    </xf>
    <xf numFmtId="170" fontId="59" fillId="18" borderId="85" xfId="0" applyNumberFormat="1" applyFont="1" applyFill="1" applyBorder="1" applyAlignment="1">
      <alignment horizontal="center" vertical="center"/>
    </xf>
    <xf numFmtId="170" fontId="59" fillId="18" borderId="71" xfId="0" applyNumberFormat="1" applyFont="1" applyFill="1" applyBorder="1" applyAlignment="1">
      <alignment horizontal="center" vertical="center"/>
    </xf>
    <xf numFmtId="170" fontId="59" fillId="18" borderId="72" xfId="0" applyNumberFormat="1" applyFont="1" applyFill="1" applyBorder="1" applyAlignment="1">
      <alignment horizontal="center" vertical="center"/>
    </xf>
    <xf numFmtId="170" fontId="59" fillId="18" borderId="70" xfId="0" applyNumberFormat="1" applyFont="1" applyFill="1" applyBorder="1" applyAlignment="1">
      <alignment horizontal="center" vertical="center"/>
    </xf>
    <xf numFmtId="0" fontId="0" fillId="3" borderId="0" xfId="0" applyFill="1" applyBorder="1"/>
    <xf numFmtId="0" fontId="47" fillId="15" borderId="0" xfId="0" applyFont="1" applyFill="1" applyBorder="1" applyAlignment="1">
      <alignment vertical="top" wrapText="1"/>
    </xf>
    <xf numFmtId="0" fontId="3" fillId="12" borderId="54" xfId="0" applyFont="1" applyFill="1" applyBorder="1" applyAlignment="1">
      <alignment horizontal="center" vertical="center"/>
    </xf>
    <xf numFmtId="0" fontId="53" fillId="12" borderId="55" xfId="0" applyFont="1" applyFill="1" applyBorder="1" applyAlignment="1">
      <alignment horizontal="center" vertical="center"/>
    </xf>
    <xf numFmtId="169" fontId="53" fillId="12" borderId="55" xfId="0" applyNumberFormat="1" applyFont="1" applyFill="1" applyBorder="1" applyAlignment="1">
      <alignment horizontal="center" vertical="center"/>
    </xf>
    <xf numFmtId="167" fontId="53" fillId="12" borderId="55" xfId="0" applyNumberFormat="1" applyFont="1" applyFill="1" applyBorder="1" applyAlignment="1">
      <alignment horizontal="center" vertical="center"/>
    </xf>
    <xf numFmtId="0" fontId="39" fillId="14" borderId="54" xfId="0" applyFont="1" applyFill="1" applyBorder="1" applyAlignment="1">
      <alignment horizontal="center" vertical="center"/>
    </xf>
    <xf numFmtId="0" fontId="53" fillId="14" borderId="55" xfId="0" applyNumberFormat="1" applyFont="1" applyFill="1" applyBorder="1" applyAlignment="1">
      <alignment horizontal="center" vertical="center"/>
    </xf>
    <xf numFmtId="169" fontId="53" fillId="14" borderId="55" xfId="0" applyNumberFormat="1" applyFont="1" applyFill="1" applyBorder="1" applyAlignment="1">
      <alignment horizontal="center" vertical="center"/>
    </xf>
    <xf numFmtId="0" fontId="53" fillId="12" borderId="55" xfId="0" applyNumberFormat="1" applyFont="1" applyFill="1" applyBorder="1" applyAlignment="1">
      <alignment horizontal="center" vertical="center"/>
    </xf>
    <xf numFmtId="171" fontId="53" fillId="14" borderId="55" xfId="0" applyNumberFormat="1" applyFont="1" applyFill="1" applyBorder="1" applyAlignment="1">
      <alignment horizontal="center" vertical="center"/>
    </xf>
    <xf numFmtId="171" fontId="53" fillId="12" borderId="55" xfId="0" applyNumberFormat="1" applyFont="1" applyFill="1" applyBorder="1" applyAlignment="1">
      <alignment horizontal="center" vertical="center"/>
    </xf>
    <xf numFmtId="0" fontId="3" fillId="12" borderId="54" xfId="0" applyNumberFormat="1" applyFont="1" applyFill="1" applyBorder="1" applyAlignment="1">
      <alignment horizontal="center" vertical="center"/>
    </xf>
    <xf numFmtId="0" fontId="0" fillId="12" borderId="0" xfId="0" applyFill="1"/>
    <xf numFmtId="43" fontId="38" fillId="0" borderId="24" xfId="0" applyNumberFormat="1" applyFont="1" applyBorder="1" applyAlignment="1">
      <alignment horizontal="center" vertical="center"/>
    </xf>
    <xf numFmtId="0" fontId="0" fillId="12" borderId="35" xfId="0" applyFill="1" applyBorder="1" applyAlignment="1">
      <alignment horizontal="center"/>
    </xf>
    <xf numFmtId="0" fontId="27" fillId="14" borderId="36" xfId="0" applyFont="1" applyFill="1" applyBorder="1" applyAlignment="1">
      <alignment horizontal="center" vertical="center"/>
    </xf>
    <xf numFmtId="0" fontId="3" fillId="12" borderId="37" xfId="0" applyFont="1" applyFill="1" applyBorder="1" applyAlignment="1">
      <alignment horizontal="center" vertical="center"/>
    </xf>
    <xf numFmtId="0" fontId="3" fillId="12" borderId="38" xfId="0" applyFont="1" applyFill="1" applyBorder="1" applyAlignment="1">
      <alignment horizontal="center" vertical="center"/>
    </xf>
    <xf numFmtId="0" fontId="40" fillId="14" borderId="39" xfId="0" applyFont="1" applyFill="1" applyBorder="1" applyAlignment="1">
      <alignment horizontal="center" vertical="center"/>
    </xf>
    <xf numFmtId="0" fontId="39" fillId="14" borderId="40" xfId="0" applyFont="1" applyFill="1" applyBorder="1" applyAlignment="1">
      <alignment horizontal="center" vertical="center"/>
    </xf>
    <xf numFmtId="0" fontId="39" fillId="14" borderId="41" xfId="0" applyFont="1" applyFill="1" applyBorder="1" applyAlignment="1">
      <alignment horizontal="center" vertical="center"/>
    </xf>
    <xf numFmtId="0" fontId="43" fillId="0" borderId="7" xfId="0" applyNumberFormat="1" applyFont="1" applyBorder="1" applyAlignment="1" applyProtection="1">
      <alignment horizontal="center" vertical="center"/>
      <protection locked="0"/>
    </xf>
    <xf numFmtId="0" fontId="43" fillId="0" borderId="6" xfId="0" applyFont="1" applyBorder="1" applyAlignment="1" applyProtection="1">
      <alignment horizontal="center" vertical="center"/>
      <protection locked="0"/>
    </xf>
    <xf numFmtId="0" fontId="43" fillId="0" borderId="23" xfId="0" applyFont="1" applyBorder="1" applyAlignment="1" applyProtection="1">
      <alignment horizontal="center" vertical="center"/>
      <protection locked="0"/>
    </xf>
    <xf numFmtId="0" fontId="43" fillId="0" borderId="7" xfId="0" applyFont="1" applyBorder="1" applyAlignment="1" applyProtection="1">
      <alignment horizontal="center" vertical="center"/>
      <protection locked="0"/>
    </xf>
    <xf numFmtId="0" fontId="0" fillId="15" borderId="0" xfId="0" applyFill="1" applyProtection="1">
      <protection locked="0"/>
    </xf>
    <xf numFmtId="164" fontId="1" fillId="3" borderId="89" xfId="0" applyNumberFormat="1" applyFont="1" applyFill="1" applyBorder="1" applyAlignment="1" applyProtection="1">
      <alignment horizontal="center" vertical="center"/>
      <protection locked="0"/>
    </xf>
    <xf numFmtId="169" fontId="1" fillId="0" borderId="89" xfId="0" applyNumberFormat="1" applyFont="1" applyBorder="1" applyAlignment="1" applyProtection="1">
      <alignment horizontal="center" vertical="center"/>
      <protection locked="0"/>
    </xf>
    <xf numFmtId="164" fontId="1" fillId="3" borderId="92" xfId="0" applyNumberFormat="1" applyFont="1" applyFill="1" applyBorder="1" applyAlignment="1" applyProtection="1">
      <alignment horizontal="center" vertical="center"/>
      <protection locked="0"/>
    </xf>
    <xf numFmtId="169" fontId="1" fillId="0" borderId="92" xfId="0" applyNumberFormat="1" applyFont="1" applyBorder="1" applyAlignment="1" applyProtection="1">
      <alignment horizontal="center" vertical="center"/>
      <protection locked="0"/>
    </xf>
    <xf numFmtId="171" fontId="65" fillId="6" borderId="90" xfId="0" applyNumberFormat="1" applyFont="1" applyFill="1" applyBorder="1" applyAlignment="1" applyProtection="1">
      <alignment horizontal="center" vertical="center"/>
      <protection locked="0"/>
    </xf>
    <xf numFmtId="169" fontId="65" fillId="6" borderId="65" xfId="0" applyNumberFormat="1" applyFont="1" applyFill="1" applyBorder="1" applyAlignment="1" applyProtection="1">
      <alignment horizontal="center" vertical="center"/>
      <protection locked="0"/>
    </xf>
    <xf numFmtId="171" fontId="65" fillId="6" borderId="93" xfId="0" applyNumberFormat="1" applyFont="1" applyFill="1" applyBorder="1" applyAlignment="1" applyProtection="1">
      <alignment horizontal="center" vertical="center"/>
      <protection locked="0"/>
    </xf>
    <xf numFmtId="169" fontId="65" fillId="6" borderId="42" xfId="0" applyNumberFormat="1" applyFont="1" applyFill="1" applyBorder="1" applyAlignment="1" applyProtection="1">
      <alignment horizontal="center" vertical="center"/>
      <protection locked="0"/>
    </xf>
    <xf numFmtId="0" fontId="4" fillId="3" borderId="96" xfId="0" applyFont="1" applyFill="1" applyBorder="1" applyAlignment="1" applyProtection="1">
      <alignment horizontal="center" vertical="center"/>
      <protection locked="0"/>
    </xf>
    <xf numFmtId="0" fontId="4" fillId="3" borderId="99" xfId="0" applyFont="1" applyFill="1" applyBorder="1" applyAlignment="1" applyProtection="1">
      <alignment horizontal="center" vertical="center"/>
      <protection locked="0"/>
    </xf>
    <xf numFmtId="0" fontId="40" fillId="23" borderId="0" xfId="0" applyFont="1" applyFill="1"/>
    <xf numFmtId="0" fontId="0" fillId="26" borderId="4" xfId="0" applyFill="1" applyBorder="1" applyAlignment="1" applyProtection="1">
      <alignment horizontal="center" vertical="center"/>
      <protection locked="0"/>
    </xf>
    <xf numFmtId="0" fontId="0" fillId="26" borderId="2" xfId="0" applyFill="1" applyBorder="1" applyAlignment="1" applyProtection="1">
      <alignment horizontal="center" vertical="center"/>
      <protection locked="0"/>
    </xf>
    <xf numFmtId="0" fontId="9" fillId="26" borderId="10" xfId="0" applyFont="1" applyFill="1" applyBorder="1" applyAlignment="1" applyProtection="1">
      <alignment horizontal="center" vertical="center"/>
      <protection locked="0"/>
    </xf>
    <xf numFmtId="0" fontId="9" fillId="26" borderId="12" xfId="0" applyFont="1" applyFill="1" applyBorder="1" applyAlignment="1" applyProtection="1">
      <alignment horizontal="center" vertical="center"/>
      <protection locked="0"/>
    </xf>
    <xf numFmtId="0" fontId="9" fillId="26" borderId="13" xfId="0" applyFont="1" applyFill="1" applyBorder="1" applyAlignment="1" applyProtection="1">
      <alignment horizontal="center" vertical="center"/>
      <protection locked="0"/>
    </xf>
    <xf numFmtId="0" fontId="19" fillId="4" borderId="43" xfId="0" applyFont="1" applyFill="1" applyBorder="1" applyAlignment="1">
      <alignment horizontal="center" vertical="center"/>
    </xf>
    <xf numFmtId="20" fontId="0" fillId="6" borderId="4" xfId="0" applyNumberFormat="1" applyFill="1" applyBorder="1" applyAlignment="1">
      <alignment horizontal="center" vertical="center"/>
    </xf>
    <xf numFmtId="20" fontId="0" fillId="6" borderId="2" xfId="0" applyNumberFormat="1" applyFill="1" applyBorder="1" applyAlignment="1">
      <alignment horizontal="center" vertical="center"/>
    </xf>
    <xf numFmtId="0" fontId="0" fillId="15" borderId="0" xfId="0" applyFill="1" applyProtection="1"/>
    <xf numFmtId="0" fontId="73" fillId="24" borderId="0" xfId="0" applyFont="1" applyFill="1" applyBorder="1" applyAlignment="1">
      <alignment vertical="center"/>
    </xf>
    <xf numFmtId="0" fontId="73" fillId="16" borderId="0" xfId="0" applyFont="1" applyFill="1" applyBorder="1" applyAlignment="1">
      <alignment vertical="center"/>
    </xf>
    <xf numFmtId="0" fontId="6" fillId="15" borderId="0" xfId="0" applyFont="1" applyFill="1" applyAlignment="1">
      <alignment horizontal="center" vertical="center"/>
    </xf>
    <xf numFmtId="17" fontId="6" fillId="15" borderId="0" xfId="0" applyNumberFormat="1" applyFont="1" applyFill="1" applyAlignment="1">
      <alignment horizontal="center" vertical="center"/>
    </xf>
    <xf numFmtId="0" fontId="9" fillId="15" borderId="0" xfId="0" applyFont="1" applyFill="1" applyBorder="1"/>
    <xf numFmtId="20" fontId="0" fillId="15" borderId="0" xfId="0" applyNumberFormat="1" applyFill="1" applyAlignment="1">
      <alignment horizontal="center" vertical="center"/>
    </xf>
    <xf numFmtId="0" fontId="0" fillId="15" borderId="0" xfId="0" applyFill="1" applyAlignment="1" applyProtection="1">
      <alignment horizontal="center" vertical="center"/>
      <protection locked="0"/>
    </xf>
    <xf numFmtId="0" fontId="40" fillId="16" borderId="0" xfId="0" applyFont="1" applyFill="1"/>
    <xf numFmtId="20" fontId="0" fillId="15" borderId="0" xfId="0" applyNumberFormat="1" applyFill="1"/>
    <xf numFmtId="0" fontId="19" fillId="15" borderId="1" xfId="0" applyFont="1" applyFill="1" applyBorder="1" applyAlignment="1">
      <alignment horizontal="center" vertical="center"/>
    </xf>
    <xf numFmtId="14" fontId="0" fillId="15" borderId="4" xfId="0" applyNumberFormat="1" applyFill="1" applyBorder="1" applyAlignment="1">
      <alignment horizontal="center" vertical="center"/>
    </xf>
    <xf numFmtId="14" fontId="0" fillId="15" borderId="11" xfId="0" applyNumberFormat="1" applyFill="1" applyBorder="1" applyAlignment="1">
      <alignment horizontal="center" vertical="center"/>
    </xf>
    <xf numFmtId="14" fontId="0" fillId="15" borderId="0" xfId="0" applyNumberFormat="1" applyFill="1" applyAlignment="1">
      <alignment horizontal="center" vertical="center"/>
    </xf>
    <xf numFmtId="0" fontId="9" fillId="15" borderId="0" xfId="0" applyFont="1" applyFill="1" applyBorder="1" applyAlignment="1">
      <alignment horizontal="center" vertical="center"/>
    </xf>
    <xf numFmtId="0" fontId="9" fillId="15" borderId="0" xfId="0" applyFont="1" applyFill="1" applyAlignment="1">
      <alignment horizontal="center" vertical="center"/>
    </xf>
    <xf numFmtId="0" fontId="9" fillId="15" borderId="0" xfId="0" applyFont="1" applyFill="1" applyAlignment="1">
      <alignment horizontal="center"/>
    </xf>
    <xf numFmtId="0" fontId="70" fillId="15" borderId="0" xfId="0" applyFont="1" applyFill="1" applyBorder="1" applyAlignment="1">
      <alignment vertical="center"/>
    </xf>
    <xf numFmtId="0" fontId="71" fillId="15" borderId="0" xfId="0" applyFont="1" applyFill="1" applyBorder="1" applyAlignment="1" applyProtection="1">
      <alignment horizontal="center" vertical="center"/>
      <protection locked="0"/>
    </xf>
    <xf numFmtId="0" fontId="58" fillId="15" borderId="0" xfId="0" applyFont="1" applyFill="1" applyBorder="1" applyAlignment="1">
      <alignment vertical="center"/>
    </xf>
    <xf numFmtId="172" fontId="1" fillId="0" borderId="88" xfId="0" applyNumberFormat="1" applyFont="1" applyFill="1" applyBorder="1" applyAlignment="1">
      <alignment horizontal="center" vertical="center"/>
    </xf>
    <xf numFmtId="172" fontId="1" fillId="0" borderId="91" xfId="0" applyNumberFormat="1" applyFont="1" applyFill="1" applyBorder="1" applyAlignment="1">
      <alignment horizontal="center" vertical="center"/>
    </xf>
    <xf numFmtId="0" fontId="6" fillId="3" borderId="132" xfId="0" applyFont="1" applyFill="1" applyBorder="1" applyAlignment="1">
      <alignment horizontal="center" vertical="center"/>
    </xf>
    <xf numFmtId="0" fontId="69" fillId="29" borderId="137" xfId="0" applyFont="1" applyFill="1" applyBorder="1" applyAlignment="1">
      <alignment horizontal="center" vertical="center"/>
    </xf>
    <xf numFmtId="0" fontId="6" fillId="3" borderId="131" xfId="0" applyFont="1" applyFill="1" applyBorder="1" applyAlignment="1">
      <alignment horizontal="center" vertical="center"/>
    </xf>
    <xf numFmtId="0" fontId="69" fillId="29" borderId="138" xfId="0" applyFont="1" applyFill="1" applyBorder="1" applyAlignment="1">
      <alignment horizontal="center" vertical="center"/>
    </xf>
    <xf numFmtId="0" fontId="6" fillId="3" borderId="133" xfId="0" applyFont="1" applyFill="1" applyBorder="1" applyAlignment="1">
      <alignment horizontal="center" vertical="center"/>
    </xf>
    <xf numFmtId="0" fontId="69" fillId="29" borderId="139" xfId="0" applyFont="1" applyFill="1" applyBorder="1" applyAlignment="1">
      <alignment horizontal="center" vertical="center"/>
    </xf>
    <xf numFmtId="0" fontId="72" fillId="15" borderId="0" xfId="0" applyFont="1" applyFill="1" applyBorder="1" applyAlignment="1">
      <alignment vertical="center"/>
    </xf>
    <xf numFmtId="0" fontId="33" fillId="15" borderId="0" xfId="0" applyFont="1" applyFill="1" applyBorder="1" applyAlignment="1">
      <alignment vertical="center"/>
    </xf>
    <xf numFmtId="0" fontId="35" fillId="15" borderId="0" xfId="0" applyFont="1" applyFill="1" applyBorder="1" applyAlignment="1">
      <alignment vertical="center"/>
    </xf>
    <xf numFmtId="172" fontId="19" fillId="2" borderId="111" xfId="0" applyNumberFormat="1" applyFont="1" applyFill="1" applyBorder="1" applyAlignment="1">
      <alignment horizontal="center" vertical="center"/>
    </xf>
    <xf numFmtId="172" fontId="19" fillId="2" borderId="112" xfId="0" applyNumberFormat="1" applyFont="1" applyFill="1" applyBorder="1" applyAlignment="1">
      <alignment horizontal="center" vertical="center"/>
    </xf>
    <xf numFmtId="172" fontId="19" fillId="2" borderId="113" xfId="0" applyNumberFormat="1" applyFont="1" applyFill="1" applyBorder="1" applyAlignment="1">
      <alignment horizontal="center" vertical="center"/>
    </xf>
    <xf numFmtId="0" fontId="6" fillId="20" borderId="43" xfId="0" applyFont="1" applyFill="1" applyBorder="1" applyAlignment="1">
      <alignment horizontal="center"/>
    </xf>
    <xf numFmtId="0" fontId="6" fillId="0" borderId="111" xfId="0" applyFont="1" applyBorder="1" applyAlignment="1">
      <alignment horizontal="center" vertical="center"/>
    </xf>
    <xf numFmtId="0" fontId="6" fillId="0" borderId="112" xfId="0" applyFont="1" applyBorder="1" applyAlignment="1">
      <alignment horizontal="center" vertical="center"/>
    </xf>
    <xf numFmtId="0" fontId="6" fillId="0" borderId="113" xfId="0" applyFont="1" applyBorder="1" applyAlignment="1">
      <alignment horizontal="center" vertical="center"/>
    </xf>
    <xf numFmtId="0" fontId="6" fillId="20" borderId="10" xfId="0" applyFont="1" applyFill="1" applyBorder="1" applyAlignment="1">
      <alignment horizontal="center"/>
    </xf>
    <xf numFmtId="0" fontId="71" fillId="15" borderId="0" xfId="0" applyFont="1" applyFill="1" applyBorder="1" applyAlignment="1" applyProtection="1">
      <alignment horizontal="center" vertical="center"/>
    </xf>
    <xf numFmtId="0" fontId="9" fillId="15" borderId="0" xfId="0" applyFont="1" applyFill="1" applyBorder="1" applyAlignment="1" applyProtection="1">
      <alignment horizontal="center" vertical="center"/>
    </xf>
    <xf numFmtId="0" fontId="6" fillId="15" borderId="0" xfId="0" applyFont="1" applyFill="1" applyAlignment="1" applyProtection="1">
      <alignment horizontal="center" vertical="center"/>
      <protection locked="0"/>
    </xf>
    <xf numFmtId="0" fontId="64" fillId="15" borderId="0" xfId="0" applyFont="1" applyFill="1" applyBorder="1" applyAlignment="1">
      <alignment vertical="center"/>
    </xf>
    <xf numFmtId="0" fontId="47" fillId="12" borderId="160" xfId="0" applyFont="1" applyFill="1" applyBorder="1" applyAlignment="1">
      <alignment horizontal="center" vertical="center"/>
    </xf>
    <xf numFmtId="0" fontId="12" fillId="12" borderId="162" xfId="0" applyFont="1" applyFill="1" applyBorder="1" applyAlignment="1">
      <alignment horizontal="center" vertical="center"/>
    </xf>
    <xf numFmtId="0" fontId="12" fillId="12" borderId="163" xfId="0" applyFont="1" applyFill="1" applyBorder="1" applyAlignment="1">
      <alignment horizontal="center" vertical="center"/>
    </xf>
    <xf numFmtId="0" fontId="50" fillId="12" borderId="59" xfId="0" applyFont="1" applyFill="1" applyBorder="1" applyAlignment="1">
      <alignment horizontal="center" vertical="center"/>
    </xf>
    <xf numFmtId="0" fontId="56" fillId="17" borderId="57" xfId="0" applyFont="1" applyFill="1" applyBorder="1" applyAlignment="1">
      <alignment horizontal="center" vertical="center"/>
    </xf>
    <xf numFmtId="0" fontId="51" fillId="12" borderId="164" xfId="0" applyFont="1" applyFill="1" applyBorder="1" applyAlignment="1">
      <alignment horizontal="center" vertical="center"/>
    </xf>
    <xf numFmtId="0" fontId="51" fillId="12" borderId="61" xfId="0" applyFont="1" applyFill="1" applyBorder="1" applyAlignment="1">
      <alignment horizontal="center" vertical="center"/>
    </xf>
    <xf numFmtId="0" fontId="5" fillId="12" borderId="51" xfId="0" applyFont="1" applyFill="1" applyBorder="1" applyAlignment="1">
      <alignment horizontal="center" vertical="center"/>
    </xf>
    <xf numFmtId="0" fontId="14" fillId="12" borderId="62" xfId="0" applyFont="1" applyFill="1" applyBorder="1" applyAlignment="1">
      <alignment horizontal="center" vertical="center"/>
    </xf>
    <xf numFmtId="0" fontId="2" fillId="12" borderId="54" xfId="0" applyFont="1" applyFill="1" applyBorder="1" applyAlignment="1">
      <alignment horizontal="center" vertical="center"/>
    </xf>
    <xf numFmtId="0" fontId="3" fillId="12" borderId="165" xfId="0" applyNumberFormat="1" applyFont="1" applyFill="1" applyBorder="1" applyAlignment="1">
      <alignment horizontal="center" vertical="center"/>
    </xf>
    <xf numFmtId="0" fontId="2" fillId="12" borderId="166" xfId="0" applyFont="1" applyFill="1" applyBorder="1" applyAlignment="1">
      <alignment horizontal="center" vertical="center"/>
    </xf>
    <xf numFmtId="0" fontId="43" fillId="12" borderId="56" xfId="0" applyNumberFormat="1" applyFont="1" applyFill="1" applyBorder="1" applyAlignment="1">
      <alignment horizontal="center" vertical="center"/>
    </xf>
    <xf numFmtId="172" fontId="1" fillId="0" borderId="167" xfId="0" applyNumberFormat="1" applyFont="1" applyFill="1" applyBorder="1" applyAlignment="1">
      <alignment horizontal="center" vertical="center"/>
    </xf>
    <xf numFmtId="164" fontId="1" fillId="3" borderId="168" xfId="0" applyNumberFormat="1" applyFont="1" applyFill="1" applyBorder="1" applyAlignment="1" applyProtection="1">
      <alignment horizontal="center" vertical="center"/>
      <protection locked="0"/>
    </xf>
    <xf numFmtId="169" fontId="1" fillId="0" borderId="168" xfId="0" applyNumberFormat="1" applyFont="1" applyBorder="1" applyAlignment="1" applyProtection="1">
      <alignment horizontal="center" vertical="center"/>
      <protection locked="0"/>
    </xf>
    <xf numFmtId="171" fontId="65" fillId="6" borderId="169" xfId="0" applyNumberFormat="1" applyFont="1" applyFill="1" applyBorder="1" applyAlignment="1" applyProtection="1">
      <alignment horizontal="center" vertical="center"/>
      <protection locked="0"/>
    </xf>
    <xf numFmtId="169" fontId="65" fillId="6" borderId="170" xfId="0" applyNumberFormat="1" applyFont="1" applyFill="1" applyBorder="1" applyAlignment="1" applyProtection="1">
      <alignment horizontal="center" vertical="center"/>
      <protection locked="0"/>
    </xf>
    <xf numFmtId="0" fontId="4" fillId="3" borderId="174" xfId="0" applyFont="1" applyFill="1" applyBorder="1" applyAlignment="1" applyProtection="1">
      <alignment horizontal="center" vertical="center"/>
      <protection locked="0"/>
    </xf>
    <xf numFmtId="170" fontId="59" fillId="18" borderId="175" xfId="0" applyNumberFormat="1" applyFont="1" applyFill="1" applyBorder="1" applyAlignment="1">
      <alignment horizontal="center" vertical="center"/>
    </xf>
    <xf numFmtId="170" fontId="59" fillId="18" borderId="176" xfId="0" applyNumberFormat="1" applyFont="1" applyFill="1" applyBorder="1" applyAlignment="1">
      <alignment horizontal="center" vertical="center"/>
    </xf>
    <xf numFmtId="170" fontId="59" fillId="18" borderId="177" xfId="0" applyNumberFormat="1" applyFont="1" applyFill="1" applyBorder="1" applyAlignment="1">
      <alignment horizontal="center" vertical="center"/>
    </xf>
    <xf numFmtId="170" fontId="59" fillId="18" borderId="178" xfId="0" applyNumberFormat="1" applyFont="1" applyFill="1" applyBorder="1" applyAlignment="1">
      <alignment horizontal="center" vertical="center"/>
    </xf>
    <xf numFmtId="170" fontId="59" fillId="18" borderId="179" xfId="0" applyNumberFormat="1" applyFont="1" applyFill="1" applyBorder="1" applyAlignment="1">
      <alignment horizontal="center" vertical="center"/>
    </xf>
    <xf numFmtId="0" fontId="53" fillId="12" borderId="57" xfId="0" applyNumberFormat="1" applyFont="1" applyFill="1" applyBorder="1" applyAlignment="1">
      <alignment horizontal="center" vertical="center"/>
    </xf>
    <xf numFmtId="170" fontId="53" fillId="12" borderId="57" xfId="0" applyNumberFormat="1" applyFont="1" applyFill="1" applyBorder="1" applyAlignment="1">
      <alignment horizontal="center" vertical="center"/>
    </xf>
    <xf numFmtId="174" fontId="53" fillId="12" borderId="57" xfId="0" applyNumberFormat="1" applyFont="1" applyFill="1" applyBorder="1" applyAlignment="1">
      <alignment horizontal="center" vertical="center"/>
    </xf>
    <xf numFmtId="0" fontId="53" fillId="12" borderId="58" xfId="0" applyNumberFormat="1" applyFont="1" applyFill="1" applyBorder="1" applyAlignment="1">
      <alignment horizontal="center" vertical="center"/>
    </xf>
    <xf numFmtId="170" fontId="53" fillId="12" borderId="56" xfId="0" applyNumberFormat="1" applyFont="1" applyFill="1" applyBorder="1" applyAlignment="1">
      <alignment horizontal="center" vertical="center"/>
    </xf>
    <xf numFmtId="170" fontId="53" fillId="12" borderId="58" xfId="0" applyNumberFormat="1" applyFont="1" applyFill="1" applyBorder="1" applyAlignment="1">
      <alignment horizontal="center" vertical="center"/>
    </xf>
    <xf numFmtId="168" fontId="53" fillId="12" borderId="56" xfId="0" applyNumberFormat="1" applyFont="1" applyFill="1" applyBorder="1" applyAlignment="1">
      <alignment horizontal="center" vertical="center"/>
    </xf>
    <xf numFmtId="0" fontId="5" fillId="12" borderId="185" xfId="0" applyFont="1" applyFill="1" applyBorder="1" applyAlignment="1">
      <alignment horizontal="center" vertical="center"/>
    </xf>
    <xf numFmtId="168" fontId="56" fillId="17" borderId="161" xfId="0" applyNumberFormat="1" applyFont="1" applyFill="1" applyBorder="1" applyAlignment="1">
      <alignment horizontal="center" vertical="center"/>
    </xf>
    <xf numFmtId="168" fontId="18" fillId="11" borderId="95" xfId="4" applyNumberFormat="1" applyFont="1" applyFill="1" applyBorder="1" applyAlignment="1">
      <alignment horizontal="center" vertical="center"/>
    </xf>
    <xf numFmtId="168" fontId="18" fillId="11" borderId="98" xfId="4" applyNumberFormat="1" applyFont="1" applyFill="1" applyBorder="1" applyAlignment="1">
      <alignment horizontal="center" vertical="center"/>
    </xf>
    <xf numFmtId="168" fontId="18" fillId="11" borderId="173" xfId="4" applyNumberFormat="1" applyFont="1" applyFill="1" applyBorder="1" applyAlignment="1">
      <alignment horizontal="center" vertical="center"/>
    </xf>
    <xf numFmtId="168" fontId="53" fillId="12" borderId="57" xfId="0" applyNumberFormat="1" applyFont="1" applyFill="1" applyBorder="1" applyAlignment="1">
      <alignment horizontal="center" vertical="center"/>
    </xf>
    <xf numFmtId="168" fontId="53" fillId="12" borderId="183" xfId="0" applyNumberFormat="1" applyFont="1" applyFill="1" applyBorder="1" applyAlignment="1">
      <alignment horizontal="center" vertical="center"/>
    </xf>
    <xf numFmtId="168" fontId="53" fillId="12" borderId="184" xfId="0" applyNumberFormat="1" applyFont="1" applyFill="1" applyBorder="1" applyAlignment="1">
      <alignment horizontal="center" vertical="center"/>
    </xf>
    <xf numFmtId="168" fontId="53" fillId="12" borderId="55" xfId="0" applyNumberFormat="1" applyFont="1" applyFill="1" applyBorder="1" applyAlignment="1">
      <alignment horizontal="center" vertical="center"/>
    </xf>
    <xf numFmtId="168" fontId="53" fillId="14" borderId="55" xfId="0" applyNumberFormat="1" applyFont="1" applyFill="1" applyBorder="1" applyAlignment="1">
      <alignment horizontal="center" vertical="center"/>
    </xf>
    <xf numFmtId="168" fontId="54" fillId="17" borderId="44" xfId="0" applyNumberFormat="1" applyFont="1" applyFill="1" applyBorder="1" applyAlignment="1">
      <alignment horizontal="center" vertical="center"/>
    </xf>
    <xf numFmtId="170" fontId="15" fillId="13" borderId="68" xfId="4" applyNumberFormat="1" applyFont="1" applyFill="1" applyBorder="1" applyAlignment="1">
      <alignment horizontal="center" vertical="center"/>
    </xf>
    <xf numFmtId="170" fontId="15" fillId="13" borderId="69" xfId="4" applyNumberFormat="1" applyFont="1" applyFill="1" applyBorder="1" applyAlignment="1">
      <alignment horizontal="center" vertical="center"/>
    </xf>
    <xf numFmtId="170" fontId="3" fillId="13" borderId="68" xfId="0" applyNumberFormat="1" applyFont="1" applyFill="1" applyBorder="1" applyAlignment="1">
      <alignment horizontal="center" vertical="center"/>
    </xf>
    <xf numFmtId="170" fontId="3" fillId="13" borderId="69" xfId="0" applyNumberFormat="1" applyFont="1" applyFill="1" applyBorder="1" applyAlignment="1">
      <alignment horizontal="center" vertical="center"/>
    </xf>
    <xf numFmtId="170" fontId="15" fillId="13" borderId="72" xfId="4" applyNumberFormat="1" applyFont="1" applyFill="1" applyBorder="1" applyAlignment="1">
      <alignment horizontal="center" vertical="center"/>
    </xf>
    <xf numFmtId="170" fontId="15" fillId="13" borderId="73" xfId="4" applyNumberFormat="1" applyFont="1" applyFill="1" applyBorder="1" applyAlignment="1">
      <alignment horizontal="center" vertical="center"/>
    </xf>
    <xf numFmtId="170" fontId="3" fillId="13" borderId="72" xfId="0" applyNumberFormat="1" applyFont="1" applyFill="1" applyBorder="1" applyAlignment="1">
      <alignment horizontal="center" vertical="center"/>
    </xf>
    <xf numFmtId="170" fontId="3" fillId="13" borderId="73" xfId="0" applyNumberFormat="1" applyFont="1" applyFill="1" applyBorder="1" applyAlignment="1">
      <alignment horizontal="center" vertical="center"/>
    </xf>
    <xf numFmtId="170" fontId="15" fillId="13" borderId="178" xfId="4" applyNumberFormat="1" applyFont="1" applyFill="1" applyBorder="1" applyAlignment="1">
      <alignment horizontal="center" vertical="center"/>
    </xf>
    <xf numFmtId="170" fontId="15" fillId="13" borderId="180" xfId="4" applyNumberFormat="1" applyFont="1" applyFill="1" applyBorder="1" applyAlignment="1">
      <alignment horizontal="center" vertical="center"/>
    </xf>
    <xf numFmtId="170" fontId="3" fillId="13" borderId="178" xfId="0" applyNumberFormat="1" applyFont="1" applyFill="1" applyBorder="1" applyAlignment="1">
      <alignment horizontal="center" vertical="center"/>
    </xf>
    <xf numFmtId="170" fontId="3" fillId="13" borderId="180" xfId="0" applyNumberFormat="1" applyFont="1" applyFill="1" applyBorder="1" applyAlignment="1">
      <alignment horizontal="center" vertical="center"/>
    </xf>
    <xf numFmtId="170" fontId="54" fillId="12" borderId="74" xfId="4" applyNumberFormat="1" applyFont="1" applyFill="1" applyBorder="1" applyAlignment="1">
      <alignment horizontal="center" vertical="center"/>
    </xf>
    <xf numFmtId="170" fontId="54" fillId="12" borderId="75" xfId="4" applyNumberFormat="1" applyFont="1" applyFill="1" applyBorder="1" applyAlignment="1">
      <alignment horizontal="center" vertical="center"/>
    </xf>
    <xf numFmtId="170" fontId="54" fillId="12" borderId="76" xfId="4" applyNumberFormat="1" applyFont="1" applyFill="1" applyBorder="1" applyAlignment="1">
      <alignment horizontal="center" vertical="center"/>
    </xf>
    <xf numFmtId="170" fontId="54" fillId="12" borderId="77" xfId="4" applyNumberFormat="1" applyFont="1" applyFill="1" applyBorder="1" applyAlignment="1">
      <alignment horizontal="center" vertical="center"/>
    </xf>
    <xf numFmtId="170" fontId="54" fillId="12" borderId="181" xfId="4" applyNumberFormat="1" applyFont="1" applyFill="1" applyBorder="1" applyAlignment="1">
      <alignment horizontal="center" vertical="center"/>
    </xf>
    <xf numFmtId="170" fontId="54" fillId="12" borderId="182" xfId="4" applyNumberFormat="1" applyFont="1" applyFill="1" applyBorder="1" applyAlignment="1">
      <alignment horizontal="center" vertical="center"/>
    </xf>
    <xf numFmtId="170" fontId="80" fillId="17" borderId="68" xfId="4" applyNumberFormat="1" applyFont="1" applyFill="1" applyBorder="1" applyAlignment="1">
      <alignment horizontal="center" vertical="center"/>
    </xf>
    <xf numFmtId="170" fontId="80" fillId="17" borderId="69" xfId="4" applyNumberFormat="1" applyFont="1" applyFill="1" applyBorder="1" applyAlignment="1">
      <alignment horizontal="center" vertical="center"/>
    </xf>
    <xf numFmtId="170" fontId="80" fillId="17" borderId="72" xfId="4" applyNumberFormat="1" applyFont="1" applyFill="1" applyBorder="1" applyAlignment="1">
      <alignment horizontal="center" vertical="center"/>
    </xf>
    <xf numFmtId="170" fontId="80" fillId="17" borderId="73" xfId="4" applyNumberFormat="1" applyFont="1" applyFill="1" applyBorder="1" applyAlignment="1">
      <alignment horizontal="center" vertical="center"/>
    </xf>
    <xf numFmtId="170" fontId="80" fillId="17" borderId="178" xfId="4" applyNumberFormat="1" applyFont="1" applyFill="1" applyBorder="1" applyAlignment="1">
      <alignment horizontal="center" vertical="center"/>
    </xf>
    <xf numFmtId="170" fontId="80" fillId="17" borderId="180" xfId="4" applyNumberFormat="1" applyFont="1" applyFill="1" applyBorder="1" applyAlignment="1">
      <alignment horizontal="center" vertical="center"/>
    </xf>
    <xf numFmtId="174" fontId="1" fillId="6" borderId="158" xfId="0" applyNumberFormat="1" applyFont="1" applyFill="1" applyBorder="1" applyAlignment="1">
      <alignment horizontal="center" vertical="center"/>
    </xf>
    <xf numFmtId="171" fontId="1" fillId="6" borderId="94" xfId="0" applyNumberFormat="1" applyFont="1" applyFill="1" applyBorder="1" applyAlignment="1">
      <alignment horizontal="center" vertical="center"/>
    </xf>
    <xf numFmtId="174" fontId="1" fillId="6" borderId="159" xfId="0" applyNumberFormat="1" applyFont="1" applyFill="1" applyBorder="1" applyAlignment="1">
      <alignment horizontal="center" vertical="center"/>
    </xf>
    <xf numFmtId="171" fontId="1" fillId="6" borderId="97" xfId="0" applyNumberFormat="1" applyFont="1" applyFill="1" applyBorder="1" applyAlignment="1">
      <alignment horizontal="center" vertical="center"/>
    </xf>
    <xf numFmtId="174" fontId="1" fillId="6" borderId="171" xfId="0" applyNumberFormat="1" applyFont="1" applyFill="1" applyBorder="1" applyAlignment="1">
      <alignment horizontal="center" vertical="center"/>
    </xf>
    <xf numFmtId="171" fontId="1" fillId="6" borderId="172" xfId="0" applyNumberFormat="1" applyFont="1" applyFill="1" applyBorder="1" applyAlignment="1">
      <alignment horizontal="center" vertical="center"/>
    </xf>
    <xf numFmtId="44" fontId="38" fillId="0" borderId="24" xfId="0" applyNumberFormat="1" applyFont="1" applyBorder="1" applyAlignment="1">
      <alignment horizontal="center" vertical="center"/>
    </xf>
    <xf numFmtId="44" fontId="44" fillId="3" borderId="31" xfId="0" applyNumberFormat="1" applyFont="1" applyFill="1" applyBorder="1" applyAlignment="1">
      <alignment horizontal="center" vertical="center"/>
    </xf>
    <xf numFmtId="44" fontId="38" fillId="0" borderId="29" xfId="0" applyNumberFormat="1" applyFont="1" applyBorder="1" applyAlignment="1">
      <alignment horizontal="center" vertical="center"/>
    </xf>
    <xf numFmtId="168" fontId="4" fillId="0" borderId="24" xfId="0" applyNumberFormat="1" applyFont="1" applyBorder="1" applyAlignment="1">
      <alignment horizontal="center" vertical="center"/>
    </xf>
    <xf numFmtId="44" fontId="4" fillId="0" borderId="29" xfId="0" applyNumberFormat="1" applyFont="1" applyBorder="1" applyAlignment="1">
      <alignment horizontal="center" vertical="center"/>
    </xf>
    <xf numFmtId="44" fontId="4" fillId="0" borderId="20" xfId="0" applyNumberFormat="1" applyFont="1" applyBorder="1" applyAlignment="1">
      <alignment horizontal="center" vertical="center"/>
    </xf>
    <xf numFmtId="0" fontId="27" fillId="14" borderId="187" xfId="0" applyFont="1" applyFill="1" applyBorder="1" applyAlignment="1">
      <alignment horizontal="center" vertical="center"/>
    </xf>
    <xf numFmtId="165" fontId="60" fillId="12" borderId="186" xfId="0" applyNumberFormat="1" applyFont="1" applyFill="1" applyBorder="1" applyAlignment="1" applyProtection="1">
      <alignment horizontal="center" vertical="center"/>
      <protection locked="0"/>
    </xf>
    <xf numFmtId="170" fontId="84" fillId="5" borderId="89" xfId="0" applyNumberFormat="1" applyFont="1" applyFill="1" applyBorder="1" applyAlignment="1">
      <alignment horizontal="center" vertical="center"/>
    </xf>
    <xf numFmtId="170" fontId="84" fillId="5" borderId="92" xfId="0" applyNumberFormat="1" applyFont="1" applyFill="1" applyBorder="1" applyAlignment="1">
      <alignment horizontal="center" vertical="center"/>
    </xf>
    <xf numFmtId="170" fontId="84" fillId="5" borderId="168" xfId="0" applyNumberFormat="1" applyFont="1" applyFill="1" applyBorder="1" applyAlignment="1">
      <alignment horizontal="center" vertical="center"/>
    </xf>
    <xf numFmtId="167" fontId="84" fillId="5" borderId="92" xfId="0" applyNumberFormat="1" applyFont="1" applyFill="1" applyBorder="1" applyAlignment="1">
      <alignment horizontal="center" vertical="center"/>
    </xf>
    <xf numFmtId="173" fontId="4" fillId="3" borderId="148" xfId="0" applyNumberFormat="1" applyFont="1" applyFill="1" applyBorder="1" applyAlignment="1">
      <alignment horizontal="center" vertical="center"/>
    </xf>
    <xf numFmtId="173" fontId="4" fillId="3" borderId="149" xfId="0" applyNumberFormat="1" applyFont="1" applyFill="1" applyBorder="1" applyAlignment="1">
      <alignment horizontal="center" vertical="center"/>
    </xf>
    <xf numFmtId="0" fontId="6" fillId="3" borderId="142" xfId="0" applyFont="1" applyFill="1" applyBorder="1" applyAlignment="1">
      <alignment horizontal="center" vertical="center"/>
    </xf>
    <xf numFmtId="0" fontId="6" fillId="3" borderId="143" xfId="0" applyFont="1" applyFill="1" applyBorder="1" applyAlignment="1">
      <alignment horizontal="center" vertical="center"/>
    </xf>
    <xf numFmtId="0" fontId="6" fillId="3" borderId="140" xfId="0" applyFont="1" applyFill="1" applyBorder="1" applyAlignment="1">
      <alignment horizontal="center" vertical="center"/>
    </xf>
    <xf numFmtId="0" fontId="6" fillId="3" borderId="141" xfId="0" applyFont="1" applyFill="1" applyBorder="1" applyAlignment="1">
      <alignment horizontal="center" vertical="center"/>
    </xf>
    <xf numFmtId="0" fontId="4" fillId="17" borderId="54" xfId="0" applyFont="1" applyFill="1" applyBorder="1" applyAlignment="1">
      <alignment horizontal="center" vertical="center"/>
    </xf>
    <xf numFmtId="0" fontId="4" fillId="17" borderId="55" xfId="0" applyFont="1" applyFill="1" applyBorder="1" applyAlignment="1">
      <alignment horizontal="center" vertical="center"/>
    </xf>
    <xf numFmtId="0" fontId="0" fillId="17" borderId="54" xfId="0" applyFill="1" applyBorder="1" applyAlignment="1">
      <alignment horizontal="center" vertical="center"/>
    </xf>
    <xf numFmtId="0" fontId="0" fillId="17" borderId="55" xfId="0" applyFill="1" applyBorder="1" applyAlignment="1">
      <alignment horizontal="center" vertical="center"/>
    </xf>
    <xf numFmtId="0" fontId="4" fillId="17" borderId="56" xfId="0" applyFont="1" applyFill="1" applyBorder="1" applyAlignment="1">
      <alignment horizontal="center" vertical="center"/>
    </xf>
    <xf numFmtId="0" fontId="4" fillId="17" borderId="58" xfId="0" applyFont="1" applyFill="1" applyBorder="1" applyAlignment="1">
      <alignment horizontal="center" vertical="center"/>
    </xf>
    <xf numFmtId="173" fontId="4" fillId="3" borderId="146" xfId="0" applyNumberFormat="1" applyFont="1" applyFill="1" applyBorder="1" applyAlignment="1">
      <alignment horizontal="center" vertical="center"/>
    </xf>
    <xf numFmtId="173" fontId="4" fillId="3" borderId="147" xfId="0" applyNumberFormat="1" applyFont="1" applyFill="1" applyBorder="1" applyAlignment="1">
      <alignment horizontal="center" vertical="center"/>
    </xf>
    <xf numFmtId="0" fontId="38" fillId="19" borderId="54" xfId="0" applyFont="1" applyFill="1" applyBorder="1" applyAlignment="1">
      <alignment horizontal="center" vertical="center"/>
    </xf>
    <xf numFmtId="0" fontId="38" fillId="19" borderId="55" xfId="0" applyFont="1" applyFill="1" applyBorder="1" applyAlignment="1">
      <alignment horizontal="center" vertical="center"/>
    </xf>
    <xf numFmtId="172" fontId="72" fillId="15" borderId="0" xfId="0" applyNumberFormat="1" applyFont="1" applyFill="1" applyBorder="1" applyAlignment="1">
      <alignment horizontal="left" vertical="center"/>
    </xf>
    <xf numFmtId="0" fontId="55" fillId="17" borderId="57" xfId="0" applyNumberFormat="1" applyFont="1" applyFill="1" applyBorder="1" applyAlignment="1">
      <alignment horizontal="center" vertical="center"/>
    </xf>
    <xf numFmtId="0" fontId="54" fillId="17" borderId="57" xfId="3" applyFont="1" applyFill="1" applyBorder="1" applyAlignment="1">
      <alignment horizontal="center" vertical="center"/>
    </xf>
    <xf numFmtId="0" fontId="54" fillId="17" borderId="58" xfId="3" applyFont="1" applyFill="1" applyBorder="1" applyAlignment="1">
      <alignment horizontal="center" vertical="center"/>
    </xf>
    <xf numFmtId="0" fontId="6" fillId="17" borderId="54" xfId="0" applyFont="1" applyFill="1" applyBorder="1" applyAlignment="1">
      <alignment horizontal="center" vertical="center"/>
    </xf>
    <xf numFmtId="0" fontId="6" fillId="17" borderId="55" xfId="0" applyFont="1" applyFill="1" applyBorder="1" applyAlignment="1">
      <alignment horizontal="center" vertical="center"/>
    </xf>
    <xf numFmtId="0" fontId="7" fillId="17" borderId="54" xfId="0" applyFont="1" applyFill="1" applyBorder="1" applyAlignment="1">
      <alignment horizontal="center" vertical="center"/>
    </xf>
    <xf numFmtId="0" fontId="7" fillId="17" borderId="55" xfId="0" applyFont="1" applyFill="1" applyBorder="1" applyAlignment="1">
      <alignment horizontal="center" vertical="center"/>
    </xf>
    <xf numFmtId="0" fontId="6" fillId="3" borderId="144" xfId="0" applyFont="1" applyFill="1" applyBorder="1" applyAlignment="1">
      <alignment horizontal="center" vertical="center"/>
    </xf>
    <xf numFmtId="0" fontId="6" fillId="3" borderId="145" xfId="0" applyFont="1" applyFill="1" applyBorder="1" applyAlignment="1">
      <alignment horizontal="center" vertical="center"/>
    </xf>
    <xf numFmtId="173" fontId="4" fillId="3" borderId="150" xfId="0" applyNumberFormat="1" applyFont="1" applyFill="1" applyBorder="1" applyAlignment="1">
      <alignment horizontal="center" vertical="center"/>
    </xf>
    <xf numFmtId="173" fontId="4" fillId="3" borderId="151" xfId="0" applyNumberFormat="1" applyFont="1" applyFill="1" applyBorder="1" applyAlignment="1">
      <alignment horizontal="center" vertical="center"/>
    </xf>
    <xf numFmtId="0" fontId="39" fillId="14" borderId="25" xfId="0" applyFont="1" applyFill="1" applyBorder="1" applyAlignment="1">
      <alignment horizontal="center" vertical="center"/>
    </xf>
    <xf numFmtId="0" fontId="39" fillId="14" borderId="26" xfId="0" applyFont="1" applyFill="1" applyBorder="1" applyAlignment="1">
      <alignment horizontal="center" vertical="center"/>
    </xf>
    <xf numFmtId="0" fontId="39" fillId="14" borderId="27" xfId="0" applyFont="1" applyFill="1" applyBorder="1" applyAlignment="1">
      <alignment horizontal="center" vertical="center"/>
    </xf>
    <xf numFmtId="0" fontId="42" fillId="12" borderId="32" xfId="0" applyFont="1" applyFill="1" applyBorder="1" applyAlignment="1">
      <alignment horizontal="center" vertical="center"/>
    </xf>
    <xf numFmtId="0" fontId="5" fillId="12" borderId="33" xfId="0" applyFont="1" applyFill="1" applyBorder="1" applyAlignment="1">
      <alignment horizontal="center" vertical="center"/>
    </xf>
    <xf numFmtId="0" fontId="5" fillId="12" borderId="34" xfId="0" applyFont="1" applyFill="1" applyBorder="1" applyAlignment="1">
      <alignment horizontal="center" vertical="center"/>
    </xf>
    <xf numFmtId="0" fontId="19" fillId="17" borderId="54" xfId="0" applyFont="1" applyFill="1" applyBorder="1" applyAlignment="1">
      <alignment horizontal="center" vertical="center"/>
    </xf>
    <xf numFmtId="0" fontId="19" fillId="17" borderId="55" xfId="0" applyFont="1" applyFill="1" applyBorder="1" applyAlignment="1">
      <alignment horizontal="center" vertical="center"/>
    </xf>
    <xf numFmtId="0" fontId="74" fillId="12" borderId="47" xfId="0" applyNumberFormat="1" applyFont="1" applyFill="1" applyBorder="1" applyAlignment="1">
      <alignment horizontal="center" vertical="center"/>
    </xf>
    <xf numFmtId="0" fontId="74" fillId="12" borderId="48" xfId="0" applyNumberFormat="1" applyFont="1" applyFill="1" applyBorder="1" applyAlignment="1">
      <alignment horizontal="center" vertical="center"/>
    </xf>
    <xf numFmtId="0" fontId="74" fillId="12" borderId="49" xfId="0" applyNumberFormat="1" applyFont="1" applyFill="1" applyBorder="1" applyAlignment="1">
      <alignment horizontal="center" vertical="center"/>
    </xf>
    <xf numFmtId="0" fontId="23" fillId="12" borderId="51" xfId="0" applyFont="1" applyFill="1" applyBorder="1" applyAlignment="1">
      <alignment horizontal="center" vertical="center"/>
    </xf>
    <xf numFmtId="0" fontId="23" fillId="12" borderId="52" xfId="0" applyFont="1" applyFill="1" applyBorder="1" applyAlignment="1">
      <alignment horizontal="center" vertical="center"/>
    </xf>
    <xf numFmtId="0" fontId="5" fillId="12" borderId="127" xfId="0" applyFont="1" applyFill="1" applyBorder="1" applyAlignment="1">
      <alignment horizontal="center" vertical="center"/>
    </xf>
    <xf numFmtId="0" fontId="5" fillId="12" borderId="154" xfId="0" applyFont="1" applyFill="1" applyBorder="1" applyAlignment="1">
      <alignment horizontal="center" vertical="center"/>
    </xf>
    <xf numFmtId="0" fontId="5" fillId="12" borderId="130" xfId="0" applyFont="1" applyFill="1" applyBorder="1" applyAlignment="1">
      <alignment horizontal="center" vertical="center"/>
    </xf>
    <xf numFmtId="0" fontId="19" fillId="12" borderId="54" xfId="0" applyFont="1" applyFill="1" applyBorder="1" applyAlignment="1">
      <alignment horizontal="center" vertical="center"/>
    </xf>
    <xf numFmtId="0" fontId="19" fillId="12" borderId="44" xfId="0" applyFont="1" applyFill="1" applyBorder="1" applyAlignment="1">
      <alignment horizontal="center" vertical="center"/>
    </xf>
    <xf numFmtId="0" fontId="3" fillId="12" borderId="44" xfId="0" applyFont="1" applyFill="1" applyBorder="1" applyAlignment="1">
      <alignment horizontal="center" vertical="center"/>
    </xf>
    <xf numFmtId="0" fontId="19" fillId="12" borderId="55" xfId="0" applyFont="1" applyFill="1" applyBorder="1" applyAlignment="1">
      <alignment horizontal="center" vertical="center"/>
    </xf>
    <xf numFmtId="0" fontId="54" fillId="17" borderId="56" xfId="3" applyFont="1" applyFill="1" applyBorder="1" applyAlignment="1">
      <alignment horizontal="center" vertical="center"/>
    </xf>
    <xf numFmtId="0" fontId="19" fillId="10" borderId="51" xfId="0" applyFont="1" applyFill="1" applyBorder="1" applyAlignment="1">
      <alignment horizontal="center" vertical="center"/>
    </xf>
    <xf numFmtId="0" fontId="19" fillId="10" borderId="52" xfId="0" applyFont="1" applyFill="1" applyBorder="1" applyAlignment="1">
      <alignment horizontal="center" vertical="center"/>
    </xf>
    <xf numFmtId="0" fontId="19" fillId="10" borderId="53" xfId="0" applyFont="1" applyFill="1" applyBorder="1" applyAlignment="1">
      <alignment horizontal="center" vertical="center"/>
    </xf>
    <xf numFmtId="168" fontId="54" fillId="17" borderId="54" xfId="3" applyNumberFormat="1" applyFont="1" applyFill="1" applyBorder="1" applyAlignment="1">
      <alignment horizontal="center" vertical="center"/>
    </xf>
    <xf numFmtId="168" fontId="54" fillId="17" borderId="44" xfId="3" applyNumberFormat="1" applyFont="1" applyFill="1" applyBorder="1" applyAlignment="1">
      <alignment horizontal="center" vertical="center"/>
    </xf>
    <xf numFmtId="168" fontId="54" fillId="17" borderId="44" xfId="0" applyNumberFormat="1" applyFont="1" applyFill="1" applyBorder="1" applyAlignment="1">
      <alignment horizontal="center" vertical="center"/>
    </xf>
    <xf numFmtId="168" fontId="54" fillId="17" borderId="55" xfId="3" applyNumberFormat="1" applyFont="1" applyFill="1" applyBorder="1" applyAlignment="1">
      <alignment horizontal="center" vertical="center"/>
    </xf>
    <xf numFmtId="0" fontId="42" fillId="10" borderId="51" xfId="0" applyFont="1" applyFill="1" applyBorder="1" applyAlignment="1">
      <alignment horizontal="center" vertical="center"/>
    </xf>
    <xf numFmtId="0" fontId="42" fillId="10" borderId="53" xfId="0" applyFont="1" applyFill="1" applyBorder="1" applyAlignment="1">
      <alignment horizontal="center" vertical="center"/>
    </xf>
    <xf numFmtId="0" fontId="3" fillId="12" borderId="16" xfId="0" applyFont="1" applyFill="1" applyBorder="1" applyAlignment="1">
      <alignment horizontal="center" vertical="center"/>
    </xf>
    <xf numFmtId="0" fontId="3" fillId="12" borderId="17" xfId="0" applyFont="1" applyFill="1" applyBorder="1" applyAlignment="1">
      <alignment horizontal="center" vertical="center"/>
    </xf>
    <xf numFmtId="0" fontId="3" fillId="12" borderId="18" xfId="0" applyFont="1" applyFill="1" applyBorder="1" applyAlignment="1">
      <alignment horizontal="center" vertical="center"/>
    </xf>
    <xf numFmtId="0" fontId="23" fillId="12" borderId="44" xfId="0" applyFont="1" applyFill="1" applyBorder="1" applyAlignment="1">
      <alignment horizontal="center" vertical="center"/>
    </xf>
    <xf numFmtId="0" fontId="15" fillId="10" borderId="52" xfId="0" applyFont="1" applyFill="1" applyBorder="1" applyAlignment="1">
      <alignment horizontal="center" vertical="center"/>
    </xf>
    <xf numFmtId="0" fontId="15" fillId="10" borderId="53" xfId="0" applyFont="1" applyFill="1" applyBorder="1" applyAlignment="1">
      <alignment horizontal="center" vertical="center"/>
    </xf>
    <xf numFmtId="0" fontId="75" fillId="24" borderId="115" xfId="0" applyFont="1" applyFill="1" applyBorder="1" applyAlignment="1">
      <alignment horizontal="center" vertical="center"/>
    </xf>
    <xf numFmtId="0" fontId="75" fillId="24" borderId="116" xfId="0" applyFont="1" applyFill="1" applyBorder="1" applyAlignment="1">
      <alignment horizontal="center" vertical="center"/>
    </xf>
    <xf numFmtId="172" fontId="75" fillId="24" borderId="117" xfId="0" applyNumberFormat="1" applyFont="1" applyFill="1" applyBorder="1" applyAlignment="1">
      <alignment horizontal="center" vertical="center"/>
    </xf>
    <xf numFmtId="172" fontId="75" fillId="24" borderId="118" xfId="0" applyNumberFormat="1" applyFont="1" applyFill="1" applyBorder="1" applyAlignment="1">
      <alignment horizontal="center" vertical="center"/>
    </xf>
    <xf numFmtId="172" fontId="75" fillId="24" borderId="119" xfId="0" applyNumberFormat="1" applyFont="1" applyFill="1" applyBorder="1" applyAlignment="1">
      <alignment horizontal="center" vertical="center"/>
    </xf>
    <xf numFmtId="172" fontId="75" fillId="24" borderId="120" xfId="0" applyNumberFormat="1" applyFont="1" applyFill="1" applyBorder="1" applyAlignment="1">
      <alignment horizontal="center" vertical="center"/>
    </xf>
    <xf numFmtId="0" fontId="15" fillId="10" borderId="51" xfId="0" applyFont="1" applyFill="1" applyBorder="1" applyAlignment="1">
      <alignment horizontal="center" vertical="center"/>
    </xf>
    <xf numFmtId="0" fontId="24" fillId="10" borderId="52" xfId="0" applyFont="1" applyFill="1" applyBorder="1" applyAlignment="1">
      <alignment horizontal="center" vertical="center"/>
    </xf>
    <xf numFmtId="0" fontId="66" fillId="12" borderId="0" xfId="0" applyFont="1" applyFill="1" applyAlignment="1">
      <alignment horizontal="center" vertical="center"/>
    </xf>
    <xf numFmtId="0" fontId="3" fillId="10" borderId="16" xfId="0" applyFont="1" applyFill="1" applyBorder="1" applyAlignment="1">
      <alignment horizontal="center" vertical="center"/>
    </xf>
    <xf numFmtId="0" fontId="3" fillId="10" borderId="17" xfId="0" applyFont="1" applyFill="1" applyBorder="1" applyAlignment="1">
      <alignment horizontal="center" vertical="center"/>
    </xf>
    <xf numFmtId="0" fontId="3" fillId="10" borderId="18" xfId="0" applyFont="1" applyFill="1" applyBorder="1" applyAlignment="1">
      <alignment horizontal="center" vertical="center"/>
    </xf>
    <xf numFmtId="0" fontId="39" fillId="22" borderId="25" xfId="0" applyFont="1" applyFill="1" applyBorder="1" applyAlignment="1">
      <alignment horizontal="center" vertical="center"/>
    </xf>
    <xf numFmtId="0" fontId="39" fillId="22" borderId="26" xfId="0" applyFont="1" applyFill="1" applyBorder="1" applyAlignment="1">
      <alignment horizontal="center" vertical="center"/>
    </xf>
    <xf numFmtId="0" fontId="39" fillId="22" borderId="27" xfId="0" applyFont="1" applyFill="1" applyBorder="1" applyAlignment="1">
      <alignment horizontal="center" vertical="center"/>
    </xf>
    <xf numFmtId="0" fontId="19" fillId="14" borderId="135" xfId="0" applyFont="1" applyFill="1" applyBorder="1" applyAlignment="1">
      <alignment horizontal="center"/>
    </xf>
    <xf numFmtId="0" fontId="19" fillId="14" borderId="136" xfId="0" applyFont="1" applyFill="1" applyBorder="1" applyAlignment="1">
      <alignment horizontal="center"/>
    </xf>
    <xf numFmtId="0" fontId="19" fillId="12" borderId="152" xfId="0" applyFont="1" applyFill="1" applyBorder="1" applyAlignment="1" applyProtection="1">
      <alignment horizontal="center" vertical="center"/>
    </xf>
    <xf numFmtId="0" fontId="19" fillId="12" borderId="50" xfId="0" applyFont="1" applyFill="1" applyBorder="1" applyAlignment="1" applyProtection="1">
      <alignment horizontal="center" vertical="center"/>
    </xf>
    <xf numFmtId="0" fontId="57" fillId="7" borderId="0" xfId="0" applyFont="1" applyFill="1" applyAlignment="1">
      <alignment horizontal="center" vertical="center"/>
    </xf>
    <xf numFmtId="0" fontId="48" fillId="12" borderId="80" xfId="0" applyFont="1" applyFill="1" applyBorder="1" applyAlignment="1" applyProtection="1">
      <alignment horizontal="center" vertical="center"/>
      <protection locked="0"/>
    </xf>
    <xf numFmtId="0" fontId="48" fillId="12" borderId="83" xfId="0" applyFont="1" applyFill="1" applyBorder="1" applyAlignment="1" applyProtection="1">
      <alignment horizontal="center" vertical="center"/>
      <protection locked="0"/>
    </xf>
    <xf numFmtId="0" fontId="49" fillId="12" borderId="78" xfId="0" applyFont="1" applyFill="1" applyBorder="1" applyAlignment="1">
      <alignment horizontal="center" vertical="center"/>
    </xf>
    <xf numFmtId="0" fontId="49" fillId="12" borderId="79" xfId="0" applyFont="1" applyFill="1" applyBorder="1" applyAlignment="1">
      <alignment horizontal="center" vertical="center"/>
    </xf>
    <xf numFmtId="0" fontId="49" fillId="12" borderId="81" xfId="0" applyFont="1" applyFill="1" applyBorder="1" applyAlignment="1">
      <alignment horizontal="center" vertical="center"/>
    </xf>
    <xf numFmtId="0" fontId="49" fillId="12" borderId="82" xfId="0" applyFont="1" applyFill="1" applyBorder="1" applyAlignment="1">
      <alignment horizontal="center" vertical="center"/>
    </xf>
    <xf numFmtId="0" fontId="68" fillId="24" borderId="134" xfId="0" applyFont="1" applyFill="1" applyBorder="1" applyAlignment="1">
      <alignment horizontal="center" vertical="center"/>
    </xf>
    <xf numFmtId="0" fontId="68" fillId="24" borderId="135" xfId="0" applyFont="1" applyFill="1" applyBorder="1" applyAlignment="1">
      <alignment horizontal="center" vertical="center"/>
    </xf>
    <xf numFmtId="0" fontId="76" fillId="12" borderId="125" xfId="0" applyFont="1" applyFill="1" applyBorder="1" applyAlignment="1">
      <alignment horizontal="right" vertical="center"/>
    </xf>
    <xf numFmtId="0" fontId="76" fillId="12" borderId="126" xfId="0" applyFont="1" applyFill="1" applyBorder="1" applyAlignment="1">
      <alignment horizontal="right" vertical="center"/>
    </xf>
    <xf numFmtId="0" fontId="76" fillId="12" borderId="128" xfId="0" applyFont="1" applyFill="1" applyBorder="1" applyAlignment="1">
      <alignment horizontal="right" vertical="center"/>
    </xf>
    <xf numFmtId="0" fontId="76" fillId="12" borderId="129" xfId="0" applyFont="1" applyFill="1" applyBorder="1" applyAlignment="1">
      <alignment horizontal="right" vertical="center"/>
    </xf>
    <xf numFmtId="172" fontId="76" fillId="12" borderId="126" xfId="0" applyNumberFormat="1" applyFont="1" applyFill="1" applyBorder="1" applyAlignment="1">
      <alignment horizontal="center" vertical="center"/>
    </xf>
    <xf numFmtId="172" fontId="76" fillId="12" borderId="127" xfId="0" applyNumberFormat="1" applyFont="1" applyFill="1" applyBorder="1" applyAlignment="1">
      <alignment horizontal="center" vertical="center"/>
    </xf>
    <xf numFmtId="172" fontId="76" fillId="12" borderId="129" xfId="0" applyNumberFormat="1" applyFont="1" applyFill="1" applyBorder="1" applyAlignment="1">
      <alignment horizontal="center" vertical="center"/>
    </xf>
    <xf numFmtId="172" fontId="76" fillId="12" borderId="130" xfId="0" applyNumberFormat="1" applyFont="1" applyFill="1" applyBorder="1" applyAlignment="1">
      <alignment horizontal="center" vertical="center"/>
    </xf>
    <xf numFmtId="0" fontId="69" fillId="25" borderId="105" xfId="0" applyFont="1" applyFill="1" applyBorder="1" applyAlignment="1" applyProtection="1">
      <alignment horizontal="center" vertical="center"/>
      <protection locked="0"/>
    </xf>
    <xf numFmtId="0" fontId="69" fillId="25" borderId="106" xfId="0" applyFont="1" applyFill="1" applyBorder="1" applyAlignment="1" applyProtection="1">
      <alignment horizontal="center" vertical="center"/>
      <protection locked="0"/>
    </xf>
    <xf numFmtId="173" fontId="4" fillId="25" borderId="109" xfId="0" applyNumberFormat="1" applyFont="1" applyFill="1" applyBorder="1" applyAlignment="1" applyProtection="1">
      <alignment horizontal="center" vertical="center"/>
      <protection locked="0"/>
    </xf>
    <xf numFmtId="173" fontId="4" fillId="25" borderId="107" xfId="0" applyNumberFormat="1" applyFont="1" applyFill="1" applyBorder="1" applyAlignment="1" applyProtection="1">
      <alignment horizontal="center" vertical="center"/>
      <protection locked="0"/>
    </xf>
    <xf numFmtId="0" fontId="69" fillId="25" borderId="121" xfId="0" applyFont="1" applyFill="1" applyBorder="1" applyAlignment="1" applyProtection="1">
      <alignment horizontal="center" vertical="center"/>
      <protection locked="0"/>
    </xf>
    <xf numFmtId="0" fontId="69" fillId="25" borderId="122" xfId="0" applyFont="1" applyFill="1" applyBorder="1" applyAlignment="1" applyProtection="1">
      <alignment horizontal="center" vertical="center"/>
      <protection locked="0"/>
    </xf>
    <xf numFmtId="173" fontId="4" fillId="25" borderId="123" xfId="0" applyNumberFormat="1" applyFont="1" applyFill="1" applyBorder="1" applyAlignment="1" applyProtection="1">
      <alignment horizontal="center" vertical="center"/>
      <protection locked="0"/>
    </xf>
    <xf numFmtId="173" fontId="4" fillId="25" borderId="124" xfId="0" applyNumberFormat="1" applyFont="1" applyFill="1" applyBorder="1" applyAlignment="1" applyProtection="1">
      <alignment horizontal="center" vertical="center"/>
      <protection locked="0"/>
    </xf>
    <xf numFmtId="0" fontId="69" fillId="25" borderId="103" xfId="0" applyFont="1" applyFill="1" applyBorder="1" applyAlignment="1" applyProtection="1">
      <alignment horizontal="center" vertical="center"/>
      <protection locked="0"/>
    </xf>
    <xf numFmtId="0" fontId="69" fillId="25" borderId="104" xfId="0" applyFont="1" applyFill="1" applyBorder="1" applyAlignment="1" applyProtection="1">
      <alignment horizontal="center" vertical="center"/>
      <protection locked="0"/>
    </xf>
    <xf numFmtId="173" fontId="4" fillId="25" borderId="108" xfId="0" applyNumberFormat="1" applyFont="1" applyFill="1" applyBorder="1" applyAlignment="1" applyProtection="1">
      <alignment horizontal="center" vertical="center"/>
      <protection locked="0"/>
    </xf>
    <xf numFmtId="173" fontId="4" fillId="25" borderId="102" xfId="0" applyNumberFormat="1" applyFont="1" applyFill="1" applyBorder="1" applyAlignment="1" applyProtection="1">
      <alignment horizontal="center" vertical="center"/>
      <protection locked="0"/>
    </xf>
    <xf numFmtId="0" fontId="77" fillId="12" borderId="125" xfId="0" applyFont="1" applyFill="1" applyBorder="1" applyAlignment="1">
      <alignment horizontal="center" vertical="center"/>
    </xf>
    <xf numFmtId="0" fontId="77" fillId="12" borderId="126" xfId="0" applyFont="1" applyFill="1" applyBorder="1" applyAlignment="1">
      <alignment horizontal="center" vertical="center"/>
    </xf>
    <xf numFmtId="0" fontId="77" fillId="12" borderId="127" xfId="0" applyFont="1" applyFill="1" applyBorder="1" applyAlignment="1">
      <alignment horizontal="center" vertical="center"/>
    </xf>
    <xf numFmtId="0" fontId="77" fillId="12" borderId="128" xfId="0" applyFont="1" applyFill="1" applyBorder="1" applyAlignment="1">
      <alignment horizontal="center" vertical="center"/>
    </xf>
    <xf numFmtId="0" fontId="77" fillId="12" borderId="129" xfId="0" applyFont="1" applyFill="1" applyBorder="1" applyAlignment="1">
      <alignment horizontal="center" vertical="center"/>
    </xf>
    <xf numFmtId="0" fontId="77" fillId="12" borderId="130" xfId="0" applyFont="1" applyFill="1" applyBorder="1" applyAlignment="1">
      <alignment horizontal="center" vertical="center"/>
    </xf>
    <xf numFmtId="0" fontId="19" fillId="12" borderId="153" xfId="0" applyFont="1" applyFill="1" applyBorder="1" applyAlignment="1">
      <alignment horizontal="center" vertical="center"/>
    </xf>
    <xf numFmtId="0" fontId="19" fillId="12" borderId="0" xfId="0" applyFont="1" applyFill="1" applyBorder="1" applyAlignment="1">
      <alignment horizontal="center" vertical="center"/>
    </xf>
    <xf numFmtId="0" fontId="19" fillId="12" borderId="154" xfId="0" applyFont="1" applyFill="1" applyBorder="1" applyAlignment="1">
      <alignment horizontal="center" vertical="center"/>
    </xf>
    <xf numFmtId="0" fontId="81" fillId="12" borderId="128" xfId="0" applyFont="1" applyFill="1" applyBorder="1" applyAlignment="1">
      <alignment horizontal="center" vertical="center"/>
    </xf>
    <xf numFmtId="0" fontId="81" fillId="12" borderId="129" xfId="0" applyFont="1" applyFill="1" applyBorder="1" applyAlignment="1">
      <alignment horizontal="center" vertical="center"/>
    </xf>
    <xf numFmtId="0" fontId="81" fillId="12" borderId="130" xfId="0" applyFont="1" applyFill="1" applyBorder="1" applyAlignment="1">
      <alignment horizontal="center" vertical="center"/>
    </xf>
    <xf numFmtId="0" fontId="79" fillId="24" borderId="155" xfId="0" applyFont="1" applyFill="1" applyBorder="1" applyAlignment="1">
      <alignment horizontal="center"/>
    </xf>
    <xf numFmtId="0" fontId="79" fillId="24" borderId="156" xfId="0" applyFont="1" applyFill="1" applyBorder="1" applyAlignment="1">
      <alignment horizontal="center"/>
    </xf>
    <xf numFmtId="0" fontId="79" fillId="24" borderId="157" xfId="0" applyFont="1" applyFill="1" applyBorder="1" applyAlignment="1">
      <alignment horizontal="center"/>
    </xf>
    <xf numFmtId="0" fontId="82" fillId="12" borderId="125" xfId="0" applyFont="1" applyFill="1" applyBorder="1" applyAlignment="1">
      <alignment horizontal="center" vertical="center"/>
    </xf>
    <xf numFmtId="0" fontId="82" fillId="12" borderId="126" xfId="0" applyFont="1" applyFill="1" applyBorder="1" applyAlignment="1">
      <alignment horizontal="center" vertical="center"/>
    </xf>
    <xf numFmtId="0" fontId="82" fillId="12" borderId="127" xfId="0" applyFont="1" applyFill="1" applyBorder="1" applyAlignment="1">
      <alignment horizontal="center" vertical="center"/>
    </xf>
    <xf numFmtId="0" fontId="82" fillId="12" borderId="153" xfId="0" applyFont="1" applyFill="1" applyBorder="1" applyAlignment="1">
      <alignment horizontal="center" vertical="center"/>
    </xf>
    <xf numFmtId="0" fontId="82" fillId="12" borderId="0" xfId="0" applyFont="1" applyFill="1" applyBorder="1" applyAlignment="1">
      <alignment horizontal="center" vertical="center"/>
    </xf>
    <xf numFmtId="0" fontId="82" fillId="12" borderId="154" xfId="0" applyFont="1" applyFill="1" applyBorder="1" applyAlignment="1">
      <alignment horizontal="center" vertical="center"/>
    </xf>
    <xf numFmtId="0" fontId="82" fillId="12" borderId="128" xfId="0" applyFont="1" applyFill="1" applyBorder="1" applyAlignment="1">
      <alignment horizontal="center" vertical="center"/>
    </xf>
    <xf numFmtId="0" fontId="82" fillId="12" borderId="129" xfId="0" applyFont="1" applyFill="1" applyBorder="1" applyAlignment="1">
      <alignment horizontal="center" vertical="center"/>
    </xf>
    <xf numFmtId="0" fontId="82" fillId="12" borderId="130" xfId="0" applyFont="1" applyFill="1" applyBorder="1" applyAlignment="1">
      <alignment horizontal="center" vertical="center"/>
    </xf>
    <xf numFmtId="0" fontId="47" fillId="12" borderId="125" xfId="0" applyFont="1" applyFill="1" applyBorder="1" applyAlignment="1">
      <alignment horizontal="center"/>
    </xf>
    <xf numFmtId="0" fontId="47" fillId="12" borderId="126" xfId="0" applyFont="1" applyFill="1" applyBorder="1" applyAlignment="1">
      <alignment horizontal="center"/>
    </xf>
    <xf numFmtId="0" fontId="47" fillId="12" borderId="127" xfId="0" applyFont="1" applyFill="1" applyBorder="1" applyAlignment="1">
      <alignment horizontal="center"/>
    </xf>
    <xf numFmtId="0" fontId="47" fillId="12" borderId="128" xfId="0" applyFont="1" applyFill="1" applyBorder="1" applyAlignment="1">
      <alignment horizontal="center"/>
    </xf>
    <xf numFmtId="0" fontId="47" fillId="12" borderId="129" xfId="0" applyFont="1" applyFill="1" applyBorder="1" applyAlignment="1">
      <alignment horizontal="center"/>
    </xf>
    <xf numFmtId="0" fontId="47" fillId="12" borderId="130" xfId="0" applyFont="1" applyFill="1" applyBorder="1" applyAlignment="1">
      <alignment horizontal="center"/>
    </xf>
    <xf numFmtId="0" fontId="47" fillId="30" borderId="78" xfId="0" applyFont="1" applyFill="1" applyBorder="1" applyAlignment="1">
      <alignment horizontal="center" vertical="top" wrapText="1"/>
    </xf>
    <xf numFmtId="0" fontId="47" fillId="30" borderId="79" xfId="0" applyFont="1" applyFill="1" applyBorder="1" applyAlignment="1">
      <alignment horizontal="center" vertical="top" wrapText="1"/>
    </xf>
    <xf numFmtId="0" fontId="47" fillId="30" borderId="80" xfId="0" applyFont="1" applyFill="1" applyBorder="1" applyAlignment="1">
      <alignment horizontal="center" vertical="top" wrapText="1"/>
    </xf>
    <xf numFmtId="0" fontId="47" fillId="30" borderId="100" xfId="0" applyFont="1" applyFill="1" applyBorder="1" applyAlignment="1">
      <alignment horizontal="center" vertical="top" wrapText="1"/>
    </xf>
    <xf numFmtId="0" fontId="47" fillId="30" borderId="0" xfId="0" applyFont="1" applyFill="1" applyBorder="1" applyAlignment="1">
      <alignment horizontal="center" vertical="top" wrapText="1"/>
    </xf>
    <xf numFmtId="0" fontId="47" fillId="30" borderId="101" xfId="0" applyFont="1" applyFill="1" applyBorder="1" applyAlignment="1">
      <alignment horizontal="center" vertical="top" wrapText="1"/>
    </xf>
    <xf numFmtId="0" fontId="47" fillId="30" borderId="81" xfId="0" applyFont="1" applyFill="1" applyBorder="1" applyAlignment="1">
      <alignment horizontal="center" vertical="top" wrapText="1"/>
    </xf>
    <xf numFmtId="0" fontId="47" fillId="30" borderId="82" xfId="0" applyFont="1" applyFill="1" applyBorder="1" applyAlignment="1">
      <alignment horizontal="center" vertical="top" wrapText="1"/>
    </xf>
    <xf numFmtId="0" fontId="47" fillId="30" borderId="83" xfId="0" applyFont="1" applyFill="1" applyBorder="1" applyAlignment="1">
      <alignment horizontal="center" vertical="top" wrapText="1"/>
    </xf>
    <xf numFmtId="0" fontId="19" fillId="28" borderId="114" xfId="0" applyFont="1" applyFill="1" applyBorder="1" applyAlignment="1">
      <alignment horizontal="center"/>
    </xf>
    <xf numFmtId="0" fontId="19" fillId="28" borderId="10" xfId="0" applyFont="1" applyFill="1" applyBorder="1" applyAlignment="1">
      <alignment horizontal="center"/>
    </xf>
    <xf numFmtId="49" fontId="19" fillId="28" borderId="110" xfId="0" applyNumberFormat="1" applyFont="1" applyFill="1" applyBorder="1" applyAlignment="1">
      <alignment horizontal="center"/>
    </xf>
    <xf numFmtId="49" fontId="19" fillId="28" borderId="13" xfId="0" applyNumberFormat="1" applyFont="1" applyFill="1" applyBorder="1" applyAlignment="1">
      <alignment horizontal="center"/>
    </xf>
    <xf numFmtId="0" fontId="19" fillId="27" borderId="14" xfId="0" applyFont="1" applyFill="1" applyBorder="1" applyAlignment="1">
      <alignment horizontal="center"/>
    </xf>
    <xf numFmtId="0" fontId="19" fillId="27" borderId="15" xfId="0" applyFont="1" applyFill="1" applyBorder="1" applyAlignment="1">
      <alignment horizontal="center"/>
    </xf>
  </cellXfs>
  <cellStyles count="47">
    <cellStyle name="Excel Built-in Normal" xfId="2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5" builtinId="9" hidden="1"/>
    <cellStyle name="Lien hypertexte visité" xfId="26" builtinId="9" hidden="1"/>
    <cellStyle name="Lien hypertexte visité" xfId="27" builtinId="9" hidden="1"/>
    <cellStyle name="Lien hypertexte visité" xfId="28" builtinId="9" hidden="1"/>
    <cellStyle name="Lien hypertexte visité" xfId="29" builtinId="9" hidden="1"/>
    <cellStyle name="Lien hypertexte visité" xfId="30" builtinId="9" hidden="1"/>
    <cellStyle name="Lien hypertexte visité" xfId="31" builtinId="9" hidden="1"/>
    <cellStyle name="Lien hypertexte visité" xfId="32" builtinId="9" hidden="1"/>
    <cellStyle name="Lien hypertexte visité" xfId="33" builtinId="9" hidden="1"/>
    <cellStyle name="Lien hypertexte visité" xfId="34" builtinId="9" hidden="1"/>
    <cellStyle name="Lien hypertexte visité" xfId="35" builtinId="9" hidden="1"/>
    <cellStyle name="Lien hypertexte visité" xfId="36" builtinId="9" hidden="1"/>
    <cellStyle name="Lien hypertexte visité" xfId="37" builtinId="9" hidden="1"/>
    <cellStyle name="Lien hypertexte visité" xfId="38" builtinId="9" hidden="1"/>
    <cellStyle name="Lien hypertexte visité" xfId="39" builtinId="9" hidden="1"/>
    <cellStyle name="Lien hypertexte visité" xfId="40" builtinId="9" hidden="1"/>
    <cellStyle name="Lien hypertexte visité" xfId="41" builtinId="9" hidden="1"/>
    <cellStyle name="Lien hypertexte visité" xfId="42" builtinId="9" hidden="1"/>
    <cellStyle name="Lien hypertexte visité" xfId="43" builtinId="9" hidden="1"/>
    <cellStyle name="Lien hypertexte visité" xfId="44" builtinId="9" hidden="1"/>
    <cellStyle name="Lien hypertexte visité" xfId="45" builtinId="9" hidden="1"/>
    <cellStyle name="Lien hypertexte visité" xfId="46" builtinId="9" hidden="1"/>
    <cellStyle name="Neutre" xfId="3" builtinId="28"/>
    <cellStyle name="Normal" xfId="0" builtinId="0"/>
    <cellStyle name="Normal 2" xfId="1"/>
    <cellStyle name="Sortie" xfId="4" builtinId="21"/>
  </cellStyles>
  <dxfs count="8"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 patternType="solid">
          <fgColor indexed="64"/>
          <bgColor rgb="FFFFFF94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solid">
          <bgColor rgb="FFFF0000"/>
        </patternFill>
      </fill>
    </dxf>
  </dxfs>
  <tableStyles count="0" defaultTableStyle="TableStyleMedium9" defaultPivotStyle="PivotStyleLight16"/>
  <colors>
    <mruColors>
      <color rgb="FF0087E8"/>
      <color rgb="FFD2FDCC"/>
      <color rgb="FFE0FD9F"/>
      <color rgb="FFBFE771"/>
      <color rgb="FFA2C45F"/>
      <color rgb="FFAEFB88"/>
      <color rgb="FFD0FC7C"/>
      <color rgb="FF99E352"/>
      <color rgb="FFC6FDC3"/>
      <color rgb="FFB0FCBB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Relationship Id="rId8" Type="http://schemas.openxmlformats.org/officeDocument/2006/relationships/calcChain" Target="calcChain.xml"/><Relationship Id="rId9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268110</xdr:colOff>
      <xdr:row>1</xdr:row>
      <xdr:rowOff>28221</xdr:rowOff>
    </xdr:from>
    <xdr:to>
      <xdr:col>19</xdr:col>
      <xdr:colOff>620888</xdr:colOff>
      <xdr:row>2</xdr:row>
      <xdr:rowOff>296332</xdr:rowOff>
    </xdr:to>
    <xdr:sp macro="[0]!MasquerStats" textlink="">
      <xdr:nvSpPr>
        <xdr:cNvPr id="2" name="Plaque 1"/>
        <xdr:cNvSpPr/>
      </xdr:nvSpPr>
      <xdr:spPr>
        <a:xfrm>
          <a:off x="13385800" y="218721"/>
          <a:ext cx="0" cy="357011"/>
        </a:xfrm>
        <a:prstGeom prst="bevel">
          <a:avLst/>
        </a:prstGeom>
        <a:solidFill>
          <a:srgbClr val="7030A0"/>
        </a:solidFill>
        <a:effectLst>
          <a:glow rad="139700">
            <a:schemeClr val="accent4">
              <a:satMod val="175000"/>
              <a:alpha val="40000"/>
            </a:schemeClr>
          </a:glow>
          <a:outerShdw blurRad="50800" dist="38100" dir="18900000" algn="bl" rotWithShape="0">
            <a:prstClr val="black">
              <a:alpha val="40000"/>
            </a:prstClr>
          </a:outerShdw>
        </a:effectLst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Masquer</a:t>
          </a:r>
          <a:r>
            <a:rPr lang="fr-FR" sz="1400" b="1" baseline="0">
              <a:solidFill>
                <a:schemeClr val="bg1"/>
              </a:solidFill>
            </a:rPr>
            <a:t> les statistiques détaillées</a:t>
          </a:r>
          <a:endParaRPr lang="fr-FR" sz="1400" b="1">
            <a:solidFill>
              <a:schemeClr val="bg1"/>
            </a:solidFill>
          </a:endParaRPr>
        </a:p>
      </xdr:txBody>
    </xdr:sp>
    <xdr:clientData/>
  </xdr:twoCellAnchor>
  <xdr:twoCellAnchor>
    <xdr:from>
      <xdr:col>14</xdr:col>
      <xdr:colOff>395106</xdr:colOff>
      <xdr:row>2</xdr:row>
      <xdr:rowOff>0</xdr:rowOff>
    </xdr:from>
    <xdr:to>
      <xdr:col>14</xdr:col>
      <xdr:colOff>3824110</xdr:colOff>
      <xdr:row>4</xdr:row>
      <xdr:rowOff>70555</xdr:rowOff>
    </xdr:to>
    <xdr:sp macro="[0]!AfficherStats" textlink="">
      <xdr:nvSpPr>
        <xdr:cNvPr id="4" name="Plaque 3"/>
        <xdr:cNvSpPr/>
      </xdr:nvSpPr>
      <xdr:spPr>
        <a:xfrm>
          <a:off x="10315217" y="395111"/>
          <a:ext cx="3429004" cy="465666"/>
        </a:xfrm>
        <a:prstGeom prst="bevel">
          <a:avLst/>
        </a:prstGeom>
        <a:solidFill>
          <a:schemeClr val="tx1">
            <a:lumMod val="75000"/>
            <a:lumOff val="25000"/>
          </a:schemeClr>
        </a:solidFill>
        <a:ln>
          <a:solidFill>
            <a:schemeClr val="tx1"/>
          </a:solidFill>
        </a:ln>
        <a:effectLst>
          <a:glow rad="139700">
            <a:schemeClr val="tx1">
              <a:alpha val="40000"/>
            </a:schemeClr>
          </a:glow>
          <a:outerShdw blurRad="50800" dist="38100" dir="18900000" algn="bl" rotWithShape="0">
            <a:prstClr val="black">
              <a:alpha val="40000"/>
            </a:prstClr>
          </a:outerShdw>
        </a:effectLst>
      </xdr:spPr>
      <xdr:style>
        <a:lnRef idx="0">
          <a:schemeClr val="dk1"/>
        </a:lnRef>
        <a:fillRef idx="3">
          <a:schemeClr val="dk1"/>
        </a:fillRef>
        <a:effectRef idx="3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bg1"/>
              </a:solidFill>
            </a:rPr>
            <a:t>Afficher les statistiques détaillées</a:t>
          </a:r>
        </a:p>
      </xdr:txBody>
    </xdr:sp>
    <xdr:clientData/>
  </xdr:twoCellAnchor>
  <xdr:twoCellAnchor>
    <xdr:from>
      <xdr:col>33</xdr:col>
      <xdr:colOff>141111</xdr:colOff>
      <xdr:row>26</xdr:row>
      <xdr:rowOff>98781</xdr:rowOff>
    </xdr:from>
    <xdr:to>
      <xdr:col>36</xdr:col>
      <xdr:colOff>620889</xdr:colOff>
      <xdr:row>29</xdr:row>
      <xdr:rowOff>98778</xdr:rowOff>
    </xdr:to>
    <xdr:sp macro="[0]!EffacerTableau" textlink="">
      <xdr:nvSpPr>
        <xdr:cNvPr id="5" name="Plaque 4"/>
        <xdr:cNvSpPr/>
      </xdr:nvSpPr>
      <xdr:spPr>
        <a:xfrm>
          <a:off x="28659667" y="5334003"/>
          <a:ext cx="3810000" cy="592664"/>
        </a:xfrm>
        <a:prstGeom prst="bevel">
          <a:avLst/>
        </a:prstGeom>
        <a:solidFill>
          <a:srgbClr val="FF0000"/>
        </a:solidFill>
        <a:ln>
          <a:solidFill>
            <a:srgbClr val="C00000"/>
          </a:solidFill>
        </a:ln>
        <a:effectLst>
          <a:glow rad="139700">
            <a:schemeClr val="accent2">
              <a:satMod val="175000"/>
              <a:alpha val="40000"/>
            </a:schemeClr>
          </a:glow>
          <a:outerShdw blurRad="50800" dist="38100" dir="18900000" algn="b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bg-BG" sz="1400" b="1" cap="none" spc="0">
              <a:ln>
                <a:noFill/>
              </a:ln>
              <a:solidFill>
                <a:schemeClr val="bg1"/>
              </a:solidFill>
              <a:effectLst/>
            </a:rPr>
            <a:t>/!\</a:t>
          </a:r>
          <a:r>
            <a:rPr lang="fr-FR" sz="1400" b="1" cap="none" spc="0">
              <a:ln>
                <a:noFill/>
              </a:ln>
              <a:solidFill>
                <a:schemeClr val="bg1"/>
              </a:solidFill>
              <a:effectLst/>
            </a:rPr>
            <a:t> Remettre à zéro ce tableau </a:t>
          </a:r>
          <a:r>
            <a:rPr lang="bg-BG" sz="1400" b="1" cap="none" spc="0">
              <a:ln>
                <a:noFill/>
              </a:ln>
              <a:solidFill>
                <a:schemeClr val="bg1"/>
              </a:solidFill>
              <a:effectLst/>
            </a:rPr>
            <a:t>/!\</a:t>
          </a:r>
          <a:r>
            <a:rPr lang="fr-FR" sz="1400" b="1" cap="none" spc="0">
              <a:ln>
                <a:noFill/>
              </a:ln>
              <a:solidFill>
                <a:schemeClr val="bg1"/>
              </a:solidFill>
              <a:effectLst/>
            </a:rPr>
            <a:t> 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352778</xdr:colOff>
      <xdr:row>25</xdr:row>
      <xdr:rowOff>56447</xdr:rowOff>
    </xdr:from>
    <xdr:to>
      <xdr:col>19</xdr:col>
      <xdr:colOff>773289</xdr:colOff>
      <xdr:row>38</xdr:row>
      <xdr:rowOff>42335</xdr:rowOff>
    </xdr:to>
    <xdr:sp macro="" textlink="">
      <xdr:nvSpPr>
        <xdr:cNvPr id="4" name="Rectangle avec flèche vers le haut 3"/>
        <xdr:cNvSpPr/>
      </xdr:nvSpPr>
      <xdr:spPr>
        <a:xfrm>
          <a:off x="13095111" y="4826003"/>
          <a:ext cx="3214511" cy="2384776"/>
        </a:xfrm>
        <a:prstGeom prst="upArrowCallout">
          <a:avLst/>
        </a:prstGeom>
        <a:effectLst>
          <a:glow rad="139700">
            <a:schemeClr val="accent5">
              <a:satMod val="175000"/>
              <a:alpha val="40000"/>
            </a:schemeClr>
          </a:glow>
          <a:outerShdw blurRad="50800" dist="38100" dir="18900000" algn="bl" rotWithShape="0">
            <a:prstClr val="black">
              <a:alpha val="40000"/>
            </a:prstClr>
          </a:outerShdw>
        </a:effectLst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 baseline="0">
              <a:solidFill>
                <a:schemeClr val="tx1"/>
              </a:solidFill>
            </a:rPr>
            <a:t>Modifier les données ici, elles seront automatiquement affichées sous la même forme sur les 12 mois de votre planning.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56445</xdr:colOff>
      <xdr:row>26</xdr:row>
      <xdr:rowOff>15521</xdr:rowOff>
    </xdr:from>
    <xdr:to>
      <xdr:col>11</xdr:col>
      <xdr:colOff>183445</xdr:colOff>
      <xdr:row>39</xdr:row>
      <xdr:rowOff>112888</xdr:rowOff>
    </xdr:to>
    <xdr:sp macro="" textlink="">
      <xdr:nvSpPr>
        <xdr:cNvPr id="18" name="Rectangle avec flèche vers le haut 17"/>
        <xdr:cNvSpPr/>
      </xdr:nvSpPr>
      <xdr:spPr>
        <a:xfrm>
          <a:off x="5065889" y="4968521"/>
          <a:ext cx="3132667" cy="2496256"/>
        </a:xfrm>
        <a:prstGeom prst="upArrowCallout">
          <a:avLst/>
        </a:prstGeom>
        <a:effectLst>
          <a:glow rad="139700">
            <a:schemeClr val="accent2">
              <a:satMod val="175000"/>
              <a:alpha val="40000"/>
            </a:schemeClr>
          </a:glow>
          <a:outerShdw blurRad="50800" dist="38100" dir="18900000" algn="bl" rotWithShape="0">
            <a:prstClr val="black">
              <a:alpha val="40000"/>
            </a:prstClr>
          </a:outerShdw>
        </a:effectLst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tx1"/>
              </a:solidFill>
            </a:rPr>
            <a:t>Indiquer ici l'année que vous désirez.</a:t>
          </a:r>
        </a:p>
        <a:p>
          <a:pPr algn="ctr"/>
          <a:r>
            <a:rPr lang="fr-FR" sz="1400" b="1">
              <a:solidFill>
                <a:schemeClr val="tx1"/>
              </a:solidFill>
            </a:rPr>
            <a:t>Elle se mettra automatiquement à jour dans la case M1 de cette feuille pour les jours fériés et dans les autres feuilles de ce classeur excel en remplissant automatiquement vos plannings.</a:t>
          </a:r>
        </a:p>
      </xdr:txBody>
    </xdr:sp>
    <xdr:clientData/>
  </xdr:twoCellAnchor>
  <xdr:twoCellAnchor>
    <xdr:from>
      <xdr:col>8</xdr:col>
      <xdr:colOff>14110</xdr:colOff>
      <xdr:row>0</xdr:row>
      <xdr:rowOff>0</xdr:rowOff>
    </xdr:from>
    <xdr:to>
      <xdr:col>11</xdr:col>
      <xdr:colOff>0</xdr:colOff>
      <xdr:row>8</xdr:row>
      <xdr:rowOff>42333</xdr:rowOff>
    </xdr:to>
    <xdr:sp macro="" textlink="">
      <xdr:nvSpPr>
        <xdr:cNvPr id="21" name="Flèche vers la gauche 20"/>
        <xdr:cNvSpPr/>
      </xdr:nvSpPr>
      <xdr:spPr>
        <a:xfrm>
          <a:off x="5023554" y="0"/>
          <a:ext cx="2991557" cy="1509889"/>
        </a:xfrm>
        <a:prstGeom prst="leftArrow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rgbClr val="000000"/>
              </a:solidFill>
            </a:rPr>
            <a:t>Vous pouvez modifier les colonnes </a:t>
          </a:r>
          <a:r>
            <a:rPr lang="fr-FR" sz="1400" b="1">
              <a:solidFill>
                <a:schemeClr val="bg1"/>
              </a:solidFill>
            </a:rPr>
            <a:t>G</a:t>
          </a:r>
          <a:r>
            <a:rPr lang="fr-FR" sz="1400" b="1">
              <a:solidFill>
                <a:srgbClr val="000000"/>
              </a:solidFill>
            </a:rPr>
            <a:t> et </a:t>
          </a:r>
          <a:r>
            <a:rPr lang="fr-FR" sz="1400" b="1">
              <a:solidFill>
                <a:srgbClr val="FFFFFF"/>
              </a:solidFill>
            </a:rPr>
            <a:t>H</a:t>
          </a:r>
          <a:r>
            <a:rPr lang="fr-FR" sz="1400" b="1">
              <a:solidFill>
                <a:srgbClr val="000000"/>
              </a:solidFill>
            </a:rPr>
            <a:t>.</a:t>
          </a:r>
        </a:p>
      </xdr:txBody>
    </xdr:sp>
    <xdr:clientData/>
  </xdr:twoCellAnchor>
  <xdr:twoCellAnchor>
    <xdr:from>
      <xdr:col>16</xdr:col>
      <xdr:colOff>28224</xdr:colOff>
      <xdr:row>23</xdr:row>
      <xdr:rowOff>70556</xdr:rowOff>
    </xdr:from>
    <xdr:to>
      <xdr:col>20</xdr:col>
      <xdr:colOff>3</xdr:colOff>
      <xdr:row>24</xdr:row>
      <xdr:rowOff>112888</xdr:rowOff>
    </xdr:to>
    <xdr:sp macro="" textlink="">
      <xdr:nvSpPr>
        <xdr:cNvPr id="2" name="Parenthèse ouvrante 1"/>
        <xdr:cNvSpPr/>
      </xdr:nvSpPr>
      <xdr:spPr>
        <a:xfrm rot="16200000">
          <a:off x="14562670" y="2652887"/>
          <a:ext cx="239888" cy="3824113"/>
        </a:xfrm>
        <a:prstGeom prst="leftBracket">
          <a:avLst/>
        </a:prstGeom>
      </xdr:spPr>
      <xdr:style>
        <a:lnRef idx="3">
          <a:schemeClr val="accent5"/>
        </a:lnRef>
        <a:fillRef idx="0">
          <a:schemeClr val="accent5"/>
        </a:fillRef>
        <a:effectRef idx="2">
          <a:schemeClr val="accent5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232834</xdr:colOff>
      <xdr:row>24</xdr:row>
      <xdr:rowOff>84666</xdr:rowOff>
    </xdr:from>
    <xdr:to>
      <xdr:col>10</xdr:col>
      <xdr:colOff>1</xdr:colOff>
      <xdr:row>25</xdr:row>
      <xdr:rowOff>63498</xdr:rowOff>
    </xdr:to>
    <xdr:sp macro="" textlink="">
      <xdr:nvSpPr>
        <xdr:cNvPr id="3" name="Parenthèse ouvrante 2"/>
        <xdr:cNvSpPr/>
      </xdr:nvSpPr>
      <xdr:spPr>
        <a:xfrm rot="16200000">
          <a:off x="6540502" y="4190998"/>
          <a:ext cx="176388" cy="1107723"/>
        </a:xfrm>
        <a:prstGeom prst="leftBracket">
          <a:avLst/>
        </a:prstGeom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22</xdr:col>
      <xdr:colOff>804334</xdr:colOff>
      <xdr:row>101</xdr:row>
      <xdr:rowOff>112889</xdr:rowOff>
    </xdr:from>
    <xdr:to>
      <xdr:col>24</xdr:col>
      <xdr:colOff>15523</xdr:colOff>
      <xdr:row>104</xdr:row>
      <xdr:rowOff>19755</xdr:rowOff>
    </xdr:to>
    <xdr:pic>
      <xdr:nvPicPr>
        <xdr:cNvPr id="49" name="Image 48" descr="Capture d’écran 2015-11-27 à 03.03.12.pn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120556" y="18739556"/>
          <a:ext cx="8763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Relationship Id="rId3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externalLinkPath" Target="/Users/Olivier/AppData/Local/Microsoft/Windows/INetCache/IE/DFLLQTVQ/Planning%20auto%20V2%20modifi&#233;.xlsm" TargetMode="External"/><Relationship Id="rId4" Type="http://schemas.openxmlformats.org/officeDocument/2006/relationships/externalLinkPath" Target="/Users/Olivier/AppData/Local/Microsoft/Windows/INetCache/IE/DFLLQTVQ/Planning%20auto%20V2%20modifi&#233;.xlsm" TargetMode="External"/><Relationship Id="rId5" Type="http://schemas.openxmlformats.org/officeDocument/2006/relationships/externalLinkPath" Target="/Users/Olivier/AppData/Local/Microsoft/Windows/INetCache/IE/DFLLQTVQ/Planning%20auto%20V2%20modifi&#233;.xlsm" TargetMode="External"/><Relationship Id="rId6" Type="http://schemas.openxmlformats.org/officeDocument/2006/relationships/externalLinkPath" Target="/Users/Olivier/AppData/Local/Microsoft/Windows/INetCache/IE/DFLLQTVQ/Planning%20auto%20V2%20modifi&#233;.xlsm" TargetMode="External"/><Relationship Id="rId7" Type="http://schemas.openxmlformats.org/officeDocument/2006/relationships/externalLinkPath" Target="/Users/Olivier/AppData/Local/Microsoft/Windows/INetCache/IE/DFLLQTVQ/Planning%20auto%20V2%20modifi&#233;.xlsm" TargetMode="External"/><Relationship Id="rId8" Type="http://schemas.openxmlformats.org/officeDocument/2006/relationships/externalLinkPath" Target="/Users/Olivier/AppData/Local/Microsoft/Windows/INetCache/IE/DFLLQTVQ/Planning%20auto%20V2%20modifi&#233;.xlsm" TargetMode="External"/><Relationship Id="rId9" Type="http://schemas.openxmlformats.org/officeDocument/2006/relationships/externalLinkPath" Target="/Users/Olivier/AppData/Local/Microsoft/Windows/INetCache/IE/DFLLQTVQ/Planning%20auto%20V2%20modifi&#233;.xlsm" TargetMode="External"/><Relationship Id="rId10" Type="http://schemas.openxmlformats.org/officeDocument/2006/relationships/externalLinkPath" Target="/Users/Olivier/AppData/Local/Microsoft/Windows/INetCache/IE/DFLLQTVQ/Planning%20auto%20V2%20modifi&#233;.xlsm" TargetMode="External"/><Relationship Id="rId11" Type="http://schemas.openxmlformats.org/officeDocument/2006/relationships/externalLinkPath" Target="/Users/Olivier/AppData/Local/Microsoft/Windows/INetCache/IE/DFLLQTVQ/Planning%20auto%20V2%20modifi&#233;.xlsm" TargetMode="External"/><Relationship Id="rId1" Type="http://schemas.openxmlformats.org/officeDocument/2006/relationships/externalLinkPath" Target="/Users/Olivier/AppData/Local/Microsoft/Windows/INetCache/IE/DFLLQTVQ/Planning%20auto%20V2%20modifi&#233;.xlsm" TargetMode="External"/><Relationship Id="rId2" Type="http://schemas.openxmlformats.org/officeDocument/2006/relationships/externalLinkPath" Target="/Users/Olivier/AppData/Local/Microsoft/Windows/INetCache/IE/DFLLQTVQ/Planning%20auto%20V2%20modifi&#233;.xlsm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le4" enableFormatConditionsCalculation="0">
    <tabColor rgb="FF00B050"/>
    <pageSetUpPr autoPageBreaks="0"/>
  </sheetPr>
  <dimension ref="A1:AU50"/>
  <sheetViews>
    <sheetView tabSelected="1" zoomScale="95" zoomScaleNormal="95" zoomScalePageLayoutView="95" workbookViewId="0">
      <selection activeCell="I10" sqref="I10"/>
    </sheetView>
  </sheetViews>
  <sheetFormatPr baseColWidth="10" defaultRowHeight="14" x14ac:dyDescent="0"/>
  <cols>
    <col min="1" max="1" width="7.83203125" customWidth="1"/>
    <col min="2" max="2" width="5.33203125" customWidth="1"/>
    <col min="3" max="3" width="10.33203125" hidden="1" customWidth="1"/>
    <col min="4" max="4" width="28.5" bestFit="1" customWidth="1"/>
    <col min="5" max="6" width="11.83203125" customWidth="1"/>
    <col min="7" max="9" width="7.6640625" customWidth="1"/>
    <col min="10" max="14" width="7.83203125" customWidth="1"/>
    <col min="15" max="15" width="56" customWidth="1"/>
    <col min="16" max="21" width="12.33203125" customWidth="1"/>
    <col min="22" max="29" width="9.1640625" customWidth="1"/>
    <col min="30" max="30" width="2.83203125" customWidth="1"/>
    <col min="31" max="31" width="23.83203125" customWidth="1"/>
    <col min="32" max="32" width="10.33203125" customWidth="1"/>
    <col min="33" max="33" width="2.6640625" customWidth="1"/>
    <col min="34" max="34" width="24.33203125" customWidth="1"/>
    <col min="35" max="35" width="9.83203125" customWidth="1"/>
    <col min="36" max="36" width="9.6640625" customWidth="1"/>
    <col min="37" max="37" width="11.83203125" customWidth="1"/>
    <col min="38" max="38" width="17.83203125" customWidth="1"/>
    <col min="39" max="39" width="15.5" customWidth="1"/>
    <col min="40" max="40" width="18.5" customWidth="1"/>
    <col min="42" max="42" width="4.6640625" customWidth="1"/>
  </cols>
  <sheetData>
    <row r="1" spans="1:42" ht="16" customHeight="1">
      <c r="A1" s="135"/>
      <c r="B1" s="24"/>
      <c r="C1" s="25"/>
      <c r="D1" s="24"/>
      <c r="E1" s="24"/>
      <c r="F1" s="24"/>
      <c r="G1" s="25"/>
      <c r="H1" s="26"/>
      <c r="I1" s="26"/>
      <c r="J1" s="24"/>
      <c r="K1" s="26"/>
      <c r="L1" s="24"/>
      <c r="M1" s="24"/>
      <c r="N1" s="24"/>
      <c r="O1" s="27"/>
      <c r="P1" s="24"/>
      <c r="Q1" s="24"/>
      <c r="R1" s="28"/>
      <c r="S1" s="28"/>
      <c r="T1" s="26"/>
      <c r="U1" s="26"/>
      <c r="V1" s="26"/>
      <c r="W1" s="26"/>
      <c r="X1" s="26"/>
      <c r="Y1" s="26"/>
      <c r="Z1" s="26"/>
      <c r="AA1" s="26"/>
      <c r="AB1" s="29"/>
      <c r="AC1" s="30"/>
      <c r="AD1" s="30"/>
      <c r="AE1" s="28"/>
      <c r="AF1" s="28"/>
      <c r="AG1" s="28"/>
      <c r="AH1" s="28"/>
      <c r="AI1" s="28"/>
      <c r="AJ1" s="28"/>
      <c r="AK1" s="28"/>
      <c r="AL1" s="28"/>
      <c r="AM1" s="44"/>
      <c r="AN1" s="28"/>
      <c r="AO1" s="28"/>
      <c r="AP1" s="28"/>
    </row>
    <row r="2" spans="1:42" ht="16" customHeight="1" thickBot="1">
      <c r="A2" s="28"/>
      <c r="B2" s="157"/>
      <c r="C2" s="156"/>
      <c r="D2" s="28"/>
      <c r="E2" s="28"/>
      <c r="F2" s="28"/>
      <c r="G2" s="28"/>
      <c r="H2" s="28"/>
      <c r="I2" s="28"/>
      <c r="J2" s="32"/>
      <c r="K2" s="28"/>
      <c r="L2" s="31"/>
      <c r="M2" s="31"/>
      <c r="N2" s="31"/>
      <c r="O2" s="27"/>
      <c r="P2" s="31"/>
      <c r="Q2" s="31"/>
      <c r="R2" s="28"/>
      <c r="S2" s="33"/>
      <c r="T2" s="34"/>
      <c r="U2" s="35"/>
      <c r="V2" s="28"/>
      <c r="W2" s="28"/>
      <c r="X2" s="28"/>
      <c r="Y2" s="35"/>
      <c r="Z2" s="28"/>
      <c r="AA2" s="28"/>
      <c r="AB2" s="28"/>
      <c r="AC2" s="28"/>
      <c r="AD2" s="35"/>
      <c r="AE2" s="28"/>
      <c r="AF2" s="28"/>
      <c r="AG2" s="28"/>
      <c r="AH2" s="28"/>
      <c r="AI2" s="28"/>
      <c r="AJ2" s="28"/>
      <c r="AK2" s="28"/>
      <c r="AL2" s="28"/>
      <c r="AM2" s="28"/>
      <c r="AN2" s="28"/>
      <c r="AO2" s="28"/>
      <c r="AP2" s="28"/>
    </row>
    <row r="3" spans="1:42" ht="16" customHeight="1">
      <c r="A3" s="28"/>
      <c r="B3" s="157"/>
      <c r="C3" s="156"/>
      <c r="D3" s="346" t="s">
        <v>117</v>
      </c>
      <c r="E3" s="348">
        <f ca="1">TODAY()</f>
        <v>42337</v>
      </c>
      <c r="F3" s="349"/>
      <c r="G3" s="28"/>
      <c r="H3" s="28"/>
      <c r="I3" s="28"/>
      <c r="J3" s="32"/>
      <c r="K3" s="36"/>
      <c r="L3" s="36"/>
      <c r="M3" s="36"/>
      <c r="N3" s="36"/>
      <c r="O3" s="27"/>
      <c r="P3" s="28"/>
      <c r="Q3" s="37"/>
      <c r="R3" s="38"/>
      <c r="S3" s="37"/>
      <c r="T3" s="35"/>
      <c r="U3" s="35"/>
      <c r="V3" s="352" t="s">
        <v>53</v>
      </c>
      <c r="W3" s="344"/>
      <c r="X3" s="353" t="s">
        <v>51</v>
      </c>
      <c r="Y3" s="353"/>
      <c r="Z3" s="344" t="s">
        <v>52</v>
      </c>
      <c r="AA3" s="344"/>
      <c r="AB3" s="344" t="s">
        <v>54</v>
      </c>
      <c r="AC3" s="345"/>
      <c r="AD3" s="35"/>
      <c r="AE3" s="338" t="s">
        <v>86</v>
      </c>
      <c r="AF3" s="339"/>
      <c r="AG3" s="28"/>
      <c r="AH3" s="340" t="s">
        <v>17</v>
      </c>
      <c r="AI3" s="341"/>
      <c r="AJ3" s="341"/>
      <c r="AK3" s="342"/>
      <c r="AL3" s="28"/>
      <c r="AM3" s="28"/>
      <c r="AN3" s="28"/>
      <c r="AO3" s="28"/>
      <c r="AP3" s="28"/>
    </row>
    <row r="4" spans="1:42" ht="16" customHeight="1" thickBot="1">
      <c r="A4" s="28"/>
      <c r="B4" s="28"/>
      <c r="C4" s="28"/>
      <c r="D4" s="347"/>
      <c r="E4" s="350"/>
      <c r="F4" s="351"/>
      <c r="G4" s="28"/>
      <c r="H4" s="39"/>
      <c r="I4" s="40"/>
      <c r="J4" s="28"/>
      <c r="K4" s="36"/>
      <c r="L4" s="36"/>
      <c r="M4" s="36"/>
      <c r="N4" s="36"/>
      <c r="O4" s="27"/>
      <c r="P4" s="28"/>
      <c r="Q4" s="28"/>
      <c r="R4" s="28"/>
      <c r="S4" s="28"/>
      <c r="T4" s="28"/>
      <c r="U4" s="28"/>
      <c r="V4" s="326" t="s">
        <v>128</v>
      </c>
      <c r="W4" s="327"/>
      <c r="X4" s="343" t="s">
        <v>127</v>
      </c>
      <c r="Y4" s="343"/>
      <c r="Z4" s="327" t="s">
        <v>129</v>
      </c>
      <c r="AA4" s="327"/>
      <c r="AB4" s="327" t="s">
        <v>39</v>
      </c>
      <c r="AC4" s="329"/>
      <c r="AD4" s="28"/>
      <c r="AE4" s="111" t="s">
        <v>2</v>
      </c>
      <c r="AF4" s="112">
        <f>COUNTA(G10:G40)</f>
        <v>2</v>
      </c>
      <c r="AG4" s="28"/>
      <c r="AH4" s="91"/>
      <c r="AI4" s="92" t="s">
        <v>34</v>
      </c>
      <c r="AJ4" s="93" t="s">
        <v>23</v>
      </c>
      <c r="AK4" s="94" t="s">
        <v>11</v>
      </c>
      <c r="AL4" s="28"/>
      <c r="AM4" s="28"/>
      <c r="AN4" s="28"/>
      <c r="AO4" s="28"/>
      <c r="AP4" s="28"/>
    </row>
    <row r="5" spans="1:42" ht="16" customHeight="1" thickBot="1">
      <c r="A5" s="28"/>
      <c r="B5" s="28"/>
      <c r="C5" s="28"/>
      <c r="D5" s="41"/>
      <c r="E5" s="41"/>
      <c r="F5" s="28"/>
      <c r="G5" s="28"/>
      <c r="H5" s="39"/>
      <c r="I5" s="40"/>
      <c r="J5" s="28"/>
      <c r="K5" s="36"/>
      <c r="L5" s="36"/>
      <c r="M5" s="36"/>
      <c r="N5" s="36"/>
      <c r="O5" s="27"/>
      <c r="P5" s="331" t="s">
        <v>31</v>
      </c>
      <c r="Q5" s="332"/>
      <c r="R5" s="332"/>
      <c r="S5" s="332" t="s">
        <v>32</v>
      </c>
      <c r="T5" s="332"/>
      <c r="U5" s="333"/>
      <c r="V5" s="334">
        <f>SUM(V7+W7)</f>
        <v>4.166666666666699E-2</v>
      </c>
      <c r="W5" s="335"/>
      <c r="X5" s="336">
        <f>SUM(X7+Y7)</f>
        <v>0</v>
      </c>
      <c r="Y5" s="336"/>
      <c r="Z5" s="335">
        <f>SUM(Z7+AA7)</f>
        <v>0</v>
      </c>
      <c r="AA5" s="335"/>
      <c r="AB5" s="335">
        <f>SUMPRODUCT((MONTH($D$10:$D$42=$E$8)*($C$10:$C$42&lt;&gt;"")*($AB$10:$AC$42)))</f>
        <v>4.166666666666699E-2</v>
      </c>
      <c r="AC5" s="337"/>
      <c r="AD5" s="28"/>
      <c r="AE5" s="316"/>
      <c r="AF5" s="317"/>
      <c r="AG5" s="28"/>
      <c r="AH5" s="21" t="s">
        <v>1</v>
      </c>
      <c r="AI5" s="22">
        <f>SUM(V7)*24</f>
        <v>0</v>
      </c>
      <c r="AJ5" s="131">
        <v>9.93</v>
      </c>
      <c r="AK5" s="274">
        <f t="shared" ref="AK5:AK10" si="0">AI5*AJ5</f>
        <v>0</v>
      </c>
      <c r="AL5" s="28"/>
      <c r="AM5" s="28"/>
      <c r="AN5" s="28"/>
      <c r="AO5" s="28"/>
      <c r="AP5" s="28"/>
    </row>
    <row r="6" spans="1:42" ht="16" customHeight="1" thickBot="1">
      <c r="A6" s="28"/>
      <c r="B6" s="54"/>
      <c r="C6" s="90"/>
      <c r="D6" s="318" t="str">
        <f>UPPER(TEXT($D10,"mmmm aaaa"))</f>
        <v>JANVIER 2016</v>
      </c>
      <c r="E6" s="199" t="s">
        <v>37</v>
      </c>
      <c r="F6" s="55">
        <v>0.875</v>
      </c>
      <c r="G6" s="28"/>
      <c r="H6" s="28"/>
      <c r="I6" s="28"/>
      <c r="J6" s="40"/>
      <c r="K6" s="28"/>
      <c r="L6" s="28"/>
      <c r="M6" s="28"/>
      <c r="N6" s="28"/>
      <c r="O6" s="43"/>
      <c r="P6" s="64" t="s">
        <v>30</v>
      </c>
      <c r="Q6" s="65" t="s">
        <v>28</v>
      </c>
      <c r="R6" s="65" t="s">
        <v>29</v>
      </c>
      <c r="S6" s="65" t="s">
        <v>30</v>
      </c>
      <c r="T6" s="65" t="s">
        <v>28</v>
      </c>
      <c r="U6" s="66" t="s">
        <v>29</v>
      </c>
      <c r="V6" s="70" t="s">
        <v>40</v>
      </c>
      <c r="W6" s="67" t="s">
        <v>41</v>
      </c>
      <c r="X6" s="69" t="s">
        <v>49</v>
      </c>
      <c r="Y6" s="69" t="s">
        <v>50</v>
      </c>
      <c r="Z6" s="67" t="s">
        <v>42</v>
      </c>
      <c r="AA6" s="67" t="s">
        <v>43</v>
      </c>
      <c r="AB6" s="67" t="s">
        <v>1</v>
      </c>
      <c r="AC6" s="68" t="s">
        <v>18</v>
      </c>
      <c r="AD6" s="28"/>
      <c r="AE6" s="111" t="s">
        <v>67</v>
      </c>
      <c r="AF6" s="237">
        <f>SUM(N10:N40)</f>
        <v>2</v>
      </c>
      <c r="AG6" s="28"/>
      <c r="AH6" s="10" t="s">
        <v>18</v>
      </c>
      <c r="AI6" s="2">
        <f>SUM(W7)*24</f>
        <v>1.0000000000000078</v>
      </c>
      <c r="AJ6" s="132">
        <v>0.99299999999999999</v>
      </c>
      <c r="AK6" s="275">
        <f t="shared" si="0"/>
        <v>0.99300000000000777</v>
      </c>
      <c r="AL6" s="28"/>
      <c r="AM6" s="28"/>
      <c r="AN6" s="28"/>
      <c r="AO6" s="28"/>
      <c r="AP6" s="28"/>
    </row>
    <row r="7" spans="1:42" ht="16" customHeight="1" thickBot="1">
      <c r="A7" s="28"/>
      <c r="B7" s="54"/>
      <c r="C7" s="90"/>
      <c r="D7" s="319"/>
      <c r="E7" s="200" t="s">
        <v>38</v>
      </c>
      <c r="F7" s="56">
        <v>0.25</v>
      </c>
      <c r="G7" s="28"/>
      <c r="H7" s="42"/>
      <c r="I7" s="42"/>
      <c r="J7" s="28"/>
      <c r="K7" s="28"/>
      <c r="L7" s="321" t="s">
        <v>55</v>
      </c>
      <c r="M7" s="322"/>
      <c r="N7" s="58" t="s">
        <v>34</v>
      </c>
      <c r="O7" s="323" t="s">
        <v>0</v>
      </c>
      <c r="P7" s="71" t="str">
        <f>TEXT(P8,"[hh]:mm")&amp;"h"&amp;" à "&amp;TEXT(P9,"[hh]:mm")&amp;"h"</f>
        <v>00:00h à 06:00h</v>
      </c>
      <c r="Q7" s="72" t="str">
        <f>TEXT(Q8,"[hh]:mm")&amp;"h"&amp;" à "&amp;TEXT(Q9,"[hh]:mm")&amp;"h"</f>
        <v>06:00h à 21:00h</v>
      </c>
      <c r="R7" s="72" t="str">
        <f>TEXT(R8,"[hh]:mm")&amp;"h"&amp;" à "&amp;TEXT(R9,"[hh]:mm")&amp;"h"</f>
        <v>21:00h à 24:00h</v>
      </c>
      <c r="S7" s="73" t="str">
        <f>TEXT(S8,"[hh]:mm")&amp;"h"&amp;" à "&amp;TEXT(S9,"hh:mm")&amp;"h"</f>
        <v>24:00h à 06:00h</v>
      </c>
      <c r="T7" s="72" t="str">
        <f>TEXT(T8,"hh:mm")&amp;"h"&amp;" à "&amp;TEXT(T9,"hh:mm")&amp;"h"</f>
        <v>06:00h à 21:00h</v>
      </c>
      <c r="U7" s="74" t="str">
        <f>TEXT(U8,"hh:mm")&amp;"h"&amp;" à "&amp;TEXT(U9-24/24,"[hh]:mm")&amp;"h"</f>
        <v>21:00h à 24:00h</v>
      </c>
      <c r="V7" s="84">
        <f>SUMIF(D10:D40,"&gt;0",V10:V40)</f>
        <v>0</v>
      </c>
      <c r="W7" s="83">
        <f>SUMIF(D10:D40,"&gt;0",W10:W40)</f>
        <v>4.166666666666699E-2</v>
      </c>
      <c r="X7" s="239">
        <f>SUMPRODUCT((WEEKDAY($D$10:$D$40)=1)*($AB$10:$AB$40))</f>
        <v>0</v>
      </c>
      <c r="Y7" s="239">
        <f>SUMPRODUCT((WEEKDAY($D$10:$D$40)=1)*($AC$10:$AC$40))</f>
        <v>0</v>
      </c>
      <c r="Z7" s="83">
        <f>SUMPRODUCT(($C$10:$C$40="férié")*($Z$10:$Z$40))</f>
        <v>0</v>
      </c>
      <c r="AA7" s="83">
        <f>SUMPRODUCT(($C$10:$C$40="férié")*($AA$10:$AA$40))</f>
        <v>0</v>
      </c>
      <c r="AB7" s="83">
        <f>SUMIF(D10:D40,"&gt;0",AB10:AB40)</f>
        <v>0</v>
      </c>
      <c r="AC7" s="85">
        <f>SUMIF(D10:D40,"&gt;0",AC10:AC40)</f>
        <v>4.166666666666699E-2</v>
      </c>
      <c r="AD7" s="28"/>
      <c r="AE7" s="302"/>
      <c r="AF7" s="303"/>
      <c r="AG7" s="28"/>
      <c r="AH7" s="10" t="s">
        <v>20</v>
      </c>
      <c r="AI7" s="2">
        <f>X7*24</f>
        <v>0</v>
      </c>
      <c r="AJ7" s="132">
        <v>0.99299999999999999</v>
      </c>
      <c r="AK7" s="275">
        <f t="shared" si="0"/>
        <v>0</v>
      </c>
      <c r="AL7" s="28"/>
      <c r="AM7" s="28"/>
      <c r="AN7" s="28"/>
      <c r="AO7" s="28"/>
      <c r="AP7" s="28"/>
    </row>
    <row r="8" spans="1:42" ht="16" customHeight="1" thickBot="1">
      <c r="A8" s="28"/>
      <c r="B8" s="28"/>
      <c r="C8" s="28"/>
      <c r="D8" s="320"/>
      <c r="E8" s="201" t="s">
        <v>10</v>
      </c>
      <c r="F8" s="277"/>
      <c r="G8" s="276" t="s">
        <v>34</v>
      </c>
      <c r="H8" s="58" t="s">
        <v>34</v>
      </c>
      <c r="I8" s="58" t="s">
        <v>34</v>
      </c>
      <c r="J8" s="58" t="s">
        <v>34</v>
      </c>
      <c r="K8" s="62" t="s">
        <v>34</v>
      </c>
      <c r="L8" s="65" t="s">
        <v>47</v>
      </c>
      <c r="M8" s="198" t="s">
        <v>48</v>
      </c>
      <c r="N8" s="203" t="s">
        <v>11</v>
      </c>
      <c r="O8" s="324"/>
      <c r="P8" s="75">
        <v>0</v>
      </c>
      <c r="Q8" s="76">
        <f>IF(ISBLANK(F7),0/24,P9)</f>
        <v>0.25</v>
      </c>
      <c r="R8" s="76">
        <f>Q9</f>
        <v>0.875</v>
      </c>
      <c r="S8" s="77">
        <f>R9</f>
        <v>1</v>
      </c>
      <c r="T8" s="77">
        <f>S9</f>
        <v>1.25</v>
      </c>
      <c r="U8" s="78">
        <f>T9</f>
        <v>1.875</v>
      </c>
      <c r="V8" s="326" t="s">
        <v>44</v>
      </c>
      <c r="W8" s="327"/>
      <c r="X8" s="328" t="s">
        <v>4</v>
      </c>
      <c r="Y8" s="328"/>
      <c r="Z8" s="327" t="s">
        <v>3</v>
      </c>
      <c r="AA8" s="327"/>
      <c r="AB8" s="327" t="s">
        <v>2</v>
      </c>
      <c r="AC8" s="329"/>
      <c r="AD8" s="43"/>
      <c r="AE8" s="111" t="s">
        <v>61</v>
      </c>
      <c r="AF8" s="112">
        <f>SUMPRODUCT((($C$10:$C$40="férié")*(WEEKDAY($D$10:$D$40)&lt;&gt;1)+($C$10:$C$40="se"))*($N$10:$N$40&gt;0))</f>
        <v>2</v>
      </c>
      <c r="AG8" s="28"/>
      <c r="AH8" s="10" t="s">
        <v>19</v>
      </c>
      <c r="AI8" s="2">
        <f>Y7*24</f>
        <v>0</v>
      </c>
      <c r="AJ8" s="132">
        <v>1.88</v>
      </c>
      <c r="AK8" s="275">
        <f t="shared" si="0"/>
        <v>0</v>
      </c>
      <c r="AL8" s="28"/>
      <c r="AM8" s="28"/>
      <c r="AN8" s="28"/>
      <c r="AO8" s="28"/>
      <c r="AP8" s="28"/>
    </row>
    <row r="9" spans="1:42" ht="16" customHeight="1" thickBot="1">
      <c r="A9" s="28"/>
      <c r="B9" s="205" t="s">
        <v>5</v>
      </c>
      <c r="C9" s="206" t="s">
        <v>25</v>
      </c>
      <c r="D9" s="61" t="s">
        <v>12</v>
      </c>
      <c r="E9" s="61" t="s">
        <v>7</v>
      </c>
      <c r="F9" s="229" t="s">
        <v>13</v>
      </c>
      <c r="G9" s="59" t="s">
        <v>35</v>
      </c>
      <c r="H9" s="59" t="s">
        <v>36</v>
      </c>
      <c r="I9" s="60" t="s">
        <v>87</v>
      </c>
      <c r="J9" s="59" t="s">
        <v>45</v>
      </c>
      <c r="K9" s="63" t="s">
        <v>46</v>
      </c>
      <c r="L9" s="202">
        <f>SUM(L10:L40)</f>
        <v>2</v>
      </c>
      <c r="M9" s="230">
        <f>SUM(M10:M40)</f>
        <v>0</v>
      </c>
      <c r="N9" s="204" t="s">
        <v>108</v>
      </c>
      <c r="O9" s="325"/>
      <c r="P9" s="79">
        <f>IF(ISBLANK(F7),"",F7)</f>
        <v>0.25</v>
      </c>
      <c r="Q9" s="80">
        <f>F6</f>
        <v>0.875</v>
      </c>
      <c r="R9" s="81">
        <f>24/24</f>
        <v>1</v>
      </c>
      <c r="S9" s="81">
        <f>IF(ISBLANK(F7),Q9+24/24,IF(P9=0/24,Q9+24/24,P9+24/24))</f>
        <v>1.25</v>
      </c>
      <c r="T9" s="81">
        <f>Q9+24/24</f>
        <v>1.875</v>
      </c>
      <c r="U9" s="82">
        <f>R9+24/24</f>
        <v>2</v>
      </c>
      <c r="V9" s="330">
        <f>SUMPRODUCT((($C$10:$C$40="férié")*(WEEKDAY($D$10:$D$40)&lt;&gt;1)+($C$10:$C$40="se"))*($N$10:$N$40&gt;0))</f>
        <v>2</v>
      </c>
      <c r="W9" s="300"/>
      <c r="X9" s="299">
        <f>SUMPRODUCT((WEEKDAY($D$10:$D$40)=1)*($N$10:$N$40&gt;0))</f>
        <v>0</v>
      </c>
      <c r="Y9" s="299"/>
      <c r="Z9" s="300">
        <f>SUMPRODUCT(($C$10:$C$40="férié")*($N$10:$N$40&gt;0))</f>
        <v>0</v>
      </c>
      <c r="AA9" s="300"/>
      <c r="AB9" s="300">
        <f>COUNTA(G10:G40)</f>
        <v>2</v>
      </c>
      <c r="AC9" s="301"/>
      <c r="AD9" s="43"/>
      <c r="AE9" s="302"/>
      <c r="AF9" s="303"/>
      <c r="AG9" s="28"/>
      <c r="AH9" s="10" t="s">
        <v>21</v>
      </c>
      <c r="AI9" s="2">
        <f>Z5*24</f>
        <v>0</v>
      </c>
      <c r="AJ9" s="132">
        <v>9.93</v>
      </c>
      <c r="AK9" s="275">
        <f t="shared" si="0"/>
        <v>0</v>
      </c>
      <c r="AL9" s="28"/>
      <c r="AM9" s="28"/>
      <c r="AN9" s="28"/>
      <c r="AO9" s="28"/>
      <c r="AP9" s="28"/>
    </row>
    <row r="10" spans="1:42" ht="15">
      <c r="A10" s="28"/>
      <c r="B10" s="207">
        <v>1</v>
      </c>
      <c r="C10" s="57" t="str">
        <f t="shared" ref="C10:C40" si="1">IF(D10=0,0,IF(COUNTIF(Fériés,D10)&gt;0,"Férié",IF(WEEKDAY(D10,2)&lt;=6,"Se","Dim")))</f>
        <v>Férié</v>
      </c>
      <c r="D10" s="175">
        <f>DATE(An,1,1)</f>
        <v>42370</v>
      </c>
      <c r="E10" s="136"/>
      <c r="F10" s="136"/>
      <c r="G10" s="137"/>
      <c r="H10" s="137"/>
      <c r="I10" s="278" t="str">
        <f t="shared" ref="I10:I40" si="2">IF(OR(D10="",G10="",H10=""),"",IF(COUNT(F$6:F$7)=1,"",IF(H10&gt;G10,H10-G10,MOD(H10+24/24-G10,1))))</f>
        <v/>
      </c>
      <c r="J10" s="140"/>
      <c r="K10" s="141"/>
      <c r="L10" s="264" t="str">
        <f>IF(N10*24&gt;=6,1,"")</f>
        <v/>
      </c>
      <c r="M10" s="265" t="str">
        <f t="shared" ref="M10:M40" si="3">IF(E10="Maitre chien",I10+J10+K10,"")</f>
        <v/>
      </c>
      <c r="N10" s="231">
        <f t="shared" ref="N10:N40" si="4">SUM(I10,J10,K10)</f>
        <v>0</v>
      </c>
      <c r="O10" s="144"/>
      <c r="P10" s="99" t="str">
        <f t="shared" ref="P10:P40" si="5">IF(OR($D10="",I10="",P$9=""),"",IF($G10&gt;$H10,MAX(,MIN(P$9,$H10+24/24)-MAX(P$8,$G10)),MAX(,MIN(P$9,$I10)-MAX(P$8,$G10))))</f>
        <v/>
      </c>
      <c r="Q10" s="100" t="str">
        <f>IF(OR($D10="",P10="",Q$9=""),"",IF($G10&gt;$H10,MAX(,MIN(Q$9,$H10+24/24)-MAX(Q$8,$G10)),MAX(,MIN(Q$9,$H10)-MAX(Q$8,$G10))))</f>
        <v/>
      </c>
      <c r="R10" s="101" t="str">
        <f t="shared" ref="Q10:R29" si="6">IF(OR($D10="",Q10="",R$9=""),"",IF($G10&gt;$H10,MAX(,MIN(R$9,$H10+24/24)-MAX(R$8,$G10)),MAX(,MIN(R$9,$H10)-MAX(R$8,$G10))))</f>
        <v/>
      </c>
      <c r="S10" s="102"/>
      <c r="T10" s="103"/>
      <c r="U10" s="101"/>
      <c r="V10" s="240">
        <f>SUMPRODUCT(($C$10="se")*($AB$10))</f>
        <v>0</v>
      </c>
      <c r="W10" s="241">
        <f>SUMPRODUCT(($C$10="se")*($AC$10))</f>
        <v>0</v>
      </c>
      <c r="X10" s="242">
        <f t="shared" ref="X10:X40" si="7">(WEEKDAY($D10)=1)*($AB10)</f>
        <v>0</v>
      </c>
      <c r="Y10" s="243">
        <f t="shared" ref="Y10:Y40" si="8">(WEEKDAY($D10)=1)*($AC10)</f>
        <v>0</v>
      </c>
      <c r="Z10" s="258">
        <f>SUMPRODUCT(($C$10="férié")*($AB$10))</f>
        <v>0</v>
      </c>
      <c r="AA10" s="259">
        <f>SUMPRODUCT(($C$10="férié")*($AC$10))</f>
        <v>0</v>
      </c>
      <c r="AB10" s="252">
        <f t="shared" ref="AB10:AB40" si="9">SUM(J10,Q10,T10)</f>
        <v>0</v>
      </c>
      <c r="AC10" s="253">
        <f t="shared" ref="AC10:AC40" si="10">SUM(K10,P10,R10,S10,U10)</f>
        <v>0</v>
      </c>
      <c r="AD10" s="43"/>
      <c r="AE10" s="111" t="s">
        <v>71</v>
      </c>
      <c r="AF10" s="237">
        <f>SUMIF(D10:D40,"&gt;0",AB10:AB40)</f>
        <v>0</v>
      </c>
      <c r="AG10" s="28"/>
      <c r="AH10" s="12" t="s">
        <v>22</v>
      </c>
      <c r="AI10" s="2">
        <f>SUM(AI5:AI9)</f>
        <v>1.0000000000000078</v>
      </c>
      <c r="AJ10" s="132">
        <v>0.13100000000000001</v>
      </c>
      <c r="AK10" s="275">
        <f t="shared" si="0"/>
        <v>0.13100000000000103</v>
      </c>
      <c r="AL10" s="28"/>
      <c r="AM10" s="28"/>
      <c r="AN10" s="28"/>
      <c r="AO10" s="28"/>
      <c r="AP10" s="28"/>
    </row>
    <row r="11" spans="1:42" ht="16" thickBot="1">
      <c r="A11" s="28"/>
      <c r="B11" s="207">
        <v>2</v>
      </c>
      <c r="C11" s="57" t="str">
        <f t="shared" si="1"/>
        <v>Se</v>
      </c>
      <c r="D11" s="176">
        <f>IF(D10=0,0,IF(MONTH(D10+1)=MONTH($D$10),D10+1,0))</f>
        <v>42371</v>
      </c>
      <c r="E11" s="138"/>
      <c r="F11" s="138"/>
      <c r="G11" s="139"/>
      <c r="H11" s="139"/>
      <c r="I11" s="279" t="str">
        <f t="shared" si="2"/>
        <v/>
      </c>
      <c r="J11" s="142"/>
      <c r="K11" s="143"/>
      <c r="L11" s="266" t="str">
        <f t="shared" ref="L11:L40" si="11">IF(N11*24&gt;=6,1,"")</f>
        <v/>
      </c>
      <c r="M11" s="267" t="str">
        <f t="shared" si="3"/>
        <v/>
      </c>
      <c r="N11" s="232">
        <f t="shared" si="4"/>
        <v>0</v>
      </c>
      <c r="O11" s="145"/>
      <c r="P11" s="104" t="str">
        <f t="shared" si="5"/>
        <v/>
      </c>
      <c r="Q11" s="105" t="str">
        <f t="shared" si="6"/>
        <v/>
      </c>
      <c r="R11" s="106" t="str">
        <f t="shared" si="6"/>
        <v/>
      </c>
      <c r="S11" s="107" t="str">
        <f>IF(OR(R10="",S$9=""),"",IF($G10&gt;$H10,MAX(,MIN(S$9,$H10+24/24)-MAX(S$8,$G10)),MAX(,MIN(S$9,$H10)-MAX(S$8,$G10))))</f>
        <v/>
      </c>
      <c r="T11" s="108" t="str">
        <f>IF(OR(S11="",T$9=""),"",IF($G10&gt;$H10,MAX(,MIN(T$9,$H10+24/24)-MAX(T$8,$G10)),MAX(,MIN(T$9,$H10)-MAX(T$8,$G10))))</f>
        <v/>
      </c>
      <c r="U11" s="106" t="str">
        <f>IF(OR(T11="",U$9=""),"",IF($G10&gt;$H10,MAX(,MIN(U$9,$H10+24/24)-MAX(U$8,$G10)),MAX(,MIN(U$9,$H10)-MAX(U$8,$G10))))</f>
        <v/>
      </c>
      <c r="V11" s="244">
        <f>SUMPRODUCT(($C$11="se")*($AB$11))</f>
        <v>0</v>
      </c>
      <c r="W11" s="245">
        <f>SUMPRODUCT(($C$11="se")*($AC$11))</f>
        <v>0</v>
      </c>
      <c r="X11" s="246">
        <f t="shared" si="7"/>
        <v>0</v>
      </c>
      <c r="Y11" s="247">
        <f t="shared" si="8"/>
        <v>0</v>
      </c>
      <c r="Z11" s="260">
        <f>SUMPRODUCT(($C$11="férié")*($AB$11))</f>
        <v>0</v>
      </c>
      <c r="AA11" s="261">
        <f>SUMPRODUCT(($C$11="férié")*($AC$11))</f>
        <v>0</v>
      </c>
      <c r="AB11" s="254">
        <f t="shared" si="9"/>
        <v>0</v>
      </c>
      <c r="AC11" s="255">
        <f t="shared" si="10"/>
        <v>0</v>
      </c>
      <c r="AD11" s="43"/>
      <c r="AE11" s="304"/>
      <c r="AF11" s="305"/>
      <c r="AG11" s="28"/>
      <c r="AH11" s="13" t="s">
        <v>24</v>
      </c>
      <c r="AI11" s="14">
        <f>SUM(AI6+AI8)</f>
        <v>1.0000000000000078</v>
      </c>
      <c r="AJ11" s="133"/>
      <c r="AK11" s="273"/>
      <c r="AL11" s="28"/>
      <c r="AM11" s="28"/>
      <c r="AN11" s="28"/>
      <c r="AO11" s="28"/>
      <c r="AP11" s="28"/>
    </row>
    <row r="12" spans="1:42" ht="16" thickBot="1">
      <c r="A12" s="28"/>
      <c r="B12" s="207">
        <v>3</v>
      </c>
      <c r="C12" s="57" t="str">
        <f t="shared" si="1"/>
        <v>Dim</v>
      </c>
      <c r="D12" s="176">
        <f t="shared" ref="D12:D40" si="12">IF(D11=0,0,IF(MONTH(D11+1)=MONTH($D$10),D11+1,0))</f>
        <v>42372</v>
      </c>
      <c r="E12" s="138"/>
      <c r="F12" s="138"/>
      <c r="G12" s="139"/>
      <c r="H12" s="139"/>
      <c r="I12" s="279" t="str">
        <f t="shared" si="2"/>
        <v/>
      </c>
      <c r="J12" s="142"/>
      <c r="K12" s="143"/>
      <c r="L12" s="266" t="str">
        <f t="shared" si="11"/>
        <v/>
      </c>
      <c r="M12" s="267" t="str">
        <f t="shared" si="3"/>
        <v/>
      </c>
      <c r="N12" s="232">
        <f t="shared" si="4"/>
        <v>0</v>
      </c>
      <c r="O12" s="145"/>
      <c r="P12" s="104" t="str">
        <f t="shared" si="5"/>
        <v/>
      </c>
      <c r="Q12" s="105" t="str">
        <f t="shared" si="6"/>
        <v/>
      </c>
      <c r="R12" s="106" t="str">
        <f t="shared" si="6"/>
        <v/>
      </c>
      <c r="S12" s="107" t="str">
        <f t="shared" ref="S12:S40" si="13">IF(OR(R11="",S$9=""),"",IF($G11&gt;$H11,MAX(,MIN(S$9,$H11+24/24)-MAX(S$8,$G11)),MAX(,MIN(S$9,$H11)-MAX(S$8,$G11))))</f>
        <v/>
      </c>
      <c r="T12" s="108" t="str">
        <f t="shared" ref="T12:U27" si="14">IF(OR(S12="",T$9=""),"",IF($G11&gt;$H11,MAX(,MIN(T$9,$H11+24/24)-MAX(T$8,$G11)),MAX(,MIN(T$9,$H11)-MAX(T$8,$G11))))</f>
        <v/>
      </c>
      <c r="U12" s="106" t="str">
        <f t="shared" si="14"/>
        <v/>
      </c>
      <c r="V12" s="244">
        <f>SUMPRODUCT(($C$12="se")*($AB$12))</f>
        <v>0</v>
      </c>
      <c r="W12" s="245">
        <f>SUMPRODUCT(($C$12="se")*($AC$12))</f>
        <v>0</v>
      </c>
      <c r="X12" s="246">
        <f t="shared" si="7"/>
        <v>0</v>
      </c>
      <c r="Y12" s="247">
        <f t="shared" si="8"/>
        <v>0</v>
      </c>
      <c r="Z12" s="260">
        <f>SUMPRODUCT(($C$12="férié")*($AB$12))</f>
        <v>0</v>
      </c>
      <c r="AA12" s="261">
        <f>SUMPRODUCT(($C$12="férié")*($AC$12))</f>
        <v>0</v>
      </c>
      <c r="AB12" s="254">
        <f t="shared" si="9"/>
        <v>0</v>
      </c>
      <c r="AC12" s="255">
        <f t="shared" si="10"/>
        <v>0</v>
      </c>
      <c r="AD12" s="43"/>
      <c r="AE12" s="111" t="s">
        <v>72</v>
      </c>
      <c r="AF12" s="237">
        <f>SUMIF(D10:D40,"&gt;0",AC10:AC40)</f>
        <v>4.166666666666699E-2</v>
      </c>
      <c r="AG12" s="28"/>
      <c r="AH12" s="47"/>
      <c r="AI12" s="40"/>
      <c r="AJ12" s="19" t="s">
        <v>76</v>
      </c>
      <c r="AK12" s="271">
        <f>SUM(AK5:AK11)</f>
        <v>1.1240000000000088</v>
      </c>
      <c r="AL12" s="28"/>
      <c r="AM12" s="28"/>
      <c r="AN12" s="28"/>
      <c r="AO12" s="28"/>
      <c r="AP12" s="28"/>
    </row>
    <row r="13" spans="1:42" ht="16" thickBot="1">
      <c r="A13" s="28"/>
      <c r="B13" s="207">
        <v>4</v>
      </c>
      <c r="C13" s="57" t="str">
        <f t="shared" si="1"/>
        <v>Se</v>
      </c>
      <c r="D13" s="176">
        <f t="shared" si="12"/>
        <v>42373</v>
      </c>
      <c r="E13" s="138"/>
      <c r="F13" s="138"/>
      <c r="G13" s="139">
        <v>0.20833333333333301</v>
      </c>
      <c r="H13" s="139">
        <v>0.20833333333333301</v>
      </c>
      <c r="I13" s="281">
        <f>IF(OR(D13="",G13="",H13=""),"",IF(COUNT(F$6:F$7)=1,"",IF(H13&gt;G13,H13-G13,IF(H13=G13,(H13+1)-G13,MOD(H13+24/24-G13,1)))))</f>
        <v>1</v>
      </c>
      <c r="J13" s="142"/>
      <c r="K13" s="143"/>
      <c r="L13" s="266">
        <f t="shared" si="11"/>
        <v>1</v>
      </c>
      <c r="M13" s="267" t="str">
        <f t="shared" si="3"/>
        <v/>
      </c>
      <c r="N13" s="232">
        <f t="shared" si="4"/>
        <v>1</v>
      </c>
      <c r="O13" s="145"/>
      <c r="P13" s="104">
        <f t="shared" si="5"/>
        <v>4.166666666666699E-2</v>
      </c>
      <c r="Q13" s="105">
        <f t="shared" si="6"/>
        <v>0</v>
      </c>
      <c r="R13" s="106">
        <f t="shared" si="6"/>
        <v>0</v>
      </c>
      <c r="S13" s="107" t="str">
        <f t="shared" si="13"/>
        <v/>
      </c>
      <c r="T13" s="108" t="str">
        <f t="shared" si="14"/>
        <v/>
      </c>
      <c r="U13" s="106" t="str">
        <f t="shared" si="14"/>
        <v/>
      </c>
      <c r="V13" s="244">
        <f>SUMPRODUCT(($C$13="se")*($AB$13))</f>
        <v>0</v>
      </c>
      <c r="W13" s="245">
        <f>SUMPRODUCT(($C$13="se")*($AC$13))</f>
        <v>4.166666666666699E-2</v>
      </c>
      <c r="X13" s="246">
        <f t="shared" si="7"/>
        <v>0</v>
      </c>
      <c r="Y13" s="247">
        <f t="shared" si="8"/>
        <v>0</v>
      </c>
      <c r="Z13" s="260">
        <f>SUMPRODUCT(($C$13="férié")*($AB$13))</f>
        <v>0</v>
      </c>
      <c r="AA13" s="261">
        <f>SUMPRODUCT(($C$13="férié")*($AC$13))</f>
        <v>0</v>
      </c>
      <c r="AB13" s="254">
        <f t="shared" si="9"/>
        <v>0</v>
      </c>
      <c r="AC13" s="255">
        <f t="shared" si="10"/>
        <v>4.166666666666699E-2</v>
      </c>
      <c r="AD13" s="43"/>
      <c r="AE13" s="288"/>
      <c r="AF13" s="289"/>
      <c r="AG13" s="28"/>
      <c r="AH13" s="28"/>
      <c r="AI13" s="28"/>
      <c r="AJ13" s="28"/>
      <c r="AK13" s="28"/>
      <c r="AL13" s="28"/>
      <c r="AM13" s="28"/>
      <c r="AN13" s="28"/>
      <c r="AO13" s="28"/>
      <c r="AP13" s="28"/>
    </row>
    <row r="14" spans="1:42" ht="15">
      <c r="A14" s="28"/>
      <c r="B14" s="207">
        <v>5</v>
      </c>
      <c r="C14" s="57" t="str">
        <f t="shared" si="1"/>
        <v>Se</v>
      </c>
      <c r="D14" s="176">
        <f t="shared" si="12"/>
        <v>42374</v>
      </c>
      <c r="E14" s="138"/>
      <c r="F14" s="138"/>
      <c r="G14" s="139">
        <v>0.77083333333333304</v>
      </c>
      <c r="H14" s="139">
        <v>0.77083333333333304</v>
      </c>
      <c r="I14" s="281">
        <f>IF(OR(D14="",G14="",H14=""),"",IF(COUNT(F$6:F$7)=1,"",IF(H14&gt;G14,H14-G14,IF(H14=G14,(H14+1)-G14,MOD(H14+24/24-G14,1)))))</f>
        <v>1</v>
      </c>
      <c r="J14" s="142"/>
      <c r="K14" s="143"/>
      <c r="L14" s="266">
        <f t="shared" si="11"/>
        <v>1</v>
      </c>
      <c r="M14" s="267" t="str">
        <f t="shared" si="3"/>
        <v/>
      </c>
      <c r="N14" s="232">
        <f t="shared" si="4"/>
        <v>1</v>
      </c>
      <c r="O14" s="145"/>
      <c r="P14" s="104">
        <f t="shared" si="5"/>
        <v>0</v>
      </c>
      <c r="Q14" s="105">
        <f t="shared" si="6"/>
        <v>0</v>
      </c>
      <c r="R14" s="106">
        <f t="shared" si="6"/>
        <v>0</v>
      </c>
      <c r="S14" s="107">
        <f t="shared" si="13"/>
        <v>0</v>
      </c>
      <c r="T14" s="108">
        <f t="shared" si="14"/>
        <v>0</v>
      </c>
      <c r="U14" s="106">
        <f t="shared" si="14"/>
        <v>0</v>
      </c>
      <c r="V14" s="244">
        <f>SUMPRODUCT(($C$14="se")*($AB$14))</f>
        <v>0</v>
      </c>
      <c r="W14" s="245">
        <f>SUMPRODUCT(($C$14="se")*($AC$14))</f>
        <v>0</v>
      </c>
      <c r="X14" s="246">
        <f t="shared" si="7"/>
        <v>0</v>
      </c>
      <c r="Y14" s="247">
        <f t="shared" si="8"/>
        <v>0</v>
      </c>
      <c r="Z14" s="260">
        <f>SUMPRODUCT(($C$14="férié")*($AB$14))</f>
        <v>0</v>
      </c>
      <c r="AA14" s="261">
        <f>SUMPRODUCT(($C$14="férié")*($AC$14))</f>
        <v>0</v>
      </c>
      <c r="AB14" s="254">
        <f t="shared" si="9"/>
        <v>0</v>
      </c>
      <c r="AC14" s="255">
        <f t="shared" si="10"/>
        <v>0</v>
      </c>
      <c r="AD14" s="43"/>
      <c r="AE14" s="115" t="s">
        <v>81</v>
      </c>
      <c r="AF14" s="116">
        <f>SUMPRODUCT((WEEKDAY($D$10:$D$40)=1)*($N$10:$N$40&gt;0))</f>
        <v>0</v>
      </c>
      <c r="AG14" s="28"/>
      <c r="AH14" s="310" t="s">
        <v>16</v>
      </c>
      <c r="AI14" s="311"/>
      <c r="AJ14" s="311"/>
      <c r="AK14" s="312"/>
      <c r="AL14" s="28"/>
      <c r="AM14" s="28"/>
      <c r="AN14" s="28"/>
      <c r="AO14" s="28"/>
      <c r="AP14" s="28"/>
    </row>
    <row r="15" spans="1:42" ht="15">
      <c r="A15" s="28"/>
      <c r="B15" s="207">
        <v>6</v>
      </c>
      <c r="C15" s="57" t="str">
        <f t="shared" si="1"/>
        <v>Se</v>
      </c>
      <c r="D15" s="176">
        <f t="shared" si="12"/>
        <v>42375</v>
      </c>
      <c r="E15" s="138"/>
      <c r="F15" s="138"/>
      <c r="G15" s="139"/>
      <c r="H15" s="139"/>
      <c r="I15" s="279" t="str">
        <f t="shared" si="2"/>
        <v/>
      </c>
      <c r="J15" s="142"/>
      <c r="K15" s="143"/>
      <c r="L15" s="266" t="str">
        <f t="shared" si="11"/>
        <v/>
      </c>
      <c r="M15" s="267" t="str">
        <f t="shared" si="3"/>
        <v/>
      </c>
      <c r="N15" s="232">
        <f t="shared" si="4"/>
        <v>0</v>
      </c>
      <c r="O15" s="145"/>
      <c r="P15" s="104" t="str">
        <f t="shared" si="5"/>
        <v/>
      </c>
      <c r="Q15" s="105" t="str">
        <f t="shared" si="6"/>
        <v/>
      </c>
      <c r="R15" s="106" t="str">
        <f t="shared" si="6"/>
        <v/>
      </c>
      <c r="S15" s="107">
        <f t="shared" si="13"/>
        <v>0</v>
      </c>
      <c r="T15" s="108">
        <f t="shared" si="14"/>
        <v>0</v>
      </c>
      <c r="U15" s="106">
        <f t="shared" si="14"/>
        <v>0</v>
      </c>
      <c r="V15" s="244">
        <f>SUMPRODUCT(($C$15="se")*($AB$15))</f>
        <v>0</v>
      </c>
      <c r="W15" s="245">
        <f>SUMPRODUCT(($C$15="se")*($AC$15))</f>
        <v>0</v>
      </c>
      <c r="X15" s="246">
        <f t="shared" si="7"/>
        <v>0</v>
      </c>
      <c r="Y15" s="247">
        <f t="shared" si="8"/>
        <v>0</v>
      </c>
      <c r="Z15" s="260">
        <f>SUMPRODUCT(($C$15="férié")*($AB$15))</f>
        <v>0</v>
      </c>
      <c r="AA15" s="261">
        <f>SUMPRODUCT(($C$15="férié")*($AC$15))</f>
        <v>0</v>
      </c>
      <c r="AB15" s="254">
        <f t="shared" si="9"/>
        <v>0</v>
      </c>
      <c r="AC15" s="255">
        <f t="shared" si="10"/>
        <v>0</v>
      </c>
      <c r="AD15" s="43"/>
      <c r="AE15" s="302"/>
      <c r="AF15" s="303"/>
      <c r="AG15" s="28"/>
      <c r="AH15" s="95"/>
      <c r="AI15" s="96" t="s">
        <v>11</v>
      </c>
      <c r="AJ15" s="96" t="s">
        <v>23</v>
      </c>
      <c r="AK15" s="97" t="s">
        <v>11</v>
      </c>
      <c r="AL15" s="28"/>
      <c r="AM15" s="28"/>
      <c r="AN15" s="28"/>
      <c r="AO15" s="28"/>
      <c r="AP15" s="28"/>
    </row>
    <row r="16" spans="1:42" ht="15">
      <c r="A16" s="28"/>
      <c r="B16" s="207">
        <v>7</v>
      </c>
      <c r="C16" s="57" t="str">
        <f t="shared" si="1"/>
        <v>Se</v>
      </c>
      <c r="D16" s="176">
        <f t="shared" si="12"/>
        <v>42376</v>
      </c>
      <c r="E16" s="138"/>
      <c r="F16" s="138"/>
      <c r="G16" s="139"/>
      <c r="H16" s="139"/>
      <c r="I16" s="279" t="str">
        <f t="shared" si="2"/>
        <v/>
      </c>
      <c r="J16" s="142"/>
      <c r="K16" s="143"/>
      <c r="L16" s="266" t="str">
        <f t="shared" si="11"/>
        <v/>
      </c>
      <c r="M16" s="267" t="str">
        <f t="shared" si="3"/>
        <v/>
      </c>
      <c r="N16" s="232">
        <f t="shared" si="4"/>
        <v>0</v>
      </c>
      <c r="O16" s="145"/>
      <c r="P16" s="104" t="str">
        <f t="shared" si="5"/>
        <v/>
      </c>
      <c r="Q16" s="105" t="str">
        <f t="shared" si="6"/>
        <v/>
      </c>
      <c r="R16" s="106" t="str">
        <f t="shared" si="6"/>
        <v/>
      </c>
      <c r="S16" s="107" t="str">
        <f t="shared" si="13"/>
        <v/>
      </c>
      <c r="T16" s="108" t="str">
        <f t="shared" si="14"/>
        <v/>
      </c>
      <c r="U16" s="106" t="str">
        <f t="shared" si="14"/>
        <v/>
      </c>
      <c r="V16" s="244">
        <f>SUMPRODUCT(($C$16="se")*($AB$16))</f>
        <v>0</v>
      </c>
      <c r="W16" s="245">
        <f>SUMPRODUCT(($C$16="se")*($AC$16))</f>
        <v>0</v>
      </c>
      <c r="X16" s="246">
        <f t="shared" si="7"/>
        <v>0</v>
      </c>
      <c r="Y16" s="247">
        <f t="shared" si="8"/>
        <v>0</v>
      </c>
      <c r="Z16" s="260">
        <f>SUMPRODUCT(($C$16="férié")*($AB$16))</f>
        <v>0</v>
      </c>
      <c r="AA16" s="261">
        <f>SUMPRODUCT(($C$16="férié")*($AC$16))</f>
        <v>0</v>
      </c>
      <c r="AB16" s="254">
        <f t="shared" si="9"/>
        <v>0</v>
      </c>
      <c r="AC16" s="255">
        <f t="shared" si="10"/>
        <v>0</v>
      </c>
      <c r="AD16" s="43"/>
      <c r="AE16" s="115" t="s">
        <v>75</v>
      </c>
      <c r="AF16" s="238">
        <f>SUM(X7+Y7)</f>
        <v>0</v>
      </c>
      <c r="AG16" s="28"/>
      <c r="AH16" s="16" t="s">
        <v>78</v>
      </c>
      <c r="AI16" s="3">
        <f>SUM(L10:L40)</f>
        <v>2</v>
      </c>
      <c r="AJ16" s="134">
        <v>3.43</v>
      </c>
      <c r="AK16" s="272">
        <f>AI16*AJ16</f>
        <v>6.86</v>
      </c>
      <c r="AL16" s="28"/>
      <c r="AM16" s="28"/>
      <c r="AN16" s="28"/>
      <c r="AO16" s="28"/>
      <c r="AP16" s="28"/>
    </row>
    <row r="17" spans="1:42" ht="16" thickBot="1">
      <c r="A17" s="28"/>
      <c r="B17" s="207">
        <v>8</v>
      </c>
      <c r="C17" s="57" t="str">
        <f t="shared" si="1"/>
        <v>Se</v>
      </c>
      <c r="D17" s="176">
        <f t="shared" si="12"/>
        <v>42377</v>
      </c>
      <c r="E17" s="138"/>
      <c r="F17" s="138"/>
      <c r="G17" s="139"/>
      <c r="H17" s="139"/>
      <c r="I17" s="279" t="str">
        <f t="shared" si="2"/>
        <v/>
      </c>
      <c r="J17" s="142"/>
      <c r="K17" s="143"/>
      <c r="L17" s="266" t="str">
        <f t="shared" si="11"/>
        <v/>
      </c>
      <c r="M17" s="267" t="str">
        <f t="shared" si="3"/>
        <v/>
      </c>
      <c r="N17" s="232">
        <f t="shared" si="4"/>
        <v>0</v>
      </c>
      <c r="O17" s="145"/>
      <c r="P17" s="104" t="str">
        <f t="shared" si="5"/>
        <v/>
      </c>
      <c r="Q17" s="105" t="str">
        <f t="shared" si="6"/>
        <v/>
      </c>
      <c r="R17" s="106" t="str">
        <f t="shared" si="6"/>
        <v/>
      </c>
      <c r="S17" s="107" t="str">
        <f t="shared" si="13"/>
        <v/>
      </c>
      <c r="T17" s="108" t="str">
        <f t="shared" si="14"/>
        <v/>
      </c>
      <c r="U17" s="106" t="str">
        <f t="shared" si="14"/>
        <v/>
      </c>
      <c r="V17" s="244">
        <f>SUMPRODUCT(($C$17="se")*($AB$17))</f>
        <v>0</v>
      </c>
      <c r="W17" s="245">
        <f>SUMPRODUCT(($C$17="se")*($AC$17))</f>
        <v>0</v>
      </c>
      <c r="X17" s="246">
        <f t="shared" si="7"/>
        <v>0</v>
      </c>
      <c r="Y17" s="247">
        <f t="shared" si="8"/>
        <v>0</v>
      </c>
      <c r="Z17" s="260">
        <f>SUMPRODUCT(($C$17="férié")*($AB$17))</f>
        <v>0</v>
      </c>
      <c r="AA17" s="261">
        <f>SUMPRODUCT(($C$17="férié")*($AC$17))</f>
        <v>0</v>
      </c>
      <c r="AB17" s="254">
        <f t="shared" si="9"/>
        <v>0</v>
      </c>
      <c r="AC17" s="255">
        <f t="shared" si="10"/>
        <v>0</v>
      </c>
      <c r="AD17" s="43"/>
      <c r="AE17" s="302"/>
      <c r="AF17" s="303"/>
      <c r="AG17" s="28"/>
      <c r="AH17" s="18" t="s">
        <v>77</v>
      </c>
      <c r="AI17" s="98">
        <f>SUM(M10:M40)*24</f>
        <v>0</v>
      </c>
      <c r="AJ17" s="133">
        <v>0.81</v>
      </c>
      <c r="AK17" s="270">
        <f>AI17*AJ17</f>
        <v>0</v>
      </c>
      <c r="AL17" s="28"/>
      <c r="AM17" s="28"/>
      <c r="AN17" s="28"/>
      <c r="AO17" s="28"/>
      <c r="AP17" s="28"/>
    </row>
    <row r="18" spans="1:42" ht="16" thickBot="1">
      <c r="A18" s="28"/>
      <c r="B18" s="207">
        <v>9</v>
      </c>
      <c r="C18" s="57" t="str">
        <f t="shared" si="1"/>
        <v>Se</v>
      </c>
      <c r="D18" s="176">
        <f t="shared" si="12"/>
        <v>42378</v>
      </c>
      <c r="E18" s="138"/>
      <c r="F18" s="138"/>
      <c r="G18" s="139"/>
      <c r="H18" s="139"/>
      <c r="I18" s="279" t="str">
        <f t="shared" si="2"/>
        <v/>
      </c>
      <c r="J18" s="142"/>
      <c r="K18" s="143"/>
      <c r="L18" s="266" t="str">
        <f t="shared" si="11"/>
        <v/>
      </c>
      <c r="M18" s="267" t="str">
        <f t="shared" si="3"/>
        <v/>
      </c>
      <c r="N18" s="232">
        <f t="shared" si="4"/>
        <v>0</v>
      </c>
      <c r="O18" s="145"/>
      <c r="P18" s="104" t="str">
        <f t="shared" si="5"/>
        <v/>
      </c>
      <c r="Q18" s="105" t="str">
        <f t="shared" si="6"/>
        <v/>
      </c>
      <c r="R18" s="106" t="str">
        <f t="shared" si="6"/>
        <v/>
      </c>
      <c r="S18" s="107" t="str">
        <f t="shared" si="13"/>
        <v/>
      </c>
      <c r="T18" s="108" t="str">
        <f t="shared" si="14"/>
        <v/>
      </c>
      <c r="U18" s="106" t="str">
        <f t="shared" si="14"/>
        <v/>
      </c>
      <c r="V18" s="244">
        <f>SUMPRODUCT(($C$18="se")*($AB$18))</f>
        <v>0</v>
      </c>
      <c r="W18" s="245">
        <f>SUMPRODUCT(($C$18="se")*($AC$18))</f>
        <v>0</v>
      </c>
      <c r="X18" s="246">
        <f t="shared" si="7"/>
        <v>0</v>
      </c>
      <c r="Y18" s="247">
        <f t="shared" si="8"/>
        <v>0</v>
      </c>
      <c r="Z18" s="260">
        <f>SUMPRODUCT(($C$18="férié")*($AB$18))</f>
        <v>0</v>
      </c>
      <c r="AA18" s="261">
        <f>SUMPRODUCT(($C$18="férié")*($AC$18))</f>
        <v>0</v>
      </c>
      <c r="AB18" s="254">
        <f t="shared" si="9"/>
        <v>0</v>
      </c>
      <c r="AC18" s="255">
        <f t="shared" si="10"/>
        <v>0</v>
      </c>
      <c r="AD18" s="43"/>
      <c r="AE18" s="111" t="s">
        <v>73</v>
      </c>
      <c r="AF18" s="237">
        <f>SUMPRODUCT(($C$10:$C$40="dim")*($AB$10:$AB$40))</f>
        <v>0</v>
      </c>
      <c r="AG18" s="28"/>
      <c r="AH18" s="48"/>
      <c r="AI18" s="49"/>
      <c r="AJ18" s="19" t="s">
        <v>76</v>
      </c>
      <c r="AK18" s="271">
        <f>SUM(AK16:AK17)</f>
        <v>6.86</v>
      </c>
      <c r="AL18" s="28"/>
      <c r="AM18" s="28"/>
      <c r="AN18" s="28"/>
      <c r="AO18" s="28"/>
      <c r="AP18" s="28"/>
    </row>
    <row r="19" spans="1:42" ht="16" thickBot="1">
      <c r="A19" s="28"/>
      <c r="B19" s="207">
        <v>10</v>
      </c>
      <c r="C19" s="57" t="str">
        <f t="shared" si="1"/>
        <v>Dim</v>
      </c>
      <c r="D19" s="176">
        <f t="shared" si="12"/>
        <v>42379</v>
      </c>
      <c r="E19" s="138"/>
      <c r="F19" s="138"/>
      <c r="G19" s="139"/>
      <c r="H19" s="139"/>
      <c r="I19" s="279" t="str">
        <f t="shared" si="2"/>
        <v/>
      </c>
      <c r="J19" s="142"/>
      <c r="K19" s="143"/>
      <c r="L19" s="266" t="str">
        <f t="shared" si="11"/>
        <v/>
      </c>
      <c r="M19" s="267" t="str">
        <f t="shared" si="3"/>
        <v/>
      </c>
      <c r="N19" s="232">
        <f t="shared" si="4"/>
        <v>0</v>
      </c>
      <c r="O19" s="145"/>
      <c r="P19" s="104" t="str">
        <f t="shared" si="5"/>
        <v/>
      </c>
      <c r="Q19" s="105" t="str">
        <f t="shared" si="6"/>
        <v/>
      </c>
      <c r="R19" s="106" t="str">
        <f t="shared" si="6"/>
        <v/>
      </c>
      <c r="S19" s="107" t="str">
        <f t="shared" si="13"/>
        <v/>
      </c>
      <c r="T19" s="108" t="str">
        <f t="shared" si="14"/>
        <v/>
      </c>
      <c r="U19" s="106" t="str">
        <f t="shared" si="14"/>
        <v/>
      </c>
      <c r="V19" s="244">
        <f>SUMPRODUCT(($C$19="se")*($AB$19))</f>
        <v>0</v>
      </c>
      <c r="W19" s="245">
        <f>SUMPRODUCT(($C$19="se")*($AC$19))</f>
        <v>0</v>
      </c>
      <c r="X19" s="246">
        <f t="shared" si="7"/>
        <v>0</v>
      </c>
      <c r="Y19" s="247">
        <f t="shared" si="8"/>
        <v>0</v>
      </c>
      <c r="Z19" s="260">
        <f>SUMPRODUCT(($C$19="férié")*($AB$19))</f>
        <v>0</v>
      </c>
      <c r="AA19" s="261">
        <f>SUMPRODUCT(($C$19="férié")*($AC$19))</f>
        <v>0</v>
      </c>
      <c r="AB19" s="254">
        <f t="shared" si="9"/>
        <v>0</v>
      </c>
      <c r="AC19" s="255">
        <f t="shared" si="10"/>
        <v>0</v>
      </c>
      <c r="AD19" s="43"/>
      <c r="AE19" s="288"/>
      <c r="AF19" s="289"/>
      <c r="AG19" s="28"/>
      <c r="AH19" s="28"/>
      <c r="AI19" s="28"/>
      <c r="AJ19" s="28"/>
      <c r="AK19" s="28"/>
      <c r="AL19" s="28"/>
      <c r="AM19" s="28"/>
      <c r="AN19" s="28"/>
      <c r="AO19" s="28"/>
      <c r="AP19" s="28"/>
    </row>
    <row r="20" spans="1:42" ht="15">
      <c r="A20" s="28"/>
      <c r="B20" s="207">
        <v>11</v>
      </c>
      <c r="C20" s="57" t="str">
        <f t="shared" si="1"/>
        <v>Se</v>
      </c>
      <c r="D20" s="176">
        <f t="shared" si="12"/>
        <v>42380</v>
      </c>
      <c r="E20" s="138"/>
      <c r="F20" s="138"/>
      <c r="G20" s="139"/>
      <c r="H20" s="139"/>
      <c r="I20" s="279" t="str">
        <f t="shared" si="2"/>
        <v/>
      </c>
      <c r="J20" s="142"/>
      <c r="K20" s="143"/>
      <c r="L20" s="266" t="str">
        <f t="shared" si="11"/>
        <v/>
      </c>
      <c r="M20" s="267" t="str">
        <f t="shared" si="3"/>
        <v/>
      </c>
      <c r="N20" s="232">
        <f t="shared" si="4"/>
        <v>0</v>
      </c>
      <c r="O20" s="145"/>
      <c r="P20" s="104" t="str">
        <f t="shared" si="5"/>
        <v/>
      </c>
      <c r="Q20" s="105" t="str">
        <f t="shared" si="6"/>
        <v/>
      </c>
      <c r="R20" s="106" t="str">
        <f t="shared" si="6"/>
        <v/>
      </c>
      <c r="S20" s="107" t="str">
        <f t="shared" si="13"/>
        <v/>
      </c>
      <c r="T20" s="108" t="str">
        <f t="shared" si="14"/>
        <v/>
      </c>
      <c r="U20" s="106" t="str">
        <f t="shared" si="14"/>
        <v/>
      </c>
      <c r="V20" s="244">
        <f>SUMPRODUCT(($C$20="se")*($AB$20))</f>
        <v>0</v>
      </c>
      <c r="W20" s="245">
        <f>SUMPRODUCT(($C$20="se")*($AC$20))</f>
        <v>0</v>
      </c>
      <c r="X20" s="246">
        <f t="shared" si="7"/>
        <v>0</v>
      </c>
      <c r="Y20" s="247">
        <f t="shared" si="8"/>
        <v>0</v>
      </c>
      <c r="Z20" s="260">
        <f>SUMPRODUCT(($C$20="férié")*($AB$20))</f>
        <v>0</v>
      </c>
      <c r="AA20" s="261">
        <f>SUMPRODUCT(($C$20="férié")*($AC$20))</f>
        <v>0</v>
      </c>
      <c r="AB20" s="254">
        <f t="shared" si="9"/>
        <v>0</v>
      </c>
      <c r="AC20" s="255">
        <f t="shared" si="10"/>
        <v>0</v>
      </c>
      <c r="AD20" s="43"/>
      <c r="AE20" s="111" t="s">
        <v>74</v>
      </c>
      <c r="AF20" s="237">
        <f>SUMPRODUCT(($C$10:$C$40="dim")*($AC$10:$AC$40))</f>
        <v>0</v>
      </c>
      <c r="AG20" s="28"/>
      <c r="AH20" s="313" t="s">
        <v>82</v>
      </c>
      <c r="AI20" s="314"/>
      <c r="AJ20" s="314"/>
      <c r="AK20" s="315"/>
      <c r="AL20" s="28"/>
      <c r="AM20" s="28"/>
      <c r="AN20" s="28"/>
      <c r="AO20" s="28"/>
      <c r="AP20" s="28"/>
    </row>
    <row r="21" spans="1:42" ht="15">
      <c r="A21" s="28"/>
      <c r="B21" s="207">
        <v>12</v>
      </c>
      <c r="C21" s="57" t="str">
        <f t="shared" si="1"/>
        <v>Se</v>
      </c>
      <c r="D21" s="176">
        <f t="shared" si="12"/>
        <v>42381</v>
      </c>
      <c r="E21" s="138"/>
      <c r="F21" s="138"/>
      <c r="G21" s="139"/>
      <c r="H21" s="139"/>
      <c r="I21" s="279" t="str">
        <f t="shared" si="2"/>
        <v/>
      </c>
      <c r="J21" s="142"/>
      <c r="K21" s="143"/>
      <c r="L21" s="266" t="str">
        <f t="shared" si="11"/>
        <v/>
      </c>
      <c r="M21" s="267" t="str">
        <f t="shared" si="3"/>
        <v/>
      </c>
      <c r="N21" s="232">
        <f t="shared" si="4"/>
        <v>0</v>
      </c>
      <c r="O21" s="145"/>
      <c r="P21" s="104" t="str">
        <f t="shared" si="5"/>
        <v/>
      </c>
      <c r="Q21" s="105" t="str">
        <f t="shared" si="6"/>
        <v/>
      </c>
      <c r="R21" s="106" t="str">
        <f t="shared" si="6"/>
        <v/>
      </c>
      <c r="S21" s="107" t="str">
        <f t="shared" si="13"/>
        <v/>
      </c>
      <c r="T21" s="108" t="str">
        <f t="shared" si="14"/>
        <v/>
      </c>
      <c r="U21" s="106" t="str">
        <f t="shared" si="14"/>
        <v/>
      </c>
      <c r="V21" s="244">
        <f>SUMPRODUCT(($C$21="se")*($AB$21))</f>
        <v>0</v>
      </c>
      <c r="W21" s="245">
        <f>SUMPRODUCT(($C$21="se")*($AC$21))</f>
        <v>0</v>
      </c>
      <c r="X21" s="246">
        <f t="shared" si="7"/>
        <v>0</v>
      </c>
      <c r="Y21" s="247">
        <f t="shared" si="8"/>
        <v>0</v>
      </c>
      <c r="Z21" s="260">
        <f>SUMPRODUCT(($C$21="férié")*($AB$21))</f>
        <v>0</v>
      </c>
      <c r="AA21" s="261">
        <f>SUMPRODUCT(($C$21="férié")*($AC$21))</f>
        <v>0</v>
      </c>
      <c r="AB21" s="254">
        <f t="shared" si="9"/>
        <v>0</v>
      </c>
      <c r="AC21" s="255">
        <f t="shared" si="10"/>
        <v>0</v>
      </c>
      <c r="AD21" s="43"/>
      <c r="AE21" s="288"/>
      <c r="AF21" s="289"/>
      <c r="AG21" s="28"/>
      <c r="AH21" s="306" t="str">
        <f>Réglages!Q20</f>
        <v>Carte SST</v>
      </c>
      <c r="AI21" s="307"/>
      <c r="AJ21" s="308">
        <f>Réglages!S20</f>
        <v>42402</v>
      </c>
      <c r="AK21" s="309"/>
      <c r="AL21" s="28"/>
      <c r="AM21" s="28"/>
      <c r="AN21" s="28"/>
      <c r="AO21" s="28"/>
      <c r="AP21" s="28"/>
    </row>
    <row r="22" spans="1:42" ht="15">
      <c r="A22" s="28"/>
      <c r="B22" s="207">
        <v>13</v>
      </c>
      <c r="C22" s="57" t="str">
        <f t="shared" si="1"/>
        <v>Se</v>
      </c>
      <c r="D22" s="176">
        <f t="shared" si="12"/>
        <v>42382</v>
      </c>
      <c r="E22" s="138"/>
      <c r="F22" s="138"/>
      <c r="G22" s="139"/>
      <c r="H22" s="139"/>
      <c r="I22" s="279" t="str">
        <f t="shared" si="2"/>
        <v/>
      </c>
      <c r="J22" s="142"/>
      <c r="K22" s="143"/>
      <c r="L22" s="266" t="str">
        <f t="shared" si="11"/>
        <v/>
      </c>
      <c r="M22" s="267" t="str">
        <f t="shared" si="3"/>
        <v/>
      </c>
      <c r="N22" s="232">
        <f t="shared" si="4"/>
        <v>0</v>
      </c>
      <c r="O22" s="145"/>
      <c r="P22" s="104" t="str">
        <f t="shared" si="5"/>
        <v/>
      </c>
      <c r="Q22" s="105" t="str">
        <f t="shared" si="6"/>
        <v/>
      </c>
      <c r="R22" s="106" t="str">
        <f t="shared" si="6"/>
        <v/>
      </c>
      <c r="S22" s="107" t="str">
        <f t="shared" si="13"/>
        <v/>
      </c>
      <c r="T22" s="108" t="str">
        <f t="shared" si="14"/>
        <v/>
      </c>
      <c r="U22" s="106" t="str">
        <f t="shared" si="14"/>
        <v/>
      </c>
      <c r="V22" s="244">
        <f>SUMPRODUCT(($C$22="se")*($AB$22))</f>
        <v>0</v>
      </c>
      <c r="W22" s="245">
        <f>SUMPRODUCT(($C$22="se")*($AC$22))</f>
        <v>0</v>
      </c>
      <c r="X22" s="246">
        <f t="shared" si="7"/>
        <v>0</v>
      </c>
      <c r="Y22" s="247">
        <f t="shared" si="8"/>
        <v>0</v>
      </c>
      <c r="Z22" s="260">
        <f>SUMPRODUCT(($C$22="férié")*($AB$22))</f>
        <v>0</v>
      </c>
      <c r="AA22" s="261">
        <f>SUMPRODUCT(($C$22="férié")*($AC$22))</f>
        <v>0</v>
      </c>
      <c r="AB22" s="254">
        <f t="shared" si="9"/>
        <v>0</v>
      </c>
      <c r="AC22" s="255">
        <f t="shared" si="10"/>
        <v>0</v>
      </c>
      <c r="AD22" s="43"/>
      <c r="AE22" s="111" t="s">
        <v>80</v>
      </c>
      <c r="AF22" s="118">
        <f>SUMPRODUCT(($C$10:$C$40="férié")*($N$10:$N$40&gt;0))</f>
        <v>0</v>
      </c>
      <c r="AG22" s="28"/>
      <c r="AH22" s="284" t="str">
        <f>Réglages!Q21</f>
        <v>HOBS-BE (Manœuvre)</v>
      </c>
      <c r="AI22" s="285"/>
      <c r="AJ22" s="282">
        <f>Réglages!S21</f>
        <v>42461</v>
      </c>
      <c r="AK22" s="283"/>
      <c r="AL22" s="28"/>
      <c r="AM22" s="28"/>
      <c r="AN22" s="28"/>
      <c r="AO22" s="28"/>
      <c r="AP22" s="28"/>
    </row>
    <row r="23" spans="1:42" ht="15">
      <c r="A23" s="28"/>
      <c r="B23" s="207">
        <v>14</v>
      </c>
      <c r="C23" s="57" t="str">
        <f t="shared" si="1"/>
        <v>Se</v>
      </c>
      <c r="D23" s="176">
        <f t="shared" si="12"/>
        <v>42383</v>
      </c>
      <c r="E23" s="138"/>
      <c r="F23" s="138"/>
      <c r="G23" s="139"/>
      <c r="H23" s="139"/>
      <c r="I23" s="279" t="str">
        <f t="shared" si="2"/>
        <v/>
      </c>
      <c r="J23" s="142"/>
      <c r="K23" s="143"/>
      <c r="L23" s="266" t="str">
        <f t="shared" si="11"/>
        <v/>
      </c>
      <c r="M23" s="267" t="str">
        <f t="shared" si="3"/>
        <v/>
      </c>
      <c r="N23" s="232">
        <f t="shared" si="4"/>
        <v>0</v>
      </c>
      <c r="O23" s="145"/>
      <c r="P23" s="104" t="str">
        <f t="shared" si="5"/>
        <v/>
      </c>
      <c r="Q23" s="105" t="str">
        <f t="shared" si="6"/>
        <v/>
      </c>
      <c r="R23" s="106" t="str">
        <f t="shared" si="6"/>
        <v/>
      </c>
      <c r="S23" s="107" t="str">
        <f t="shared" si="13"/>
        <v/>
      </c>
      <c r="T23" s="108" t="str">
        <f t="shared" si="14"/>
        <v/>
      </c>
      <c r="U23" s="106" t="str">
        <f t="shared" si="14"/>
        <v/>
      </c>
      <c r="V23" s="244">
        <f>SUMPRODUCT(($C$23="se")*($AB$23))</f>
        <v>0</v>
      </c>
      <c r="W23" s="245">
        <f>SUMPRODUCT(($C$23="se")*($AC$23))</f>
        <v>0</v>
      </c>
      <c r="X23" s="246">
        <f t="shared" si="7"/>
        <v>0</v>
      </c>
      <c r="Y23" s="247">
        <f t="shared" si="8"/>
        <v>0</v>
      </c>
      <c r="Z23" s="260">
        <f>SUMPRODUCT(($C$23="férié")*($AB$23))</f>
        <v>0</v>
      </c>
      <c r="AA23" s="261">
        <f>SUMPRODUCT(($C$23="férié")*($AC$23))</f>
        <v>0</v>
      </c>
      <c r="AB23" s="254">
        <f t="shared" si="9"/>
        <v>0</v>
      </c>
      <c r="AC23" s="255">
        <f t="shared" si="10"/>
        <v>0</v>
      </c>
      <c r="AD23" s="43"/>
      <c r="AE23" s="290"/>
      <c r="AF23" s="291"/>
      <c r="AG23" s="28"/>
      <c r="AH23" s="284" t="str">
        <f>Réglages!Q22</f>
        <v>SSIAP 1</v>
      </c>
      <c r="AI23" s="285"/>
      <c r="AJ23" s="282">
        <f>Réglages!S22</f>
        <v>42552</v>
      </c>
      <c r="AK23" s="283"/>
      <c r="AL23" s="28"/>
      <c r="AM23" s="28"/>
      <c r="AN23" s="28"/>
      <c r="AO23" s="28"/>
      <c r="AP23" s="28"/>
    </row>
    <row r="24" spans="1:42" ht="16" thickBot="1">
      <c r="A24" s="28"/>
      <c r="B24" s="207">
        <v>15</v>
      </c>
      <c r="C24" s="57" t="str">
        <f t="shared" si="1"/>
        <v>Se</v>
      </c>
      <c r="D24" s="176">
        <f t="shared" si="12"/>
        <v>42384</v>
      </c>
      <c r="E24" s="138"/>
      <c r="F24" s="138"/>
      <c r="G24" s="139"/>
      <c r="H24" s="139"/>
      <c r="I24" s="279" t="str">
        <f t="shared" si="2"/>
        <v/>
      </c>
      <c r="J24" s="142"/>
      <c r="K24" s="143"/>
      <c r="L24" s="266" t="str">
        <f t="shared" si="11"/>
        <v/>
      </c>
      <c r="M24" s="267" t="str">
        <f t="shared" si="3"/>
        <v/>
      </c>
      <c r="N24" s="232">
        <f t="shared" si="4"/>
        <v>0</v>
      </c>
      <c r="O24" s="145"/>
      <c r="P24" s="104" t="str">
        <f t="shared" si="5"/>
        <v/>
      </c>
      <c r="Q24" s="105" t="str">
        <f t="shared" si="6"/>
        <v/>
      </c>
      <c r="R24" s="106" t="str">
        <f t="shared" si="6"/>
        <v/>
      </c>
      <c r="S24" s="107" t="str">
        <f t="shared" si="13"/>
        <v/>
      </c>
      <c r="T24" s="108" t="str">
        <f t="shared" si="14"/>
        <v/>
      </c>
      <c r="U24" s="106" t="str">
        <f t="shared" si="14"/>
        <v/>
      </c>
      <c r="V24" s="244">
        <f>SUMPRODUCT(($C$24="se")*($AB$24))</f>
        <v>0</v>
      </c>
      <c r="W24" s="245">
        <f>SUMPRODUCT(($C$24="se")*($AC$24))</f>
        <v>0</v>
      </c>
      <c r="X24" s="246">
        <f t="shared" si="7"/>
        <v>0</v>
      </c>
      <c r="Y24" s="247">
        <f t="shared" si="8"/>
        <v>0</v>
      </c>
      <c r="Z24" s="260">
        <f>SUMPRODUCT(($C$24="férié")*($AB$24))</f>
        <v>0</v>
      </c>
      <c r="AA24" s="261">
        <f>SUMPRODUCT(($C$24="férié")*($AC$24))</f>
        <v>0</v>
      </c>
      <c r="AB24" s="254">
        <f t="shared" si="9"/>
        <v>0</v>
      </c>
      <c r="AC24" s="255">
        <f t="shared" si="10"/>
        <v>0</v>
      </c>
      <c r="AD24" s="43"/>
      <c r="AE24" s="111" t="s">
        <v>68</v>
      </c>
      <c r="AF24" s="237">
        <f>SUM(Z7+AA7)</f>
        <v>0</v>
      </c>
      <c r="AG24" s="28"/>
      <c r="AH24" s="286" t="str">
        <f>Réglages!Q23</f>
        <v>Carte PRO CNAPS</v>
      </c>
      <c r="AI24" s="287"/>
      <c r="AJ24" s="294">
        <f>Réglages!S23</f>
        <v>43405</v>
      </c>
      <c r="AK24" s="295"/>
      <c r="AL24" s="28"/>
      <c r="AM24" s="28"/>
      <c r="AN24" s="28"/>
      <c r="AO24" s="28"/>
      <c r="AP24" s="28"/>
    </row>
    <row r="25" spans="1:42" ht="15">
      <c r="A25" s="28"/>
      <c r="B25" s="207">
        <v>16</v>
      </c>
      <c r="C25" s="57" t="str">
        <f t="shared" si="1"/>
        <v>Se</v>
      </c>
      <c r="D25" s="176">
        <f t="shared" si="12"/>
        <v>42385</v>
      </c>
      <c r="E25" s="138"/>
      <c r="F25" s="138"/>
      <c r="G25" s="139"/>
      <c r="H25" s="139"/>
      <c r="I25" s="279" t="str">
        <f t="shared" si="2"/>
        <v/>
      </c>
      <c r="J25" s="142"/>
      <c r="K25" s="143"/>
      <c r="L25" s="266" t="str">
        <f t="shared" si="11"/>
        <v/>
      </c>
      <c r="M25" s="267" t="str">
        <f t="shared" si="3"/>
        <v/>
      </c>
      <c r="N25" s="232">
        <f t="shared" si="4"/>
        <v>0</v>
      </c>
      <c r="O25" s="145"/>
      <c r="P25" s="104" t="str">
        <f t="shared" si="5"/>
        <v/>
      </c>
      <c r="Q25" s="105" t="str">
        <f t="shared" si="6"/>
        <v/>
      </c>
      <c r="R25" s="106" t="str">
        <f t="shared" si="6"/>
        <v/>
      </c>
      <c r="S25" s="107" t="str">
        <f t="shared" si="13"/>
        <v/>
      </c>
      <c r="T25" s="108" t="str">
        <f t="shared" si="14"/>
        <v/>
      </c>
      <c r="U25" s="106" t="str">
        <f t="shared" si="14"/>
        <v/>
      </c>
      <c r="V25" s="244">
        <f>SUMPRODUCT(($C$25="se")*($AB$25))</f>
        <v>0</v>
      </c>
      <c r="W25" s="245">
        <f>SUMPRODUCT(($C$25="se")*($AC$25))</f>
        <v>0</v>
      </c>
      <c r="X25" s="246">
        <f t="shared" si="7"/>
        <v>0</v>
      </c>
      <c r="Y25" s="247">
        <f t="shared" si="8"/>
        <v>0</v>
      </c>
      <c r="Z25" s="260">
        <f>SUMPRODUCT(($C$25="férié")*($AB$25))</f>
        <v>0</v>
      </c>
      <c r="AA25" s="261">
        <f>SUMPRODUCT(($C$25="férié")*($AC$25))</f>
        <v>0</v>
      </c>
      <c r="AB25" s="254">
        <f t="shared" si="9"/>
        <v>0</v>
      </c>
      <c r="AC25" s="255">
        <f t="shared" si="10"/>
        <v>0</v>
      </c>
      <c r="AD25" s="43"/>
      <c r="AE25" s="288"/>
      <c r="AF25" s="289"/>
      <c r="AG25" s="28"/>
      <c r="AH25" s="28"/>
      <c r="AI25" s="28"/>
      <c r="AJ25" s="28"/>
      <c r="AK25" s="28"/>
      <c r="AL25" s="28"/>
      <c r="AM25" s="28"/>
      <c r="AN25" s="28"/>
      <c r="AO25" s="28"/>
      <c r="AP25" s="28"/>
    </row>
    <row r="26" spans="1:42" ht="16" customHeight="1">
      <c r="A26" s="28"/>
      <c r="B26" s="207">
        <v>17</v>
      </c>
      <c r="C26" s="57" t="str">
        <f t="shared" si="1"/>
        <v>Dim</v>
      </c>
      <c r="D26" s="176">
        <f t="shared" si="12"/>
        <v>42386</v>
      </c>
      <c r="E26" s="138"/>
      <c r="F26" s="138"/>
      <c r="G26" s="139"/>
      <c r="H26" s="139"/>
      <c r="I26" s="279" t="str">
        <f t="shared" si="2"/>
        <v/>
      </c>
      <c r="J26" s="142"/>
      <c r="K26" s="143"/>
      <c r="L26" s="266" t="str">
        <f t="shared" si="11"/>
        <v/>
      </c>
      <c r="M26" s="267" t="str">
        <f t="shared" si="3"/>
        <v/>
      </c>
      <c r="N26" s="232">
        <f t="shared" si="4"/>
        <v>0</v>
      </c>
      <c r="O26" s="145"/>
      <c r="P26" s="104" t="str">
        <f t="shared" si="5"/>
        <v/>
      </c>
      <c r="Q26" s="105" t="str">
        <f t="shared" si="6"/>
        <v/>
      </c>
      <c r="R26" s="106" t="str">
        <f t="shared" si="6"/>
        <v/>
      </c>
      <c r="S26" s="107" t="str">
        <f t="shared" si="13"/>
        <v/>
      </c>
      <c r="T26" s="108" t="str">
        <f t="shared" si="14"/>
        <v/>
      </c>
      <c r="U26" s="106" t="str">
        <f t="shared" si="14"/>
        <v/>
      </c>
      <c r="V26" s="244">
        <f>SUMPRODUCT(($C$26="se")*($AB$26))</f>
        <v>0</v>
      </c>
      <c r="W26" s="245">
        <f>SUMPRODUCT(($C$26="se")*($AC$26))</f>
        <v>0</v>
      </c>
      <c r="X26" s="246">
        <f t="shared" si="7"/>
        <v>0</v>
      </c>
      <c r="Y26" s="247">
        <f t="shared" si="8"/>
        <v>0</v>
      </c>
      <c r="Z26" s="260">
        <f>SUMPRODUCT(($C$26="férié")*($AB$26))</f>
        <v>0</v>
      </c>
      <c r="AA26" s="261">
        <f>SUMPRODUCT(($C$26="férié")*($AC$26))</f>
        <v>0</v>
      </c>
      <c r="AB26" s="254">
        <f t="shared" si="9"/>
        <v>0</v>
      </c>
      <c r="AC26" s="255">
        <f t="shared" si="10"/>
        <v>0</v>
      </c>
      <c r="AD26" s="43"/>
      <c r="AE26" s="111" t="s">
        <v>69</v>
      </c>
      <c r="AF26" s="237">
        <f>SUM(Z7)</f>
        <v>0</v>
      </c>
      <c r="AG26" s="28"/>
      <c r="AH26" s="28"/>
      <c r="AI26" s="28"/>
      <c r="AJ26" s="28"/>
      <c r="AK26" s="28"/>
      <c r="AL26" s="28"/>
      <c r="AM26" s="28"/>
      <c r="AN26" s="28"/>
      <c r="AO26" s="28"/>
      <c r="AP26" s="28"/>
    </row>
    <row r="27" spans="1:42" ht="16" customHeight="1">
      <c r="A27" s="28"/>
      <c r="B27" s="207">
        <v>18</v>
      </c>
      <c r="C27" s="57" t="str">
        <f t="shared" si="1"/>
        <v>Se</v>
      </c>
      <c r="D27" s="176">
        <f t="shared" si="12"/>
        <v>42387</v>
      </c>
      <c r="E27" s="138"/>
      <c r="F27" s="138"/>
      <c r="G27" s="139"/>
      <c r="H27" s="139"/>
      <c r="I27" s="279" t="str">
        <f t="shared" si="2"/>
        <v/>
      </c>
      <c r="J27" s="142"/>
      <c r="K27" s="143"/>
      <c r="L27" s="266" t="str">
        <f t="shared" si="11"/>
        <v/>
      </c>
      <c r="M27" s="267" t="str">
        <f t="shared" si="3"/>
        <v/>
      </c>
      <c r="N27" s="232">
        <f t="shared" si="4"/>
        <v>0</v>
      </c>
      <c r="O27" s="145"/>
      <c r="P27" s="104" t="str">
        <f t="shared" si="5"/>
        <v/>
      </c>
      <c r="Q27" s="105" t="str">
        <f t="shared" si="6"/>
        <v/>
      </c>
      <c r="R27" s="106" t="str">
        <f t="shared" si="6"/>
        <v/>
      </c>
      <c r="S27" s="107" t="str">
        <f t="shared" si="13"/>
        <v/>
      </c>
      <c r="T27" s="108" t="str">
        <f t="shared" si="14"/>
        <v/>
      </c>
      <c r="U27" s="106" t="str">
        <f t="shared" si="14"/>
        <v/>
      </c>
      <c r="V27" s="244">
        <f>SUMPRODUCT(($C$27="se")*($AB$27))</f>
        <v>0</v>
      </c>
      <c r="W27" s="245">
        <f>SUMPRODUCT(($C$27="se")*($AC$27))</f>
        <v>0</v>
      </c>
      <c r="X27" s="246">
        <f t="shared" si="7"/>
        <v>0</v>
      </c>
      <c r="Y27" s="247">
        <f t="shared" si="8"/>
        <v>0</v>
      </c>
      <c r="Z27" s="260">
        <f>SUMPRODUCT(($C$27="férié")*($AB$27))</f>
        <v>0</v>
      </c>
      <c r="AA27" s="261">
        <f>SUMPRODUCT(($C$27="férié")*($AC$27))</f>
        <v>0</v>
      </c>
      <c r="AB27" s="254">
        <f t="shared" si="9"/>
        <v>0</v>
      </c>
      <c r="AC27" s="255">
        <f t="shared" si="10"/>
        <v>0</v>
      </c>
      <c r="AD27" s="43"/>
      <c r="AE27" s="288"/>
      <c r="AF27" s="289"/>
      <c r="AG27" s="28"/>
      <c r="AH27" s="28"/>
      <c r="AI27" s="28"/>
      <c r="AJ27" s="28"/>
      <c r="AK27" s="28"/>
      <c r="AL27" s="28"/>
      <c r="AM27" s="28"/>
      <c r="AN27" s="28"/>
      <c r="AO27" s="28"/>
      <c r="AP27" s="28"/>
    </row>
    <row r="28" spans="1:42" ht="16" customHeight="1">
      <c r="A28" s="28"/>
      <c r="B28" s="207">
        <v>19</v>
      </c>
      <c r="C28" s="57" t="str">
        <f t="shared" si="1"/>
        <v>Se</v>
      </c>
      <c r="D28" s="176">
        <f t="shared" si="12"/>
        <v>42388</v>
      </c>
      <c r="E28" s="138"/>
      <c r="F28" s="138"/>
      <c r="G28" s="139"/>
      <c r="H28" s="139"/>
      <c r="I28" s="279" t="str">
        <f t="shared" si="2"/>
        <v/>
      </c>
      <c r="J28" s="142"/>
      <c r="K28" s="143"/>
      <c r="L28" s="266" t="str">
        <f t="shared" si="11"/>
        <v/>
      </c>
      <c r="M28" s="267" t="str">
        <f t="shared" si="3"/>
        <v/>
      </c>
      <c r="N28" s="232">
        <f t="shared" si="4"/>
        <v>0</v>
      </c>
      <c r="O28" s="145"/>
      <c r="P28" s="104" t="str">
        <f t="shared" si="5"/>
        <v/>
      </c>
      <c r="Q28" s="105" t="str">
        <f t="shared" si="6"/>
        <v/>
      </c>
      <c r="R28" s="106" t="str">
        <f t="shared" si="6"/>
        <v/>
      </c>
      <c r="S28" s="107" t="str">
        <f t="shared" si="13"/>
        <v/>
      </c>
      <c r="T28" s="108" t="str">
        <f t="shared" ref="T28:U40" si="15">IF(OR(S28="",T$9=""),"",IF($G27&gt;$H27,MAX(,MIN(T$9,$H27+24/24)-MAX(T$8,$G27)),MAX(,MIN(T$9,$H27)-MAX(T$8,$G27))))</f>
        <v/>
      </c>
      <c r="U28" s="106" t="str">
        <f t="shared" si="15"/>
        <v/>
      </c>
      <c r="V28" s="244">
        <f>SUMPRODUCT(($C$28="se")*($AB$28))</f>
        <v>0</v>
      </c>
      <c r="W28" s="245">
        <f>SUMPRODUCT(($C$28="se")*($AC$28))</f>
        <v>0</v>
      </c>
      <c r="X28" s="246">
        <f t="shared" si="7"/>
        <v>0</v>
      </c>
      <c r="Y28" s="247">
        <f t="shared" si="8"/>
        <v>0</v>
      </c>
      <c r="Z28" s="260">
        <f>SUMPRODUCT(($C$28="férié")*($AB$28))</f>
        <v>0</v>
      </c>
      <c r="AA28" s="261">
        <f>SUMPRODUCT(($C$28="férié")*($AC$28))</f>
        <v>0</v>
      </c>
      <c r="AB28" s="254">
        <f t="shared" si="9"/>
        <v>0</v>
      </c>
      <c r="AC28" s="255">
        <f t="shared" si="10"/>
        <v>0</v>
      </c>
      <c r="AD28" s="43"/>
      <c r="AE28" s="111" t="s">
        <v>70</v>
      </c>
      <c r="AF28" s="237">
        <f>SUM(AA7)</f>
        <v>0</v>
      </c>
      <c r="AG28" s="28"/>
      <c r="AH28" s="51"/>
      <c r="AI28" s="50"/>
      <c r="AJ28" s="28"/>
      <c r="AK28" s="28"/>
      <c r="AL28" s="28"/>
      <c r="AM28" s="28"/>
      <c r="AN28" s="28"/>
      <c r="AO28" s="28"/>
      <c r="AP28" s="28"/>
    </row>
    <row r="29" spans="1:42" ht="16" customHeight="1">
      <c r="A29" s="28"/>
      <c r="B29" s="207">
        <v>20</v>
      </c>
      <c r="C29" s="57" t="str">
        <f t="shared" si="1"/>
        <v>Se</v>
      </c>
      <c r="D29" s="176">
        <f t="shared" si="12"/>
        <v>42389</v>
      </c>
      <c r="E29" s="138"/>
      <c r="F29" s="138"/>
      <c r="G29" s="139"/>
      <c r="H29" s="139"/>
      <c r="I29" s="279" t="str">
        <f t="shared" si="2"/>
        <v/>
      </c>
      <c r="J29" s="142"/>
      <c r="K29" s="143"/>
      <c r="L29" s="266" t="str">
        <f t="shared" si="11"/>
        <v/>
      </c>
      <c r="M29" s="267" t="str">
        <f t="shared" si="3"/>
        <v/>
      </c>
      <c r="N29" s="232">
        <f t="shared" si="4"/>
        <v>0</v>
      </c>
      <c r="O29" s="145"/>
      <c r="P29" s="104" t="str">
        <f t="shared" si="5"/>
        <v/>
      </c>
      <c r="Q29" s="105" t="str">
        <f t="shared" si="6"/>
        <v/>
      </c>
      <c r="R29" s="106" t="str">
        <f t="shared" si="6"/>
        <v/>
      </c>
      <c r="S29" s="107" t="str">
        <f t="shared" si="13"/>
        <v/>
      </c>
      <c r="T29" s="108" t="str">
        <f t="shared" si="15"/>
        <v/>
      </c>
      <c r="U29" s="106" t="str">
        <f t="shared" si="15"/>
        <v/>
      </c>
      <c r="V29" s="244">
        <f>SUMPRODUCT(($C$29="se")*($AB$29))</f>
        <v>0</v>
      </c>
      <c r="W29" s="245">
        <f>SUMPRODUCT(($C$29="se")*($AC$29))</f>
        <v>0</v>
      </c>
      <c r="X29" s="246">
        <f t="shared" si="7"/>
        <v>0</v>
      </c>
      <c r="Y29" s="247">
        <f t="shared" si="8"/>
        <v>0</v>
      </c>
      <c r="Z29" s="260">
        <f>SUMPRODUCT(($C$29="férié")*($AB$29))</f>
        <v>0</v>
      </c>
      <c r="AA29" s="261">
        <f>SUMPRODUCT(($C$29="férié")*($AC$29))</f>
        <v>0</v>
      </c>
      <c r="AB29" s="254">
        <f t="shared" si="9"/>
        <v>0</v>
      </c>
      <c r="AC29" s="255">
        <f t="shared" si="10"/>
        <v>0</v>
      </c>
      <c r="AD29" s="43"/>
      <c r="AE29" s="288"/>
      <c r="AF29" s="289"/>
      <c r="AG29" s="28"/>
      <c r="AH29" s="51"/>
      <c r="AI29" s="50"/>
      <c r="AJ29" s="28"/>
      <c r="AK29" s="28"/>
      <c r="AL29" s="28"/>
      <c r="AM29" s="28"/>
      <c r="AN29" s="28"/>
      <c r="AO29" s="28"/>
      <c r="AP29" s="28"/>
    </row>
    <row r="30" spans="1:42" ht="15">
      <c r="A30" s="28"/>
      <c r="B30" s="207">
        <v>21</v>
      </c>
      <c r="C30" s="57" t="str">
        <f t="shared" si="1"/>
        <v>Se</v>
      </c>
      <c r="D30" s="176">
        <f t="shared" si="12"/>
        <v>42390</v>
      </c>
      <c r="E30" s="138"/>
      <c r="F30" s="138"/>
      <c r="G30" s="139"/>
      <c r="H30" s="139"/>
      <c r="I30" s="279" t="str">
        <f t="shared" si="2"/>
        <v/>
      </c>
      <c r="J30" s="142"/>
      <c r="K30" s="143"/>
      <c r="L30" s="266" t="str">
        <f t="shared" si="11"/>
        <v/>
      </c>
      <c r="M30" s="267" t="str">
        <f t="shared" si="3"/>
        <v/>
      </c>
      <c r="N30" s="232">
        <f t="shared" si="4"/>
        <v>0</v>
      </c>
      <c r="O30" s="145"/>
      <c r="P30" s="104" t="str">
        <f t="shared" si="5"/>
        <v/>
      </c>
      <c r="Q30" s="105" t="str">
        <f t="shared" ref="Q30:R40" si="16">IF(OR($D30="",P30="",Q$9=""),"",IF($G30&gt;$H30,MAX(,MIN(Q$9,$H30+24/24)-MAX(Q$8,$G30)),MAX(,MIN(Q$9,$H30)-MAX(Q$8,$G30))))</f>
        <v/>
      </c>
      <c r="R30" s="106" t="str">
        <f t="shared" si="16"/>
        <v/>
      </c>
      <c r="S30" s="107" t="str">
        <f t="shared" si="13"/>
        <v/>
      </c>
      <c r="T30" s="108" t="str">
        <f t="shared" si="15"/>
        <v/>
      </c>
      <c r="U30" s="106" t="str">
        <f t="shared" si="15"/>
        <v/>
      </c>
      <c r="V30" s="244">
        <f>SUMPRODUCT(($C$30="se")*($AB$30))</f>
        <v>0</v>
      </c>
      <c r="W30" s="245">
        <f>SUMPRODUCT(($C$30="se")*($AC$30))</f>
        <v>0</v>
      </c>
      <c r="X30" s="246">
        <f t="shared" si="7"/>
        <v>0</v>
      </c>
      <c r="Y30" s="247">
        <f t="shared" si="8"/>
        <v>0</v>
      </c>
      <c r="Z30" s="260">
        <f>SUMPRODUCT(($C$30="férié")*($AB$30))</f>
        <v>0</v>
      </c>
      <c r="AA30" s="261">
        <f>SUMPRODUCT(($C$30="férié")*($AC$30))</f>
        <v>0</v>
      </c>
      <c r="AB30" s="254">
        <f t="shared" si="9"/>
        <v>0</v>
      </c>
      <c r="AC30" s="255">
        <f t="shared" si="10"/>
        <v>0</v>
      </c>
      <c r="AD30" s="46"/>
      <c r="AE30" s="115" t="s">
        <v>62</v>
      </c>
      <c r="AF30" s="238">
        <f>SUM(J10:J40,K10:K40)</f>
        <v>0</v>
      </c>
      <c r="AG30" s="28"/>
      <c r="AH30" s="28"/>
      <c r="AI30" s="28"/>
      <c r="AJ30" s="50"/>
      <c r="AK30" s="50"/>
      <c r="AL30" s="28"/>
      <c r="AM30" s="28"/>
      <c r="AN30" s="28"/>
      <c r="AO30" s="28"/>
      <c r="AP30" s="28"/>
    </row>
    <row r="31" spans="1:42" ht="15">
      <c r="A31" s="28"/>
      <c r="B31" s="207">
        <v>22</v>
      </c>
      <c r="C31" s="57" t="str">
        <f t="shared" si="1"/>
        <v>Se</v>
      </c>
      <c r="D31" s="176">
        <f t="shared" si="12"/>
        <v>42391</v>
      </c>
      <c r="E31" s="138"/>
      <c r="F31" s="138"/>
      <c r="G31" s="139"/>
      <c r="H31" s="139"/>
      <c r="I31" s="279" t="str">
        <f t="shared" si="2"/>
        <v/>
      </c>
      <c r="J31" s="142"/>
      <c r="K31" s="143"/>
      <c r="L31" s="266" t="str">
        <f t="shared" si="11"/>
        <v/>
      </c>
      <c r="M31" s="267" t="str">
        <f t="shared" si="3"/>
        <v/>
      </c>
      <c r="N31" s="232">
        <f t="shared" si="4"/>
        <v>0</v>
      </c>
      <c r="O31" s="145"/>
      <c r="P31" s="104" t="str">
        <f t="shared" si="5"/>
        <v/>
      </c>
      <c r="Q31" s="105" t="str">
        <f t="shared" si="16"/>
        <v/>
      </c>
      <c r="R31" s="106" t="str">
        <f t="shared" si="16"/>
        <v/>
      </c>
      <c r="S31" s="107" t="str">
        <f t="shared" si="13"/>
        <v/>
      </c>
      <c r="T31" s="108" t="str">
        <f t="shared" si="15"/>
        <v/>
      </c>
      <c r="U31" s="106" t="str">
        <f t="shared" si="15"/>
        <v/>
      </c>
      <c r="V31" s="244">
        <f>SUMPRODUCT(($C$31="se")*($AB$31))</f>
        <v>0</v>
      </c>
      <c r="W31" s="245">
        <f>SUMPRODUCT(($C$31="se")*($AC$31))</f>
        <v>0</v>
      </c>
      <c r="X31" s="246">
        <f t="shared" si="7"/>
        <v>0</v>
      </c>
      <c r="Y31" s="247">
        <f t="shared" si="8"/>
        <v>0</v>
      </c>
      <c r="Z31" s="260">
        <f>SUMPRODUCT(($C$31="férié")*($AB$31))</f>
        <v>0</v>
      </c>
      <c r="AA31" s="261">
        <f>SUMPRODUCT(($C$31="férié")*($AC$31))</f>
        <v>0</v>
      </c>
      <c r="AB31" s="254">
        <f t="shared" si="9"/>
        <v>0</v>
      </c>
      <c r="AC31" s="255">
        <f t="shared" si="10"/>
        <v>0</v>
      </c>
      <c r="AD31" s="43"/>
      <c r="AE31" s="296"/>
      <c r="AF31" s="297"/>
      <c r="AG31" s="28"/>
      <c r="AH31" s="28"/>
      <c r="AI31" s="28"/>
      <c r="AJ31" s="50"/>
      <c r="AK31" s="50"/>
      <c r="AL31" s="28"/>
      <c r="AM31" s="28"/>
      <c r="AN31" s="28"/>
      <c r="AO31" s="28"/>
      <c r="AP31" s="28"/>
    </row>
    <row r="32" spans="1:42" ht="15" customHeight="1">
      <c r="A32" s="28"/>
      <c r="B32" s="207">
        <v>23</v>
      </c>
      <c r="C32" s="57" t="str">
        <f t="shared" si="1"/>
        <v>Se</v>
      </c>
      <c r="D32" s="176">
        <f t="shared" si="12"/>
        <v>42392</v>
      </c>
      <c r="E32" s="138"/>
      <c r="F32" s="138"/>
      <c r="G32" s="139"/>
      <c r="H32" s="139"/>
      <c r="I32" s="279" t="str">
        <f t="shared" si="2"/>
        <v/>
      </c>
      <c r="J32" s="142"/>
      <c r="K32" s="143"/>
      <c r="L32" s="266" t="str">
        <f t="shared" si="11"/>
        <v/>
      </c>
      <c r="M32" s="267" t="str">
        <f t="shared" si="3"/>
        <v/>
      </c>
      <c r="N32" s="232">
        <f t="shared" si="4"/>
        <v>0</v>
      </c>
      <c r="O32" s="145"/>
      <c r="P32" s="104" t="str">
        <f t="shared" si="5"/>
        <v/>
      </c>
      <c r="Q32" s="105" t="str">
        <f t="shared" si="16"/>
        <v/>
      </c>
      <c r="R32" s="106" t="str">
        <f t="shared" si="16"/>
        <v/>
      </c>
      <c r="S32" s="107" t="str">
        <f t="shared" si="13"/>
        <v/>
      </c>
      <c r="T32" s="108" t="str">
        <f t="shared" si="15"/>
        <v/>
      </c>
      <c r="U32" s="106" t="str">
        <f t="shared" si="15"/>
        <v/>
      </c>
      <c r="V32" s="244">
        <f>SUMPRODUCT(($C$32="se")*($AB$32))</f>
        <v>0</v>
      </c>
      <c r="W32" s="245">
        <f>SUMPRODUCT(($C$32="se")*($AC$32))</f>
        <v>0</v>
      </c>
      <c r="X32" s="246">
        <f t="shared" si="7"/>
        <v>0</v>
      </c>
      <c r="Y32" s="247">
        <f t="shared" si="8"/>
        <v>0</v>
      </c>
      <c r="Z32" s="260">
        <f>SUMPRODUCT(($C$32="férié")*($AB$32))</f>
        <v>0</v>
      </c>
      <c r="AA32" s="261">
        <f>SUMPRODUCT(($C$32="férié")*($AC$32))</f>
        <v>0</v>
      </c>
      <c r="AB32" s="254">
        <f t="shared" si="9"/>
        <v>0</v>
      </c>
      <c r="AC32" s="255">
        <f t="shared" si="10"/>
        <v>0</v>
      </c>
      <c r="AD32" s="46"/>
      <c r="AE32" s="115" t="s">
        <v>63</v>
      </c>
      <c r="AF32" s="238">
        <f>SUM(J10:J40)</f>
        <v>0</v>
      </c>
      <c r="AG32" s="28"/>
      <c r="AH32" s="183"/>
      <c r="AI32" s="298"/>
      <c r="AJ32" s="298"/>
      <c r="AK32" s="298"/>
      <c r="AL32" s="28"/>
      <c r="AM32" s="28"/>
      <c r="AN32" s="28"/>
      <c r="AO32" s="28"/>
      <c r="AP32" s="28"/>
    </row>
    <row r="33" spans="1:47" ht="15" customHeight="1">
      <c r="A33" s="28"/>
      <c r="B33" s="207">
        <v>24</v>
      </c>
      <c r="C33" s="57" t="str">
        <f t="shared" si="1"/>
        <v>Dim</v>
      </c>
      <c r="D33" s="176">
        <f t="shared" si="12"/>
        <v>42393</v>
      </c>
      <c r="E33" s="138"/>
      <c r="F33" s="138"/>
      <c r="G33" s="139"/>
      <c r="H33" s="139"/>
      <c r="I33" s="279" t="str">
        <f t="shared" si="2"/>
        <v/>
      </c>
      <c r="J33" s="142"/>
      <c r="K33" s="143"/>
      <c r="L33" s="266" t="str">
        <f t="shared" si="11"/>
        <v/>
      </c>
      <c r="M33" s="267" t="str">
        <f t="shared" si="3"/>
        <v/>
      </c>
      <c r="N33" s="232">
        <f t="shared" si="4"/>
        <v>0</v>
      </c>
      <c r="O33" s="145"/>
      <c r="P33" s="104" t="str">
        <f t="shared" si="5"/>
        <v/>
      </c>
      <c r="Q33" s="105" t="str">
        <f t="shared" si="16"/>
        <v/>
      </c>
      <c r="R33" s="106" t="str">
        <f t="shared" si="16"/>
        <v/>
      </c>
      <c r="S33" s="107" t="str">
        <f t="shared" si="13"/>
        <v/>
      </c>
      <c r="T33" s="108" t="str">
        <f t="shared" si="15"/>
        <v/>
      </c>
      <c r="U33" s="106" t="str">
        <f t="shared" si="15"/>
        <v/>
      </c>
      <c r="V33" s="244">
        <f>SUMPRODUCT(($C$33="se")*($AB$33))</f>
        <v>0</v>
      </c>
      <c r="W33" s="245">
        <f>SUMPRODUCT(($C$33="se")*($AC$33))</f>
        <v>0</v>
      </c>
      <c r="X33" s="246">
        <f t="shared" si="7"/>
        <v>0</v>
      </c>
      <c r="Y33" s="247">
        <f t="shared" si="8"/>
        <v>0</v>
      </c>
      <c r="Z33" s="260">
        <f>SUMPRODUCT(($C$33="férié")*($AB$33))</f>
        <v>0</v>
      </c>
      <c r="AA33" s="261">
        <f>SUMPRODUCT(($C$33="férié")*($AC$33))</f>
        <v>0</v>
      </c>
      <c r="AB33" s="254">
        <f t="shared" si="9"/>
        <v>0</v>
      </c>
      <c r="AC33" s="255">
        <f t="shared" si="10"/>
        <v>0</v>
      </c>
      <c r="AD33" s="46"/>
      <c r="AE33" s="296"/>
      <c r="AF33" s="297"/>
      <c r="AG33" s="28"/>
      <c r="AH33" s="183"/>
      <c r="AI33" s="298"/>
      <c r="AJ33" s="298"/>
      <c r="AK33" s="298"/>
      <c r="AL33" s="28"/>
      <c r="AM33" s="28"/>
      <c r="AN33" s="28"/>
      <c r="AO33" s="28"/>
      <c r="AP33" s="28"/>
    </row>
    <row r="34" spans="1:47" ht="15">
      <c r="A34" s="28"/>
      <c r="B34" s="207">
        <v>25</v>
      </c>
      <c r="C34" s="57" t="str">
        <f t="shared" si="1"/>
        <v>Se</v>
      </c>
      <c r="D34" s="176">
        <f t="shared" si="12"/>
        <v>42394</v>
      </c>
      <c r="E34" s="138"/>
      <c r="F34" s="138"/>
      <c r="G34" s="139"/>
      <c r="H34" s="139"/>
      <c r="I34" s="279" t="str">
        <f t="shared" si="2"/>
        <v/>
      </c>
      <c r="J34" s="142"/>
      <c r="K34" s="143"/>
      <c r="L34" s="266" t="str">
        <f t="shared" si="11"/>
        <v/>
      </c>
      <c r="M34" s="267" t="str">
        <f t="shared" si="3"/>
        <v/>
      </c>
      <c r="N34" s="232">
        <f t="shared" si="4"/>
        <v>0</v>
      </c>
      <c r="O34" s="145"/>
      <c r="P34" s="104" t="str">
        <f t="shared" si="5"/>
        <v/>
      </c>
      <c r="Q34" s="105" t="str">
        <f t="shared" si="16"/>
        <v/>
      </c>
      <c r="R34" s="106" t="str">
        <f t="shared" si="16"/>
        <v/>
      </c>
      <c r="S34" s="107" t="str">
        <f t="shared" si="13"/>
        <v/>
      </c>
      <c r="T34" s="108" t="str">
        <f t="shared" si="15"/>
        <v/>
      </c>
      <c r="U34" s="106" t="str">
        <f t="shared" si="15"/>
        <v/>
      </c>
      <c r="V34" s="244">
        <f>SUMPRODUCT(($C$34="se")*($AB$34))</f>
        <v>0</v>
      </c>
      <c r="W34" s="245">
        <f>SUMPRODUCT(($C$34="se")*($AC$34))</f>
        <v>0</v>
      </c>
      <c r="X34" s="246">
        <f t="shared" si="7"/>
        <v>0</v>
      </c>
      <c r="Y34" s="247">
        <f t="shared" si="8"/>
        <v>0</v>
      </c>
      <c r="Z34" s="260">
        <f>SUMPRODUCT(($C$34="férié")*($AB$34))</f>
        <v>0</v>
      </c>
      <c r="AA34" s="261">
        <f>SUMPRODUCT(($C$34="férié")*($AC$34))</f>
        <v>0</v>
      </c>
      <c r="AB34" s="254">
        <f t="shared" si="9"/>
        <v>0</v>
      </c>
      <c r="AC34" s="255">
        <f t="shared" si="10"/>
        <v>0</v>
      </c>
      <c r="AD34" s="46"/>
      <c r="AE34" s="111" t="s">
        <v>64</v>
      </c>
      <c r="AF34" s="237">
        <f>SUM(K10:K40)</f>
        <v>0</v>
      </c>
      <c r="AG34" s="28"/>
      <c r="AH34" s="28"/>
      <c r="AI34" s="28"/>
      <c r="AJ34" s="28"/>
      <c r="AK34" s="28"/>
      <c r="AL34" s="28"/>
      <c r="AM34" s="28"/>
      <c r="AN34" s="28"/>
      <c r="AO34" s="28"/>
      <c r="AP34" s="28"/>
    </row>
    <row r="35" spans="1:47" ht="15">
      <c r="A35" s="28"/>
      <c r="B35" s="207">
        <v>26</v>
      </c>
      <c r="C35" s="57" t="str">
        <f t="shared" si="1"/>
        <v>Se</v>
      </c>
      <c r="D35" s="176">
        <f t="shared" si="12"/>
        <v>42395</v>
      </c>
      <c r="E35" s="138"/>
      <c r="F35" s="138"/>
      <c r="G35" s="139"/>
      <c r="H35" s="139"/>
      <c r="I35" s="279" t="str">
        <f t="shared" si="2"/>
        <v/>
      </c>
      <c r="J35" s="142"/>
      <c r="K35" s="143"/>
      <c r="L35" s="266" t="str">
        <f t="shared" si="11"/>
        <v/>
      </c>
      <c r="M35" s="267" t="str">
        <f t="shared" si="3"/>
        <v/>
      </c>
      <c r="N35" s="232">
        <f t="shared" si="4"/>
        <v>0</v>
      </c>
      <c r="O35" s="145"/>
      <c r="P35" s="104" t="str">
        <f t="shared" si="5"/>
        <v/>
      </c>
      <c r="Q35" s="105" t="str">
        <f t="shared" si="16"/>
        <v/>
      </c>
      <c r="R35" s="106" t="str">
        <f t="shared" si="16"/>
        <v/>
      </c>
      <c r="S35" s="107" t="str">
        <f t="shared" si="13"/>
        <v/>
      </c>
      <c r="T35" s="108" t="str">
        <f t="shared" si="15"/>
        <v/>
      </c>
      <c r="U35" s="106" t="str">
        <f t="shared" si="15"/>
        <v/>
      </c>
      <c r="V35" s="244">
        <f>SUMPRODUCT(($C$35="se")*($AB$35))</f>
        <v>0</v>
      </c>
      <c r="W35" s="245">
        <f>SUMPRODUCT(($C$35="se")*($AC$35))</f>
        <v>0</v>
      </c>
      <c r="X35" s="246">
        <f t="shared" si="7"/>
        <v>0</v>
      </c>
      <c r="Y35" s="247">
        <f t="shared" si="8"/>
        <v>0</v>
      </c>
      <c r="Z35" s="260">
        <f>SUMPRODUCT(($C$35="férié")*($AB$35))</f>
        <v>0</v>
      </c>
      <c r="AA35" s="261">
        <f>SUMPRODUCT(($C$35="férié")*($AC$35))</f>
        <v>0</v>
      </c>
      <c r="AB35" s="254">
        <f t="shared" si="9"/>
        <v>0</v>
      </c>
      <c r="AC35" s="255">
        <f t="shared" si="10"/>
        <v>0</v>
      </c>
      <c r="AD35" s="46"/>
      <c r="AE35" s="288"/>
      <c r="AF35" s="289"/>
      <c r="AG35" s="28"/>
      <c r="AH35" s="28"/>
      <c r="AI35" s="28"/>
      <c r="AJ35" s="28"/>
      <c r="AK35" s="28"/>
      <c r="AL35" s="28"/>
      <c r="AM35" s="28"/>
      <c r="AN35" s="28"/>
      <c r="AO35" s="28"/>
      <c r="AP35" s="28"/>
    </row>
    <row r="36" spans="1:47" ht="15">
      <c r="A36" s="28"/>
      <c r="B36" s="207">
        <v>27</v>
      </c>
      <c r="C36" s="57" t="str">
        <f t="shared" si="1"/>
        <v>Se</v>
      </c>
      <c r="D36" s="176">
        <f t="shared" si="12"/>
        <v>42396</v>
      </c>
      <c r="E36" s="138"/>
      <c r="F36" s="138"/>
      <c r="G36" s="139"/>
      <c r="H36" s="139"/>
      <c r="I36" s="279" t="str">
        <f t="shared" si="2"/>
        <v/>
      </c>
      <c r="J36" s="142"/>
      <c r="K36" s="143"/>
      <c r="L36" s="266" t="str">
        <f t="shared" si="11"/>
        <v/>
      </c>
      <c r="M36" s="267" t="str">
        <f t="shared" si="3"/>
        <v/>
      </c>
      <c r="N36" s="232">
        <f t="shared" si="4"/>
        <v>0</v>
      </c>
      <c r="O36" s="145"/>
      <c r="P36" s="104" t="str">
        <f t="shared" si="5"/>
        <v/>
      </c>
      <c r="Q36" s="105" t="str">
        <f t="shared" si="16"/>
        <v/>
      </c>
      <c r="R36" s="106" t="str">
        <f t="shared" si="16"/>
        <v/>
      </c>
      <c r="S36" s="107" t="str">
        <f t="shared" si="13"/>
        <v/>
      </c>
      <c r="T36" s="108" t="str">
        <f t="shared" si="15"/>
        <v/>
      </c>
      <c r="U36" s="106" t="str">
        <f t="shared" si="15"/>
        <v/>
      </c>
      <c r="V36" s="244">
        <f>SUMPRODUCT(($C$36="se")*($AB$36))</f>
        <v>0</v>
      </c>
      <c r="W36" s="245">
        <f>SUMPRODUCT(($C$36="se")*($AC$36))</f>
        <v>0</v>
      </c>
      <c r="X36" s="246">
        <f t="shared" si="7"/>
        <v>0</v>
      </c>
      <c r="Y36" s="247">
        <f t="shared" si="8"/>
        <v>0</v>
      </c>
      <c r="Z36" s="260">
        <f>SUMPRODUCT(($C$36="férié")*($AB$36))</f>
        <v>0</v>
      </c>
      <c r="AA36" s="261">
        <f>SUMPRODUCT(($C$36="férié")*($AC$36))</f>
        <v>0</v>
      </c>
      <c r="AB36" s="254">
        <f t="shared" si="9"/>
        <v>0</v>
      </c>
      <c r="AC36" s="255">
        <f t="shared" si="10"/>
        <v>0</v>
      </c>
      <c r="AD36" s="46"/>
      <c r="AE36" s="111" t="s">
        <v>65</v>
      </c>
      <c r="AF36" s="118">
        <f>COUNTA(G10:G40)</f>
        <v>2</v>
      </c>
      <c r="AG36" s="28"/>
      <c r="AH36" s="28"/>
      <c r="AI36" s="28"/>
      <c r="AJ36" s="28"/>
      <c r="AK36" s="28"/>
      <c r="AL36" s="28"/>
      <c r="AM36" s="28"/>
      <c r="AN36" s="28"/>
      <c r="AO36" s="28"/>
      <c r="AP36" s="28"/>
    </row>
    <row r="37" spans="1:47" ht="15">
      <c r="A37" s="28"/>
      <c r="B37" s="207">
        <v>28</v>
      </c>
      <c r="C37" s="57" t="str">
        <f t="shared" si="1"/>
        <v>Se</v>
      </c>
      <c r="D37" s="176">
        <f t="shared" si="12"/>
        <v>42397</v>
      </c>
      <c r="E37" s="138"/>
      <c r="F37" s="138"/>
      <c r="G37" s="139"/>
      <c r="H37" s="139"/>
      <c r="I37" s="279" t="str">
        <f t="shared" si="2"/>
        <v/>
      </c>
      <c r="J37" s="142"/>
      <c r="K37" s="143"/>
      <c r="L37" s="266" t="str">
        <f t="shared" si="11"/>
        <v/>
      </c>
      <c r="M37" s="267" t="str">
        <f t="shared" si="3"/>
        <v/>
      </c>
      <c r="N37" s="232">
        <f t="shared" si="4"/>
        <v>0</v>
      </c>
      <c r="O37" s="145"/>
      <c r="P37" s="104" t="str">
        <f t="shared" si="5"/>
        <v/>
      </c>
      <c r="Q37" s="105" t="str">
        <f t="shared" si="16"/>
        <v/>
      </c>
      <c r="R37" s="106" t="str">
        <f t="shared" si="16"/>
        <v/>
      </c>
      <c r="S37" s="107" t="str">
        <f t="shared" si="13"/>
        <v/>
      </c>
      <c r="T37" s="108" t="str">
        <f t="shared" si="15"/>
        <v/>
      </c>
      <c r="U37" s="106" t="str">
        <f t="shared" si="15"/>
        <v/>
      </c>
      <c r="V37" s="244">
        <f>SUMPRODUCT(($C$37="se")*($AB$37))</f>
        <v>0</v>
      </c>
      <c r="W37" s="245">
        <f>SUMPRODUCT(($C$37="se")*($AC$37))</f>
        <v>0</v>
      </c>
      <c r="X37" s="246">
        <f t="shared" si="7"/>
        <v>0</v>
      </c>
      <c r="Y37" s="247">
        <f t="shared" si="8"/>
        <v>0</v>
      </c>
      <c r="Z37" s="260">
        <f>SUMPRODUCT(($C$37="férié")*($AB$37))</f>
        <v>0</v>
      </c>
      <c r="AA37" s="261">
        <f>SUMPRODUCT(($C$37="férié")*($AC$37))</f>
        <v>0</v>
      </c>
      <c r="AB37" s="254">
        <f t="shared" si="9"/>
        <v>0</v>
      </c>
      <c r="AC37" s="255">
        <f t="shared" si="10"/>
        <v>0</v>
      </c>
      <c r="AD37" s="46"/>
      <c r="AE37" s="288"/>
      <c r="AF37" s="289"/>
      <c r="AG37" s="28"/>
      <c r="AH37" s="28"/>
      <c r="AI37" s="28"/>
      <c r="AJ37" s="28"/>
      <c r="AK37" s="28"/>
      <c r="AL37" s="28"/>
      <c r="AM37" s="28"/>
      <c r="AN37" s="28"/>
      <c r="AO37" s="28"/>
      <c r="AP37" s="28"/>
    </row>
    <row r="38" spans="1:47" ht="15">
      <c r="A38" s="28"/>
      <c r="B38" s="207">
        <v>29</v>
      </c>
      <c r="C38" s="57" t="str">
        <f t="shared" si="1"/>
        <v>Se</v>
      </c>
      <c r="D38" s="176">
        <f t="shared" si="12"/>
        <v>42398</v>
      </c>
      <c r="E38" s="138"/>
      <c r="F38" s="138"/>
      <c r="G38" s="139"/>
      <c r="H38" s="139"/>
      <c r="I38" s="279" t="str">
        <f t="shared" si="2"/>
        <v/>
      </c>
      <c r="J38" s="142"/>
      <c r="K38" s="143"/>
      <c r="L38" s="266" t="str">
        <f t="shared" si="11"/>
        <v/>
      </c>
      <c r="M38" s="267" t="str">
        <f t="shared" si="3"/>
        <v/>
      </c>
      <c r="N38" s="232">
        <f t="shared" si="4"/>
        <v>0</v>
      </c>
      <c r="O38" s="145"/>
      <c r="P38" s="104" t="str">
        <f t="shared" si="5"/>
        <v/>
      </c>
      <c r="Q38" s="105" t="str">
        <f t="shared" si="16"/>
        <v/>
      </c>
      <c r="R38" s="106" t="str">
        <f t="shared" si="16"/>
        <v/>
      </c>
      <c r="S38" s="107" t="str">
        <f t="shared" si="13"/>
        <v/>
      </c>
      <c r="T38" s="108" t="str">
        <f t="shared" si="15"/>
        <v/>
      </c>
      <c r="U38" s="106" t="str">
        <f t="shared" si="15"/>
        <v/>
      </c>
      <c r="V38" s="244">
        <f>SUMPRODUCT(($C$38="se")*($AB$38))</f>
        <v>0</v>
      </c>
      <c r="W38" s="245">
        <f>SUMPRODUCT(($C$38="se")*($AC$38))</f>
        <v>0</v>
      </c>
      <c r="X38" s="246">
        <f t="shared" si="7"/>
        <v>0</v>
      </c>
      <c r="Y38" s="247">
        <f t="shared" si="8"/>
        <v>0</v>
      </c>
      <c r="Z38" s="260">
        <f>SUMPRODUCT(($C$38="férié")*($AB$38))</f>
        <v>0</v>
      </c>
      <c r="AA38" s="261">
        <f>SUMPRODUCT(($C$38="férié")*($AC$38))</f>
        <v>0</v>
      </c>
      <c r="AB38" s="254">
        <f t="shared" si="9"/>
        <v>0</v>
      </c>
      <c r="AC38" s="255">
        <f t="shared" si="10"/>
        <v>0</v>
      </c>
      <c r="AD38" s="46"/>
      <c r="AE38" s="121" t="s">
        <v>66</v>
      </c>
      <c r="AF38" s="237">
        <f>SUM(M10:M40)</f>
        <v>0</v>
      </c>
      <c r="AG38" s="28"/>
      <c r="AH38" s="28"/>
      <c r="AI38" s="28"/>
      <c r="AJ38" s="28"/>
      <c r="AK38" s="28"/>
      <c r="AL38" s="28"/>
      <c r="AM38" s="28"/>
      <c r="AN38" s="28"/>
      <c r="AO38" s="28"/>
      <c r="AP38" s="28"/>
    </row>
    <row r="39" spans="1:47" ht="16" thickBot="1">
      <c r="A39" s="28"/>
      <c r="B39" s="207">
        <v>30</v>
      </c>
      <c r="C39" s="57" t="str">
        <f t="shared" si="1"/>
        <v>Se</v>
      </c>
      <c r="D39" s="176">
        <f t="shared" si="12"/>
        <v>42399</v>
      </c>
      <c r="E39" s="138"/>
      <c r="F39" s="138"/>
      <c r="G39" s="139"/>
      <c r="H39" s="139"/>
      <c r="I39" s="279" t="str">
        <f t="shared" si="2"/>
        <v/>
      </c>
      <c r="J39" s="142"/>
      <c r="K39" s="143"/>
      <c r="L39" s="266" t="str">
        <f t="shared" si="11"/>
        <v/>
      </c>
      <c r="M39" s="267" t="str">
        <f t="shared" si="3"/>
        <v/>
      </c>
      <c r="N39" s="232">
        <f t="shared" si="4"/>
        <v>0</v>
      </c>
      <c r="O39" s="145"/>
      <c r="P39" s="104" t="str">
        <f t="shared" si="5"/>
        <v/>
      </c>
      <c r="Q39" s="105" t="str">
        <f t="shared" si="16"/>
        <v/>
      </c>
      <c r="R39" s="106" t="str">
        <f t="shared" si="16"/>
        <v/>
      </c>
      <c r="S39" s="107" t="str">
        <f t="shared" si="13"/>
        <v/>
      </c>
      <c r="T39" s="108" t="str">
        <f t="shared" si="15"/>
        <v/>
      </c>
      <c r="U39" s="106" t="str">
        <f t="shared" si="15"/>
        <v/>
      </c>
      <c r="V39" s="244">
        <f>SUMPRODUCT(($C$39="se")*($AB$39))</f>
        <v>0</v>
      </c>
      <c r="W39" s="245">
        <f>SUMPRODUCT(($C$39="se")*($AC$39))</f>
        <v>0</v>
      </c>
      <c r="X39" s="246">
        <f t="shared" si="7"/>
        <v>0</v>
      </c>
      <c r="Y39" s="247">
        <f t="shared" si="8"/>
        <v>0</v>
      </c>
      <c r="Z39" s="260">
        <f>SUMPRODUCT(($C$39="férié")*($AB$39))</f>
        <v>0</v>
      </c>
      <c r="AA39" s="261">
        <f>SUMPRODUCT(($C$39="férié")*($AC$39))</f>
        <v>0</v>
      </c>
      <c r="AB39" s="254">
        <f t="shared" si="9"/>
        <v>0</v>
      </c>
      <c r="AC39" s="255">
        <f t="shared" si="10"/>
        <v>0</v>
      </c>
      <c r="AD39" s="46"/>
      <c r="AE39" s="292"/>
      <c r="AF39" s="293"/>
      <c r="AG39" s="28"/>
      <c r="AH39" s="51"/>
      <c r="AI39" s="50"/>
      <c r="AJ39" s="28"/>
      <c r="AK39" s="28"/>
      <c r="AL39" s="28"/>
      <c r="AM39" s="28"/>
      <c r="AN39" s="28"/>
      <c r="AO39" s="28"/>
      <c r="AP39" s="28"/>
    </row>
    <row r="40" spans="1:47" ht="16" thickBot="1">
      <c r="A40" s="28"/>
      <c r="B40" s="209">
        <v>31</v>
      </c>
      <c r="C40" s="57" t="str">
        <f t="shared" si="1"/>
        <v>Dim</v>
      </c>
      <c r="D40" s="211">
        <f t="shared" si="12"/>
        <v>42400</v>
      </c>
      <c r="E40" s="212"/>
      <c r="F40" s="212"/>
      <c r="G40" s="213"/>
      <c r="H40" s="213"/>
      <c r="I40" s="280" t="str">
        <f t="shared" si="2"/>
        <v/>
      </c>
      <c r="J40" s="214"/>
      <c r="K40" s="215"/>
      <c r="L40" s="268" t="str">
        <f t="shared" si="11"/>
        <v/>
      </c>
      <c r="M40" s="269" t="str">
        <f t="shared" si="3"/>
        <v/>
      </c>
      <c r="N40" s="233">
        <f t="shared" si="4"/>
        <v>0</v>
      </c>
      <c r="O40" s="216"/>
      <c r="P40" s="217" t="str">
        <f t="shared" si="5"/>
        <v/>
      </c>
      <c r="Q40" s="218" t="str">
        <f t="shared" si="16"/>
        <v/>
      </c>
      <c r="R40" s="219" t="str">
        <f t="shared" si="16"/>
        <v/>
      </c>
      <c r="S40" s="220" t="str">
        <f t="shared" si="13"/>
        <v/>
      </c>
      <c r="T40" s="221" t="str">
        <f t="shared" si="15"/>
        <v/>
      </c>
      <c r="U40" s="219" t="str">
        <f t="shared" si="15"/>
        <v/>
      </c>
      <c r="V40" s="248">
        <f>SUMPRODUCT(($C$40="se")*($AB$40))</f>
        <v>0</v>
      </c>
      <c r="W40" s="249">
        <f>SUMPRODUCT(($C$40="se")*($AC$40))</f>
        <v>0</v>
      </c>
      <c r="X40" s="250">
        <f t="shared" si="7"/>
        <v>0</v>
      </c>
      <c r="Y40" s="251">
        <f t="shared" si="8"/>
        <v>0</v>
      </c>
      <c r="Z40" s="262">
        <f>SUMPRODUCT(($C$40="férié")*($AB$40))</f>
        <v>0</v>
      </c>
      <c r="AA40" s="263">
        <f>SUMPRODUCT(($C$40="férié")*($AC$40))</f>
        <v>0</v>
      </c>
      <c r="AB40" s="256">
        <f t="shared" si="9"/>
        <v>0</v>
      </c>
      <c r="AC40" s="257">
        <f t="shared" si="10"/>
        <v>0</v>
      </c>
      <c r="AD40" s="46"/>
      <c r="AE40" s="28"/>
      <c r="AF40" s="28"/>
      <c r="AG40" s="28"/>
      <c r="AH40" s="51"/>
      <c r="AI40" s="50"/>
      <c r="AJ40" s="28"/>
      <c r="AK40" s="28"/>
      <c r="AL40" s="28"/>
      <c r="AM40" s="28"/>
      <c r="AN40" s="28"/>
      <c r="AO40" s="28"/>
      <c r="AP40" s="28"/>
    </row>
    <row r="41" spans="1:47" s="1" customFormat="1" ht="15" thickBot="1">
      <c r="A41" s="45"/>
      <c r="B41" s="210" t="s">
        <v>60</v>
      </c>
      <c r="C41" s="208"/>
      <c r="D41" s="222">
        <f>COUNTA(D10:D40)</f>
        <v>31</v>
      </c>
      <c r="E41" s="222">
        <f>COUNTA(E10:E40)</f>
        <v>0</v>
      </c>
      <c r="F41" s="222">
        <f>COUNTA(F10:F40)</f>
        <v>0</v>
      </c>
      <c r="G41" s="222">
        <f>COUNTA(G10:G40)</f>
        <v>2</v>
      </c>
      <c r="H41" s="222">
        <f>COUNTA(H10:H40)</f>
        <v>2</v>
      </c>
      <c r="I41" s="234">
        <f>SUM(I10:I40)</f>
        <v>2</v>
      </c>
      <c r="J41" s="223">
        <f t="shared" ref="J41:M41" si="17">SUM(J10:J40)</f>
        <v>0</v>
      </c>
      <c r="K41" s="223">
        <f t="shared" si="17"/>
        <v>0</v>
      </c>
      <c r="L41" s="224">
        <f t="shared" si="17"/>
        <v>2</v>
      </c>
      <c r="M41" s="234">
        <f t="shared" si="17"/>
        <v>0</v>
      </c>
      <c r="N41" s="234">
        <f>SUM(N10:N40)</f>
        <v>2</v>
      </c>
      <c r="O41" s="225"/>
      <c r="P41" s="226">
        <f t="shared" ref="P41:U41" si="18">SUM(P10:P40)</f>
        <v>4.166666666666699E-2</v>
      </c>
      <c r="Q41" s="223">
        <f t="shared" si="18"/>
        <v>0</v>
      </c>
      <c r="R41" s="227">
        <f t="shared" si="18"/>
        <v>0</v>
      </c>
      <c r="S41" s="228">
        <f t="shared" si="18"/>
        <v>0</v>
      </c>
      <c r="T41" s="223">
        <f t="shared" si="18"/>
        <v>0</v>
      </c>
      <c r="U41" s="227">
        <f t="shared" si="18"/>
        <v>0</v>
      </c>
      <c r="V41" s="235">
        <f>SUMIF(D10:D40,"&gt;0",V10:V40)</f>
        <v>0</v>
      </c>
      <c r="W41" s="235">
        <f>SUMIF(D10:D40,"&gt;0",W10:W40)</f>
        <v>4.166666666666699E-2</v>
      </c>
      <c r="X41" s="235">
        <f>SUMPRODUCT((WEEKDAY($D$10:$D$40)=1)*($AB$10:$AB$40))</f>
        <v>0</v>
      </c>
      <c r="Y41" s="235">
        <f>SUMPRODUCT(($C$10:$C$40="dim")*($AC$10:$AC$40))</f>
        <v>0</v>
      </c>
      <c r="Z41" s="235">
        <f>SUMPRODUCT(($C$10:$C$40="férié")*($Z$10:$Z$40))</f>
        <v>0</v>
      </c>
      <c r="AA41" s="235">
        <f>SUMPRODUCT(($C$10:$C$40="férié")*($AA$10:$AA$40))</f>
        <v>0</v>
      </c>
      <c r="AB41" s="235">
        <f>SUMIF(D10:D40,"&gt;0",AB10:AB40)</f>
        <v>0</v>
      </c>
      <c r="AC41" s="236">
        <f>SUMIF(D10:D40,"&gt;0",AC10:AC40)</f>
        <v>4.166666666666699E-2</v>
      </c>
      <c r="AD41" s="52"/>
      <c r="AE41" s="43"/>
      <c r="AF41" s="43"/>
      <c r="AG41" s="45"/>
      <c r="AH41" s="52"/>
      <c r="AI41" s="52"/>
      <c r="AJ41" s="45"/>
      <c r="AK41" s="45"/>
      <c r="AL41" s="45"/>
      <c r="AM41" s="45"/>
      <c r="AN41" s="45"/>
      <c r="AO41" s="45"/>
      <c r="AP41" s="45"/>
    </row>
    <row r="42" spans="1:47">
      <c r="A42" s="28"/>
      <c r="B42" s="28"/>
      <c r="C42" s="28"/>
      <c r="D42" s="28"/>
      <c r="E42" s="28"/>
      <c r="F42" s="28"/>
      <c r="G42" s="28"/>
      <c r="H42" s="28"/>
      <c r="I42" s="28"/>
      <c r="J42" s="28"/>
      <c r="K42" s="28"/>
      <c r="L42" s="28"/>
      <c r="M42" s="28"/>
      <c r="N42" s="28"/>
      <c r="O42" s="28"/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  <c r="AE42" s="53"/>
      <c r="AF42" s="53"/>
      <c r="AG42" s="28"/>
      <c r="AH42" s="28"/>
      <c r="AI42" s="28"/>
      <c r="AJ42" s="28"/>
      <c r="AK42" s="28"/>
      <c r="AL42" s="28"/>
      <c r="AM42" s="28"/>
      <c r="AN42" s="28"/>
      <c r="AO42" s="28"/>
      <c r="AP42" s="28"/>
      <c r="AQ42" s="5"/>
      <c r="AR42" s="5"/>
      <c r="AS42" s="5"/>
      <c r="AT42" s="5"/>
      <c r="AU42" s="5"/>
    </row>
    <row r="43" spans="1:47">
      <c r="A43" s="28"/>
      <c r="B43" s="28"/>
      <c r="C43" s="28"/>
      <c r="D43" s="28"/>
      <c r="E43" s="28"/>
      <c r="F43" s="28"/>
      <c r="G43" s="28"/>
      <c r="H43" s="28"/>
      <c r="I43" s="28"/>
      <c r="J43" s="28"/>
      <c r="K43" s="28"/>
      <c r="L43" s="28"/>
      <c r="M43" s="28"/>
      <c r="N43" s="28"/>
      <c r="O43" s="28"/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  <c r="AE43" s="28"/>
      <c r="AF43" s="28"/>
      <c r="AG43" s="28"/>
      <c r="AH43" s="28"/>
      <c r="AI43" s="28"/>
      <c r="AJ43" s="28"/>
      <c r="AK43" s="28"/>
      <c r="AL43" s="28"/>
      <c r="AM43" s="28"/>
      <c r="AN43" s="28"/>
      <c r="AO43" s="28"/>
      <c r="AP43" s="28"/>
      <c r="AQ43" s="5"/>
      <c r="AR43" s="5"/>
      <c r="AS43" s="5"/>
      <c r="AT43" s="5"/>
      <c r="AU43" s="5"/>
    </row>
    <row r="44" spans="1:47" s="4" customFormat="1">
      <c r="A44" s="28"/>
      <c r="B44" s="28"/>
      <c r="C44" s="28"/>
      <c r="D44" s="28"/>
      <c r="E44" s="28"/>
      <c r="F44" s="28"/>
      <c r="G44" s="28"/>
      <c r="H44" s="28"/>
      <c r="I44" s="28"/>
      <c r="J44" s="28"/>
      <c r="K44" s="28"/>
      <c r="L44" s="28"/>
      <c r="M44" s="28"/>
      <c r="N44" s="28"/>
      <c r="O44" s="28"/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  <c r="AD44" s="28"/>
      <c r="AE44" s="28"/>
      <c r="AF44" s="28"/>
      <c r="AG44" s="28"/>
      <c r="AH44" s="28"/>
      <c r="AI44" s="28"/>
      <c r="AJ44" s="28"/>
      <c r="AK44" s="28"/>
      <c r="AL44" s="28"/>
      <c r="AM44" s="28"/>
      <c r="AN44" s="28"/>
      <c r="AO44" s="28"/>
      <c r="AP44" s="28"/>
      <c r="AQ44" s="6"/>
      <c r="AR44" s="6"/>
      <c r="AS44" s="6"/>
      <c r="AT44" s="6"/>
      <c r="AU44" s="6"/>
    </row>
    <row r="45" spans="1:47" s="4" customFormat="1">
      <c r="A45" s="28"/>
      <c r="B45" s="28"/>
      <c r="C45" s="28"/>
      <c r="D45" s="28"/>
      <c r="E45" s="28"/>
      <c r="F45" s="28"/>
      <c r="G45" s="28"/>
      <c r="H45" s="28"/>
      <c r="I45" s="28"/>
      <c r="J45" s="28"/>
      <c r="K45" s="28"/>
      <c r="L45" s="28"/>
      <c r="M45" s="28"/>
      <c r="N45" s="28"/>
      <c r="O45" s="28"/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8"/>
      <c r="AE45" s="28"/>
      <c r="AF45" s="28"/>
      <c r="AG45" s="28"/>
      <c r="AH45" s="28"/>
      <c r="AI45" s="28"/>
      <c r="AJ45" s="28"/>
      <c r="AK45" s="28"/>
      <c r="AL45" s="28"/>
      <c r="AM45" s="28"/>
      <c r="AN45" s="28"/>
      <c r="AO45" s="28"/>
      <c r="AP45" s="28"/>
      <c r="AQ45" s="6"/>
      <c r="AR45" s="6"/>
      <c r="AS45" s="6"/>
      <c r="AT45" s="6"/>
      <c r="AU45" s="6"/>
    </row>
    <row r="46" spans="1:47" s="4" customFormat="1">
      <c r="A46" s="28"/>
      <c r="B46" s="28"/>
      <c r="C46" s="28"/>
      <c r="D46" s="28"/>
      <c r="E46" s="28"/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8"/>
      <c r="AE46" s="28"/>
      <c r="AF46" s="28"/>
      <c r="AG46" s="28"/>
      <c r="AH46" s="28"/>
      <c r="AI46" s="28"/>
      <c r="AJ46" s="28"/>
      <c r="AK46" s="28"/>
      <c r="AL46" s="28"/>
      <c r="AM46" s="28"/>
      <c r="AN46" s="28"/>
      <c r="AO46" s="28"/>
      <c r="AP46" s="28"/>
      <c r="AQ46" s="6"/>
      <c r="AR46" s="6"/>
      <c r="AS46" s="6"/>
      <c r="AT46" s="6"/>
      <c r="AU46" s="6"/>
    </row>
    <row r="47" spans="1:47" s="4" customFormat="1">
      <c r="A47" s="28"/>
      <c r="B47" s="28"/>
      <c r="C47" s="28"/>
      <c r="D47" s="28"/>
      <c r="E47" s="28"/>
      <c r="F47" s="28"/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  <c r="AD47" s="28"/>
      <c r="AE47" s="28"/>
      <c r="AF47" s="28"/>
      <c r="AG47" s="28"/>
      <c r="AH47" s="28"/>
      <c r="AI47" s="28"/>
      <c r="AJ47" s="28"/>
      <c r="AK47" s="28"/>
      <c r="AL47" s="28"/>
      <c r="AM47" s="28"/>
      <c r="AN47" s="28"/>
      <c r="AO47" s="28"/>
      <c r="AP47" s="28"/>
      <c r="AQ47" s="6"/>
      <c r="AR47" s="6"/>
      <c r="AS47" s="6"/>
      <c r="AT47" s="6"/>
      <c r="AU47" s="6"/>
    </row>
    <row r="48" spans="1:47" s="4" customFormat="1">
      <c r="A48" s="28"/>
      <c r="B48" s="28"/>
      <c r="C48" s="28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  <c r="AC48" s="28"/>
      <c r="AD48" s="28"/>
      <c r="AE48" s="28"/>
      <c r="AF48" s="28"/>
      <c r="AG48" s="28"/>
      <c r="AH48" s="28"/>
      <c r="AI48" s="28"/>
      <c r="AJ48" s="28"/>
      <c r="AK48" s="28"/>
      <c r="AL48" s="28"/>
      <c r="AM48" s="28"/>
      <c r="AN48" s="28"/>
      <c r="AO48" s="28"/>
      <c r="AP48" s="28"/>
      <c r="AQ48" s="6"/>
      <c r="AR48" s="6"/>
      <c r="AS48" s="6"/>
      <c r="AT48" s="6"/>
      <c r="AU48" s="6"/>
    </row>
    <row r="49" spans="43:47">
      <c r="AQ49" s="5"/>
      <c r="AR49" s="5"/>
      <c r="AS49" s="5"/>
      <c r="AT49" s="5"/>
      <c r="AU49" s="5"/>
    </row>
    <row r="50" spans="43:47">
      <c r="AQ50" s="5"/>
      <c r="AR50" s="5"/>
      <c r="AS50" s="5"/>
      <c r="AT50" s="5"/>
      <c r="AU50" s="5"/>
    </row>
  </sheetData>
  <sheetProtection selectLockedCells="1"/>
  <mergeCells count="58">
    <mergeCell ref="D3:D4"/>
    <mergeCell ref="E3:F4"/>
    <mergeCell ref="V3:W3"/>
    <mergeCell ref="X3:Y3"/>
    <mergeCell ref="Z3:AA3"/>
    <mergeCell ref="AE3:AF3"/>
    <mergeCell ref="AH3:AK3"/>
    <mergeCell ref="V4:W4"/>
    <mergeCell ref="X4:Y4"/>
    <mergeCell ref="Z4:AA4"/>
    <mergeCell ref="AB4:AC4"/>
    <mergeCell ref="AB3:AC3"/>
    <mergeCell ref="AE5:AF5"/>
    <mergeCell ref="D6:D8"/>
    <mergeCell ref="L7:M7"/>
    <mergeCell ref="O7:O9"/>
    <mergeCell ref="AE7:AF7"/>
    <mergeCell ref="V8:W8"/>
    <mergeCell ref="X8:Y8"/>
    <mergeCell ref="Z8:AA8"/>
    <mergeCell ref="AB8:AC8"/>
    <mergeCell ref="V9:W9"/>
    <mergeCell ref="P5:R5"/>
    <mergeCell ref="S5:U5"/>
    <mergeCell ref="V5:W5"/>
    <mergeCell ref="X5:Y5"/>
    <mergeCell ref="Z5:AA5"/>
    <mergeCell ref="AB5:AC5"/>
    <mergeCell ref="AE13:AF13"/>
    <mergeCell ref="AE21:AF21"/>
    <mergeCell ref="AH21:AI21"/>
    <mergeCell ref="AJ21:AK21"/>
    <mergeCell ref="AH14:AK14"/>
    <mergeCell ref="AE15:AF15"/>
    <mergeCell ref="AE17:AF17"/>
    <mergeCell ref="AE19:AF19"/>
    <mergeCell ref="AH20:AK20"/>
    <mergeCell ref="X9:Y9"/>
    <mergeCell ref="Z9:AA9"/>
    <mergeCell ref="AB9:AC9"/>
    <mergeCell ref="AE9:AF9"/>
    <mergeCell ref="AE11:AF11"/>
    <mergeCell ref="AE39:AF39"/>
    <mergeCell ref="AE29:AF29"/>
    <mergeCell ref="AJ24:AK24"/>
    <mergeCell ref="AE31:AF31"/>
    <mergeCell ref="AE33:AF33"/>
    <mergeCell ref="AI32:AK33"/>
    <mergeCell ref="AE25:AF25"/>
    <mergeCell ref="AE27:AF27"/>
    <mergeCell ref="AJ22:AK22"/>
    <mergeCell ref="AH22:AI22"/>
    <mergeCell ref="AH24:AI24"/>
    <mergeCell ref="AE35:AF35"/>
    <mergeCell ref="AE37:AF37"/>
    <mergeCell ref="AE23:AF23"/>
    <mergeCell ref="AH23:AI23"/>
    <mergeCell ref="AJ23:AK23"/>
  </mergeCells>
  <phoneticPr fontId="67" type="noConversion"/>
  <conditionalFormatting sqref="C10:D40">
    <cfRule type="expression" dxfId="7" priority="4" stopIfTrue="1">
      <formula>COUNTIF(Fériés,$D10)&gt;0</formula>
    </cfRule>
  </conditionalFormatting>
  <conditionalFormatting sqref="AJ21:AK24">
    <cfRule type="expression" dxfId="6" priority="1" stopIfTrue="1">
      <formula>(AJ21:AJ24&lt;=TODAY()+120)*(AJ21:AJ24&lt;&gt;"")</formula>
    </cfRule>
    <cfRule type="expression" dxfId="5" priority="2" stopIfTrue="1">
      <formula>(AJ21:AJ24&lt;=TODAY()+180)*(AJ21:AJ24&lt;&gt;"")</formula>
    </cfRule>
    <cfRule type="expression" dxfId="4" priority="3" stopIfTrue="1">
      <formula>(AJ21:AJ24&lt;=TODAY()&gt;180)*(AJ21:AJ24&lt;&gt;"")</formula>
    </cfRule>
  </conditionalFormatting>
  <conditionalFormatting sqref="C10:O40">
    <cfRule type="expression" dxfId="3" priority="7" stopIfTrue="1">
      <formula>WEEKDAY($D10,2)=7</formula>
    </cfRule>
  </conditionalFormatting>
  <pageMargins left="0.7" right="0.7" top="0.75" bottom="0.75" header="0.3" footer="0.3"/>
  <pageSetup paperSize="9" orientation="portrait"/>
  <drawing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ErrorMessage="1" prompt="Choisissez votre heure de fin de journée.">
          <x14:formula1>
            <xm:f>Réglages!$D$2:$D$49</xm:f>
          </x14:formula1>
          <xm:sqref>H10:H40</xm:sqref>
        </x14:dataValidation>
        <x14:dataValidation type="list" allowBlank="1" showErrorMessage="1" prompt="Choisissez votre heure de début de journée">
          <x14:formula1>
            <xm:f>Réglages!$D$2:$D$49</xm:f>
          </x14:formula1>
          <xm:sqref>G10:G40</xm:sqref>
        </x14:dataValidation>
        <x14:dataValidation type="list" allowBlank="1" showInputMessage="1" showErrorMessage="1">
          <x14:formula1>
            <xm:f>Réglages!$E$2:$E$21</xm:f>
          </x14:formula1>
          <xm:sqref>J10:K40</xm:sqref>
        </x14:dataValidation>
        <x14:dataValidation type="list" allowBlank="1" showInputMessage="1" showErrorMessage="1">
          <x14:formula1>
            <xm:f>Réglages!$G$2:$G$8</xm:f>
          </x14:formula1>
          <xm:sqref>F10:F40</xm:sqref>
        </x14:dataValidation>
        <x14:dataValidation type="list" allowBlank="1" showInputMessage="1" showErrorMessage="1">
          <x14:formula1>
            <xm:f>Réglages!$H$2:$H$6</xm:f>
          </x14:formula1>
          <xm:sqref>E10:E40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1" enableFormatConditionsCalculation="0">
    <tabColor rgb="FF0087E8"/>
  </sheetPr>
  <dimension ref="A1:AL78"/>
  <sheetViews>
    <sheetView zoomScale="90" zoomScaleNormal="90" zoomScalePageLayoutView="90" workbookViewId="0">
      <selection activeCell="K21" sqref="K21"/>
    </sheetView>
  </sheetViews>
  <sheetFormatPr baseColWidth="10" defaultRowHeight="14" x14ac:dyDescent="0"/>
  <cols>
    <col min="2" max="2" width="24.33203125" customWidth="1"/>
    <col min="3" max="3" width="15.5" customWidth="1"/>
    <col min="5" max="5" width="11.33203125" customWidth="1"/>
    <col min="6" max="6" width="26.6640625" customWidth="1"/>
    <col min="8" max="8" width="12.83203125" customWidth="1"/>
    <col min="9" max="9" width="23.6640625" customWidth="1"/>
  </cols>
  <sheetData>
    <row r="1" spans="1:38">
      <c r="A1" s="354" t="s">
        <v>111</v>
      </c>
      <c r="B1" s="354"/>
      <c r="C1" s="354"/>
      <c r="D1" s="354"/>
      <c r="E1" s="354"/>
      <c r="F1" s="354"/>
      <c r="G1" s="354"/>
      <c r="H1" s="354"/>
      <c r="I1" s="354"/>
      <c r="J1" s="354"/>
      <c r="K1" s="354"/>
      <c r="L1" s="354"/>
      <c r="M1" s="354"/>
      <c r="N1" s="354"/>
      <c r="O1" s="354"/>
      <c r="P1" s="354"/>
      <c r="Q1" s="354"/>
      <c r="R1" s="354"/>
      <c r="S1" s="354"/>
      <c r="T1" s="354"/>
      <c r="U1" s="354"/>
      <c r="V1" s="122"/>
      <c r="W1" s="122"/>
      <c r="X1" s="122"/>
      <c r="Y1" s="122"/>
      <c r="Z1" s="122"/>
      <c r="AA1" s="122"/>
      <c r="AB1" s="122"/>
      <c r="AC1" s="122"/>
      <c r="AD1" s="122"/>
      <c r="AE1" s="122"/>
      <c r="AF1" s="122"/>
      <c r="AG1" s="122"/>
      <c r="AH1" s="122"/>
      <c r="AI1" s="122"/>
      <c r="AJ1" s="122"/>
      <c r="AK1" s="122"/>
      <c r="AL1" s="122"/>
    </row>
    <row r="2" spans="1:38">
      <c r="A2" s="354"/>
      <c r="B2" s="354"/>
      <c r="C2" s="354"/>
      <c r="D2" s="354"/>
      <c r="E2" s="354"/>
      <c r="F2" s="354"/>
      <c r="G2" s="354"/>
      <c r="H2" s="354"/>
      <c r="I2" s="354"/>
      <c r="J2" s="354"/>
      <c r="K2" s="354"/>
      <c r="L2" s="354"/>
      <c r="M2" s="354"/>
      <c r="N2" s="354"/>
      <c r="O2" s="354"/>
      <c r="P2" s="354"/>
      <c r="Q2" s="354"/>
      <c r="R2" s="354"/>
      <c r="S2" s="354"/>
      <c r="T2" s="354"/>
      <c r="U2" s="354"/>
      <c r="V2" s="122"/>
      <c r="W2" s="122"/>
      <c r="X2" s="122"/>
      <c r="Y2" s="122"/>
      <c r="Z2" s="122"/>
      <c r="AA2" s="122"/>
      <c r="AB2" s="122"/>
      <c r="AC2" s="122"/>
      <c r="AD2" s="122"/>
      <c r="AE2" s="122"/>
      <c r="AF2" s="122"/>
      <c r="AG2" s="122"/>
      <c r="AH2" s="122"/>
      <c r="AI2" s="122"/>
      <c r="AJ2" s="122"/>
      <c r="AK2" s="122"/>
      <c r="AL2" s="122"/>
    </row>
    <row r="3" spans="1:38">
      <c r="A3" s="354"/>
      <c r="B3" s="354"/>
      <c r="C3" s="354"/>
      <c r="D3" s="354"/>
      <c r="E3" s="354"/>
      <c r="F3" s="354"/>
      <c r="G3" s="354"/>
      <c r="H3" s="354"/>
      <c r="I3" s="354"/>
      <c r="J3" s="354"/>
      <c r="K3" s="354"/>
      <c r="L3" s="354"/>
      <c r="M3" s="354"/>
      <c r="N3" s="354"/>
      <c r="O3" s="354"/>
      <c r="P3" s="354"/>
      <c r="Q3" s="354"/>
      <c r="R3" s="354"/>
      <c r="S3" s="354"/>
      <c r="T3" s="354"/>
      <c r="U3" s="354"/>
      <c r="V3" s="122"/>
      <c r="W3" s="122"/>
      <c r="X3" s="122"/>
      <c r="Y3" s="122"/>
      <c r="Z3" s="122"/>
      <c r="AA3" s="122"/>
      <c r="AB3" s="122"/>
      <c r="AC3" s="122"/>
      <c r="AD3" s="122"/>
      <c r="AE3" s="122"/>
      <c r="AF3" s="122"/>
      <c r="AG3" s="122"/>
      <c r="AH3" s="122"/>
      <c r="AI3" s="122"/>
      <c r="AJ3" s="122"/>
      <c r="AK3" s="122"/>
      <c r="AL3" s="122"/>
    </row>
    <row r="4" spans="1:38">
      <c r="A4" s="354"/>
      <c r="B4" s="354"/>
      <c r="C4" s="354"/>
      <c r="D4" s="354"/>
      <c r="E4" s="354"/>
      <c r="F4" s="354"/>
      <c r="G4" s="354"/>
      <c r="H4" s="354"/>
      <c r="I4" s="354"/>
      <c r="J4" s="354"/>
      <c r="K4" s="354"/>
      <c r="L4" s="354"/>
      <c r="M4" s="354"/>
      <c r="N4" s="354"/>
      <c r="O4" s="354"/>
      <c r="P4" s="354"/>
      <c r="Q4" s="354"/>
      <c r="R4" s="354"/>
      <c r="S4" s="354"/>
      <c r="T4" s="354"/>
      <c r="U4" s="354"/>
      <c r="V4" s="122"/>
      <c r="W4" s="122"/>
      <c r="X4" s="122"/>
      <c r="Y4" s="122"/>
      <c r="Z4" s="122"/>
      <c r="AA4" s="122"/>
      <c r="AB4" s="122"/>
      <c r="AC4" s="122"/>
      <c r="AD4" s="122"/>
      <c r="AE4" s="122"/>
      <c r="AF4" s="122"/>
      <c r="AG4" s="122"/>
      <c r="AH4" s="122"/>
      <c r="AI4" s="122"/>
      <c r="AJ4" s="122"/>
      <c r="AK4" s="122"/>
      <c r="AL4" s="122"/>
    </row>
    <row r="5" spans="1:38">
      <c r="A5" s="354"/>
      <c r="B5" s="354"/>
      <c r="C5" s="354"/>
      <c r="D5" s="354"/>
      <c r="E5" s="354"/>
      <c r="F5" s="354"/>
      <c r="G5" s="354"/>
      <c r="H5" s="354"/>
      <c r="I5" s="354"/>
      <c r="J5" s="354"/>
      <c r="K5" s="354"/>
      <c r="L5" s="354"/>
      <c r="M5" s="354"/>
      <c r="N5" s="354"/>
      <c r="O5" s="354"/>
      <c r="P5" s="354"/>
      <c r="Q5" s="354"/>
      <c r="R5" s="354"/>
      <c r="S5" s="354"/>
      <c r="T5" s="354"/>
      <c r="U5" s="354"/>
      <c r="V5" s="122"/>
      <c r="W5" s="122"/>
      <c r="X5" s="122"/>
      <c r="Y5" s="122"/>
      <c r="Z5" s="122"/>
      <c r="AA5" s="122"/>
      <c r="AB5" s="122"/>
      <c r="AC5" s="122"/>
      <c r="AD5" s="122"/>
      <c r="AE5" s="122"/>
      <c r="AF5" s="122"/>
      <c r="AG5" s="122"/>
      <c r="AH5" s="122"/>
      <c r="AI5" s="122"/>
      <c r="AJ5" s="122"/>
      <c r="AK5" s="122"/>
      <c r="AL5" s="122"/>
    </row>
    <row r="6" spans="1:38" ht="15" thickBot="1">
      <c r="A6" s="155"/>
      <c r="B6" s="28"/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</row>
    <row r="7" spans="1:38" ht="15">
      <c r="A7" s="28"/>
      <c r="B7" s="28"/>
      <c r="C7" s="28"/>
      <c r="D7" s="28"/>
      <c r="E7" s="28"/>
      <c r="F7" s="338" t="s">
        <v>110</v>
      </c>
      <c r="G7" s="339"/>
      <c r="H7" s="28"/>
      <c r="I7" s="355" t="s">
        <v>17</v>
      </c>
      <c r="J7" s="356"/>
      <c r="K7" s="356"/>
      <c r="L7" s="357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  <c r="AG7" s="28"/>
      <c r="AH7" s="28"/>
      <c r="AI7" s="28"/>
      <c r="AJ7" s="28"/>
      <c r="AK7" s="28"/>
      <c r="AL7" s="28"/>
    </row>
    <row r="8" spans="1:38" ht="18">
      <c r="A8" s="28"/>
      <c r="B8" s="28"/>
      <c r="C8" s="28"/>
      <c r="D8" s="28"/>
      <c r="E8" s="28"/>
      <c r="F8" s="111" t="s">
        <v>2</v>
      </c>
      <c r="G8" s="112" t="e">
        <f>SUM(Janvier!AF4,#REF!,#REF!,#REF!,#REF!,#REF!,#REF!,#REF!,#REF!,#REF!,#REF!,#REF!)</f>
        <v>#REF!</v>
      </c>
      <c r="H8" s="28"/>
      <c r="I8" s="124"/>
      <c r="J8" s="125" t="s">
        <v>34</v>
      </c>
      <c r="K8" s="126" t="s">
        <v>23</v>
      </c>
      <c r="L8" s="127" t="s">
        <v>11</v>
      </c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</row>
    <row r="9" spans="1:38">
      <c r="A9" s="28"/>
      <c r="B9" s="28"/>
      <c r="C9" s="28"/>
      <c r="D9" s="28"/>
      <c r="E9" s="28"/>
      <c r="F9" s="316"/>
      <c r="G9" s="317"/>
      <c r="H9" s="28"/>
      <c r="I9" s="21" t="s">
        <v>1</v>
      </c>
      <c r="J9" s="22" t="e">
        <f>SUM(Janvier!AF10,#REF!,#REF!,#REF!,#REF!,#REF!,#REF!,#REF!,#REF!,#REF!,#REF!,#REF!)*24</f>
        <v>#REF!</v>
      </c>
      <c r="K9" s="131">
        <v>9.93</v>
      </c>
      <c r="L9" s="23" t="e">
        <f t="shared" ref="L9:L14" si="0">J9*K9</f>
        <v>#REF!</v>
      </c>
      <c r="M9" s="28"/>
      <c r="N9" s="28"/>
      <c r="O9" s="28"/>
      <c r="P9" s="28"/>
      <c r="Q9" s="28"/>
      <c r="R9" s="28"/>
      <c r="S9" s="28"/>
      <c r="T9" s="28"/>
      <c r="U9" s="28"/>
      <c r="V9" s="28"/>
      <c r="W9" s="28"/>
      <c r="X9" s="28"/>
      <c r="Y9" s="28"/>
      <c r="Z9" s="28"/>
      <c r="AA9" s="28"/>
      <c r="AB9" s="28"/>
      <c r="AC9" s="28"/>
      <c r="AD9" s="28"/>
      <c r="AE9" s="28"/>
      <c r="AF9" s="28"/>
      <c r="AG9" s="28"/>
      <c r="AH9" s="28"/>
      <c r="AI9" s="28"/>
      <c r="AJ9" s="28"/>
      <c r="AK9" s="28"/>
      <c r="AL9" s="28"/>
    </row>
    <row r="10" spans="1:38">
      <c r="A10" s="28"/>
      <c r="B10" s="28"/>
      <c r="C10" s="28"/>
      <c r="D10" s="28"/>
      <c r="E10" s="28"/>
      <c r="F10" s="111" t="s">
        <v>67</v>
      </c>
      <c r="G10" s="113" t="e">
        <f>SUM(Janvier!AF6,#REF!,#REF!,#REF!,#REF!,#REF!,#REF!,#REF!,#REF!,#REF!,#REF!,#REF!)</f>
        <v>#REF!</v>
      </c>
      <c r="H10" s="28"/>
      <c r="I10" s="10" t="s">
        <v>18</v>
      </c>
      <c r="J10" s="2" t="e">
        <f>SUM(Janvier!AF12,#REF!,#REF!,#REF!,#REF!,#REF!,#REF!,#REF!,#REF!,#REF!,#REF!,#REF!)*24</f>
        <v>#REF!</v>
      </c>
      <c r="K10" s="132">
        <v>0.99299999999999999</v>
      </c>
      <c r="L10" s="11" t="e">
        <f t="shared" si="0"/>
        <v>#REF!</v>
      </c>
      <c r="M10" s="28"/>
      <c r="N10" s="28"/>
      <c r="O10" s="28"/>
      <c r="P10" s="28"/>
      <c r="Q10" s="28"/>
      <c r="R10" s="28"/>
      <c r="S10" s="28"/>
      <c r="T10" s="28"/>
      <c r="U10" s="28"/>
      <c r="V10" s="28"/>
      <c r="W10" s="28"/>
      <c r="X10" s="28"/>
      <c r="Y10" s="28"/>
      <c r="Z10" s="28"/>
      <c r="AA10" s="28"/>
      <c r="AB10" s="28"/>
      <c r="AC10" s="28"/>
      <c r="AD10" s="28"/>
      <c r="AE10" s="28"/>
      <c r="AF10" s="28"/>
      <c r="AG10" s="28"/>
      <c r="AH10" s="28"/>
      <c r="AI10" s="28"/>
      <c r="AJ10" s="28"/>
      <c r="AK10" s="28"/>
      <c r="AL10" s="28"/>
    </row>
    <row r="11" spans="1:38">
      <c r="A11" s="28"/>
      <c r="B11" s="28"/>
      <c r="C11" s="28"/>
      <c r="D11" s="28"/>
      <c r="E11" s="28"/>
      <c r="F11" s="302"/>
      <c r="G11" s="303"/>
      <c r="H11" s="28"/>
      <c r="I11" s="10" t="s">
        <v>20</v>
      </c>
      <c r="J11" s="2" t="e">
        <f>SUM(Janvier!AF18,#REF!,#REF!,#REF!,#REF!,#REF!,#REF!,#REF!,#REF!,#REF!,#REF!,#REF!)*24</f>
        <v>#REF!</v>
      </c>
      <c r="K11" s="132">
        <v>0.99299999999999999</v>
      </c>
      <c r="L11" s="11" t="e">
        <f t="shared" si="0"/>
        <v>#REF!</v>
      </c>
      <c r="M11" s="28"/>
      <c r="N11" s="28"/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  <c r="AF11" s="28"/>
      <c r="AG11" s="28"/>
      <c r="AH11" s="28"/>
      <c r="AI11" s="28"/>
      <c r="AJ11" s="28"/>
      <c r="AK11" s="28"/>
      <c r="AL11" s="28"/>
    </row>
    <row r="12" spans="1:38">
      <c r="A12" s="28"/>
      <c r="B12" s="28"/>
      <c r="C12" s="28"/>
      <c r="D12" s="28"/>
      <c r="E12" s="28"/>
      <c r="F12" s="111" t="s">
        <v>61</v>
      </c>
      <c r="G12" s="112" t="e">
        <f>SUM(Janvier!AF8,#REF!,#REF!,#REF!,#REF!,#REF!,#REF!,#REF!,#REF!,#REF!,#REF!,#REF!)</f>
        <v>#REF!</v>
      </c>
      <c r="H12" s="28"/>
      <c r="I12" s="10" t="s">
        <v>19</v>
      </c>
      <c r="J12" s="2" t="e">
        <f>SUM(Janvier!AF20,#REF!,#REF!,#REF!,#REF!,#REF!,#REF!,#REF!,#REF!,#REF!,#REF!,#REF!)*24</f>
        <v>#REF!</v>
      </c>
      <c r="K12" s="132">
        <v>1.88</v>
      </c>
      <c r="L12" s="11" t="e">
        <f t="shared" si="0"/>
        <v>#REF!</v>
      </c>
      <c r="M12" s="28"/>
      <c r="N12" s="28"/>
      <c r="O12" s="28"/>
      <c r="P12" s="28"/>
      <c r="Q12" s="28"/>
      <c r="R12" s="28"/>
      <c r="S12" s="28"/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28"/>
      <c r="AF12" s="28"/>
      <c r="AG12" s="28"/>
      <c r="AH12" s="28"/>
      <c r="AI12" s="28"/>
      <c r="AJ12" s="28"/>
      <c r="AK12" s="28"/>
      <c r="AL12" s="28"/>
    </row>
    <row r="13" spans="1:38">
      <c r="A13" s="28"/>
      <c r="B13" s="28"/>
      <c r="C13" s="28"/>
      <c r="D13" s="28"/>
      <c r="E13" s="28"/>
      <c r="F13" s="302"/>
      <c r="G13" s="303"/>
      <c r="H13" s="28"/>
      <c r="I13" s="10" t="s">
        <v>21</v>
      </c>
      <c r="J13" s="2" t="e">
        <f>SUM(Janvier!AF24,#REF!,#REF!,#REF!,#REF!,#REF!,#REF!,#REF!,#REF!,#REF!,#REF!,#REF!)*24</f>
        <v>#REF!</v>
      </c>
      <c r="K13" s="132">
        <v>9.93</v>
      </c>
      <c r="L13" s="11" t="e">
        <f t="shared" si="0"/>
        <v>#REF!</v>
      </c>
      <c r="M13" s="28"/>
      <c r="N13" s="28"/>
      <c r="O13" s="28"/>
      <c r="P13" s="28"/>
      <c r="Q13" s="28"/>
      <c r="R13" s="28"/>
      <c r="S13" s="28"/>
      <c r="T13" s="28"/>
      <c r="U13" s="28"/>
      <c r="V13" s="28"/>
      <c r="W13" s="28"/>
      <c r="X13" s="28"/>
      <c r="Y13" s="28"/>
      <c r="Z13" s="28"/>
      <c r="AA13" s="28"/>
      <c r="AB13" s="28"/>
      <c r="AC13" s="28"/>
      <c r="AD13" s="28"/>
      <c r="AE13" s="28"/>
      <c r="AF13" s="28"/>
      <c r="AG13" s="28"/>
      <c r="AH13" s="28"/>
      <c r="AI13" s="28"/>
      <c r="AJ13" s="28"/>
      <c r="AK13" s="28"/>
      <c r="AL13" s="28"/>
    </row>
    <row r="14" spans="1:38">
      <c r="A14" s="28"/>
      <c r="B14" s="28"/>
      <c r="C14" s="28"/>
      <c r="D14" s="28"/>
      <c r="E14" s="28"/>
      <c r="F14" s="111" t="s">
        <v>71</v>
      </c>
      <c r="G14" s="114" t="e">
        <f>SUM(Janvier!AF10,#REF!,#REF!,#REF!,#REF!,#REF!,#REF!,#REF!,#REF!,#REF!,#REF!,#REF!)</f>
        <v>#REF!</v>
      </c>
      <c r="H14" s="28"/>
      <c r="I14" s="12" t="s">
        <v>22</v>
      </c>
      <c r="J14" s="2" t="e">
        <f>SUM(J9:J12)</f>
        <v>#REF!</v>
      </c>
      <c r="K14" s="132">
        <v>0.13100000000000001</v>
      </c>
      <c r="L14" s="11" t="e">
        <f t="shared" si="0"/>
        <v>#REF!</v>
      </c>
      <c r="M14" s="28"/>
      <c r="N14" s="28"/>
      <c r="O14" s="28"/>
      <c r="P14" s="28"/>
      <c r="Q14" s="28"/>
      <c r="R14" s="28"/>
      <c r="S14" s="28"/>
      <c r="T14" s="28"/>
      <c r="U14" s="28"/>
      <c r="V14" s="28"/>
      <c r="W14" s="28"/>
      <c r="X14" s="28"/>
      <c r="Y14" s="28"/>
      <c r="Z14" s="28"/>
      <c r="AA14" s="28"/>
      <c r="AB14" s="28"/>
      <c r="AC14" s="28"/>
      <c r="AD14" s="28"/>
      <c r="AE14" s="28"/>
      <c r="AF14" s="28"/>
      <c r="AG14" s="28"/>
      <c r="AH14" s="28"/>
      <c r="AI14" s="28"/>
      <c r="AJ14" s="28"/>
      <c r="AK14" s="28"/>
      <c r="AL14" s="28"/>
    </row>
    <row r="15" spans="1:38" ht="15" thickBot="1">
      <c r="A15" s="28"/>
      <c r="B15" s="28"/>
      <c r="C15" s="28"/>
      <c r="D15" s="28"/>
      <c r="E15" s="28"/>
      <c r="F15" s="304"/>
      <c r="G15" s="305"/>
      <c r="H15" s="28"/>
      <c r="I15" s="13" t="s">
        <v>24</v>
      </c>
      <c r="J15" s="14" t="e">
        <f>SUM(J10+J12)</f>
        <v>#REF!</v>
      </c>
      <c r="K15" s="133"/>
      <c r="L15" s="15"/>
      <c r="M15" s="28"/>
      <c r="N15" s="28"/>
      <c r="O15" s="28"/>
      <c r="P15" s="28"/>
      <c r="Q15" s="28"/>
      <c r="R15" s="28"/>
      <c r="S15" s="28"/>
      <c r="T15" s="28"/>
      <c r="U15" s="28"/>
      <c r="V15" s="28"/>
      <c r="W15" s="28"/>
      <c r="X15" s="28"/>
      <c r="Y15" s="28"/>
      <c r="Z15" s="28"/>
      <c r="AA15" s="28"/>
      <c r="AB15" s="28"/>
      <c r="AC15" s="28"/>
      <c r="AD15" s="28"/>
      <c r="AE15" s="28"/>
      <c r="AF15" s="28"/>
      <c r="AG15" s="28"/>
      <c r="AH15" s="28"/>
      <c r="AI15" s="28"/>
      <c r="AJ15" s="28"/>
      <c r="AK15" s="28"/>
      <c r="AL15" s="28"/>
    </row>
    <row r="16" spans="1:38" ht="16" thickBot="1">
      <c r="A16" s="28"/>
      <c r="B16" s="28"/>
      <c r="C16" s="28"/>
      <c r="D16" s="28"/>
      <c r="E16" s="28"/>
      <c r="F16" s="111" t="s">
        <v>72</v>
      </c>
      <c r="G16" s="114" t="e">
        <f>SUM(Janvier!AF12,#REF!,#REF!,#REF!,#REF!,#REF!,#REF!,#REF!,#REF!,#REF!,#REF!,#REF!)</f>
        <v>#REF!</v>
      </c>
      <c r="H16" s="28"/>
      <c r="I16" s="47"/>
      <c r="J16" s="40"/>
      <c r="K16" s="19" t="s">
        <v>76</v>
      </c>
      <c r="L16" s="20" t="e">
        <f>SUM(L9:L15)</f>
        <v>#REF!</v>
      </c>
      <c r="M16" s="28"/>
      <c r="N16" s="28"/>
      <c r="O16" s="28"/>
      <c r="P16" s="28"/>
      <c r="Q16" s="28"/>
      <c r="R16" s="28"/>
      <c r="S16" s="28"/>
      <c r="T16" s="28"/>
      <c r="U16" s="28"/>
      <c r="V16" s="28"/>
      <c r="W16" s="28"/>
      <c r="X16" s="28"/>
      <c r="Y16" s="28"/>
      <c r="Z16" s="28"/>
      <c r="AA16" s="28"/>
      <c r="AB16" s="28"/>
      <c r="AC16" s="28"/>
      <c r="AD16" s="28"/>
      <c r="AE16" s="28"/>
      <c r="AF16" s="28"/>
      <c r="AG16" s="28"/>
      <c r="AH16" s="28"/>
      <c r="AI16" s="28"/>
      <c r="AJ16" s="28"/>
      <c r="AK16" s="28"/>
      <c r="AL16" s="28"/>
    </row>
    <row r="17" spans="1:38" ht="15" thickBot="1">
      <c r="A17" s="28"/>
      <c r="B17" s="28"/>
      <c r="C17" s="28"/>
      <c r="D17" s="28"/>
      <c r="E17" s="28"/>
      <c r="F17" s="288"/>
      <c r="G17" s="289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8"/>
      <c r="T17" s="28"/>
      <c r="U17" s="28"/>
      <c r="V17" s="28"/>
      <c r="W17" s="28"/>
      <c r="X17" s="28"/>
      <c r="Y17" s="28"/>
      <c r="Z17" s="28"/>
      <c r="AA17" s="28"/>
      <c r="AB17" s="28"/>
      <c r="AC17" s="28"/>
      <c r="AD17" s="28"/>
      <c r="AE17" s="28"/>
      <c r="AF17" s="28"/>
      <c r="AG17" s="28"/>
      <c r="AH17" s="28"/>
      <c r="AI17" s="28"/>
      <c r="AJ17" s="28"/>
      <c r="AK17" s="28"/>
      <c r="AL17" s="28"/>
    </row>
    <row r="18" spans="1:38">
      <c r="A18" s="28"/>
      <c r="B18" s="28"/>
      <c r="C18" s="28"/>
      <c r="D18" s="28"/>
      <c r="E18" s="28"/>
      <c r="F18" s="115" t="s">
        <v>81</v>
      </c>
      <c r="G18" s="116" t="e">
        <f>SUM(Janvier!AF14,#REF!,#REF!,#REF!,#REF!,#REF!,#REF!,#REF!,#REF!,#REF!,#REF!,#REF!)</f>
        <v>#REF!</v>
      </c>
      <c r="H18" s="28"/>
      <c r="I18" s="358" t="s">
        <v>16</v>
      </c>
      <c r="J18" s="359"/>
      <c r="K18" s="359"/>
      <c r="L18" s="360"/>
      <c r="M18" s="28"/>
      <c r="N18" s="28"/>
      <c r="O18" s="28"/>
      <c r="P18" s="28"/>
      <c r="Q18" s="28"/>
      <c r="R18" s="28"/>
      <c r="S18" s="28"/>
      <c r="T18" s="28"/>
      <c r="U18" s="28"/>
      <c r="V18" s="28"/>
      <c r="W18" s="28"/>
      <c r="X18" s="28"/>
      <c r="Y18" s="28"/>
      <c r="Z18" s="28"/>
      <c r="AA18" s="28"/>
      <c r="AB18" s="28"/>
      <c r="AC18" s="28"/>
      <c r="AD18" s="28"/>
      <c r="AE18" s="28"/>
      <c r="AF18" s="28"/>
      <c r="AG18" s="28"/>
      <c r="AH18" s="28"/>
      <c r="AI18" s="28"/>
      <c r="AJ18" s="28"/>
      <c r="AK18" s="28"/>
      <c r="AL18" s="28"/>
    </row>
    <row r="19" spans="1:38">
      <c r="A19" s="28"/>
      <c r="B19" s="28"/>
      <c r="C19" s="28"/>
      <c r="D19" s="28"/>
      <c r="E19" s="28"/>
      <c r="F19" s="302"/>
      <c r="G19" s="303"/>
      <c r="H19" s="28"/>
      <c r="I19" s="128"/>
      <c r="J19" s="129" t="s">
        <v>11</v>
      </c>
      <c r="K19" s="129" t="s">
        <v>23</v>
      </c>
      <c r="L19" s="130" t="s">
        <v>11</v>
      </c>
      <c r="M19" s="28"/>
      <c r="N19" s="28"/>
      <c r="O19" s="28"/>
      <c r="P19" s="28"/>
      <c r="Q19" s="28"/>
      <c r="R19" s="28"/>
      <c r="S19" s="28"/>
      <c r="T19" s="28"/>
      <c r="U19" s="28"/>
      <c r="V19" s="28"/>
      <c r="W19" s="28"/>
      <c r="X19" s="28"/>
      <c r="Y19" s="28"/>
      <c r="Z19" s="28"/>
      <c r="AA19" s="28"/>
      <c r="AB19" s="28"/>
      <c r="AC19" s="28"/>
      <c r="AD19" s="28"/>
      <c r="AE19" s="28"/>
      <c r="AF19" s="28"/>
      <c r="AG19" s="28"/>
      <c r="AH19" s="28"/>
      <c r="AI19" s="28"/>
      <c r="AJ19" s="28"/>
      <c r="AK19" s="28"/>
      <c r="AL19" s="28"/>
    </row>
    <row r="20" spans="1:38">
      <c r="A20" s="28"/>
      <c r="B20" s="28"/>
      <c r="C20" s="28"/>
      <c r="D20" s="28"/>
      <c r="E20" s="28"/>
      <c r="F20" s="115" t="s">
        <v>75</v>
      </c>
      <c r="G20" s="117" t="e">
        <f>SUM(Janvier!AF16,#REF!,#REF!,#REF!,#REF!,#REF!,#REF!,#REF!,#REF!,#REF!,#REF!,#REF!)</f>
        <v>#REF!</v>
      </c>
      <c r="H20" s="28"/>
      <c r="I20" s="16" t="s">
        <v>78</v>
      </c>
      <c r="J20" s="3" t="e">
        <f>SUM(Janvier!AF36,#REF!,#REF!,#REF!,#REF!,#REF!,#REF!,#REF!,#REF!,#REF!,#REF!,#REF!)</f>
        <v>#REF!</v>
      </c>
      <c r="K20" s="134">
        <v>3.43</v>
      </c>
      <c r="L20" s="17" t="e">
        <f>J20*K20</f>
        <v>#REF!</v>
      </c>
      <c r="M20" s="28"/>
      <c r="N20" s="28"/>
      <c r="O20" s="28"/>
      <c r="P20" s="28"/>
      <c r="Q20" s="28"/>
      <c r="R20" s="28"/>
      <c r="S20" s="28"/>
      <c r="T20" s="28"/>
      <c r="U20" s="28"/>
      <c r="V20" s="28"/>
      <c r="W20" s="28"/>
      <c r="X20" s="28"/>
      <c r="Y20" s="28"/>
      <c r="Z20" s="28"/>
      <c r="AA20" s="28"/>
      <c r="AB20" s="28"/>
      <c r="AC20" s="28"/>
      <c r="AD20" s="28"/>
      <c r="AE20" s="28"/>
      <c r="AF20" s="28"/>
      <c r="AG20" s="28"/>
      <c r="AH20" s="28"/>
      <c r="AI20" s="28"/>
      <c r="AJ20" s="28"/>
      <c r="AK20" s="28"/>
      <c r="AL20" s="28"/>
    </row>
    <row r="21" spans="1:38" ht="15" thickBot="1">
      <c r="A21" s="28"/>
      <c r="B21" s="28"/>
      <c r="C21" s="28"/>
      <c r="D21" s="28"/>
      <c r="E21" s="28"/>
      <c r="F21" s="302"/>
      <c r="G21" s="303"/>
      <c r="H21" s="28"/>
      <c r="I21" s="18" t="s">
        <v>77</v>
      </c>
      <c r="J21" s="98" t="e">
        <f>SUM(Janvier!AF38,#REF!,#REF!,#REF!,#REF!,#REF!,#REF!,#REF!,#REF!,#REF!,#REF!,#REF!)</f>
        <v>#REF!</v>
      </c>
      <c r="K21" s="133">
        <v>0.81</v>
      </c>
      <c r="L21" s="123" t="e">
        <f>J21*K21</f>
        <v>#REF!</v>
      </c>
      <c r="M21" s="28"/>
      <c r="N21" s="28"/>
      <c r="O21" s="28"/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  <c r="AH21" s="28"/>
      <c r="AI21" s="28"/>
      <c r="AJ21" s="28"/>
      <c r="AK21" s="28"/>
      <c r="AL21" s="28"/>
    </row>
    <row r="22" spans="1:38" ht="16" thickBot="1">
      <c r="A22" s="28"/>
      <c r="B22" s="28"/>
      <c r="C22" s="28"/>
      <c r="D22" s="28"/>
      <c r="E22" s="28"/>
      <c r="F22" s="111" t="s">
        <v>73</v>
      </c>
      <c r="G22" s="114" t="e">
        <f>SUM(Janvier!AF18,#REF!,#REF!,#REF!,#REF!,#REF!,#REF!,#REF!,#REF!,#REF!,#REF!,#REF!)</f>
        <v>#REF!</v>
      </c>
      <c r="H22" s="28"/>
      <c r="I22" s="48"/>
      <c r="J22" s="49"/>
      <c r="K22" s="19" t="s">
        <v>76</v>
      </c>
      <c r="L22" s="86" t="e">
        <f>SUM(L20:L21)</f>
        <v>#REF!</v>
      </c>
      <c r="M22" s="28"/>
      <c r="N22" s="28"/>
      <c r="O22" s="28"/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28"/>
      <c r="AF22" s="28"/>
      <c r="AG22" s="28"/>
      <c r="AH22" s="28"/>
      <c r="AI22" s="28"/>
      <c r="AJ22" s="28"/>
      <c r="AK22" s="28"/>
      <c r="AL22" s="28"/>
    </row>
    <row r="23" spans="1:38">
      <c r="A23" s="28"/>
      <c r="B23" s="28"/>
      <c r="C23" s="28"/>
      <c r="D23" s="28"/>
      <c r="E23" s="28"/>
      <c r="F23" s="288"/>
      <c r="G23" s="289"/>
      <c r="H23" s="28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  <c r="AF23" s="28"/>
      <c r="AG23" s="28"/>
      <c r="AH23" s="28"/>
      <c r="AI23" s="28"/>
      <c r="AJ23" s="28"/>
      <c r="AK23" s="28"/>
      <c r="AL23" s="28"/>
    </row>
    <row r="24" spans="1:38">
      <c r="A24" s="28"/>
      <c r="B24" s="28"/>
      <c r="C24" s="28"/>
      <c r="D24" s="28"/>
      <c r="E24" s="28"/>
      <c r="F24" s="111" t="s">
        <v>74</v>
      </c>
      <c r="G24" s="114" t="e">
        <f>SUM(Janvier!AF20,#REF!,#REF!,#REF!,#REF!,#REF!,#REF!,#REF!,#REF!,#REF!,#REF!,#REF!)</f>
        <v>#REF!</v>
      </c>
      <c r="H24" s="28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8"/>
      <c r="AH24" s="28"/>
      <c r="AI24" s="28"/>
      <c r="AJ24" s="28"/>
      <c r="AK24" s="28"/>
      <c r="AL24" s="28"/>
    </row>
    <row r="25" spans="1:38">
      <c r="A25" s="28"/>
      <c r="B25" s="28"/>
      <c r="C25" s="28"/>
      <c r="D25" s="28"/>
      <c r="E25" s="28"/>
      <c r="F25" s="288"/>
      <c r="G25" s="289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8"/>
      <c r="AH25" s="28"/>
      <c r="AI25" s="28"/>
      <c r="AJ25" s="28"/>
      <c r="AK25" s="28"/>
      <c r="AL25" s="28"/>
    </row>
    <row r="26" spans="1:38">
      <c r="A26" s="28"/>
      <c r="B26" s="28"/>
      <c r="C26" s="28"/>
      <c r="D26" s="28"/>
      <c r="E26" s="28"/>
      <c r="F26" s="111" t="s">
        <v>80</v>
      </c>
      <c r="G26" s="118" t="e">
        <f>SUM(Janvier!AF22,#REF!,#REF!,#REF!,#REF!,#REF!,#REF!,#REF!,#REF!,#REF!,#REF!,#REF!)</f>
        <v>#REF!</v>
      </c>
      <c r="H26" s="28"/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  <c r="AH26" s="28"/>
      <c r="AI26" s="28"/>
      <c r="AJ26" s="28"/>
      <c r="AK26" s="28"/>
      <c r="AL26" s="28"/>
    </row>
    <row r="27" spans="1:38">
      <c r="A27" s="28"/>
      <c r="B27" s="28"/>
      <c r="C27" s="28"/>
      <c r="D27" s="28"/>
      <c r="E27" s="28"/>
      <c r="F27" s="290"/>
      <c r="G27" s="291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  <c r="AH27" s="28"/>
      <c r="AI27" s="28"/>
      <c r="AJ27" s="28"/>
      <c r="AK27" s="28"/>
      <c r="AL27" s="28"/>
    </row>
    <row r="28" spans="1:38">
      <c r="A28" s="28"/>
      <c r="B28" s="28"/>
      <c r="C28" s="28"/>
      <c r="D28" s="28"/>
      <c r="E28" s="28"/>
      <c r="F28" s="111" t="s">
        <v>68</v>
      </c>
      <c r="G28" s="114" t="e">
        <f>SUM(Janvier!AF24,#REF!,#REF!,#REF!,#REF!,#REF!,#REF!,#REF!,#REF!,#REF!,#REF!,#REF!)</f>
        <v>#REF!</v>
      </c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  <c r="AH28" s="28"/>
      <c r="AI28" s="28"/>
      <c r="AJ28" s="28"/>
      <c r="AK28" s="28"/>
      <c r="AL28" s="28"/>
    </row>
    <row r="29" spans="1:38">
      <c r="A29" s="28"/>
      <c r="B29" s="28"/>
      <c r="C29" s="28"/>
      <c r="D29" s="28"/>
      <c r="E29" s="28"/>
      <c r="F29" s="288"/>
      <c r="G29" s="289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  <c r="AH29" s="28"/>
      <c r="AI29" s="28"/>
      <c r="AJ29" s="28"/>
      <c r="AK29" s="28"/>
      <c r="AL29" s="28"/>
    </row>
    <row r="30" spans="1:38">
      <c r="A30" s="28"/>
      <c r="B30" s="28"/>
      <c r="C30" s="28"/>
      <c r="D30" s="28"/>
      <c r="E30" s="28"/>
      <c r="F30" s="111" t="s">
        <v>69</v>
      </c>
      <c r="G30" s="114" t="e">
        <f>SUM(Janvier!AF26,#REF!,#REF!,#REF!,#REF!,#REF!,#REF!,#REF!,#REF!,#REF!,#REF!,#REF!)</f>
        <v>#REF!</v>
      </c>
      <c r="H30" s="28"/>
      <c r="I30" s="28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  <c r="AH30" s="28"/>
      <c r="AI30" s="28"/>
      <c r="AJ30" s="28"/>
      <c r="AK30" s="28"/>
      <c r="AL30" s="28"/>
    </row>
    <row r="31" spans="1:38">
      <c r="A31" s="28"/>
      <c r="B31" s="28"/>
      <c r="C31" s="28"/>
      <c r="D31" s="28"/>
      <c r="E31" s="28"/>
      <c r="F31" s="288"/>
      <c r="G31" s="289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  <c r="AH31" s="28"/>
      <c r="AI31" s="28"/>
      <c r="AJ31" s="28"/>
      <c r="AK31" s="28"/>
      <c r="AL31" s="28"/>
    </row>
    <row r="32" spans="1:38">
      <c r="A32" s="28"/>
      <c r="B32" s="28"/>
      <c r="C32" s="28"/>
      <c r="D32" s="28"/>
      <c r="E32" s="28"/>
      <c r="F32" s="111" t="s">
        <v>70</v>
      </c>
      <c r="G32" s="114" t="e">
        <f>SUM(Janvier!AF28,#REF!,#REF!,#REF!,#REF!,#REF!,#REF!,#REF!,#REF!,#REF!,#REF!,#REF!)</f>
        <v>#REF!</v>
      </c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  <c r="AH32" s="28"/>
      <c r="AI32" s="28"/>
      <c r="AJ32" s="28"/>
      <c r="AK32" s="28"/>
      <c r="AL32" s="28"/>
    </row>
    <row r="33" spans="1:38">
      <c r="A33" s="28"/>
      <c r="B33" s="28"/>
      <c r="C33" s="28"/>
      <c r="D33" s="28"/>
      <c r="E33" s="28"/>
      <c r="F33" s="288"/>
      <c r="G33" s="289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  <c r="AH33" s="28"/>
      <c r="AI33" s="28"/>
      <c r="AJ33" s="28"/>
      <c r="AK33" s="28"/>
      <c r="AL33" s="28"/>
    </row>
    <row r="34" spans="1:38">
      <c r="A34" s="28"/>
      <c r="B34" s="28"/>
      <c r="C34" s="28"/>
      <c r="D34" s="28"/>
      <c r="E34" s="28"/>
      <c r="F34" s="115" t="s">
        <v>62</v>
      </c>
      <c r="G34" s="119" t="e">
        <f>SUM(Janvier!AF30,#REF!,#REF!,#REF!,#REF!,#REF!,#REF!,#REF!,#REF!,#REF!,#REF!,#REF!)</f>
        <v>#REF!</v>
      </c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  <c r="AH34" s="28"/>
      <c r="AI34" s="28"/>
      <c r="AJ34" s="28"/>
      <c r="AK34" s="28"/>
      <c r="AL34" s="28"/>
    </row>
    <row r="35" spans="1:38">
      <c r="A35" s="28"/>
      <c r="B35" s="28"/>
      <c r="C35" s="28"/>
      <c r="D35" s="28"/>
      <c r="E35" s="28"/>
      <c r="F35" s="296"/>
      <c r="G35" s="297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  <c r="AH35" s="28"/>
      <c r="AI35" s="28"/>
      <c r="AJ35" s="28"/>
      <c r="AK35" s="28"/>
      <c r="AL35" s="28"/>
    </row>
    <row r="36" spans="1:38">
      <c r="A36" s="28"/>
      <c r="B36" s="28"/>
      <c r="C36" s="28"/>
      <c r="D36" s="28"/>
      <c r="E36" s="28"/>
      <c r="F36" s="115" t="s">
        <v>63</v>
      </c>
      <c r="G36" s="119" t="e">
        <f>SUM(Janvier!AF32,#REF!,#REF!,#REF!,#REF!,#REF!,#REF!,#REF!,#REF!,#REF!,#REF!,#REF!)</f>
        <v>#REF!</v>
      </c>
      <c r="H36" s="28"/>
      <c r="I36" s="28"/>
      <c r="J36" s="28"/>
      <c r="K36" s="28"/>
      <c r="L36" s="28"/>
      <c r="M36" s="28"/>
      <c r="N36" s="28"/>
      <c r="O36" s="28"/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  <c r="AE36" s="28"/>
      <c r="AF36" s="28"/>
      <c r="AG36" s="28"/>
      <c r="AH36" s="28"/>
      <c r="AI36" s="28"/>
      <c r="AJ36" s="28"/>
      <c r="AK36" s="28"/>
      <c r="AL36" s="28"/>
    </row>
    <row r="37" spans="1:38">
      <c r="A37" s="28"/>
      <c r="B37" s="28"/>
      <c r="C37" s="28"/>
      <c r="D37" s="28"/>
      <c r="E37" s="28"/>
      <c r="F37" s="296"/>
      <c r="G37" s="297"/>
      <c r="H37" s="28"/>
      <c r="I37" s="28"/>
      <c r="J37" s="28"/>
      <c r="K37" s="28"/>
      <c r="L37" s="28"/>
      <c r="M37" s="28"/>
      <c r="N37" s="28"/>
      <c r="O37" s="28"/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  <c r="AE37" s="28"/>
      <c r="AF37" s="28"/>
      <c r="AG37" s="28"/>
      <c r="AH37" s="28"/>
      <c r="AI37" s="28"/>
      <c r="AJ37" s="28"/>
      <c r="AK37" s="28"/>
      <c r="AL37" s="28"/>
    </row>
    <row r="38" spans="1:38">
      <c r="A38" s="28"/>
      <c r="B38" s="28"/>
      <c r="C38" s="28"/>
      <c r="D38" s="28"/>
      <c r="E38" s="28"/>
      <c r="F38" s="111" t="s">
        <v>64</v>
      </c>
      <c r="G38" s="120" t="e">
        <f>SUM(Janvier!AF34,#REF!,#REF!,#REF!,#REF!,#REF!,#REF!,#REF!,#REF!,#REF!,#REF!,#REF!)</f>
        <v>#REF!</v>
      </c>
      <c r="H38" s="28"/>
      <c r="I38" s="28"/>
      <c r="J38" s="28"/>
      <c r="K38" s="28"/>
      <c r="L38" s="28"/>
      <c r="M38" s="28"/>
      <c r="N38" s="28"/>
      <c r="O38" s="28"/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  <c r="AE38" s="28"/>
      <c r="AF38" s="28"/>
      <c r="AG38" s="28"/>
      <c r="AH38" s="28"/>
      <c r="AI38" s="28"/>
      <c r="AJ38" s="28"/>
      <c r="AK38" s="28"/>
      <c r="AL38" s="28"/>
    </row>
    <row r="39" spans="1:38">
      <c r="A39" s="28"/>
      <c r="B39" s="28"/>
      <c r="C39" s="28"/>
      <c r="D39" s="28"/>
      <c r="E39" s="28"/>
      <c r="F39" s="288"/>
      <c r="G39" s="289"/>
      <c r="H39" s="28"/>
      <c r="I39" s="28"/>
      <c r="J39" s="28"/>
      <c r="K39" s="28"/>
      <c r="L39" s="28"/>
      <c r="M39" s="28"/>
      <c r="N39" s="28"/>
      <c r="O39" s="28"/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8"/>
      <c r="AE39" s="28"/>
      <c r="AF39" s="28"/>
      <c r="AG39" s="28"/>
      <c r="AH39" s="28"/>
      <c r="AI39" s="28"/>
      <c r="AJ39" s="28"/>
      <c r="AK39" s="28"/>
      <c r="AL39" s="28"/>
    </row>
    <row r="40" spans="1:38">
      <c r="A40" s="28"/>
      <c r="B40" s="28"/>
      <c r="C40" s="28"/>
      <c r="D40" s="28"/>
      <c r="E40" s="28"/>
      <c r="F40" s="111" t="s">
        <v>65</v>
      </c>
      <c r="G40" s="118" t="e">
        <f>SUM(Janvier!AF36,#REF!,#REF!,#REF!,#REF!,#REF!,#REF!,#REF!,#REF!,#REF!,#REF!,#REF!)</f>
        <v>#REF!</v>
      </c>
      <c r="H40" s="28"/>
      <c r="I40" s="28"/>
      <c r="J40" s="28"/>
      <c r="K40" s="28"/>
      <c r="L40" s="28"/>
      <c r="M40" s="28"/>
      <c r="N40" s="28"/>
      <c r="O40" s="28"/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8"/>
      <c r="AE40" s="28"/>
      <c r="AF40" s="28"/>
      <c r="AG40" s="28"/>
      <c r="AH40" s="28"/>
      <c r="AI40" s="28"/>
      <c r="AJ40" s="28"/>
      <c r="AK40" s="28"/>
      <c r="AL40" s="28"/>
    </row>
    <row r="41" spans="1:38">
      <c r="A41" s="28"/>
      <c r="B41" s="28"/>
      <c r="C41" s="28"/>
      <c r="D41" s="28"/>
      <c r="E41" s="28"/>
      <c r="F41" s="288"/>
      <c r="G41" s="289"/>
      <c r="H41" s="28"/>
      <c r="I41" s="28"/>
      <c r="J41" s="28"/>
      <c r="K41" s="28"/>
      <c r="L41" s="28"/>
      <c r="M41" s="28"/>
      <c r="N41" s="28"/>
      <c r="O41" s="28"/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  <c r="AE41" s="28"/>
      <c r="AF41" s="28"/>
      <c r="AG41" s="28"/>
      <c r="AH41" s="28"/>
      <c r="AI41" s="28"/>
      <c r="AJ41" s="28"/>
      <c r="AK41" s="28"/>
      <c r="AL41" s="28"/>
    </row>
    <row r="42" spans="1:38">
      <c r="A42" s="28"/>
      <c r="B42" s="28"/>
      <c r="C42" s="28"/>
      <c r="D42" s="28"/>
      <c r="E42" s="28"/>
      <c r="F42" s="121" t="s">
        <v>66</v>
      </c>
      <c r="G42" s="120" t="e">
        <f>SUM(Janvier!AF38,#REF!,#REF!,#REF!,#REF!,#REF!,#REF!,#REF!,#REF!,#REF!,#REF!,#REF!)</f>
        <v>#REF!</v>
      </c>
      <c r="H42" s="28"/>
      <c r="I42" s="28"/>
      <c r="J42" s="28"/>
      <c r="K42" s="28"/>
      <c r="L42" s="28"/>
      <c r="M42" s="28"/>
      <c r="N42" s="28"/>
      <c r="O42" s="28"/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  <c r="AE42" s="28"/>
      <c r="AF42" s="28"/>
      <c r="AG42" s="28"/>
      <c r="AH42" s="28"/>
      <c r="AI42" s="28"/>
      <c r="AJ42" s="28"/>
      <c r="AK42" s="28"/>
      <c r="AL42" s="28"/>
    </row>
    <row r="43" spans="1:38" ht="15" thickBot="1">
      <c r="A43" s="28"/>
      <c r="B43" s="28"/>
      <c r="C43" s="28"/>
      <c r="D43" s="28"/>
      <c r="E43" s="28"/>
      <c r="F43" s="292"/>
      <c r="G43" s="293"/>
      <c r="H43" s="28"/>
      <c r="I43" s="28"/>
      <c r="J43" s="28"/>
      <c r="K43" s="28"/>
      <c r="L43" s="28"/>
      <c r="M43" s="28"/>
      <c r="N43" s="28"/>
      <c r="O43" s="28"/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  <c r="AE43" s="28"/>
      <c r="AF43" s="28"/>
      <c r="AG43" s="28"/>
      <c r="AH43" s="28"/>
      <c r="AI43" s="28"/>
      <c r="AJ43" s="28"/>
      <c r="AK43" s="28"/>
      <c r="AL43" s="28"/>
    </row>
    <row r="44" spans="1:38">
      <c r="A44" s="28"/>
      <c r="B44" s="28"/>
      <c r="C44" s="28"/>
      <c r="D44" s="28"/>
      <c r="E44" s="28"/>
      <c r="F44" s="28"/>
      <c r="G44" s="28"/>
      <c r="H44" s="28"/>
      <c r="I44" s="28"/>
      <c r="J44" s="28"/>
      <c r="K44" s="28"/>
      <c r="L44" s="28"/>
      <c r="M44" s="28"/>
      <c r="N44" s="28"/>
      <c r="O44" s="28"/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  <c r="AD44" s="28"/>
      <c r="AE44" s="28"/>
      <c r="AF44" s="28"/>
      <c r="AG44" s="28"/>
      <c r="AH44" s="28"/>
      <c r="AI44" s="28"/>
      <c r="AJ44" s="28"/>
      <c r="AK44" s="28"/>
      <c r="AL44" s="28"/>
    </row>
    <row r="45" spans="1:38">
      <c r="A45" s="28"/>
      <c r="B45" s="28"/>
      <c r="C45" s="28"/>
      <c r="D45" s="28"/>
      <c r="E45" s="28"/>
      <c r="F45" s="28"/>
      <c r="G45" s="28"/>
      <c r="H45" s="28"/>
      <c r="I45" s="28"/>
      <c r="J45" s="28"/>
      <c r="K45" s="28"/>
      <c r="L45" s="28"/>
      <c r="M45" s="28"/>
      <c r="N45" s="28"/>
      <c r="O45" s="28"/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8"/>
      <c r="AE45" s="28"/>
      <c r="AF45" s="28"/>
      <c r="AG45" s="28"/>
      <c r="AH45" s="28"/>
      <c r="AI45" s="28"/>
      <c r="AJ45" s="28"/>
      <c r="AK45" s="28"/>
      <c r="AL45" s="28"/>
    </row>
    <row r="46" spans="1:38">
      <c r="A46" s="28"/>
      <c r="B46" s="28"/>
      <c r="C46" s="28"/>
      <c r="D46" s="28"/>
      <c r="E46" s="28"/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8"/>
      <c r="AE46" s="28"/>
      <c r="AF46" s="28"/>
      <c r="AG46" s="28"/>
      <c r="AH46" s="28"/>
      <c r="AI46" s="28"/>
      <c r="AJ46" s="28"/>
      <c r="AK46" s="28"/>
      <c r="AL46" s="28"/>
    </row>
    <row r="47" spans="1:38">
      <c r="A47" s="28"/>
      <c r="B47" s="28"/>
      <c r="C47" s="28"/>
      <c r="D47" s="28"/>
      <c r="E47" s="28"/>
      <c r="F47" s="28"/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  <c r="AD47" s="28"/>
      <c r="AE47" s="28"/>
      <c r="AF47" s="28"/>
      <c r="AG47" s="28"/>
      <c r="AH47" s="28"/>
      <c r="AI47" s="28"/>
      <c r="AJ47" s="28"/>
      <c r="AK47" s="28"/>
      <c r="AL47" s="28"/>
    </row>
    <row r="48" spans="1:38">
      <c r="A48" s="28"/>
      <c r="B48" s="28"/>
      <c r="C48" s="28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  <c r="AC48" s="28"/>
      <c r="AD48" s="28"/>
      <c r="AE48" s="28"/>
      <c r="AF48" s="28"/>
      <c r="AG48" s="28"/>
      <c r="AH48" s="28"/>
      <c r="AI48" s="28"/>
      <c r="AJ48" s="28"/>
      <c r="AK48" s="28"/>
      <c r="AL48" s="28"/>
    </row>
    <row r="49" spans="1:38">
      <c r="A49" s="28"/>
      <c r="B49" s="28"/>
      <c r="C49" s="28"/>
      <c r="D49" s="28"/>
      <c r="E49" s="28"/>
      <c r="F49" s="28"/>
      <c r="G49" s="28"/>
      <c r="H49" s="28"/>
      <c r="I49" s="28"/>
      <c r="J49" s="28"/>
      <c r="K49" s="28"/>
      <c r="L49" s="28"/>
      <c r="M49" s="28"/>
      <c r="N49" s="28"/>
      <c r="O49" s="28"/>
      <c r="P49" s="28"/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28"/>
      <c r="AB49" s="28"/>
      <c r="AC49" s="28"/>
      <c r="AD49" s="28"/>
      <c r="AE49" s="28"/>
      <c r="AF49" s="28"/>
      <c r="AG49" s="28"/>
      <c r="AH49" s="28"/>
      <c r="AI49" s="28"/>
      <c r="AJ49" s="28"/>
      <c r="AK49" s="28"/>
      <c r="AL49" s="28"/>
    </row>
    <row r="50" spans="1:38">
      <c r="A50" s="28"/>
      <c r="B50" s="28"/>
      <c r="C50" s="28"/>
      <c r="D50" s="28"/>
      <c r="E50" s="28"/>
      <c r="F50" s="28"/>
      <c r="G50" s="28"/>
      <c r="H50" s="28"/>
      <c r="I50" s="28"/>
      <c r="J50" s="28"/>
      <c r="K50" s="28"/>
      <c r="L50" s="28"/>
      <c r="M50" s="28"/>
      <c r="N50" s="28"/>
      <c r="O50" s="28"/>
      <c r="P50" s="28"/>
      <c r="Q50" s="28"/>
      <c r="R50" s="28"/>
      <c r="S50" s="28"/>
      <c r="T50" s="28"/>
      <c r="U50" s="28"/>
      <c r="V50" s="28"/>
      <c r="W50" s="28"/>
      <c r="X50" s="28"/>
      <c r="Y50" s="28"/>
      <c r="Z50" s="28"/>
      <c r="AA50" s="28"/>
      <c r="AB50" s="28"/>
      <c r="AC50" s="28"/>
      <c r="AD50" s="28"/>
      <c r="AE50" s="28"/>
      <c r="AF50" s="28"/>
      <c r="AG50" s="28"/>
      <c r="AH50" s="28"/>
      <c r="AI50" s="28"/>
      <c r="AJ50" s="28"/>
      <c r="AK50" s="28"/>
      <c r="AL50" s="28"/>
    </row>
    <row r="51" spans="1:38">
      <c r="A51" s="28"/>
      <c r="B51" s="28"/>
      <c r="C51" s="28"/>
      <c r="D51" s="28"/>
      <c r="E51" s="28"/>
      <c r="F51" s="28"/>
      <c r="G51" s="28"/>
      <c r="H51" s="28"/>
      <c r="I51" s="28"/>
      <c r="J51" s="28"/>
      <c r="K51" s="28"/>
      <c r="L51" s="28"/>
      <c r="M51" s="28"/>
      <c r="N51" s="28"/>
      <c r="O51" s="28"/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  <c r="AB51" s="28"/>
      <c r="AC51" s="28"/>
      <c r="AD51" s="28"/>
      <c r="AE51" s="28"/>
      <c r="AF51" s="28"/>
      <c r="AG51" s="28"/>
      <c r="AH51" s="28"/>
      <c r="AI51" s="28"/>
      <c r="AJ51" s="28"/>
      <c r="AK51" s="28"/>
      <c r="AL51" s="28"/>
    </row>
    <row r="52" spans="1:38">
      <c r="A52" s="28"/>
      <c r="B52" s="28"/>
      <c r="C52" s="28"/>
      <c r="D52" s="28"/>
      <c r="E52" s="28"/>
      <c r="F52" s="28"/>
      <c r="G52" s="28"/>
      <c r="H52" s="28"/>
      <c r="I52" s="28"/>
      <c r="J52" s="28"/>
      <c r="K52" s="28"/>
      <c r="L52" s="28"/>
      <c r="M52" s="28"/>
      <c r="N52" s="28"/>
      <c r="O52" s="28"/>
      <c r="P52" s="28"/>
      <c r="Q52" s="28"/>
      <c r="R52" s="28"/>
      <c r="S52" s="28"/>
      <c r="T52" s="28"/>
      <c r="U52" s="28"/>
      <c r="V52" s="28"/>
      <c r="W52" s="28"/>
      <c r="X52" s="28"/>
      <c r="Y52" s="28"/>
      <c r="Z52" s="28"/>
      <c r="AA52" s="28"/>
      <c r="AB52" s="28"/>
      <c r="AC52" s="28"/>
      <c r="AD52" s="28"/>
      <c r="AE52" s="28"/>
      <c r="AF52" s="28"/>
      <c r="AG52" s="28"/>
      <c r="AH52" s="28"/>
      <c r="AI52" s="28"/>
      <c r="AJ52" s="28"/>
      <c r="AK52" s="28"/>
      <c r="AL52" s="28"/>
    </row>
    <row r="53" spans="1:38">
      <c r="A53" s="28"/>
      <c r="B53" s="28"/>
      <c r="C53" s="28"/>
      <c r="D53" s="28"/>
      <c r="E53" s="28"/>
      <c r="F53" s="28"/>
      <c r="G53" s="28"/>
      <c r="H53" s="28"/>
      <c r="I53" s="28"/>
      <c r="J53" s="28"/>
      <c r="K53" s="28"/>
      <c r="L53" s="28"/>
      <c r="M53" s="28"/>
      <c r="N53" s="28"/>
      <c r="O53" s="28"/>
      <c r="P53" s="28"/>
      <c r="Q53" s="28"/>
      <c r="R53" s="28"/>
      <c r="S53" s="28"/>
      <c r="T53" s="28"/>
      <c r="U53" s="28"/>
      <c r="V53" s="28"/>
      <c r="W53" s="28"/>
      <c r="X53" s="28"/>
      <c r="Y53" s="28"/>
      <c r="Z53" s="28"/>
      <c r="AA53" s="28"/>
      <c r="AB53" s="28"/>
      <c r="AC53" s="28"/>
      <c r="AD53" s="28"/>
      <c r="AE53" s="28"/>
      <c r="AF53" s="28"/>
      <c r="AG53" s="28"/>
      <c r="AH53" s="28"/>
      <c r="AI53" s="28"/>
      <c r="AJ53" s="28"/>
      <c r="AK53" s="28"/>
      <c r="AL53" s="28"/>
    </row>
    <row r="54" spans="1:38">
      <c r="A54" s="28"/>
      <c r="B54" s="28"/>
      <c r="C54" s="28"/>
      <c r="D54" s="28"/>
      <c r="E54" s="28"/>
      <c r="F54" s="28"/>
      <c r="G54" s="28"/>
      <c r="H54" s="28"/>
      <c r="I54" s="28"/>
      <c r="J54" s="28"/>
      <c r="K54" s="28"/>
      <c r="L54" s="28"/>
      <c r="M54" s="28"/>
      <c r="N54" s="28"/>
      <c r="O54" s="28"/>
      <c r="P54" s="28"/>
      <c r="Q54" s="28"/>
      <c r="R54" s="28"/>
      <c r="S54" s="28"/>
      <c r="T54" s="28"/>
      <c r="U54" s="28"/>
      <c r="V54" s="28"/>
      <c r="W54" s="28"/>
      <c r="X54" s="28"/>
      <c r="Y54" s="28"/>
      <c r="Z54" s="28"/>
      <c r="AA54" s="28"/>
      <c r="AB54" s="28"/>
      <c r="AC54" s="28"/>
      <c r="AD54" s="28"/>
      <c r="AE54" s="28"/>
      <c r="AF54" s="28"/>
      <c r="AG54" s="28"/>
      <c r="AH54" s="28"/>
      <c r="AI54" s="28"/>
      <c r="AJ54" s="28"/>
      <c r="AK54" s="28"/>
      <c r="AL54" s="28"/>
    </row>
    <row r="55" spans="1:38">
      <c r="A55" s="28"/>
      <c r="B55" s="28"/>
      <c r="C55" s="28"/>
      <c r="D55" s="28"/>
      <c r="E55" s="28"/>
      <c r="F55" s="28"/>
      <c r="G55" s="28"/>
      <c r="H55" s="28"/>
      <c r="I55" s="28"/>
      <c r="J55" s="28"/>
      <c r="K55" s="28"/>
      <c r="L55" s="28"/>
      <c r="M55" s="28"/>
      <c r="N55" s="28"/>
      <c r="O55" s="28"/>
      <c r="P55" s="28"/>
      <c r="Q55" s="28"/>
      <c r="R55" s="28"/>
      <c r="S55" s="28"/>
      <c r="T55" s="28"/>
      <c r="U55" s="28"/>
      <c r="V55" s="28"/>
      <c r="W55" s="28"/>
      <c r="X55" s="28"/>
      <c r="Y55" s="28"/>
      <c r="Z55" s="28"/>
      <c r="AA55" s="28"/>
      <c r="AB55" s="28"/>
      <c r="AC55" s="28"/>
      <c r="AD55" s="28"/>
      <c r="AE55" s="28"/>
      <c r="AF55" s="28"/>
      <c r="AG55" s="28"/>
      <c r="AH55" s="28"/>
      <c r="AI55" s="28"/>
      <c r="AJ55" s="28"/>
      <c r="AK55" s="28"/>
      <c r="AL55" s="28"/>
    </row>
    <row r="56" spans="1:38">
      <c r="A56" s="28"/>
      <c r="B56" s="28"/>
      <c r="C56" s="28"/>
      <c r="D56" s="28"/>
      <c r="E56" s="28"/>
      <c r="F56" s="28"/>
      <c r="G56" s="28"/>
      <c r="H56" s="28"/>
      <c r="I56" s="28"/>
      <c r="J56" s="28"/>
      <c r="K56" s="28"/>
      <c r="L56" s="28"/>
      <c r="M56" s="28"/>
      <c r="N56" s="28"/>
      <c r="O56" s="28"/>
      <c r="P56" s="28"/>
      <c r="Q56" s="28"/>
      <c r="R56" s="28"/>
      <c r="S56" s="28"/>
      <c r="T56" s="28"/>
      <c r="U56" s="28"/>
      <c r="V56" s="28"/>
      <c r="W56" s="28"/>
      <c r="X56" s="28"/>
      <c r="Y56" s="28"/>
      <c r="Z56" s="28"/>
      <c r="AA56" s="28"/>
      <c r="AB56" s="28"/>
      <c r="AC56" s="28"/>
      <c r="AD56" s="28"/>
      <c r="AE56" s="28"/>
      <c r="AF56" s="28"/>
      <c r="AG56" s="28"/>
      <c r="AH56" s="28"/>
      <c r="AI56" s="28"/>
      <c r="AJ56" s="28"/>
      <c r="AK56" s="28"/>
      <c r="AL56" s="28"/>
    </row>
    <row r="57" spans="1:38">
      <c r="A57" s="28"/>
      <c r="B57" s="28"/>
      <c r="C57" s="28"/>
      <c r="D57" s="28"/>
      <c r="E57" s="28"/>
      <c r="F57" s="28"/>
      <c r="G57" s="28"/>
      <c r="H57" s="28"/>
      <c r="I57" s="28"/>
      <c r="J57" s="28"/>
      <c r="K57" s="28"/>
      <c r="L57" s="28"/>
      <c r="M57" s="28"/>
      <c r="N57" s="28"/>
      <c r="O57" s="28"/>
      <c r="P57" s="28"/>
      <c r="Q57" s="28"/>
      <c r="R57" s="28"/>
      <c r="S57" s="28"/>
      <c r="T57" s="28"/>
      <c r="U57" s="28"/>
      <c r="V57" s="28"/>
      <c r="W57" s="28"/>
      <c r="X57" s="28"/>
      <c r="Y57" s="28"/>
      <c r="Z57" s="28"/>
      <c r="AA57" s="28"/>
      <c r="AB57" s="28"/>
      <c r="AC57" s="28"/>
      <c r="AD57" s="28"/>
      <c r="AE57" s="28"/>
      <c r="AF57" s="28"/>
      <c r="AG57" s="28"/>
      <c r="AH57" s="28"/>
      <c r="AI57" s="28"/>
      <c r="AJ57" s="28"/>
      <c r="AK57" s="28"/>
      <c r="AL57" s="28"/>
    </row>
    <row r="58" spans="1:38">
      <c r="A58" s="28"/>
      <c r="B58" s="28"/>
      <c r="C58" s="28"/>
      <c r="D58" s="28"/>
      <c r="E58" s="28"/>
      <c r="F58" s="28"/>
      <c r="G58" s="28"/>
      <c r="H58" s="28"/>
      <c r="I58" s="28"/>
      <c r="J58" s="28"/>
      <c r="K58" s="28"/>
      <c r="L58" s="28"/>
      <c r="M58" s="28"/>
      <c r="N58" s="28"/>
      <c r="O58" s="28"/>
      <c r="P58" s="28"/>
      <c r="Q58" s="28"/>
      <c r="R58" s="28"/>
      <c r="S58" s="28"/>
      <c r="T58" s="28"/>
      <c r="U58" s="28"/>
      <c r="V58" s="28"/>
      <c r="W58" s="28"/>
      <c r="X58" s="28"/>
      <c r="Y58" s="28"/>
      <c r="Z58" s="28"/>
      <c r="AA58" s="28"/>
      <c r="AB58" s="28"/>
      <c r="AC58" s="28"/>
      <c r="AD58" s="28"/>
      <c r="AE58" s="28"/>
      <c r="AF58" s="28"/>
      <c r="AG58" s="28"/>
      <c r="AH58" s="28"/>
      <c r="AI58" s="28"/>
      <c r="AJ58" s="28"/>
      <c r="AK58" s="28"/>
      <c r="AL58" s="28"/>
    </row>
    <row r="59" spans="1:38">
      <c r="A59" s="28"/>
      <c r="B59" s="28"/>
      <c r="C59" s="28"/>
      <c r="D59" s="28"/>
      <c r="E59" s="28"/>
      <c r="F59" s="28"/>
      <c r="G59" s="28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8"/>
      <c r="AB59" s="28"/>
      <c r="AC59" s="28"/>
      <c r="AD59" s="28"/>
      <c r="AE59" s="28"/>
      <c r="AF59" s="28"/>
      <c r="AG59" s="28"/>
      <c r="AH59" s="28"/>
      <c r="AI59" s="28"/>
      <c r="AJ59" s="28"/>
      <c r="AK59" s="28"/>
      <c r="AL59" s="28"/>
    </row>
    <row r="60" spans="1:38">
      <c r="A60" s="28"/>
      <c r="B60" s="28"/>
      <c r="C60" s="28"/>
      <c r="D60" s="28"/>
      <c r="E60" s="28"/>
      <c r="F60" s="28"/>
      <c r="G60" s="28"/>
      <c r="H60" s="28"/>
      <c r="I60" s="28"/>
      <c r="J60" s="28"/>
      <c r="K60" s="28"/>
      <c r="L60" s="28"/>
      <c r="M60" s="28"/>
      <c r="N60" s="28"/>
      <c r="O60" s="28"/>
      <c r="P60" s="28"/>
      <c r="Q60" s="28"/>
      <c r="R60" s="28"/>
      <c r="S60" s="28"/>
      <c r="T60" s="28"/>
      <c r="U60" s="28"/>
      <c r="V60" s="28"/>
      <c r="W60" s="28"/>
      <c r="X60" s="28"/>
      <c r="Y60" s="28"/>
      <c r="Z60" s="28"/>
      <c r="AA60" s="28"/>
      <c r="AB60" s="28"/>
      <c r="AC60" s="28"/>
      <c r="AD60" s="28"/>
      <c r="AE60" s="28"/>
      <c r="AF60" s="28"/>
      <c r="AG60" s="28"/>
      <c r="AH60" s="28"/>
      <c r="AI60" s="28"/>
      <c r="AJ60" s="28"/>
      <c r="AK60" s="28"/>
      <c r="AL60" s="28"/>
    </row>
    <row r="61" spans="1:38">
      <c r="A61" s="28"/>
      <c r="B61" s="28"/>
      <c r="C61" s="28"/>
      <c r="D61" s="28"/>
      <c r="E61" s="28"/>
      <c r="F61" s="28"/>
      <c r="G61" s="28"/>
      <c r="H61" s="28"/>
      <c r="I61" s="28"/>
      <c r="J61" s="28"/>
      <c r="K61" s="28"/>
      <c r="L61" s="28"/>
      <c r="M61" s="28"/>
      <c r="N61" s="28"/>
      <c r="O61" s="28"/>
      <c r="P61" s="28"/>
      <c r="Q61" s="28"/>
      <c r="R61" s="28"/>
      <c r="S61" s="28"/>
      <c r="T61" s="28"/>
      <c r="U61" s="28"/>
      <c r="V61" s="28"/>
      <c r="W61" s="28"/>
      <c r="X61" s="28"/>
      <c r="Y61" s="28"/>
      <c r="Z61" s="28"/>
      <c r="AA61" s="28"/>
      <c r="AB61" s="28"/>
      <c r="AC61" s="28"/>
      <c r="AD61" s="28"/>
      <c r="AE61" s="28"/>
      <c r="AF61" s="28"/>
      <c r="AG61" s="28"/>
      <c r="AH61" s="28"/>
      <c r="AI61" s="28"/>
      <c r="AJ61" s="28"/>
      <c r="AK61" s="28"/>
      <c r="AL61" s="28"/>
    </row>
    <row r="62" spans="1:38">
      <c r="A62" s="28"/>
      <c r="B62" s="28"/>
      <c r="C62" s="28"/>
      <c r="D62" s="28"/>
      <c r="E62" s="28"/>
      <c r="F62" s="28"/>
      <c r="G62" s="28"/>
      <c r="H62" s="28"/>
      <c r="I62" s="28"/>
      <c r="J62" s="28"/>
      <c r="K62" s="28"/>
      <c r="L62" s="28"/>
      <c r="M62" s="28"/>
      <c r="N62" s="28"/>
      <c r="O62" s="28"/>
      <c r="P62" s="28"/>
      <c r="Q62" s="28"/>
      <c r="R62" s="28"/>
      <c r="S62" s="28"/>
      <c r="T62" s="28"/>
      <c r="U62" s="28"/>
      <c r="V62" s="28"/>
      <c r="W62" s="28"/>
      <c r="X62" s="28"/>
      <c r="Y62" s="28"/>
      <c r="Z62" s="28"/>
      <c r="AA62" s="28"/>
      <c r="AB62" s="28"/>
      <c r="AC62" s="28"/>
      <c r="AD62" s="28"/>
      <c r="AE62" s="28"/>
      <c r="AF62" s="28"/>
      <c r="AG62" s="28"/>
      <c r="AH62" s="28"/>
      <c r="AI62" s="28"/>
      <c r="AJ62" s="28"/>
      <c r="AK62" s="28"/>
      <c r="AL62" s="28"/>
    </row>
    <row r="63" spans="1:38">
      <c r="A63" s="28"/>
      <c r="B63" s="28"/>
      <c r="C63" s="28"/>
      <c r="D63" s="28"/>
      <c r="E63" s="28"/>
      <c r="F63" s="28"/>
      <c r="G63" s="28"/>
      <c r="H63" s="28"/>
      <c r="I63" s="28"/>
      <c r="J63" s="28"/>
      <c r="K63" s="28"/>
      <c r="L63" s="28"/>
      <c r="M63" s="28"/>
      <c r="N63" s="28"/>
      <c r="O63" s="28"/>
      <c r="P63" s="28"/>
      <c r="Q63" s="28"/>
      <c r="R63" s="28"/>
      <c r="S63" s="28"/>
      <c r="T63" s="28"/>
      <c r="U63" s="28"/>
      <c r="V63" s="28"/>
      <c r="W63" s="28"/>
      <c r="X63" s="28"/>
      <c r="Y63" s="28"/>
      <c r="Z63" s="28"/>
      <c r="AA63" s="28"/>
      <c r="AB63" s="28"/>
      <c r="AC63" s="28"/>
      <c r="AD63" s="28"/>
      <c r="AE63" s="28"/>
      <c r="AF63" s="28"/>
      <c r="AG63" s="28"/>
      <c r="AH63" s="28"/>
      <c r="AI63" s="28"/>
      <c r="AJ63" s="28"/>
      <c r="AK63" s="28"/>
      <c r="AL63" s="28"/>
    </row>
    <row r="64" spans="1:38">
      <c r="A64" s="28"/>
      <c r="B64" s="28"/>
      <c r="C64" s="28"/>
      <c r="D64" s="28"/>
      <c r="E64" s="28"/>
      <c r="F64" s="28"/>
      <c r="G64" s="28"/>
      <c r="H64" s="28"/>
      <c r="I64" s="28"/>
      <c r="J64" s="28"/>
      <c r="K64" s="28"/>
      <c r="L64" s="28"/>
      <c r="M64" s="28"/>
      <c r="N64" s="28"/>
      <c r="O64" s="28"/>
      <c r="P64" s="28"/>
      <c r="Q64" s="28"/>
      <c r="R64" s="28"/>
      <c r="S64" s="28"/>
      <c r="T64" s="28"/>
      <c r="U64" s="28"/>
      <c r="V64" s="28"/>
      <c r="W64" s="28"/>
      <c r="X64" s="28"/>
      <c r="Y64" s="28"/>
      <c r="Z64" s="28"/>
      <c r="AA64" s="28"/>
      <c r="AB64" s="28"/>
      <c r="AC64" s="28"/>
      <c r="AD64" s="28"/>
      <c r="AE64" s="28"/>
      <c r="AF64" s="28"/>
      <c r="AG64" s="28"/>
      <c r="AH64" s="28"/>
      <c r="AI64" s="28"/>
      <c r="AJ64" s="28"/>
      <c r="AK64" s="28"/>
      <c r="AL64" s="28"/>
    </row>
    <row r="65" spans="1:38">
      <c r="A65" s="28"/>
      <c r="B65" s="28"/>
      <c r="C65" s="28"/>
      <c r="D65" s="28"/>
      <c r="E65" s="28"/>
      <c r="F65" s="28"/>
      <c r="G65" s="28"/>
      <c r="H65" s="28"/>
      <c r="I65" s="28"/>
      <c r="J65" s="28"/>
      <c r="K65" s="28"/>
      <c r="L65" s="28"/>
      <c r="M65" s="28"/>
      <c r="N65" s="28"/>
      <c r="O65" s="28"/>
      <c r="P65" s="28"/>
      <c r="Q65" s="28"/>
      <c r="R65" s="28"/>
      <c r="S65" s="28"/>
      <c r="T65" s="28"/>
      <c r="U65" s="28"/>
      <c r="V65" s="28"/>
      <c r="W65" s="28"/>
      <c r="X65" s="28"/>
      <c r="Y65" s="28"/>
      <c r="Z65" s="28"/>
      <c r="AA65" s="28"/>
      <c r="AB65" s="28"/>
      <c r="AC65" s="28"/>
      <c r="AD65" s="28"/>
      <c r="AE65" s="28"/>
      <c r="AF65" s="28"/>
      <c r="AG65" s="28"/>
      <c r="AH65" s="28"/>
      <c r="AI65" s="28"/>
      <c r="AJ65" s="28"/>
      <c r="AK65" s="28"/>
      <c r="AL65" s="28"/>
    </row>
    <row r="66" spans="1:38">
      <c r="A66" s="28"/>
      <c r="B66" s="28"/>
      <c r="C66" s="28"/>
      <c r="D66" s="28"/>
      <c r="E66" s="28"/>
      <c r="F66" s="28"/>
      <c r="G66" s="28"/>
      <c r="H66" s="28"/>
      <c r="I66" s="28"/>
      <c r="J66" s="28"/>
      <c r="K66" s="28"/>
      <c r="L66" s="28"/>
      <c r="M66" s="28"/>
      <c r="N66" s="28"/>
      <c r="O66" s="28"/>
      <c r="P66" s="28"/>
      <c r="Q66" s="28"/>
      <c r="R66" s="28"/>
      <c r="S66" s="28"/>
      <c r="T66" s="28"/>
      <c r="U66" s="28"/>
      <c r="V66" s="28"/>
      <c r="W66" s="28"/>
      <c r="X66" s="28"/>
      <c r="Y66" s="28"/>
      <c r="Z66" s="28"/>
      <c r="AA66" s="28"/>
      <c r="AB66" s="28"/>
      <c r="AC66" s="28"/>
      <c r="AD66" s="28"/>
      <c r="AE66" s="28"/>
      <c r="AF66" s="28"/>
      <c r="AG66" s="28"/>
      <c r="AH66" s="28"/>
      <c r="AI66" s="28"/>
      <c r="AJ66" s="28"/>
      <c r="AK66" s="28"/>
      <c r="AL66" s="28"/>
    </row>
    <row r="67" spans="1:38">
      <c r="A67" s="28"/>
      <c r="B67" s="28"/>
      <c r="C67" s="28"/>
      <c r="D67" s="28"/>
      <c r="E67" s="28"/>
      <c r="F67" s="28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  <c r="AC67" s="28"/>
      <c r="AD67" s="28"/>
      <c r="AE67" s="28"/>
      <c r="AF67" s="28"/>
      <c r="AG67" s="28"/>
      <c r="AH67" s="28"/>
      <c r="AI67" s="28"/>
      <c r="AJ67" s="28"/>
      <c r="AK67" s="28"/>
      <c r="AL67" s="28"/>
    </row>
    <row r="68" spans="1:38">
      <c r="A68" s="28"/>
      <c r="B68" s="28"/>
      <c r="C68" s="28"/>
      <c r="D68" s="28"/>
      <c r="E68" s="28"/>
      <c r="F68" s="28"/>
      <c r="G68" s="28"/>
      <c r="H68" s="28"/>
      <c r="I68" s="28"/>
      <c r="J68" s="28"/>
      <c r="K68" s="28"/>
      <c r="L68" s="28"/>
      <c r="M68" s="28"/>
      <c r="N68" s="28"/>
      <c r="O68" s="28"/>
      <c r="P68" s="28"/>
      <c r="Q68" s="28"/>
      <c r="R68" s="28"/>
      <c r="S68" s="28"/>
      <c r="T68" s="28"/>
      <c r="U68" s="28"/>
      <c r="V68" s="28"/>
      <c r="W68" s="28"/>
      <c r="X68" s="28"/>
      <c r="Y68" s="28"/>
      <c r="Z68" s="28"/>
      <c r="AA68" s="28"/>
      <c r="AB68" s="28"/>
      <c r="AC68" s="28"/>
      <c r="AD68" s="28"/>
      <c r="AE68" s="28"/>
      <c r="AF68" s="28"/>
      <c r="AG68" s="28"/>
      <c r="AH68" s="28"/>
      <c r="AI68" s="28"/>
      <c r="AJ68" s="28"/>
      <c r="AK68" s="28"/>
      <c r="AL68" s="28"/>
    </row>
    <row r="69" spans="1:38">
      <c r="A69" s="28"/>
      <c r="B69" s="28"/>
      <c r="C69" s="28"/>
      <c r="D69" s="28"/>
      <c r="E69" s="28"/>
      <c r="F69" s="28"/>
      <c r="G69" s="28"/>
      <c r="H69" s="28"/>
      <c r="I69" s="28"/>
      <c r="J69" s="28"/>
      <c r="K69" s="28"/>
      <c r="L69" s="28"/>
      <c r="M69" s="28"/>
      <c r="N69" s="28"/>
      <c r="O69" s="28"/>
      <c r="P69" s="28"/>
      <c r="Q69" s="28"/>
      <c r="R69" s="28"/>
      <c r="S69" s="28"/>
      <c r="T69" s="28"/>
      <c r="U69" s="28"/>
      <c r="V69" s="28"/>
      <c r="W69" s="28"/>
      <c r="X69" s="28"/>
      <c r="Y69" s="28"/>
      <c r="Z69" s="28"/>
      <c r="AA69" s="28"/>
      <c r="AB69" s="28"/>
      <c r="AC69" s="28"/>
      <c r="AD69" s="28"/>
      <c r="AE69" s="28"/>
      <c r="AF69" s="28"/>
      <c r="AG69" s="28"/>
      <c r="AH69" s="28"/>
      <c r="AI69" s="28"/>
      <c r="AJ69" s="28"/>
      <c r="AK69" s="28"/>
      <c r="AL69" s="28"/>
    </row>
    <row r="70" spans="1:38">
      <c r="A70" s="28"/>
      <c r="B70" s="28"/>
      <c r="C70" s="28"/>
      <c r="D70" s="28"/>
      <c r="E70" s="28"/>
      <c r="F70" s="28"/>
      <c r="G70" s="28"/>
      <c r="H70" s="28"/>
      <c r="I70" s="28"/>
      <c r="J70" s="28"/>
      <c r="K70" s="28"/>
      <c r="L70" s="28"/>
      <c r="M70" s="28"/>
      <c r="N70" s="28"/>
      <c r="O70" s="28"/>
      <c r="P70" s="28"/>
      <c r="Q70" s="28"/>
      <c r="R70" s="28"/>
      <c r="S70" s="28"/>
      <c r="T70" s="28"/>
      <c r="U70" s="28"/>
      <c r="V70" s="28"/>
      <c r="W70" s="28"/>
      <c r="X70" s="28"/>
      <c r="Y70" s="28"/>
      <c r="Z70" s="28"/>
      <c r="AA70" s="28"/>
      <c r="AB70" s="28"/>
      <c r="AC70" s="28"/>
      <c r="AD70" s="28"/>
      <c r="AE70" s="28"/>
      <c r="AF70" s="28"/>
      <c r="AG70" s="28"/>
      <c r="AH70" s="28"/>
      <c r="AI70" s="28"/>
      <c r="AJ70" s="28"/>
      <c r="AK70" s="28"/>
      <c r="AL70" s="28"/>
    </row>
    <row r="71" spans="1:38">
      <c r="A71" s="28"/>
      <c r="B71" s="28"/>
      <c r="C71" s="28"/>
      <c r="D71" s="28"/>
      <c r="E71" s="28"/>
      <c r="F71" s="28"/>
      <c r="G71" s="28"/>
      <c r="H71" s="28"/>
      <c r="I71" s="28"/>
      <c r="J71" s="28"/>
      <c r="K71" s="28"/>
      <c r="L71" s="28"/>
      <c r="M71" s="28"/>
      <c r="N71" s="28"/>
      <c r="O71" s="28"/>
      <c r="P71" s="28"/>
      <c r="Q71" s="28"/>
      <c r="R71" s="28"/>
      <c r="S71" s="28"/>
      <c r="T71" s="28"/>
      <c r="U71" s="28"/>
      <c r="V71" s="28"/>
      <c r="W71" s="28"/>
      <c r="X71" s="28"/>
      <c r="Y71" s="28"/>
      <c r="Z71" s="28"/>
      <c r="AA71" s="28"/>
      <c r="AB71" s="28"/>
      <c r="AC71" s="28"/>
      <c r="AD71" s="28"/>
      <c r="AE71" s="28"/>
      <c r="AF71" s="28"/>
      <c r="AG71" s="28"/>
      <c r="AH71" s="28"/>
      <c r="AI71" s="28"/>
      <c r="AJ71" s="28"/>
      <c r="AK71" s="28"/>
      <c r="AL71" s="28"/>
    </row>
    <row r="72" spans="1:38">
      <c r="A72" s="28"/>
      <c r="B72" s="28"/>
      <c r="C72" s="28"/>
      <c r="D72" s="28"/>
      <c r="E72" s="28"/>
      <c r="F72" s="28"/>
      <c r="G72" s="28"/>
      <c r="H72" s="28"/>
      <c r="I72" s="28"/>
      <c r="J72" s="28"/>
      <c r="K72" s="28"/>
      <c r="L72" s="28"/>
      <c r="M72" s="28"/>
      <c r="N72" s="28"/>
      <c r="O72" s="28"/>
      <c r="P72" s="28"/>
      <c r="Q72" s="28"/>
      <c r="R72" s="28"/>
      <c r="S72" s="28"/>
      <c r="T72" s="28"/>
      <c r="U72" s="28"/>
      <c r="V72" s="28"/>
      <c r="W72" s="28"/>
      <c r="X72" s="28"/>
      <c r="Y72" s="28"/>
      <c r="Z72" s="28"/>
      <c r="AA72" s="28"/>
      <c r="AB72" s="28"/>
      <c r="AC72" s="28"/>
      <c r="AD72" s="28"/>
      <c r="AE72" s="28"/>
      <c r="AF72" s="28"/>
      <c r="AG72" s="28"/>
      <c r="AH72" s="28"/>
      <c r="AI72" s="28"/>
      <c r="AJ72" s="28"/>
      <c r="AK72" s="28"/>
      <c r="AL72" s="28"/>
    </row>
    <row r="73" spans="1:38">
      <c r="A73" s="28"/>
      <c r="B73" s="28"/>
      <c r="C73" s="28"/>
      <c r="D73" s="28"/>
      <c r="E73" s="28"/>
      <c r="F73" s="28"/>
      <c r="G73" s="28"/>
      <c r="H73" s="28"/>
      <c r="I73" s="28"/>
      <c r="J73" s="28"/>
      <c r="K73" s="28"/>
      <c r="L73" s="28"/>
      <c r="M73" s="28"/>
      <c r="N73" s="28"/>
      <c r="O73" s="28"/>
      <c r="P73" s="28"/>
      <c r="Q73" s="28"/>
      <c r="R73" s="28"/>
      <c r="S73" s="28"/>
      <c r="T73" s="28"/>
      <c r="U73" s="28"/>
      <c r="V73" s="28"/>
      <c r="W73" s="28"/>
      <c r="X73" s="28"/>
      <c r="Y73" s="28"/>
      <c r="Z73" s="28"/>
      <c r="AA73" s="28"/>
      <c r="AB73" s="28"/>
      <c r="AC73" s="28"/>
      <c r="AD73" s="28"/>
      <c r="AE73" s="28"/>
      <c r="AF73" s="28"/>
      <c r="AG73" s="28"/>
      <c r="AH73" s="28"/>
      <c r="AI73" s="28"/>
      <c r="AJ73" s="28"/>
      <c r="AK73" s="28"/>
      <c r="AL73" s="28"/>
    </row>
    <row r="74" spans="1:38">
      <c r="A74" s="28"/>
      <c r="B74" s="28"/>
      <c r="C74" s="28"/>
      <c r="D74" s="28"/>
      <c r="E74" s="28"/>
      <c r="F74" s="28"/>
      <c r="G74" s="28"/>
      <c r="H74" s="28"/>
      <c r="I74" s="28"/>
      <c r="J74" s="28"/>
      <c r="K74" s="28"/>
      <c r="L74" s="28"/>
      <c r="M74" s="28"/>
      <c r="N74" s="28"/>
      <c r="O74" s="28"/>
      <c r="P74" s="28"/>
      <c r="Q74" s="28"/>
      <c r="R74" s="28"/>
      <c r="S74" s="28"/>
      <c r="T74" s="28"/>
      <c r="U74" s="28"/>
      <c r="V74" s="28"/>
      <c r="W74" s="28"/>
      <c r="X74" s="28"/>
      <c r="Y74" s="28"/>
      <c r="Z74" s="28"/>
      <c r="AA74" s="28"/>
      <c r="AB74" s="28"/>
      <c r="AC74" s="28"/>
      <c r="AD74" s="28"/>
      <c r="AE74" s="28"/>
      <c r="AF74" s="28"/>
      <c r="AG74" s="28"/>
      <c r="AH74" s="28"/>
      <c r="AI74" s="28"/>
      <c r="AJ74" s="28"/>
      <c r="AK74" s="28"/>
      <c r="AL74" s="28"/>
    </row>
    <row r="75" spans="1:38">
      <c r="A75" s="28"/>
      <c r="B75" s="28"/>
      <c r="C75" s="28"/>
      <c r="D75" s="28"/>
      <c r="E75" s="28"/>
      <c r="F75" s="28"/>
      <c r="G75" s="28"/>
      <c r="H75" s="28"/>
      <c r="I75" s="28"/>
      <c r="J75" s="28"/>
      <c r="K75" s="28"/>
      <c r="L75" s="28"/>
      <c r="M75" s="28"/>
      <c r="N75" s="28"/>
      <c r="O75" s="28"/>
      <c r="P75" s="28"/>
      <c r="Q75" s="28"/>
      <c r="R75" s="28"/>
      <c r="S75" s="28"/>
      <c r="T75" s="28"/>
      <c r="U75" s="28"/>
      <c r="V75" s="28"/>
      <c r="W75" s="28"/>
      <c r="X75" s="28"/>
      <c r="Y75" s="28"/>
      <c r="Z75" s="28"/>
      <c r="AA75" s="28"/>
      <c r="AB75" s="28"/>
      <c r="AC75" s="28"/>
      <c r="AD75" s="28"/>
      <c r="AE75" s="28"/>
      <c r="AF75" s="28"/>
      <c r="AG75" s="28"/>
      <c r="AH75" s="28"/>
      <c r="AI75" s="28"/>
      <c r="AJ75" s="28"/>
      <c r="AK75" s="28"/>
      <c r="AL75" s="28"/>
    </row>
    <row r="76" spans="1:38">
      <c r="A76" s="28"/>
      <c r="B76" s="28"/>
      <c r="C76" s="28"/>
      <c r="D76" s="28"/>
      <c r="E76" s="28"/>
      <c r="F76" s="28"/>
      <c r="G76" s="28"/>
      <c r="H76" s="28"/>
      <c r="I76" s="28"/>
      <c r="J76" s="28"/>
      <c r="K76" s="28"/>
      <c r="L76" s="28"/>
      <c r="M76" s="28"/>
      <c r="N76" s="28"/>
      <c r="O76" s="28"/>
      <c r="P76" s="28"/>
      <c r="Q76" s="28"/>
      <c r="R76" s="28"/>
      <c r="S76" s="28"/>
      <c r="T76" s="28"/>
      <c r="U76" s="28"/>
      <c r="V76" s="28"/>
      <c r="W76" s="28"/>
      <c r="X76" s="28"/>
      <c r="Y76" s="28"/>
      <c r="Z76" s="28"/>
      <c r="AA76" s="28"/>
      <c r="AB76" s="28"/>
      <c r="AC76" s="28"/>
      <c r="AD76" s="28"/>
      <c r="AE76" s="28"/>
      <c r="AF76" s="28"/>
      <c r="AG76" s="28"/>
      <c r="AH76" s="28"/>
      <c r="AI76" s="28"/>
      <c r="AJ76" s="28"/>
      <c r="AK76" s="28"/>
      <c r="AL76" s="28"/>
    </row>
    <row r="77" spans="1:38">
      <c r="A77" s="28"/>
      <c r="B77" s="28"/>
      <c r="C77" s="28"/>
      <c r="D77" s="28"/>
      <c r="E77" s="28"/>
      <c r="F77" s="28"/>
      <c r="G77" s="28"/>
      <c r="H77" s="28"/>
      <c r="I77" s="28"/>
      <c r="J77" s="28"/>
      <c r="K77" s="28"/>
      <c r="L77" s="28"/>
      <c r="M77" s="28"/>
      <c r="N77" s="28"/>
      <c r="O77" s="28"/>
      <c r="P77" s="28"/>
      <c r="Q77" s="28"/>
      <c r="R77" s="28"/>
      <c r="S77" s="28"/>
      <c r="T77" s="28"/>
      <c r="U77" s="28"/>
      <c r="V77" s="28"/>
      <c r="W77" s="28"/>
      <c r="X77" s="28"/>
      <c r="Y77" s="28"/>
      <c r="Z77" s="28"/>
      <c r="AA77" s="28"/>
      <c r="AB77" s="28"/>
      <c r="AC77" s="28"/>
      <c r="AD77" s="28"/>
      <c r="AE77" s="28"/>
      <c r="AF77" s="28"/>
      <c r="AG77" s="28"/>
      <c r="AH77" s="28"/>
      <c r="AI77" s="28"/>
      <c r="AJ77" s="28"/>
      <c r="AK77" s="28"/>
      <c r="AL77" s="28"/>
    </row>
    <row r="78" spans="1:38">
      <c r="A78" s="28"/>
      <c r="B78" s="28"/>
      <c r="C78" s="28"/>
      <c r="D78" s="28"/>
      <c r="E78" s="28"/>
      <c r="F78" s="28"/>
      <c r="G78" s="28"/>
      <c r="H78" s="28"/>
      <c r="I78" s="28"/>
      <c r="J78" s="28"/>
      <c r="K78" s="28"/>
      <c r="L78" s="28"/>
      <c r="M78" s="28"/>
      <c r="N78" s="28"/>
      <c r="O78" s="28"/>
      <c r="P78" s="28"/>
      <c r="Q78" s="28"/>
      <c r="R78" s="28"/>
      <c r="S78" s="28"/>
      <c r="T78" s="28"/>
      <c r="U78" s="28"/>
      <c r="V78" s="28"/>
      <c r="W78" s="28"/>
      <c r="X78" s="28"/>
      <c r="Y78" s="28"/>
      <c r="Z78" s="28"/>
      <c r="AA78" s="28"/>
      <c r="AB78" s="28"/>
      <c r="AC78" s="28"/>
      <c r="AD78" s="28"/>
      <c r="AE78" s="28"/>
      <c r="AF78" s="28"/>
      <c r="AG78" s="28"/>
      <c r="AH78" s="28"/>
      <c r="AI78" s="28"/>
      <c r="AJ78" s="28"/>
      <c r="AK78" s="28"/>
      <c r="AL78" s="28"/>
    </row>
  </sheetData>
  <sheetProtection password="8F84" sheet="1" objects="1" scenarios="1" selectLockedCells="1"/>
  <dataConsolidate>
    <dataRefs count="12">
      <dataRef ref="AF4" sheet="Août" r:id="rId1"/>
      <dataRef ref="AF4" sheet="Avril" r:id="rId2"/>
      <dataRef ref="AF4" sheet="Décembre" r:id="rId3"/>
      <dataRef ref="AF4" sheet="Février" r:id="rId4"/>
      <dataRef ref="AF4" sheet="Janvier"/>
      <dataRef ref="AF4" sheet="Juillet" r:id="rId5"/>
      <dataRef ref="AF4" sheet="Juin" r:id="rId6"/>
      <dataRef ref="AF4" sheet="Mai" r:id="rId7"/>
      <dataRef ref="AF4" sheet="Mars" r:id="rId8"/>
      <dataRef ref="AF4" sheet="Novembre" r:id="rId9"/>
      <dataRef ref="AF4" sheet="Octobre" r:id="rId10"/>
      <dataRef ref="AF4" sheet="Septembre" r:id="rId11"/>
    </dataRefs>
  </dataConsolidate>
  <mergeCells count="22">
    <mergeCell ref="F27:G27"/>
    <mergeCell ref="F17:G17"/>
    <mergeCell ref="F19:G19"/>
    <mergeCell ref="F21:G21"/>
    <mergeCell ref="F23:G23"/>
    <mergeCell ref="F25:G25"/>
    <mergeCell ref="A1:U5"/>
    <mergeCell ref="I7:L7"/>
    <mergeCell ref="I18:L18"/>
    <mergeCell ref="F43:G43"/>
    <mergeCell ref="F31:G31"/>
    <mergeCell ref="F33:G33"/>
    <mergeCell ref="F35:G35"/>
    <mergeCell ref="F37:G37"/>
    <mergeCell ref="F39:G39"/>
    <mergeCell ref="F41:G41"/>
    <mergeCell ref="F29:G29"/>
    <mergeCell ref="F7:G7"/>
    <mergeCell ref="F9:G9"/>
    <mergeCell ref="F11:G11"/>
    <mergeCell ref="F13:G13"/>
    <mergeCell ref="F15:G15"/>
  </mergeCells>
  <pageMargins left="0.7" right="0.7" top="0.75" bottom="0.75" header="0.3" footer="0.3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6" enableFormatConditionsCalculation="0">
    <tabColor rgb="FFFF0000"/>
  </sheetPr>
  <dimension ref="A1:AP70"/>
  <sheetViews>
    <sheetView zoomScale="90" zoomScaleNormal="90" zoomScalePageLayoutView="90" workbookViewId="0">
      <selection activeCell="U34" sqref="U34"/>
    </sheetView>
  </sheetViews>
  <sheetFormatPr baseColWidth="10" defaultRowHeight="14" x14ac:dyDescent="0"/>
  <cols>
    <col min="1" max="1" width="2.33203125" customWidth="1"/>
    <col min="2" max="2" width="2.5" customWidth="1"/>
    <col min="3" max="3" width="2.83203125" customWidth="1"/>
    <col min="4" max="5" width="10.83203125" style="7"/>
    <col min="6" max="6" width="11.33203125" style="87" customWidth="1"/>
    <col min="7" max="7" width="12.5" style="7" customWidth="1"/>
    <col min="8" max="8" width="12.1640625" customWidth="1"/>
    <col min="10" max="10" width="17.6640625" customWidth="1"/>
    <col min="13" max="13" width="18.33203125" bestFit="1" customWidth="1"/>
    <col min="14" max="14" width="26.5" bestFit="1" customWidth="1"/>
    <col min="15" max="15" width="2.83203125" customWidth="1"/>
    <col min="16" max="16" width="3.5" customWidth="1"/>
    <col min="17" max="17" width="14.1640625" customWidth="1"/>
    <col min="18" max="18" width="11.5" customWidth="1"/>
    <col min="20" max="20" width="13.83203125" customWidth="1"/>
    <col min="21" max="21" width="12.6640625" customWidth="1"/>
    <col min="22" max="22" width="5.5" customWidth="1"/>
  </cols>
  <sheetData>
    <row r="1" spans="1:42">
      <c r="A1" s="196"/>
      <c r="B1" s="158"/>
      <c r="C1" s="159"/>
      <c r="D1" s="8" t="s">
        <v>84</v>
      </c>
      <c r="E1" s="8" t="s">
        <v>33</v>
      </c>
      <c r="F1" s="165"/>
      <c r="G1" s="152" t="s">
        <v>13</v>
      </c>
      <c r="H1" s="9" t="s">
        <v>26</v>
      </c>
      <c r="I1" s="28"/>
      <c r="J1" s="43"/>
      <c r="K1" s="172"/>
      <c r="L1" s="28"/>
      <c r="M1" s="189">
        <f>An</f>
        <v>2016</v>
      </c>
      <c r="N1" s="193" t="s">
        <v>122</v>
      </c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</row>
    <row r="2" spans="1:42">
      <c r="A2" s="28"/>
      <c r="B2" s="28"/>
      <c r="C2" s="28"/>
      <c r="D2" s="153">
        <v>0</v>
      </c>
      <c r="E2" s="153">
        <v>1.0416666666666666E-2</v>
      </c>
      <c r="F2" s="166"/>
      <c r="G2" s="147" t="s">
        <v>56</v>
      </c>
      <c r="H2" s="149" t="s">
        <v>125</v>
      </c>
      <c r="I2" s="28"/>
      <c r="J2" s="160"/>
      <c r="K2" s="160"/>
      <c r="L2" s="28"/>
      <c r="M2" s="190" t="s">
        <v>88</v>
      </c>
      <c r="N2" s="186">
        <f>DATE(An,1,1)</f>
        <v>42370</v>
      </c>
      <c r="O2" s="28"/>
      <c r="P2" s="28"/>
      <c r="Q2" s="28"/>
      <c r="R2" s="28"/>
      <c r="S2" s="28"/>
      <c r="T2" s="28"/>
      <c r="U2" s="28"/>
      <c r="V2" s="28"/>
      <c r="W2" s="28"/>
      <c r="X2" s="28"/>
      <c r="Y2" s="28"/>
      <c r="Z2" s="28"/>
      <c r="AA2" s="28"/>
      <c r="AB2" s="28"/>
      <c r="AC2" s="28"/>
      <c r="AD2" s="28"/>
      <c r="AE2" s="28"/>
      <c r="AF2" s="28"/>
      <c r="AG2" s="28"/>
      <c r="AH2" s="28"/>
      <c r="AI2" s="28"/>
      <c r="AJ2" s="28"/>
      <c r="AK2" s="28"/>
      <c r="AL2" s="28"/>
      <c r="AM2" s="28"/>
      <c r="AN2" s="28"/>
      <c r="AO2" s="28"/>
      <c r="AP2" s="28"/>
    </row>
    <row r="3" spans="1:42">
      <c r="A3" s="28"/>
      <c r="B3" s="28"/>
      <c r="C3" s="28"/>
      <c r="D3" s="153">
        <v>2.0833333333333332E-2</v>
      </c>
      <c r="E3" s="153">
        <v>2.0833333333333332E-2</v>
      </c>
      <c r="F3" s="166"/>
      <c r="G3" s="147" t="s">
        <v>57</v>
      </c>
      <c r="H3" s="150" t="s">
        <v>27</v>
      </c>
      <c r="I3" s="28"/>
      <c r="J3" s="43"/>
      <c r="K3" s="43"/>
      <c r="L3" s="28"/>
      <c r="M3" s="191" t="s">
        <v>89</v>
      </c>
      <c r="N3" s="187">
        <f>FLOOR(DAY(MINUTE(An/38)/2+56)&amp;"/5/"&amp;An,7)-34</f>
        <v>42456</v>
      </c>
      <c r="O3" s="28"/>
      <c r="P3" s="28"/>
      <c r="Q3" s="365" t="s">
        <v>107</v>
      </c>
      <c r="R3" s="365"/>
      <c r="S3" s="365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8"/>
      <c r="AL3" s="28"/>
      <c r="AM3" s="28"/>
      <c r="AN3" s="28"/>
      <c r="AO3" s="28"/>
      <c r="AP3" s="28"/>
    </row>
    <row r="4" spans="1:42">
      <c r="A4" s="28"/>
      <c r="B4" s="28"/>
      <c r="C4" s="28"/>
      <c r="D4" s="153">
        <v>4.1666666666666664E-2</v>
      </c>
      <c r="E4" s="153">
        <v>3.125E-2</v>
      </c>
      <c r="F4" s="166"/>
      <c r="G4" s="147" t="s">
        <v>58</v>
      </c>
      <c r="H4" s="150" t="s">
        <v>8</v>
      </c>
      <c r="I4" s="28"/>
      <c r="J4" s="160"/>
      <c r="K4" s="160"/>
      <c r="L4" s="28"/>
      <c r="M4" s="191" t="s">
        <v>90</v>
      </c>
      <c r="N4" s="187">
        <f>Paques+1</f>
        <v>42457</v>
      </c>
      <c r="O4" s="28"/>
      <c r="P4" s="28"/>
      <c r="Q4" s="365"/>
      <c r="R4" s="365"/>
      <c r="S4" s="365"/>
      <c r="T4" s="28"/>
      <c r="U4" s="28"/>
      <c r="V4" s="28"/>
      <c r="W4" s="28"/>
      <c r="X4" s="28"/>
      <c r="Y4" s="28"/>
      <c r="Z4" s="28"/>
      <c r="AA4" s="28"/>
      <c r="AB4" s="28"/>
      <c r="AC4" s="28"/>
      <c r="AD4" s="28"/>
      <c r="AE4" s="28"/>
      <c r="AF4" s="28"/>
      <c r="AG4" s="28"/>
      <c r="AH4" s="28"/>
      <c r="AI4" s="28"/>
      <c r="AJ4" s="28"/>
      <c r="AK4" s="28"/>
      <c r="AL4" s="28"/>
      <c r="AM4" s="28"/>
      <c r="AN4" s="28"/>
      <c r="AO4" s="28"/>
      <c r="AP4" s="28"/>
    </row>
    <row r="5" spans="1:42">
      <c r="A5" s="28"/>
      <c r="B5" s="28"/>
      <c r="C5" s="28"/>
      <c r="D5" s="153">
        <v>6.25E-2</v>
      </c>
      <c r="E5" s="153">
        <v>4.1666666666666664E-2</v>
      </c>
      <c r="F5" s="166"/>
      <c r="G5" s="147" t="s">
        <v>59</v>
      </c>
      <c r="H5" s="150" t="s">
        <v>9</v>
      </c>
      <c r="I5" s="28"/>
      <c r="J5" s="160"/>
      <c r="K5" s="160"/>
      <c r="L5" s="28"/>
      <c r="M5" s="191" t="s">
        <v>91</v>
      </c>
      <c r="N5" s="187">
        <f>DATE(An,5,1)</f>
        <v>42491</v>
      </c>
      <c r="O5" s="28"/>
      <c r="P5" s="28"/>
      <c r="Q5" s="88" t="s">
        <v>106</v>
      </c>
      <c r="R5" s="88"/>
      <c r="S5" s="8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  <c r="AL5" s="28"/>
      <c r="AM5" s="28"/>
      <c r="AN5" s="28"/>
      <c r="AO5" s="28"/>
      <c r="AP5" s="28"/>
    </row>
    <row r="6" spans="1:42">
      <c r="A6" s="28"/>
      <c r="B6" s="28"/>
      <c r="C6" s="28"/>
      <c r="D6" s="153">
        <v>8.3333333333333301E-2</v>
      </c>
      <c r="E6" s="153">
        <v>5.2083333333333336E-2</v>
      </c>
      <c r="F6" s="166"/>
      <c r="G6" s="147" t="s">
        <v>79</v>
      </c>
      <c r="H6" s="151" t="s">
        <v>118</v>
      </c>
      <c r="I6" s="28"/>
      <c r="J6" s="160"/>
      <c r="K6" s="43"/>
      <c r="L6" s="28"/>
      <c r="M6" s="191" t="s">
        <v>92</v>
      </c>
      <c r="N6" s="187">
        <f>DATE(An,5,8)</f>
        <v>42498</v>
      </c>
      <c r="O6" s="28"/>
      <c r="P6" s="28"/>
      <c r="Q6" s="89" t="s">
        <v>101</v>
      </c>
      <c r="R6" s="89" t="s">
        <v>102</v>
      </c>
      <c r="S6" s="89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  <c r="AM6" s="28"/>
      <c r="AN6" s="28"/>
      <c r="AO6" s="28"/>
      <c r="AP6" s="28"/>
    </row>
    <row r="7" spans="1:42">
      <c r="A7" s="28"/>
      <c r="B7" s="28"/>
      <c r="C7" s="28"/>
      <c r="D7" s="153">
        <v>0.104166666666667</v>
      </c>
      <c r="E7" s="153">
        <v>6.25E-2</v>
      </c>
      <c r="F7" s="166"/>
      <c r="G7" s="147" t="s">
        <v>6</v>
      </c>
      <c r="H7" s="169"/>
      <c r="I7" s="28"/>
      <c r="J7" s="160"/>
      <c r="K7" s="43"/>
      <c r="L7" s="28"/>
      <c r="M7" s="191" t="s">
        <v>93</v>
      </c>
      <c r="N7" s="187">
        <f>Paques+39</f>
        <v>42495</v>
      </c>
      <c r="O7" s="28"/>
      <c r="P7" s="28"/>
      <c r="Q7" s="89" t="s">
        <v>15</v>
      </c>
      <c r="R7" s="89" t="s">
        <v>103</v>
      </c>
      <c r="S7" s="89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  <c r="AG7" s="28"/>
      <c r="AH7" s="28"/>
      <c r="AI7" s="28"/>
      <c r="AJ7" s="28"/>
      <c r="AK7" s="28"/>
      <c r="AL7" s="28"/>
      <c r="AM7" s="28"/>
      <c r="AN7" s="28"/>
      <c r="AO7" s="28"/>
      <c r="AP7" s="28"/>
    </row>
    <row r="8" spans="1:42">
      <c r="A8" s="28"/>
      <c r="B8" s="28"/>
      <c r="C8" s="28"/>
      <c r="D8" s="153">
        <v>0.125</v>
      </c>
      <c r="E8" s="153">
        <v>7.2916666666666671E-2</v>
      </c>
      <c r="F8" s="166"/>
      <c r="G8" s="148" t="s">
        <v>14</v>
      </c>
      <c r="H8" s="169"/>
      <c r="I8" s="28"/>
      <c r="J8" s="160"/>
      <c r="K8" s="43"/>
      <c r="L8" s="28"/>
      <c r="M8" s="191" t="s">
        <v>94</v>
      </c>
      <c r="N8" s="187">
        <f>Paques+49</f>
        <v>42505</v>
      </c>
      <c r="O8" s="28"/>
      <c r="P8" s="28"/>
      <c r="Q8" s="89" t="s">
        <v>104</v>
      </c>
      <c r="R8" s="89" t="s">
        <v>105</v>
      </c>
      <c r="S8" s="89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</row>
    <row r="9" spans="1:42" ht="15" thickBot="1">
      <c r="A9" s="28"/>
      <c r="B9" s="28"/>
      <c r="C9" s="28"/>
      <c r="D9" s="153">
        <v>0.14583333333333301</v>
      </c>
      <c r="E9" s="153">
        <v>8.3333333333333329E-2</v>
      </c>
      <c r="F9" s="167"/>
      <c r="G9" s="194"/>
      <c r="H9" s="195"/>
      <c r="I9" s="28"/>
      <c r="J9" s="160"/>
      <c r="K9" s="43"/>
      <c r="L9" s="28"/>
      <c r="M9" s="191" t="s">
        <v>95</v>
      </c>
      <c r="N9" s="187">
        <f>Paques+50</f>
        <v>42506</v>
      </c>
      <c r="O9" s="28"/>
      <c r="P9" s="28"/>
      <c r="Q9" s="28"/>
      <c r="R9" s="28"/>
      <c r="S9" s="28"/>
      <c r="T9" s="28"/>
      <c r="U9" s="28"/>
      <c r="V9" s="28"/>
      <c r="W9" s="28"/>
      <c r="X9" s="28"/>
      <c r="Y9" s="28"/>
      <c r="Z9" s="28"/>
      <c r="AA9" s="28"/>
      <c r="AB9" s="28"/>
      <c r="AC9" s="28"/>
      <c r="AD9" s="28"/>
      <c r="AE9" s="28"/>
      <c r="AF9" s="28"/>
      <c r="AG9" s="28"/>
      <c r="AH9" s="28"/>
      <c r="AI9" s="28"/>
      <c r="AJ9" s="28"/>
      <c r="AK9" s="28"/>
      <c r="AL9" s="28"/>
      <c r="AM9" s="28"/>
      <c r="AN9" s="28"/>
      <c r="AO9" s="28"/>
      <c r="AP9" s="28"/>
    </row>
    <row r="10" spans="1:42" ht="15" thickBot="1">
      <c r="A10" s="28"/>
      <c r="B10" s="28"/>
      <c r="C10" s="28"/>
      <c r="D10" s="153">
        <v>0.16666666666666699</v>
      </c>
      <c r="E10" s="153">
        <v>9.375E-2</v>
      </c>
      <c r="F10" s="167"/>
      <c r="G10" s="363" t="s">
        <v>121</v>
      </c>
      <c r="H10" s="364"/>
      <c r="I10" s="28"/>
      <c r="J10" s="160"/>
      <c r="K10" s="43"/>
      <c r="L10" s="28"/>
      <c r="M10" s="191" t="s">
        <v>96</v>
      </c>
      <c r="N10" s="187">
        <f>DATE(An,7,14)</f>
        <v>42565</v>
      </c>
      <c r="O10" s="28"/>
      <c r="P10" s="28"/>
      <c r="Q10" s="28"/>
      <c r="R10" s="28"/>
      <c r="S10" s="28"/>
      <c r="T10" s="28"/>
      <c r="U10" s="28"/>
      <c r="V10" s="28"/>
      <c r="W10" s="28"/>
      <c r="X10" s="28"/>
      <c r="Y10" s="28"/>
      <c r="Z10" s="28"/>
      <c r="AA10" s="28"/>
      <c r="AB10" s="28"/>
      <c r="AC10" s="28"/>
      <c r="AD10" s="28"/>
      <c r="AE10" s="28"/>
      <c r="AF10" s="28"/>
      <c r="AG10" s="28"/>
      <c r="AH10" s="28"/>
      <c r="AI10" s="28"/>
      <c r="AJ10" s="28"/>
      <c r="AK10" s="28"/>
      <c r="AL10" s="28"/>
      <c r="AM10" s="28"/>
      <c r="AN10" s="28"/>
      <c r="AO10" s="28"/>
      <c r="AP10" s="28"/>
    </row>
    <row r="11" spans="1:42">
      <c r="A11" s="28"/>
      <c r="B11" s="28"/>
      <c r="C11" s="28"/>
      <c r="D11" s="153">
        <v>0.1875</v>
      </c>
      <c r="E11" s="153">
        <v>0.10416666666666667</v>
      </c>
      <c r="F11" s="167"/>
      <c r="G11" s="194"/>
      <c r="H11" s="195"/>
      <c r="I11" s="28"/>
      <c r="J11" s="160"/>
      <c r="K11" s="43"/>
      <c r="L11" s="28"/>
      <c r="M11" s="191" t="s">
        <v>97</v>
      </c>
      <c r="N11" s="187">
        <f>DATE(An,8,15)</f>
        <v>42597</v>
      </c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  <c r="AF11" s="28"/>
      <c r="AG11" s="28"/>
      <c r="AH11" s="28"/>
      <c r="AI11" s="28"/>
      <c r="AJ11" s="28"/>
      <c r="AK11" s="28"/>
      <c r="AL11" s="28"/>
      <c r="AM11" s="28"/>
      <c r="AN11" s="28"/>
      <c r="AO11" s="28"/>
      <c r="AP11" s="28"/>
    </row>
    <row r="12" spans="1:42" ht="15" customHeight="1">
      <c r="A12" s="28"/>
      <c r="B12" s="28"/>
      <c r="C12" s="28"/>
      <c r="D12" s="153">
        <v>0.20833333333333301</v>
      </c>
      <c r="E12" s="153">
        <v>0.11458333333333333</v>
      </c>
      <c r="F12" s="167"/>
      <c r="G12" s="194"/>
      <c r="H12" s="195"/>
      <c r="I12" s="184"/>
      <c r="J12" s="184"/>
      <c r="K12" s="184"/>
      <c r="L12" s="28"/>
      <c r="M12" s="191" t="s">
        <v>98</v>
      </c>
      <c r="N12" s="187">
        <f>DATE(An,11,1)</f>
        <v>42675</v>
      </c>
      <c r="O12" s="28"/>
      <c r="P12" s="28"/>
      <c r="Q12" s="28"/>
      <c r="R12" s="28"/>
      <c r="S12" s="28"/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28"/>
      <c r="AF12" s="28"/>
      <c r="AG12" s="28"/>
      <c r="AH12" s="28"/>
      <c r="AI12" s="28"/>
      <c r="AJ12" s="28"/>
      <c r="AK12" s="28"/>
      <c r="AL12" s="28"/>
      <c r="AM12" s="28"/>
      <c r="AN12" s="28"/>
      <c r="AO12" s="28"/>
      <c r="AP12" s="28"/>
    </row>
    <row r="13" spans="1:42" ht="14" customHeight="1">
      <c r="A13" s="28"/>
      <c r="B13" s="28"/>
      <c r="C13" s="28"/>
      <c r="D13" s="153">
        <v>0.22916666666666699</v>
      </c>
      <c r="E13" s="153">
        <v>0.125</v>
      </c>
      <c r="F13" s="168"/>
      <c r="G13" s="194"/>
      <c r="H13" s="195"/>
      <c r="I13" s="184"/>
      <c r="J13" s="184"/>
      <c r="K13" s="184"/>
      <c r="L13" s="28"/>
      <c r="M13" s="191" t="s">
        <v>99</v>
      </c>
      <c r="N13" s="187">
        <f>DATE(An,11,11)</f>
        <v>42685</v>
      </c>
      <c r="O13" s="28"/>
      <c r="P13" s="28"/>
      <c r="Q13" s="28"/>
      <c r="R13" s="28"/>
      <c r="S13" s="28"/>
      <c r="T13" s="28"/>
      <c r="U13" s="28"/>
      <c r="V13" s="28"/>
      <c r="W13" s="28"/>
      <c r="X13" s="28"/>
      <c r="Y13" s="28"/>
      <c r="Z13" s="28"/>
      <c r="AA13" s="28"/>
      <c r="AB13" s="28"/>
      <c r="AC13" s="28"/>
      <c r="AD13" s="28"/>
      <c r="AE13" s="28"/>
      <c r="AF13" s="28"/>
      <c r="AG13" s="28"/>
      <c r="AH13" s="28"/>
      <c r="AI13" s="28"/>
      <c r="AJ13" s="28"/>
      <c r="AK13" s="28"/>
      <c r="AL13" s="28"/>
      <c r="AM13" s="28"/>
      <c r="AN13" s="28"/>
      <c r="AO13" s="28"/>
      <c r="AP13" s="28"/>
    </row>
    <row r="14" spans="1:42" ht="15" customHeight="1" thickBot="1">
      <c r="A14" s="28"/>
      <c r="B14" s="28"/>
      <c r="C14" s="28"/>
      <c r="D14" s="153">
        <v>0.25</v>
      </c>
      <c r="E14" s="153">
        <v>0.13541666666666666</v>
      </c>
      <c r="F14" s="37"/>
      <c r="G14" s="194"/>
      <c r="H14" s="155"/>
      <c r="I14" s="184"/>
      <c r="J14" s="184"/>
      <c r="K14" s="184"/>
      <c r="L14" s="170"/>
      <c r="M14" s="192" t="s">
        <v>100</v>
      </c>
      <c r="N14" s="188">
        <f>DATE(An,12,25)</f>
        <v>42729</v>
      </c>
      <c r="O14" s="28"/>
      <c r="P14" s="28"/>
      <c r="Q14" s="28"/>
      <c r="R14" s="28"/>
      <c r="S14" s="28"/>
      <c r="T14" s="28"/>
      <c r="U14" s="28"/>
      <c r="V14" s="28"/>
      <c r="W14" s="28"/>
      <c r="X14" s="28"/>
      <c r="Y14" s="28"/>
      <c r="Z14" s="28"/>
      <c r="AA14" s="28"/>
      <c r="AB14" s="28"/>
      <c r="AC14" s="28"/>
      <c r="AD14" s="28"/>
      <c r="AE14" s="28"/>
      <c r="AF14" s="28"/>
      <c r="AG14" s="28"/>
      <c r="AH14" s="28"/>
      <c r="AI14" s="28"/>
      <c r="AJ14" s="28"/>
      <c r="AK14" s="28"/>
      <c r="AL14" s="28"/>
      <c r="AM14" s="28"/>
      <c r="AN14" s="28"/>
      <c r="AO14" s="28"/>
      <c r="AP14" s="28"/>
    </row>
    <row r="15" spans="1:42">
      <c r="A15" s="54"/>
      <c r="B15" s="54"/>
      <c r="C15" s="28"/>
      <c r="D15" s="153">
        <v>0.27083333333333298</v>
      </c>
      <c r="E15" s="153">
        <v>0.14583333333333334</v>
      </c>
      <c r="F15" s="37"/>
      <c r="G15" s="173"/>
      <c r="H15" s="28"/>
      <c r="I15" s="185"/>
      <c r="J15" s="185"/>
      <c r="K15" s="185"/>
      <c r="L15" s="171"/>
      <c r="M15" s="43"/>
      <c r="N15" s="43"/>
      <c r="O15" s="28"/>
      <c r="P15" s="28"/>
      <c r="Q15" s="374" t="s">
        <v>117</v>
      </c>
      <c r="R15" s="375"/>
      <c r="S15" s="378">
        <f ca="1">TODAY()</f>
        <v>42337</v>
      </c>
      <c r="T15" s="379"/>
      <c r="U15" s="28"/>
      <c r="V15" s="28"/>
      <c r="W15" s="28"/>
      <c r="X15" s="28"/>
      <c r="Y15" s="28"/>
      <c r="Z15" s="28"/>
      <c r="AA15" s="28"/>
      <c r="AB15" s="28"/>
      <c r="AC15" s="28"/>
      <c r="AD15" s="28"/>
      <c r="AE15" s="28"/>
      <c r="AF15" s="28"/>
      <c r="AG15" s="28"/>
      <c r="AH15" s="28"/>
      <c r="AI15" s="28"/>
      <c r="AJ15" s="28"/>
      <c r="AK15" s="28"/>
      <c r="AL15" s="28"/>
      <c r="AM15" s="28"/>
      <c r="AN15" s="28"/>
      <c r="AO15" s="28"/>
      <c r="AP15" s="28"/>
    </row>
    <row r="16" spans="1:42" ht="15" thickBot="1">
      <c r="A16" s="54"/>
      <c r="B16" s="54"/>
      <c r="C16" s="28"/>
      <c r="D16" s="153">
        <v>0.29166666666666702</v>
      </c>
      <c r="E16" s="153">
        <v>0.15625</v>
      </c>
      <c r="F16" s="37"/>
      <c r="G16" s="162"/>
      <c r="H16" s="28"/>
      <c r="I16" s="185"/>
      <c r="J16" s="185"/>
      <c r="K16" s="185"/>
      <c r="L16" s="28"/>
      <c r="M16" s="43"/>
      <c r="N16" s="43"/>
      <c r="O16" s="28"/>
      <c r="P16" s="28"/>
      <c r="Q16" s="376"/>
      <c r="R16" s="377"/>
      <c r="S16" s="380"/>
      <c r="T16" s="381"/>
      <c r="U16" s="28"/>
      <c r="V16" s="28"/>
      <c r="W16" s="28"/>
      <c r="X16" s="28"/>
      <c r="Y16" s="28"/>
      <c r="Z16" s="28"/>
      <c r="AA16" s="28"/>
      <c r="AB16" s="28"/>
      <c r="AC16" s="28"/>
      <c r="AD16" s="28"/>
      <c r="AE16" s="28"/>
      <c r="AF16" s="28"/>
      <c r="AG16" s="28"/>
      <c r="AH16" s="28"/>
      <c r="AI16" s="28"/>
      <c r="AJ16" s="28"/>
      <c r="AK16" s="28"/>
      <c r="AL16" s="28"/>
      <c r="AM16" s="28"/>
      <c r="AN16" s="28"/>
      <c r="AO16" s="28"/>
      <c r="AP16" s="28"/>
    </row>
    <row r="17" spans="1:42">
      <c r="A17" s="28"/>
      <c r="B17" s="28"/>
      <c r="C17" s="28"/>
      <c r="D17" s="153">
        <v>0.3125</v>
      </c>
      <c r="E17" s="153">
        <v>0.16666666666666666</v>
      </c>
      <c r="F17" s="37"/>
      <c r="G17" s="162"/>
      <c r="H17" s="28"/>
      <c r="I17" s="28"/>
      <c r="J17" s="160"/>
      <c r="K17" s="43"/>
      <c r="L17" s="43"/>
      <c r="M17" s="43"/>
      <c r="N17" s="43"/>
      <c r="O17" s="43"/>
      <c r="P17" s="146"/>
      <c r="Q17" s="163"/>
      <c r="R17" s="163"/>
      <c r="S17" s="163"/>
      <c r="T17" s="146"/>
      <c r="U17" s="146"/>
      <c r="V17" s="28"/>
      <c r="W17" s="28"/>
      <c r="X17" s="28"/>
      <c r="Y17" s="28"/>
      <c r="Z17" s="28"/>
      <c r="AA17" s="28"/>
      <c r="AB17" s="28"/>
      <c r="AC17" s="28"/>
      <c r="AD17" s="28"/>
      <c r="AE17" s="28"/>
      <c r="AF17" s="28"/>
      <c r="AG17" s="28"/>
      <c r="AH17" s="28"/>
      <c r="AI17" s="28"/>
      <c r="AJ17" s="28"/>
      <c r="AK17" s="28"/>
      <c r="AL17" s="28"/>
      <c r="AM17" s="28"/>
      <c r="AN17" s="28"/>
      <c r="AO17" s="28"/>
      <c r="AP17" s="28"/>
    </row>
    <row r="18" spans="1:42" ht="15" thickBot="1">
      <c r="A18" s="28"/>
      <c r="B18" s="28"/>
      <c r="C18" s="28"/>
      <c r="D18" s="153">
        <v>0.33333333333333298</v>
      </c>
      <c r="E18" s="153">
        <v>0.17708333333333334</v>
      </c>
      <c r="F18" s="37"/>
      <c r="G18" s="162"/>
      <c r="H18" s="28"/>
      <c r="I18" s="28"/>
      <c r="J18" s="43"/>
      <c r="K18" s="43"/>
      <c r="L18" s="43"/>
      <c r="M18" s="43"/>
      <c r="N18" s="43"/>
      <c r="O18" s="43"/>
      <c r="P18" s="146"/>
      <c r="Q18" s="146"/>
      <c r="R18" s="146"/>
      <c r="S18" s="146"/>
      <c r="T18" s="146"/>
      <c r="U18" s="146"/>
      <c r="V18" s="28"/>
      <c r="W18" s="28"/>
      <c r="X18" s="28"/>
      <c r="Y18" s="28"/>
      <c r="Z18" s="28"/>
      <c r="AA18" s="28"/>
      <c r="AB18" s="28"/>
      <c r="AC18" s="28"/>
      <c r="AD18" s="28"/>
      <c r="AE18" s="28"/>
      <c r="AF18" s="28"/>
      <c r="AG18" s="28"/>
      <c r="AH18" s="28"/>
      <c r="AI18" s="28"/>
      <c r="AJ18" s="28"/>
      <c r="AK18" s="28"/>
      <c r="AL18" s="28"/>
      <c r="AM18" s="28"/>
      <c r="AN18" s="28"/>
      <c r="AO18" s="28"/>
      <c r="AP18" s="28"/>
    </row>
    <row r="19" spans="1:42" ht="16" thickBot="1">
      <c r="A19" s="28"/>
      <c r="B19" s="28"/>
      <c r="C19" s="28"/>
      <c r="D19" s="153">
        <v>0.35416666666666702</v>
      </c>
      <c r="E19" s="153">
        <v>0.1875</v>
      </c>
      <c r="F19" s="37"/>
      <c r="G19" s="162"/>
      <c r="H19" s="28"/>
      <c r="I19" s="28"/>
      <c r="J19" s="28"/>
      <c r="K19" s="28"/>
      <c r="L19" s="43"/>
      <c r="M19" s="43"/>
      <c r="N19" s="43"/>
      <c r="O19" s="43"/>
      <c r="P19" s="146"/>
      <c r="Q19" s="372" t="s">
        <v>82</v>
      </c>
      <c r="R19" s="373"/>
      <c r="S19" s="373"/>
      <c r="T19" s="373"/>
      <c r="U19" s="361" t="s">
        <v>119</v>
      </c>
      <c r="V19" s="362"/>
      <c r="W19" s="28"/>
      <c r="X19" s="28"/>
      <c r="Y19" s="28"/>
      <c r="Z19" s="28"/>
      <c r="AA19" s="28"/>
      <c r="AB19" s="28"/>
      <c r="AC19" s="28"/>
      <c r="AD19" s="28"/>
      <c r="AE19" s="28"/>
      <c r="AF19" s="28"/>
      <c r="AG19" s="28"/>
      <c r="AH19" s="28"/>
      <c r="AI19" s="28"/>
      <c r="AJ19" s="28"/>
      <c r="AK19" s="28"/>
      <c r="AL19" s="28"/>
      <c r="AM19" s="28"/>
      <c r="AN19" s="28"/>
      <c r="AO19" s="28"/>
      <c r="AP19" s="28"/>
    </row>
    <row r="20" spans="1:42" ht="15" customHeight="1">
      <c r="A20" s="28"/>
      <c r="B20" s="28"/>
      <c r="C20" s="28"/>
      <c r="D20" s="153">
        <v>0.375</v>
      </c>
      <c r="E20" s="153">
        <v>0.19791666666666666</v>
      </c>
      <c r="F20" s="162"/>
      <c r="G20" s="37"/>
      <c r="H20" s="28"/>
      <c r="I20" s="28"/>
      <c r="J20" s="174"/>
      <c r="K20" s="28"/>
      <c r="L20" s="43"/>
      <c r="M20" s="43"/>
      <c r="N20" s="43"/>
      <c r="O20" s="43"/>
      <c r="P20" s="146"/>
      <c r="Q20" s="386" t="s">
        <v>112</v>
      </c>
      <c r="R20" s="387"/>
      <c r="S20" s="388">
        <v>42402</v>
      </c>
      <c r="T20" s="389"/>
      <c r="U20" s="177" t="s">
        <v>120</v>
      </c>
      <c r="V20" s="178">
        <f ca="1">ABS(S15-S20)</f>
        <v>65</v>
      </c>
      <c r="W20" s="28"/>
      <c r="X20" s="28"/>
      <c r="Y20" s="28"/>
      <c r="Z20" s="28"/>
      <c r="AA20" s="28"/>
      <c r="AB20" s="28"/>
      <c r="AC20" s="28"/>
      <c r="AD20" s="28"/>
      <c r="AE20" s="28"/>
      <c r="AF20" s="28"/>
      <c r="AG20" s="28"/>
      <c r="AH20" s="28"/>
      <c r="AI20" s="28"/>
      <c r="AJ20" s="28"/>
      <c r="AK20" s="28"/>
      <c r="AL20" s="28"/>
      <c r="AM20" s="28"/>
      <c r="AN20" s="28"/>
      <c r="AO20" s="28"/>
      <c r="AP20" s="28"/>
    </row>
    <row r="21" spans="1:42" ht="15" customHeight="1">
      <c r="A21" s="28"/>
      <c r="B21" s="28"/>
      <c r="C21" s="28"/>
      <c r="D21" s="153">
        <v>0.39583333333333298</v>
      </c>
      <c r="E21" s="154">
        <v>0.20833333333333334</v>
      </c>
      <c r="F21" s="162"/>
      <c r="G21" s="37"/>
      <c r="H21" s="28"/>
      <c r="I21" s="28"/>
      <c r="J21" s="174"/>
      <c r="K21" s="28"/>
      <c r="L21" s="43"/>
      <c r="M21" s="43"/>
      <c r="N21" s="43"/>
      <c r="O21" s="43"/>
      <c r="P21" s="146"/>
      <c r="Q21" s="390" t="s">
        <v>113</v>
      </c>
      <c r="R21" s="391"/>
      <c r="S21" s="392">
        <v>42461</v>
      </c>
      <c r="T21" s="393"/>
      <c r="U21" s="179" t="s">
        <v>120</v>
      </c>
      <c r="V21" s="180">
        <f ca="1">ABS(S15-S21)</f>
        <v>124</v>
      </c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  <c r="AH21" s="28"/>
      <c r="AI21" s="28"/>
      <c r="AJ21" s="28"/>
      <c r="AK21" s="28"/>
      <c r="AL21" s="28"/>
      <c r="AM21" s="28"/>
      <c r="AN21" s="28"/>
      <c r="AO21" s="28"/>
      <c r="AP21" s="28"/>
    </row>
    <row r="22" spans="1:42" ht="15" thickBot="1">
      <c r="A22" s="28"/>
      <c r="B22" s="28"/>
      <c r="C22" s="28"/>
      <c r="D22" s="153">
        <v>0.41666666666666702</v>
      </c>
      <c r="E22" s="37"/>
      <c r="F22" s="37"/>
      <c r="G22" s="162"/>
      <c r="H22" s="28"/>
      <c r="I22" s="28"/>
      <c r="J22" s="28"/>
      <c r="K22" s="28"/>
      <c r="L22" s="43"/>
      <c r="M22" s="43"/>
      <c r="N22" s="43"/>
      <c r="O22" s="43"/>
      <c r="P22" s="146"/>
      <c r="Q22" s="390" t="s">
        <v>8</v>
      </c>
      <c r="R22" s="391"/>
      <c r="S22" s="392">
        <v>42552</v>
      </c>
      <c r="T22" s="393"/>
      <c r="U22" s="179" t="s">
        <v>120</v>
      </c>
      <c r="V22" s="180">
        <f ca="1">ABS(S15-S22)</f>
        <v>215</v>
      </c>
      <c r="W22" s="28"/>
      <c r="X22" s="28"/>
      <c r="Y22" s="28"/>
      <c r="Z22" s="28"/>
      <c r="AA22" s="28"/>
      <c r="AB22" s="28"/>
      <c r="AC22" s="28"/>
      <c r="AD22" s="28"/>
      <c r="AE22" s="28"/>
      <c r="AF22" s="28"/>
      <c r="AG22" s="28"/>
      <c r="AH22" s="28"/>
      <c r="AI22" s="28"/>
      <c r="AJ22" s="28"/>
      <c r="AK22" s="28"/>
      <c r="AL22" s="28"/>
      <c r="AM22" s="28"/>
      <c r="AN22" s="28"/>
      <c r="AO22" s="28"/>
      <c r="AP22" s="28"/>
    </row>
    <row r="23" spans="1:42" ht="16" thickTop="1" thickBot="1">
      <c r="A23" s="28"/>
      <c r="B23" s="28"/>
      <c r="C23" s="28"/>
      <c r="D23" s="153">
        <v>0.4375</v>
      </c>
      <c r="E23" s="37"/>
      <c r="F23" s="162"/>
      <c r="G23" s="368" t="s">
        <v>85</v>
      </c>
      <c r="H23" s="369"/>
      <c r="I23" s="369"/>
      <c r="J23" s="366">
        <v>2016</v>
      </c>
      <c r="K23" s="28"/>
      <c r="L23" s="43"/>
      <c r="M23" s="43"/>
      <c r="N23" s="43"/>
      <c r="O23" s="43"/>
      <c r="P23" s="146"/>
      <c r="Q23" s="382" t="s">
        <v>83</v>
      </c>
      <c r="R23" s="383"/>
      <c r="S23" s="384">
        <v>43405</v>
      </c>
      <c r="T23" s="385"/>
      <c r="U23" s="181" t="s">
        <v>120</v>
      </c>
      <c r="V23" s="182">
        <f ca="1">ABS(S15-S23)</f>
        <v>1068</v>
      </c>
      <c r="W23" s="28"/>
      <c r="X23" s="28"/>
      <c r="Y23" s="28"/>
      <c r="Z23" s="28"/>
      <c r="AA23" s="28"/>
      <c r="AB23" s="28"/>
      <c r="AC23" s="28"/>
      <c r="AD23" s="28"/>
      <c r="AE23" s="28"/>
      <c r="AF23" s="28"/>
      <c r="AG23" s="28"/>
      <c r="AH23" s="28"/>
      <c r="AI23" s="28"/>
      <c r="AJ23" s="28"/>
      <c r="AK23" s="28"/>
      <c r="AL23" s="28"/>
      <c r="AM23" s="28"/>
      <c r="AN23" s="28"/>
      <c r="AO23" s="28"/>
      <c r="AP23" s="28"/>
    </row>
    <row r="24" spans="1:42" ht="15" thickBot="1">
      <c r="A24" s="28"/>
      <c r="B24" s="28"/>
      <c r="C24" s="28"/>
      <c r="D24" s="153">
        <v>0.45833333333333298</v>
      </c>
      <c r="E24" s="37"/>
      <c r="F24" s="162"/>
      <c r="G24" s="370"/>
      <c r="H24" s="371"/>
      <c r="I24" s="371"/>
      <c r="J24" s="367"/>
      <c r="K24" s="28"/>
      <c r="L24" s="28"/>
      <c r="M24" s="28"/>
      <c r="N24" s="28"/>
      <c r="O24" s="28"/>
      <c r="P24" s="146"/>
      <c r="Q24" s="146"/>
      <c r="R24" s="146"/>
      <c r="S24" s="146"/>
      <c r="T24" s="146"/>
      <c r="U24" s="146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8"/>
      <c r="AH24" s="28"/>
      <c r="AI24" s="28"/>
      <c r="AJ24" s="28"/>
      <c r="AK24" s="28"/>
      <c r="AL24" s="28"/>
      <c r="AM24" s="28"/>
      <c r="AN24" s="28"/>
      <c r="AO24" s="28"/>
      <c r="AP24" s="28"/>
    </row>
    <row r="25" spans="1:42" ht="15" customHeight="1" thickTop="1">
      <c r="A25" s="28"/>
      <c r="B25" s="28"/>
      <c r="C25" s="28"/>
      <c r="D25" s="153">
        <v>0.47916666666666702</v>
      </c>
      <c r="E25" s="37"/>
      <c r="F25" s="162"/>
      <c r="G25" s="37"/>
      <c r="H25" s="28"/>
      <c r="I25" s="28"/>
      <c r="J25" s="28"/>
      <c r="K25" s="164"/>
      <c r="L25" s="28"/>
      <c r="M25" s="28"/>
      <c r="N25" s="28"/>
      <c r="O25" s="28"/>
      <c r="P25" s="146"/>
      <c r="Q25" s="146"/>
      <c r="R25" s="146"/>
      <c r="S25" s="146"/>
      <c r="T25" s="146"/>
      <c r="U25" s="146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8"/>
      <c r="AH25" s="28"/>
      <c r="AI25" s="28"/>
      <c r="AJ25" s="28"/>
      <c r="AK25" s="28"/>
      <c r="AL25" s="28"/>
      <c r="AM25" s="28"/>
      <c r="AN25" s="28"/>
      <c r="AO25" s="28"/>
      <c r="AP25" s="28"/>
    </row>
    <row r="26" spans="1:42" ht="14" customHeight="1">
      <c r="A26" s="28"/>
      <c r="B26" s="28"/>
      <c r="C26" s="28"/>
      <c r="D26" s="153">
        <v>0.5</v>
      </c>
      <c r="E26" s="37"/>
      <c r="F26" s="162"/>
      <c r="G26" s="37"/>
      <c r="H26" s="28"/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  <c r="AH26" s="28"/>
      <c r="AI26" s="28"/>
      <c r="AJ26" s="28"/>
      <c r="AK26" s="28"/>
      <c r="AL26" s="28"/>
      <c r="AM26" s="28"/>
      <c r="AN26" s="28"/>
      <c r="AO26" s="28"/>
      <c r="AP26" s="28"/>
    </row>
    <row r="27" spans="1:42" ht="14" customHeight="1">
      <c r="A27" s="28"/>
      <c r="B27" s="28"/>
      <c r="C27" s="28"/>
      <c r="D27" s="153">
        <v>0.52083333333333304</v>
      </c>
      <c r="E27" s="37"/>
      <c r="F27" s="162"/>
      <c r="G27" s="37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  <c r="AH27" s="28"/>
      <c r="AI27" s="28"/>
      <c r="AJ27" s="28"/>
      <c r="AK27" s="28"/>
      <c r="AL27" s="28"/>
      <c r="AM27" s="28"/>
      <c r="AN27" s="28"/>
      <c r="AO27" s="28"/>
      <c r="AP27" s="28"/>
    </row>
    <row r="28" spans="1:42" ht="15" customHeight="1">
      <c r="A28" s="28"/>
      <c r="B28" s="28"/>
      <c r="C28" s="28"/>
      <c r="D28" s="153">
        <v>0.54166666666666696</v>
      </c>
      <c r="E28" s="37"/>
      <c r="F28" s="162"/>
      <c r="G28" s="37"/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  <c r="AH28" s="28"/>
      <c r="AI28" s="28"/>
      <c r="AJ28" s="28"/>
      <c r="AK28" s="28"/>
      <c r="AL28" s="28"/>
      <c r="AM28" s="28"/>
      <c r="AN28" s="28"/>
      <c r="AO28" s="28"/>
      <c r="AP28" s="28"/>
    </row>
    <row r="29" spans="1:42">
      <c r="A29" s="28"/>
      <c r="B29" s="28"/>
      <c r="C29" s="28"/>
      <c r="D29" s="153">
        <v>0.5625</v>
      </c>
      <c r="E29" s="37"/>
      <c r="F29" s="162"/>
      <c r="G29" s="37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  <c r="AH29" s="28"/>
      <c r="AI29" s="28"/>
      <c r="AJ29" s="28"/>
      <c r="AK29" s="28"/>
      <c r="AL29" s="28"/>
      <c r="AM29" s="28"/>
      <c r="AN29" s="28"/>
      <c r="AO29" s="28"/>
      <c r="AP29" s="28"/>
    </row>
    <row r="30" spans="1:42">
      <c r="A30" s="28"/>
      <c r="B30" s="28"/>
      <c r="C30" s="28"/>
      <c r="D30" s="153">
        <v>0.58333333333333304</v>
      </c>
      <c r="E30" s="37"/>
      <c r="F30" s="162"/>
      <c r="G30" s="37"/>
      <c r="H30" s="28"/>
      <c r="I30" s="28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  <c r="AH30" s="28"/>
      <c r="AI30" s="28"/>
      <c r="AJ30" s="28"/>
      <c r="AK30" s="28"/>
      <c r="AL30" s="28"/>
      <c r="AM30" s="28"/>
      <c r="AN30" s="28"/>
      <c r="AO30" s="28"/>
      <c r="AP30" s="28"/>
    </row>
    <row r="31" spans="1:42">
      <c r="A31" s="28"/>
      <c r="B31" s="28"/>
      <c r="C31" s="28"/>
      <c r="D31" s="153">
        <v>0.60416666666666696</v>
      </c>
      <c r="E31" s="37"/>
      <c r="F31" s="162"/>
      <c r="G31" s="37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  <c r="AH31" s="28"/>
      <c r="AI31" s="28"/>
      <c r="AJ31" s="28"/>
      <c r="AK31" s="28"/>
      <c r="AL31" s="28"/>
      <c r="AM31" s="28"/>
      <c r="AN31" s="28"/>
      <c r="AO31" s="28"/>
      <c r="AP31" s="28"/>
    </row>
    <row r="32" spans="1:42">
      <c r="A32" s="28"/>
      <c r="B32" s="28"/>
      <c r="C32" s="28"/>
      <c r="D32" s="153">
        <v>0.625</v>
      </c>
      <c r="E32" s="37"/>
      <c r="F32" s="162"/>
      <c r="G32" s="37"/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  <c r="AH32" s="28"/>
      <c r="AI32" s="28"/>
      <c r="AJ32" s="28"/>
      <c r="AK32" s="28"/>
      <c r="AL32" s="28"/>
      <c r="AM32" s="28"/>
      <c r="AN32" s="28"/>
      <c r="AO32" s="28"/>
      <c r="AP32" s="28"/>
    </row>
    <row r="33" spans="1:42">
      <c r="A33" s="28"/>
      <c r="B33" s="28"/>
      <c r="C33" s="28"/>
      <c r="D33" s="153">
        <v>0.64583333333333304</v>
      </c>
      <c r="E33" s="37"/>
      <c r="F33" s="162"/>
      <c r="G33" s="37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  <c r="AH33" s="28"/>
      <c r="AI33" s="28"/>
      <c r="AJ33" s="28"/>
      <c r="AK33" s="28"/>
      <c r="AL33" s="28"/>
      <c r="AM33" s="28"/>
      <c r="AN33" s="28"/>
      <c r="AO33" s="28"/>
      <c r="AP33" s="28"/>
    </row>
    <row r="34" spans="1:42">
      <c r="A34" s="28"/>
      <c r="B34" s="28"/>
      <c r="C34" s="28"/>
      <c r="D34" s="153">
        <v>0.66666666666666696</v>
      </c>
      <c r="E34" s="37"/>
      <c r="F34" s="162"/>
      <c r="G34" s="37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  <c r="AH34" s="28"/>
      <c r="AI34" s="28"/>
      <c r="AJ34" s="28"/>
      <c r="AK34" s="28"/>
      <c r="AL34" s="28"/>
      <c r="AM34" s="28"/>
      <c r="AN34" s="28"/>
      <c r="AO34" s="28"/>
      <c r="AP34" s="28"/>
    </row>
    <row r="35" spans="1:42">
      <c r="A35" s="28"/>
      <c r="B35" s="28"/>
      <c r="C35" s="28"/>
      <c r="D35" s="153">
        <v>0.6875</v>
      </c>
      <c r="E35" s="37"/>
      <c r="F35" s="162"/>
      <c r="G35" s="37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  <c r="AH35" s="28"/>
      <c r="AI35" s="28"/>
      <c r="AJ35" s="28"/>
      <c r="AK35" s="28"/>
      <c r="AL35" s="28"/>
      <c r="AM35" s="28"/>
      <c r="AN35" s="28"/>
      <c r="AO35" s="28"/>
      <c r="AP35" s="28"/>
    </row>
    <row r="36" spans="1:42">
      <c r="A36" s="28"/>
      <c r="B36" s="28"/>
      <c r="C36" s="28"/>
      <c r="D36" s="153">
        <v>0.70833333333333304</v>
      </c>
      <c r="E36" s="37"/>
      <c r="F36" s="162"/>
      <c r="G36" s="37"/>
      <c r="H36" s="28"/>
      <c r="I36" s="28"/>
      <c r="J36" s="28"/>
      <c r="K36" s="28"/>
      <c r="L36" s="28"/>
      <c r="M36" s="28"/>
      <c r="N36" s="28"/>
      <c r="O36" s="28"/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  <c r="AE36" s="28"/>
      <c r="AF36" s="28"/>
      <c r="AG36" s="28"/>
      <c r="AH36" s="28"/>
      <c r="AI36" s="28"/>
      <c r="AJ36" s="28"/>
      <c r="AK36" s="28"/>
      <c r="AL36" s="28"/>
      <c r="AM36" s="28"/>
      <c r="AN36" s="28"/>
      <c r="AO36" s="28"/>
      <c r="AP36" s="28"/>
    </row>
    <row r="37" spans="1:42">
      <c r="A37" s="28"/>
      <c r="B37" s="28"/>
      <c r="C37" s="28"/>
      <c r="D37" s="153">
        <v>0.72916666666666696</v>
      </c>
      <c r="E37" s="37"/>
      <c r="F37" s="162"/>
      <c r="G37" s="37"/>
      <c r="H37" s="28"/>
      <c r="I37" s="28"/>
      <c r="J37" s="28"/>
      <c r="K37" s="28"/>
      <c r="L37" s="28"/>
      <c r="M37" s="28"/>
      <c r="N37" s="28"/>
      <c r="O37" s="28"/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  <c r="AE37" s="28"/>
      <c r="AF37" s="28"/>
      <c r="AG37" s="28"/>
      <c r="AH37" s="28"/>
      <c r="AI37" s="28"/>
      <c r="AJ37" s="28"/>
      <c r="AK37" s="28"/>
      <c r="AL37" s="28"/>
      <c r="AM37" s="28"/>
      <c r="AN37" s="28"/>
      <c r="AO37" s="28"/>
      <c r="AP37" s="28"/>
    </row>
    <row r="38" spans="1:42">
      <c r="A38" s="28"/>
      <c r="B38" s="28"/>
      <c r="C38" s="28"/>
      <c r="D38" s="153">
        <v>0.75</v>
      </c>
      <c r="E38" s="37"/>
      <c r="F38" s="162"/>
      <c r="G38" s="37"/>
      <c r="H38" s="28"/>
      <c r="I38" s="28"/>
      <c r="J38" s="28"/>
      <c r="K38" s="28"/>
      <c r="L38" s="28"/>
      <c r="M38" s="28"/>
      <c r="N38" s="28"/>
      <c r="O38" s="28"/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  <c r="AE38" s="28"/>
      <c r="AF38" s="28"/>
      <c r="AG38" s="28"/>
      <c r="AH38" s="28"/>
      <c r="AI38" s="28"/>
      <c r="AJ38" s="28"/>
      <c r="AK38" s="28"/>
      <c r="AL38" s="28"/>
      <c r="AM38" s="28"/>
      <c r="AN38" s="28"/>
      <c r="AO38" s="28"/>
      <c r="AP38" s="28"/>
    </row>
    <row r="39" spans="1:42">
      <c r="A39" s="28"/>
      <c r="B39" s="28"/>
      <c r="C39" s="28"/>
      <c r="D39" s="153">
        <v>0.77083333333333304</v>
      </c>
      <c r="E39" s="37"/>
      <c r="F39" s="162"/>
      <c r="G39" s="37"/>
      <c r="H39" s="28"/>
      <c r="I39" s="28"/>
      <c r="J39" s="28"/>
      <c r="K39" s="28"/>
      <c r="L39" s="28"/>
      <c r="M39" s="28"/>
      <c r="N39" s="28"/>
      <c r="O39" s="28"/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8"/>
      <c r="AE39" s="28"/>
      <c r="AF39" s="28"/>
      <c r="AG39" s="28"/>
      <c r="AH39" s="28"/>
      <c r="AI39" s="28"/>
      <c r="AJ39" s="28"/>
      <c r="AK39" s="28"/>
      <c r="AL39" s="28"/>
      <c r="AM39" s="28"/>
      <c r="AN39" s="28"/>
      <c r="AO39" s="28"/>
      <c r="AP39" s="28"/>
    </row>
    <row r="40" spans="1:42">
      <c r="A40" s="28"/>
      <c r="B40" s="28"/>
      <c r="C40" s="28"/>
      <c r="D40" s="153">
        <v>0.79166666666666696</v>
      </c>
      <c r="E40" s="37"/>
      <c r="F40" s="162"/>
      <c r="G40" s="37"/>
      <c r="H40" s="28"/>
      <c r="I40" s="28"/>
      <c r="J40" s="28"/>
      <c r="K40" s="28"/>
      <c r="L40" s="28"/>
      <c r="M40" s="28"/>
      <c r="N40" s="28"/>
      <c r="O40" s="28"/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8"/>
      <c r="AE40" s="28"/>
      <c r="AF40" s="28"/>
      <c r="AG40" s="28"/>
      <c r="AH40" s="28"/>
      <c r="AI40" s="28"/>
      <c r="AJ40" s="28"/>
      <c r="AK40" s="28"/>
      <c r="AL40" s="28"/>
      <c r="AM40" s="28"/>
      <c r="AN40" s="28"/>
      <c r="AO40" s="28"/>
      <c r="AP40" s="28"/>
    </row>
    <row r="41" spans="1:42">
      <c r="A41" s="28"/>
      <c r="B41" s="28"/>
      <c r="C41" s="28"/>
      <c r="D41" s="153">
        <v>0.8125</v>
      </c>
      <c r="E41" s="37"/>
      <c r="F41" s="162"/>
      <c r="G41" s="37"/>
      <c r="H41" s="28"/>
      <c r="I41" s="28"/>
      <c r="J41" s="28"/>
      <c r="K41" s="28"/>
      <c r="L41" s="28"/>
      <c r="M41" s="28"/>
      <c r="N41" s="28"/>
      <c r="O41" s="28"/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  <c r="AE41" s="28"/>
      <c r="AF41" s="28"/>
      <c r="AG41" s="28"/>
      <c r="AH41" s="28"/>
      <c r="AI41" s="28"/>
      <c r="AJ41" s="28"/>
      <c r="AK41" s="28"/>
      <c r="AL41" s="28"/>
      <c r="AM41" s="28"/>
      <c r="AN41" s="28"/>
      <c r="AO41" s="28"/>
      <c r="AP41" s="28"/>
    </row>
    <row r="42" spans="1:42">
      <c r="A42" s="28"/>
      <c r="B42" s="28"/>
      <c r="C42" s="28"/>
      <c r="D42" s="153">
        <v>0.83333333333333304</v>
      </c>
      <c r="E42" s="37"/>
      <c r="F42" s="162"/>
      <c r="G42" s="37"/>
      <c r="H42" s="28"/>
      <c r="I42" s="28"/>
      <c r="J42" s="28"/>
      <c r="K42" s="28"/>
      <c r="L42" s="28"/>
      <c r="M42" s="28"/>
      <c r="N42" s="28"/>
      <c r="O42" s="28"/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  <c r="AE42" s="28"/>
      <c r="AF42" s="28"/>
      <c r="AG42" s="28"/>
      <c r="AH42" s="28"/>
      <c r="AI42" s="28"/>
      <c r="AJ42" s="28"/>
      <c r="AK42" s="28"/>
      <c r="AL42" s="28"/>
      <c r="AM42" s="28"/>
      <c r="AN42" s="28"/>
      <c r="AO42" s="28"/>
      <c r="AP42" s="28"/>
    </row>
    <row r="43" spans="1:42">
      <c r="A43" s="28"/>
      <c r="B43" s="28"/>
      <c r="C43" s="28"/>
      <c r="D43" s="153">
        <v>0.85416666666666696</v>
      </c>
      <c r="E43" s="37"/>
      <c r="F43" s="162"/>
      <c r="G43" s="37"/>
      <c r="H43" s="28"/>
      <c r="I43" s="28"/>
      <c r="J43" s="28"/>
      <c r="K43" s="28"/>
      <c r="L43" s="28"/>
      <c r="M43" s="28"/>
      <c r="N43" s="28"/>
      <c r="O43" s="28"/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  <c r="AE43" s="28"/>
      <c r="AF43" s="28"/>
      <c r="AG43" s="28"/>
      <c r="AH43" s="28"/>
      <c r="AI43" s="28"/>
      <c r="AJ43" s="28"/>
      <c r="AK43" s="28"/>
      <c r="AL43" s="28"/>
      <c r="AM43" s="28"/>
      <c r="AN43" s="28"/>
      <c r="AO43" s="28"/>
      <c r="AP43" s="28"/>
    </row>
    <row r="44" spans="1:42">
      <c r="A44" s="28"/>
      <c r="B44" s="28"/>
      <c r="C44" s="28"/>
      <c r="D44" s="153">
        <v>0.875</v>
      </c>
      <c r="E44" s="37"/>
      <c r="F44" s="162"/>
      <c r="G44" s="37"/>
      <c r="H44" s="28"/>
      <c r="I44" s="28"/>
      <c r="J44" s="28"/>
      <c r="K44" s="28"/>
      <c r="L44" s="28"/>
      <c r="M44" s="28"/>
      <c r="N44" s="28"/>
      <c r="O44" s="28"/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  <c r="AD44" s="28"/>
      <c r="AE44" s="28"/>
      <c r="AF44" s="28"/>
      <c r="AG44" s="28"/>
      <c r="AH44" s="28"/>
      <c r="AI44" s="28"/>
      <c r="AJ44" s="28"/>
      <c r="AK44" s="28"/>
      <c r="AL44" s="28"/>
      <c r="AM44" s="28"/>
      <c r="AN44" s="28"/>
      <c r="AO44" s="28"/>
      <c r="AP44" s="28"/>
    </row>
    <row r="45" spans="1:42">
      <c r="A45" s="28"/>
      <c r="B45" s="28"/>
      <c r="C45" s="28"/>
      <c r="D45" s="153">
        <v>0.89583333333333304</v>
      </c>
      <c r="E45" s="37"/>
      <c r="F45" s="162"/>
      <c r="G45" s="37"/>
      <c r="H45" s="28"/>
      <c r="I45" s="28"/>
      <c r="J45" s="28"/>
      <c r="K45" s="28"/>
      <c r="L45" s="28"/>
      <c r="M45" s="28"/>
      <c r="N45" s="28"/>
      <c r="O45" s="28"/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8"/>
      <c r="AE45" s="28"/>
      <c r="AF45" s="28"/>
      <c r="AG45" s="28"/>
      <c r="AH45" s="28"/>
      <c r="AI45" s="28"/>
      <c r="AJ45" s="28"/>
      <c r="AK45" s="28"/>
      <c r="AL45" s="28"/>
      <c r="AM45" s="28"/>
      <c r="AN45" s="28"/>
      <c r="AO45" s="28"/>
      <c r="AP45" s="28"/>
    </row>
    <row r="46" spans="1:42">
      <c r="A46" s="28"/>
      <c r="B46" s="28"/>
      <c r="C46" s="28"/>
      <c r="D46" s="153">
        <v>0.91666666666666696</v>
      </c>
      <c r="E46" s="37"/>
      <c r="F46" s="162"/>
      <c r="G46" s="37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8"/>
      <c r="AE46" s="28"/>
      <c r="AF46" s="28"/>
      <c r="AG46" s="28"/>
      <c r="AH46" s="28"/>
      <c r="AI46" s="28"/>
      <c r="AJ46" s="28"/>
      <c r="AK46" s="28"/>
      <c r="AL46" s="28"/>
      <c r="AM46" s="28"/>
      <c r="AN46" s="28"/>
      <c r="AO46" s="28"/>
      <c r="AP46" s="28"/>
    </row>
    <row r="47" spans="1:42">
      <c r="A47" s="28"/>
      <c r="B47" s="28"/>
      <c r="C47" s="28"/>
      <c r="D47" s="153">
        <v>0.9375</v>
      </c>
      <c r="E47" s="37"/>
      <c r="F47" s="162"/>
      <c r="G47" s="37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  <c r="AD47" s="28"/>
      <c r="AE47" s="28"/>
      <c r="AF47" s="28"/>
      <c r="AG47" s="28"/>
      <c r="AH47" s="28"/>
      <c r="AI47" s="28"/>
      <c r="AJ47" s="28"/>
      <c r="AK47" s="28"/>
      <c r="AL47" s="28"/>
      <c r="AM47" s="28"/>
      <c r="AN47" s="28"/>
      <c r="AO47" s="28"/>
      <c r="AP47" s="28"/>
    </row>
    <row r="48" spans="1:42">
      <c r="A48" s="28"/>
      <c r="B48" s="28"/>
      <c r="C48" s="28"/>
      <c r="D48" s="153">
        <v>0.95833333333333304</v>
      </c>
      <c r="E48" s="37"/>
      <c r="F48" s="162"/>
      <c r="G48" s="37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  <c r="AC48" s="28"/>
      <c r="AD48" s="28"/>
      <c r="AE48" s="28"/>
      <c r="AF48" s="28"/>
      <c r="AG48" s="28"/>
      <c r="AH48" s="28"/>
      <c r="AI48" s="28"/>
      <c r="AJ48" s="28"/>
      <c r="AK48" s="28"/>
      <c r="AL48" s="28"/>
      <c r="AM48" s="28"/>
      <c r="AN48" s="28"/>
      <c r="AO48" s="28"/>
      <c r="AP48" s="28"/>
    </row>
    <row r="49" spans="1:42">
      <c r="A49" s="28"/>
      <c r="B49" s="28"/>
      <c r="C49" s="28"/>
      <c r="D49" s="154">
        <v>0.97916666666666696</v>
      </c>
      <c r="E49" s="37"/>
      <c r="F49" s="162"/>
      <c r="G49" s="37"/>
      <c r="H49" s="28"/>
      <c r="I49" s="28"/>
      <c r="J49" s="28"/>
      <c r="K49" s="28"/>
      <c r="L49" s="28"/>
      <c r="M49" s="28"/>
      <c r="N49" s="28"/>
      <c r="O49" s="28"/>
      <c r="P49" s="28"/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28"/>
      <c r="AB49" s="28"/>
      <c r="AC49" s="28"/>
      <c r="AD49" s="28"/>
      <c r="AE49" s="28"/>
      <c r="AF49" s="28"/>
      <c r="AG49" s="28"/>
      <c r="AH49" s="28"/>
      <c r="AI49" s="28"/>
      <c r="AJ49" s="28"/>
      <c r="AK49" s="28"/>
      <c r="AL49" s="28"/>
      <c r="AM49" s="28"/>
      <c r="AN49" s="28"/>
      <c r="AO49" s="28"/>
      <c r="AP49" s="28"/>
    </row>
    <row r="50" spans="1:42">
      <c r="A50" s="28"/>
      <c r="B50" s="28"/>
      <c r="C50" s="28"/>
      <c r="D50" s="161"/>
      <c r="E50" s="37"/>
      <c r="F50" s="162"/>
      <c r="G50" s="37"/>
      <c r="H50" s="28"/>
      <c r="I50" s="28"/>
      <c r="J50" s="28"/>
      <c r="K50" s="28"/>
      <c r="L50" s="28"/>
      <c r="M50" s="28"/>
      <c r="N50" s="28"/>
      <c r="O50" s="28"/>
      <c r="P50" s="28"/>
      <c r="Q50" s="28"/>
      <c r="R50" s="28"/>
      <c r="S50" s="28"/>
      <c r="T50" s="28"/>
      <c r="U50" s="28"/>
      <c r="V50" s="28"/>
      <c r="W50" s="28"/>
      <c r="X50" s="28"/>
      <c r="Y50" s="28"/>
      <c r="Z50" s="28"/>
      <c r="AA50" s="28"/>
      <c r="AB50" s="28"/>
      <c r="AC50" s="28"/>
      <c r="AD50" s="28"/>
      <c r="AE50" s="28"/>
      <c r="AF50" s="28"/>
      <c r="AG50" s="28"/>
      <c r="AH50" s="28"/>
      <c r="AI50" s="28"/>
      <c r="AJ50" s="28"/>
      <c r="AK50" s="28"/>
      <c r="AL50" s="28"/>
      <c r="AM50" s="28"/>
      <c r="AN50" s="28"/>
      <c r="AO50" s="28"/>
      <c r="AP50" s="28"/>
    </row>
    <row r="51" spans="1:42">
      <c r="A51" s="28"/>
      <c r="B51" s="28"/>
      <c r="C51" s="160"/>
      <c r="D51" s="160"/>
      <c r="E51" s="37"/>
      <c r="F51" s="162"/>
      <c r="G51" s="37"/>
      <c r="H51" s="28"/>
      <c r="I51" s="28"/>
      <c r="J51" s="28"/>
      <c r="K51" s="28"/>
      <c r="L51" s="28"/>
      <c r="M51" s="28"/>
      <c r="N51" s="28"/>
      <c r="O51" s="28"/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  <c r="AB51" s="28"/>
      <c r="AC51" s="28"/>
      <c r="AD51" s="28"/>
      <c r="AE51" s="28"/>
      <c r="AF51" s="28"/>
      <c r="AG51" s="28"/>
      <c r="AH51" s="28"/>
      <c r="AI51" s="28"/>
      <c r="AJ51" s="28"/>
      <c r="AK51" s="28"/>
      <c r="AL51" s="28"/>
      <c r="AM51" s="28"/>
      <c r="AN51" s="28"/>
      <c r="AO51" s="28"/>
      <c r="AP51" s="28"/>
    </row>
    <row r="52" spans="1:42">
      <c r="A52" s="28"/>
      <c r="B52" s="28"/>
      <c r="C52" s="160"/>
      <c r="D52" s="160"/>
      <c r="E52" s="37"/>
      <c r="F52" s="162"/>
      <c r="G52" s="37"/>
      <c r="H52" s="28"/>
      <c r="I52" s="28"/>
      <c r="J52" s="28"/>
      <c r="K52" s="28"/>
      <c r="L52" s="28"/>
      <c r="M52" s="28"/>
      <c r="N52" s="28"/>
      <c r="O52" s="28"/>
      <c r="P52" s="28"/>
      <c r="Q52" s="28"/>
      <c r="R52" s="28"/>
      <c r="S52" s="28"/>
      <c r="T52" s="28"/>
      <c r="U52" s="28"/>
      <c r="V52" s="28"/>
      <c r="W52" s="28"/>
      <c r="X52" s="28"/>
      <c r="Y52" s="28"/>
      <c r="Z52" s="28"/>
      <c r="AA52" s="28"/>
      <c r="AB52" s="28"/>
      <c r="AC52" s="28"/>
      <c r="AD52" s="28"/>
      <c r="AE52" s="28"/>
      <c r="AF52" s="28"/>
      <c r="AG52" s="28"/>
      <c r="AH52" s="28"/>
      <c r="AI52" s="28"/>
      <c r="AJ52" s="28"/>
      <c r="AK52" s="28"/>
      <c r="AL52" s="28"/>
      <c r="AM52" s="28"/>
      <c r="AN52" s="28"/>
      <c r="AO52" s="28"/>
      <c r="AP52" s="28"/>
    </row>
    <row r="53" spans="1:42">
      <c r="A53" s="28"/>
      <c r="B53" s="28"/>
      <c r="C53" s="160"/>
      <c r="D53" s="160"/>
      <c r="E53" s="37"/>
      <c r="F53" s="162"/>
      <c r="G53" s="37"/>
      <c r="H53" s="28"/>
      <c r="I53" s="28"/>
      <c r="J53" s="28"/>
      <c r="K53" s="28"/>
      <c r="L53" s="28"/>
      <c r="M53" s="28"/>
      <c r="N53" s="28"/>
      <c r="O53" s="28"/>
      <c r="P53" s="28"/>
      <c r="Q53" s="28"/>
      <c r="R53" s="28"/>
      <c r="S53" s="28"/>
      <c r="T53" s="28"/>
      <c r="U53" s="28"/>
      <c r="V53" s="28"/>
      <c r="W53" s="28"/>
      <c r="X53" s="28"/>
      <c r="Y53" s="28"/>
      <c r="Z53" s="28"/>
      <c r="AA53" s="28"/>
      <c r="AB53" s="28"/>
      <c r="AC53" s="28"/>
      <c r="AD53" s="28"/>
      <c r="AE53" s="28"/>
      <c r="AF53" s="28"/>
      <c r="AG53" s="28"/>
      <c r="AH53" s="28"/>
      <c r="AI53" s="28"/>
      <c r="AJ53" s="28"/>
      <c r="AK53" s="28"/>
      <c r="AL53" s="28"/>
      <c r="AM53" s="28"/>
      <c r="AN53" s="28"/>
      <c r="AO53" s="28"/>
      <c r="AP53" s="28"/>
    </row>
    <row r="54" spans="1:42">
      <c r="A54" s="28"/>
      <c r="B54" s="28"/>
      <c r="C54" s="160"/>
      <c r="D54" s="160"/>
      <c r="E54" s="37"/>
      <c r="F54" s="162"/>
      <c r="G54" s="37"/>
      <c r="H54" s="28"/>
      <c r="I54" s="28"/>
      <c r="J54" s="28"/>
      <c r="K54" s="28"/>
      <c r="L54" s="28"/>
      <c r="M54" s="28"/>
      <c r="N54" s="28"/>
      <c r="O54" s="28"/>
      <c r="P54" s="28"/>
      <c r="Q54" s="28"/>
      <c r="R54" s="28"/>
      <c r="S54" s="28"/>
      <c r="T54" s="28"/>
      <c r="U54" s="28"/>
      <c r="V54" s="28"/>
      <c r="W54" s="28"/>
      <c r="X54" s="28"/>
      <c r="Y54" s="28"/>
      <c r="Z54" s="28"/>
      <c r="AA54" s="28"/>
      <c r="AB54" s="28"/>
      <c r="AC54" s="28"/>
      <c r="AD54" s="28"/>
      <c r="AE54" s="28"/>
      <c r="AF54" s="28"/>
      <c r="AG54" s="28"/>
      <c r="AH54" s="28"/>
      <c r="AI54" s="28"/>
      <c r="AJ54" s="28"/>
      <c r="AK54" s="28"/>
      <c r="AL54" s="28"/>
      <c r="AM54" s="28"/>
      <c r="AN54" s="28"/>
      <c r="AO54" s="28"/>
      <c r="AP54" s="28"/>
    </row>
    <row r="55" spans="1:42">
      <c r="A55" s="28"/>
      <c r="B55" s="28"/>
      <c r="C55" s="160"/>
      <c r="D55" s="160"/>
      <c r="E55" s="37"/>
      <c r="F55" s="162"/>
      <c r="G55" s="37"/>
      <c r="H55" s="28"/>
      <c r="I55" s="28"/>
      <c r="J55" s="28"/>
      <c r="K55" s="28"/>
      <c r="L55" s="28"/>
      <c r="M55" s="28"/>
      <c r="N55" s="28"/>
      <c r="O55" s="28"/>
      <c r="P55" s="28"/>
      <c r="Q55" s="28"/>
      <c r="R55" s="28"/>
      <c r="S55" s="28"/>
      <c r="T55" s="28"/>
      <c r="U55" s="28"/>
      <c r="V55" s="28"/>
      <c r="W55" s="28"/>
      <c r="X55" s="28"/>
      <c r="Y55" s="28"/>
      <c r="Z55" s="28"/>
      <c r="AA55" s="28"/>
      <c r="AB55" s="28"/>
      <c r="AC55" s="28"/>
      <c r="AD55" s="28"/>
      <c r="AE55" s="28"/>
      <c r="AF55" s="28"/>
      <c r="AG55" s="28"/>
      <c r="AH55" s="28"/>
      <c r="AI55" s="28"/>
      <c r="AJ55" s="28"/>
      <c r="AK55" s="28"/>
      <c r="AL55" s="28"/>
      <c r="AM55" s="28"/>
      <c r="AN55" s="28"/>
      <c r="AO55" s="28"/>
      <c r="AP55" s="28"/>
    </row>
    <row r="56" spans="1:42">
      <c r="A56" s="28"/>
      <c r="B56" s="28"/>
      <c r="C56" s="160"/>
      <c r="D56" s="160"/>
      <c r="E56" s="37"/>
      <c r="F56" s="162"/>
      <c r="G56" s="37"/>
      <c r="H56" s="28"/>
      <c r="I56" s="28"/>
      <c r="J56" s="28"/>
      <c r="K56" s="28"/>
      <c r="L56" s="28"/>
      <c r="M56" s="28"/>
      <c r="N56" s="28"/>
      <c r="O56" s="28"/>
      <c r="P56" s="28"/>
      <c r="Q56" s="28"/>
      <c r="R56" s="28"/>
      <c r="S56" s="28"/>
      <c r="T56" s="28"/>
      <c r="U56" s="28"/>
      <c r="V56" s="28"/>
      <c r="W56" s="28"/>
      <c r="X56" s="28"/>
      <c r="Y56" s="28"/>
      <c r="Z56" s="28"/>
      <c r="AA56" s="28"/>
      <c r="AB56" s="28"/>
      <c r="AC56" s="28"/>
      <c r="AD56" s="28"/>
      <c r="AE56" s="28"/>
      <c r="AF56" s="28"/>
      <c r="AG56" s="28"/>
      <c r="AH56" s="28"/>
      <c r="AI56" s="28"/>
      <c r="AJ56" s="28"/>
      <c r="AK56" s="28"/>
      <c r="AL56" s="28"/>
      <c r="AM56" s="28"/>
      <c r="AN56" s="28"/>
      <c r="AO56" s="28"/>
      <c r="AP56" s="28"/>
    </row>
    <row r="57" spans="1:42">
      <c r="A57" s="28"/>
      <c r="B57" s="28"/>
      <c r="C57" s="160"/>
      <c r="D57" s="160"/>
      <c r="E57" s="37"/>
      <c r="F57" s="162"/>
      <c r="G57" s="37"/>
      <c r="H57" s="28"/>
      <c r="I57" s="28"/>
      <c r="J57" s="28"/>
      <c r="K57" s="28"/>
      <c r="L57" s="28"/>
      <c r="M57" s="28"/>
      <c r="N57" s="28"/>
      <c r="O57" s="28"/>
      <c r="P57" s="28"/>
      <c r="Q57" s="28"/>
      <c r="R57" s="28"/>
      <c r="S57" s="28"/>
      <c r="T57" s="28"/>
      <c r="U57" s="28"/>
      <c r="V57" s="28"/>
      <c r="W57" s="28"/>
      <c r="X57" s="28"/>
      <c r="Y57" s="28"/>
      <c r="Z57" s="28"/>
      <c r="AA57" s="28"/>
      <c r="AB57" s="28"/>
      <c r="AC57" s="28"/>
      <c r="AD57" s="28"/>
      <c r="AE57" s="28"/>
      <c r="AF57" s="28"/>
      <c r="AG57" s="28"/>
      <c r="AH57" s="28"/>
      <c r="AI57" s="28"/>
      <c r="AJ57" s="28"/>
      <c r="AK57" s="28"/>
      <c r="AL57" s="28"/>
      <c r="AM57" s="28"/>
      <c r="AN57" s="28"/>
      <c r="AO57" s="28"/>
      <c r="AP57" s="28"/>
    </row>
    <row r="58" spans="1:42">
      <c r="A58" s="28"/>
      <c r="B58" s="28"/>
      <c r="C58" s="160"/>
      <c r="D58" s="160"/>
      <c r="E58" s="37"/>
      <c r="F58" s="162"/>
      <c r="G58" s="37"/>
      <c r="H58" s="28"/>
      <c r="I58" s="28"/>
      <c r="J58" s="28"/>
      <c r="K58" s="28"/>
      <c r="L58" s="28"/>
      <c r="M58" s="28"/>
      <c r="N58" s="28"/>
      <c r="O58" s="28"/>
      <c r="P58" s="28"/>
      <c r="Q58" s="28"/>
      <c r="R58" s="28"/>
      <c r="S58" s="28"/>
      <c r="T58" s="28"/>
      <c r="U58" s="28"/>
      <c r="V58" s="28"/>
      <c r="W58" s="28"/>
      <c r="X58" s="28"/>
      <c r="Y58" s="28"/>
      <c r="Z58" s="28"/>
      <c r="AA58" s="28"/>
      <c r="AB58" s="28"/>
      <c r="AC58" s="28"/>
      <c r="AD58" s="28"/>
      <c r="AE58" s="28"/>
      <c r="AF58" s="28"/>
      <c r="AG58" s="28"/>
      <c r="AH58" s="28"/>
      <c r="AI58" s="28"/>
      <c r="AJ58" s="28"/>
      <c r="AK58" s="28"/>
      <c r="AL58" s="28"/>
      <c r="AM58" s="28"/>
      <c r="AN58" s="28"/>
      <c r="AO58" s="28"/>
      <c r="AP58" s="28"/>
    </row>
    <row r="59" spans="1:42">
      <c r="A59" s="28"/>
      <c r="B59" s="28"/>
      <c r="C59" s="160"/>
      <c r="D59" s="160"/>
      <c r="E59" s="37"/>
      <c r="F59" s="162"/>
      <c r="G59" s="37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8"/>
      <c r="AB59" s="28"/>
      <c r="AC59" s="28"/>
      <c r="AD59" s="28"/>
      <c r="AE59" s="28"/>
      <c r="AF59" s="28"/>
      <c r="AG59" s="28"/>
      <c r="AH59" s="28"/>
      <c r="AI59" s="28"/>
      <c r="AJ59" s="28"/>
      <c r="AK59" s="28"/>
      <c r="AL59" s="28"/>
      <c r="AM59" s="28"/>
      <c r="AN59" s="28"/>
      <c r="AO59" s="28"/>
      <c r="AP59" s="28"/>
    </row>
    <row r="60" spans="1:42">
      <c r="A60" s="28"/>
      <c r="B60" s="28"/>
      <c r="C60" s="160"/>
      <c r="D60" s="160"/>
      <c r="E60" s="37"/>
      <c r="F60" s="162"/>
      <c r="G60" s="37"/>
      <c r="H60" s="28"/>
      <c r="I60" s="28"/>
      <c r="J60" s="28"/>
      <c r="K60" s="28"/>
      <c r="L60" s="28"/>
      <c r="M60" s="28"/>
      <c r="N60" s="28"/>
      <c r="O60" s="28"/>
      <c r="P60" s="28"/>
      <c r="Q60" s="28"/>
      <c r="R60" s="28"/>
      <c r="S60" s="28"/>
      <c r="T60" s="28"/>
      <c r="U60" s="28"/>
      <c r="V60" s="28"/>
      <c r="W60" s="28"/>
      <c r="X60" s="28"/>
      <c r="Y60" s="28"/>
      <c r="Z60" s="28"/>
      <c r="AA60" s="28"/>
      <c r="AB60" s="28"/>
      <c r="AC60" s="28"/>
      <c r="AD60" s="28"/>
      <c r="AE60" s="28"/>
      <c r="AF60" s="28"/>
      <c r="AG60" s="28"/>
      <c r="AH60" s="28"/>
      <c r="AI60" s="28"/>
      <c r="AJ60" s="28"/>
      <c r="AK60" s="28"/>
      <c r="AL60" s="28"/>
      <c r="AM60" s="28"/>
      <c r="AN60" s="28"/>
      <c r="AO60" s="28"/>
      <c r="AP60" s="28"/>
    </row>
    <row r="61" spans="1:42">
      <c r="A61" s="28"/>
      <c r="B61" s="28"/>
      <c r="C61" s="160"/>
      <c r="D61" s="160"/>
      <c r="E61" s="37"/>
      <c r="F61" s="162"/>
      <c r="G61" s="37"/>
      <c r="H61" s="28"/>
      <c r="I61" s="28"/>
      <c r="J61" s="28"/>
      <c r="K61" s="28"/>
      <c r="L61" s="28"/>
      <c r="M61" s="28"/>
      <c r="N61" s="28"/>
      <c r="O61" s="28"/>
      <c r="P61" s="28"/>
      <c r="Q61" s="28"/>
      <c r="R61" s="28"/>
      <c r="S61" s="28"/>
      <c r="T61" s="28"/>
      <c r="U61" s="28"/>
      <c r="V61" s="28"/>
      <c r="W61" s="28"/>
      <c r="X61" s="28"/>
      <c r="Y61" s="28"/>
      <c r="Z61" s="28"/>
      <c r="AA61" s="28"/>
      <c r="AB61" s="28"/>
      <c r="AC61" s="28"/>
      <c r="AD61" s="28"/>
      <c r="AE61" s="28"/>
      <c r="AF61" s="28"/>
      <c r="AG61" s="28"/>
      <c r="AH61" s="28"/>
      <c r="AI61" s="28"/>
      <c r="AJ61" s="28"/>
      <c r="AK61" s="28"/>
      <c r="AL61" s="28"/>
      <c r="AM61" s="28"/>
      <c r="AN61" s="28"/>
      <c r="AO61" s="28"/>
      <c r="AP61" s="28"/>
    </row>
    <row r="62" spans="1:42">
      <c r="A62" s="28"/>
      <c r="B62" s="28"/>
      <c r="C62" s="160"/>
      <c r="D62" s="160"/>
      <c r="E62" s="37"/>
      <c r="F62" s="162"/>
      <c r="G62" s="37"/>
      <c r="H62" s="28"/>
      <c r="I62" s="28"/>
      <c r="J62" s="28"/>
      <c r="K62" s="28"/>
      <c r="L62" s="28"/>
      <c r="M62" s="28"/>
      <c r="N62" s="28"/>
      <c r="O62" s="28"/>
      <c r="P62" s="28"/>
      <c r="Q62" s="28"/>
      <c r="R62" s="28"/>
      <c r="S62" s="28"/>
      <c r="T62" s="28"/>
      <c r="U62" s="28"/>
      <c r="V62" s="28"/>
      <c r="W62" s="28"/>
      <c r="X62" s="28"/>
      <c r="Y62" s="28"/>
      <c r="Z62" s="28"/>
      <c r="AA62" s="28"/>
      <c r="AB62" s="28"/>
      <c r="AC62" s="28"/>
      <c r="AD62" s="28"/>
      <c r="AE62" s="28"/>
      <c r="AF62" s="28"/>
      <c r="AG62" s="28"/>
      <c r="AH62" s="28"/>
      <c r="AI62" s="28"/>
      <c r="AJ62" s="28"/>
      <c r="AK62" s="28"/>
      <c r="AL62" s="28"/>
      <c r="AM62" s="28"/>
      <c r="AN62" s="28"/>
      <c r="AO62" s="28"/>
      <c r="AP62" s="28"/>
    </row>
    <row r="63" spans="1:42">
      <c r="A63" s="28"/>
      <c r="B63" s="28"/>
      <c r="C63" s="160"/>
      <c r="D63" s="160"/>
      <c r="E63" s="37"/>
      <c r="F63" s="162"/>
      <c r="G63" s="37"/>
      <c r="H63" s="28"/>
      <c r="I63" s="28"/>
      <c r="J63" s="28"/>
      <c r="K63" s="28"/>
      <c r="L63" s="28"/>
      <c r="M63" s="28"/>
      <c r="N63" s="28"/>
      <c r="O63" s="28"/>
      <c r="P63" s="28"/>
      <c r="Q63" s="28"/>
      <c r="R63" s="28"/>
      <c r="S63" s="28"/>
      <c r="T63" s="28"/>
      <c r="U63" s="28"/>
      <c r="V63" s="28"/>
      <c r="W63" s="28"/>
      <c r="X63" s="28"/>
      <c r="Y63" s="28"/>
      <c r="Z63" s="28"/>
      <c r="AA63" s="28"/>
      <c r="AB63" s="28"/>
      <c r="AC63" s="28"/>
      <c r="AD63" s="28"/>
      <c r="AE63" s="28"/>
      <c r="AF63" s="28"/>
      <c r="AG63" s="28"/>
      <c r="AH63" s="28"/>
      <c r="AI63" s="28"/>
      <c r="AJ63" s="28"/>
      <c r="AK63" s="28"/>
      <c r="AL63" s="28"/>
      <c r="AM63" s="28"/>
      <c r="AN63" s="28"/>
      <c r="AO63" s="28"/>
      <c r="AP63" s="28"/>
    </row>
    <row r="64" spans="1:42">
      <c r="A64" s="28"/>
      <c r="B64" s="28"/>
      <c r="C64" s="160"/>
      <c r="D64" s="160"/>
      <c r="E64" s="37"/>
      <c r="F64" s="162"/>
      <c r="G64" s="37"/>
      <c r="H64" s="28"/>
      <c r="I64" s="28"/>
      <c r="J64" s="28"/>
      <c r="K64" s="28"/>
      <c r="L64" s="28"/>
      <c r="M64" s="28"/>
      <c r="N64" s="28"/>
      <c r="O64" s="28"/>
      <c r="P64" s="28"/>
      <c r="Q64" s="28"/>
      <c r="R64" s="28"/>
      <c r="S64" s="28"/>
      <c r="T64" s="28"/>
      <c r="U64" s="28"/>
      <c r="V64" s="28"/>
      <c r="W64" s="28"/>
      <c r="X64" s="28"/>
      <c r="Y64" s="28"/>
      <c r="Z64" s="28"/>
      <c r="AA64" s="28"/>
      <c r="AB64" s="28"/>
      <c r="AC64" s="28"/>
      <c r="AD64" s="28"/>
      <c r="AE64" s="28"/>
      <c r="AF64" s="28"/>
      <c r="AG64" s="28"/>
      <c r="AH64" s="28"/>
      <c r="AI64" s="28"/>
      <c r="AJ64" s="28"/>
      <c r="AK64" s="28"/>
      <c r="AL64" s="28"/>
      <c r="AM64" s="28"/>
      <c r="AN64" s="28"/>
      <c r="AO64" s="28"/>
      <c r="AP64" s="28"/>
    </row>
    <row r="65" spans="1:42">
      <c r="A65" s="28"/>
      <c r="B65" s="28"/>
      <c r="C65" s="43"/>
      <c r="D65" s="39"/>
      <c r="E65" s="37"/>
      <c r="F65" s="162"/>
      <c r="G65" s="37"/>
      <c r="H65" s="28"/>
      <c r="I65" s="28"/>
      <c r="J65" s="28"/>
      <c r="K65" s="28"/>
      <c r="L65" s="28"/>
      <c r="M65" s="28"/>
      <c r="N65" s="28"/>
      <c r="O65" s="28"/>
      <c r="P65" s="28"/>
      <c r="Q65" s="28"/>
      <c r="R65" s="28"/>
      <c r="S65" s="28"/>
      <c r="T65" s="28"/>
      <c r="U65" s="28"/>
      <c r="V65" s="28"/>
      <c r="W65" s="28"/>
      <c r="X65" s="28"/>
      <c r="Y65" s="28"/>
      <c r="Z65" s="28"/>
      <c r="AA65" s="28"/>
      <c r="AB65" s="28"/>
      <c r="AC65" s="28"/>
      <c r="AD65" s="28"/>
      <c r="AE65" s="28"/>
      <c r="AF65" s="28"/>
      <c r="AG65" s="28"/>
      <c r="AH65" s="28"/>
      <c r="AI65" s="28"/>
      <c r="AJ65" s="28"/>
      <c r="AK65" s="28"/>
      <c r="AL65" s="28"/>
      <c r="AM65" s="28"/>
      <c r="AN65" s="28"/>
      <c r="AO65" s="28"/>
      <c r="AP65" s="28"/>
    </row>
    <row r="66" spans="1:42">
      <c r="A66" s="28"/>
      <c r="B66" s="28"/>
      <c r="C66" s="28"/>
      <c r="D66" s="37"/>
      <c r="E66" s="37"/>
      <c r="F66" s="162"/>
      <c r="G66" s="37"/>
      <c r="H66" s="28"/>
      <c r="I66" s="28"/>
      <c r="J66" s="28"/>
      <c r="K66" s="28"/>
      <c r="L66" s="28"/>
      <c r="M66" s="28"/>
      <c r="N66" s="28"/>
      <c r="O66" s="28"/>
      <c r="P66" s="28"/>
      <c r="Q66" s="28"/>
      <c r="R66" s="28"/>
      <c r="S66" s="28"/>
      <c r="T66" s="28"/>
      <c r="U66" s="28"/>
      <c r="V66" s="28"/>
      <c r="W66" s="28"/>
      <c r="X66" s="28"/>
      <c r="Y66" s="28"/>
      <c r="Z66" s="28"/>
      <c r="AA66" s="28"/>
      <c r="AB66" s="28"/>
      <c r="AC66" s="28"/>
      <c r="AD66" s="28"/>
      <c r="AE66" s="28"/>
      <c r="AF66" s="28"/>
      <c r="AG66" s="28"/>
      <c r="AH66" s="28"/>
      <c r="AI66" s="28"/>
      <c r="AJ66" s="28"/>
      <c r="AK66" s="28"/>
      <c r="AL66" s="28"/>
      <c r="AM66" s="28"/>
      <c r="AN66" s="28"/>
      <c r="AO66" s="28"/>
      <c r="AP66" s="28"/>
    </row>
    <row r="67" spans="1:42">
      <c r="A67" s="28"/>
      <c r="B67" s="28"/>
      <c r="C67" s="28"/>
      <c r="D67" s="37"/>
      <c r="E67" s="37"/>
      <c r="F67" s="162"/>
      <c r="G67" s="37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  <c r="AC67" s="28"/>
      <c r="AD67" s="28"/>
      <c r="AE67" s="28"/>
      <c r="AF67" s="28"/>
      <c r="AG67" s="28"/>
      <c r="AH67" s="28"/>
      <c r="AI67" s="28"/>
      <c r="AJ67" s="28"/>
      <c r="AK67" s="28"/>
      <c r="AL67" s="28"/>
      <c r="AM67" s="28"/>
      <c r="AN67" s="28"/>
      <c r="AO67" s="28"/>
      <c r="AP67" s="28"/>
    </row>
    <row r="68" spans="1:42">
      <c r="A68" s="28"/>
      <c r="B68" s="28"/>
      <c r="C68" s="28"/>
      <c r="D68" s="37"/>
      <c r="E68" s="37"/>
      <c r="F68" s="162"/>
      <c r="G68" s="37"/>
      <c r="H68" s="28"/>
      <c r="I68" s="28"/>
      <c r="J68" s="28"/>
      <c r="K68" s="28"/>
      <c r="L68" s="28"/>
      <c r="M68" s="28"/>
      <c r="N68" s="28"/>
      <c r="O68" s="28"/>
      <c r="P68" s="28"/>
      <c r="Q68" s="28"/>
      <c r="R68" s="28"/>
      <c r="S68" s="28"/>
      <c r="T68" s="28"/>
      <c r="U68" s="28"/>
      <c r="V68" s="28"/>
      <c r="W68" s="28"/>
      <c r="X68" s="28"/>
      <c r="Y68" s="28"/>
      <c r="Z68" s="28"/>
      <c r="AA68" s="28"/>
      <c r="AB68" s="28"/>
      <c r="AC68" s="28"/>
      <c r="AD68" s="28"/>
      <c r="AE68" s="28"/>
      <c r="AF68" s="28"/>
      <c r="AG68" s="28"/>
      <c r="AH68" s="28"/>
      <c r="AI68" s="28"/>
      <c r="AJ68" s="28"/>
      <c r="AK68" s="28"/>
      <c r="AL68" s="28"/>
      <c r="AM68" s="28"/>
      <c r="AN68" s="28"/>
      <c r="AO68" s="28"/>
      <c r="AP68" s="28"/>
    </row>
    <row r="69" spans="1:42">
      <c r="A69" s="28"/>
      <c r="B69" s="28"/>
      <c r="C69" s="28"/>
      <c r="D69" s="37"/>
      <c r="E69" s="37"/>
      <c r="F69" s="162"/>
      <c r="G69" s="37"/>
      <c r="H69" s="28"/>
      <c r="I69" s="28"/>
      <c r="J69" s="28"/>
      <c r="K69" s="28"/>
      <c r="L69" s="28"/>
      <c r="M69" s="28"/>
      <c r="N69" s="28"/>
      <c r="O69" s="28"/>
      <c r="P69" s="28"/>
      <c r="Q69" s="28"/>
      <c r="R69" s="28"/>
      <c r="S69" s="28"/>
      <c r="T69" s="28"/>
      <c r="U69" s="28"/>
      <c r="V69" s="28"/>
      <c r="W69" s="28"/>
      <c r="X69" s="28"/>
      <c r="Y69" s="28"/>
      <c r="Z69" s="28"/>
      <c r="AA69" s="28"/>
      <c r="AB69" s="28"/>
      <c r="AC69" s="28"/>
      <c r="AD69" s="28"/>
      <c r="AE69" s="28"/>
      <c r="AF69" s="28"/>
      <c r="AG69" s="28"/>
      <c r="AH69" s="28"/>
      <c r="AI69" s="28"/>
      <c r="AJ69" s="28"/>
      <c r="AK69" s="28"/>
      <c r="AL69" s="28"/>
      <c r="AM69" s="28"/>
      <c r="AN69" s="28"/>
      <c r="AO69" s="28"/>
      <c r="AP69" s="28"/>
    </row>
    <row r="70" spans="1:42">
      <c r="A70" s="28"/>
      <c r="B70" s="28"/>
      <c r="C70" s="28"/>
      <c r="D70" s="37"/>
      <c r="E70" s="37"/>
      <c r="F70" s="162"/>
      <c r="G70" s="37"/>
      <c r="H70" s="28"/>
      <c r="I70" s="28"/>
      <c r="J70" s="28"/>
      <c r="K70" s="28"/>
      <c r="L70" s="28"/>
      <c r="M70" s="28"/>
      <c r="N70" s="28"/>
      <c r="O70" s="28"/>
      <c r="P70" s="28"/>
      <c r="Q70" s="28"/>
      <c r="R70" s="28"/>
      <c r="S70" s="28"/>
      <c r="T70" s="28"/>
      <c r="U70" s="28"/>
      <c r="V70" s="28"/>
      <c r="W70" s="28"/>
      <c r="X70" s="28"/>
      <c r="Y70" s="28"/>
      <c r="Z70" s="28"/>
      <c r="AA70" s="28"/>
      <c r="AB70" s="28"/>
      <c r="AC70" s="28"/>
      <c r="AD70" s="28"/>
      <c r="AE70" s="28"/>
      <c r="AF70" s="28"/>
      <c r="AG70" s="28"/>
      <c r="AH70" s="28"/>
      <c r="AI70" s="28"/>
      <c r="AJ70" s="28"/>
      <c r="AK70" s="28"/>
      <c r="AL70" s="28"/>
      <c r="AM70" s="28"/>
      <c r="AN70" s="28"/>
      <c r="AO70" s="28"/>
      <c r="AP70" s="28"/>
    </row>
  </sheetData>
  <sheetProtection selectLockedCells="1"/>
  <mergeCells count="16">
    <mergeCell ref="U19:V19"/>
    <mergeCell ref="G10:H10"/>
    <mergeCell ref="Q3:S4"/>
    <mergeCell ref="J23:J24"/>
    <mergeCell ref="G23:I24"/>
    <mergeCell ref="Q19:T19"/>
    <mergeCell ref="Q15:R16"/>
    <mergeCell ref="S15:T16"/>
    <mergeCell ref="Q23:R23"/>
    <mergeCell ref="S23:T23"/>
    <mergeCell ref="Q20:R20"/>
    <mergeCell ref="S20:T20"/>
    <mergeCell ref="Q21:R21"/>
    <mergeCell ref="S21:T21"/>
    <mergeCell ref="Q22:R22"/>
    <mergeCell ref="S22:T22"/>
  </mergeCells>
  <conditionalFormatting sqref="S20:S23">
    <cfRule type="expression" dxfId="2" priority="1" stopIfTrue="1">
      <formula>(S20:S23&lt;=TODAY()+120)*(S20:S23&lt;&gt;"")</formula>
    </cfRule>
    <cfRule type="expression" dxfId="1" priority="2" stopIfTrue="1">
      <formula>(S20:S23&lt;=TODAY()+180)*(S20:S23&lt;&gt;"")</formula>
    </cfRule>
    <cfRule type="expression" dxfId="0" priority="3" stopIfTrue="1">
      <formula>(S20:S23&lt;=TODAY()&gt;180)*(S20:S23&lt;&gt;"")</formula>
    </cfRule>
  </conditionalFormatting>
  <pageMargins left="0.7" right="0.7" top="0.75" bottom="0.75" header="0.3" footer="0.3"/>
  <pageSetup paperSize="9"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2" enableFormatConditionsCalculation="0">
    <tabColor theme="1"/>
  </sheetPr>
  <dimension ref="A1:AE147"/>
  <sheetViews>
    <sheetView zoomScale="90" zoomScaleNormal="90" zoomScalePageLayoutView="90" workbookViewId="0">
      <selection activeCell="J18" sqref="J18"/>
    </sheetView>
  </sheetViews>
  <sheetFormatPr baseColWidth="10" defaultColWidth="10.83203125" defaultRowHeight="14" x14ac:dyDescent="0"/>
  <cols>
    <col min="1" max="16384" width="10.83203125" style="109"/>
  </cols>
  <sheetData>
    <row r="1" spans="1:31" ht="15" customHeight="1" thickBot="1">
      <c r="A1" s="43"/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2"/>
      <c r="V1" s="42"/>
      <c r="W1" s="43"/>
      <c r="X1" s="43"/>
      <c r="Y1" s="43"/>
      <c r="Z1" s="43"/>
      <c r="AA1" s="43"/>
      <c r="AB1" s="43"/>
      <c r="AC1" s="43"/>
      <c r="AD1" s="43"/>
      <c r="AE1" s="43"/>
    </row>
    <row r="2" spans="1:31" ht="16" customHeight="1" thickTop="1">
      <c r="A2" s="43"/>
      <c r="B2" s="43"/>
      <c r="C2" s="43"/>
      <c r="D2" s="43"/>
      <c r="E2" s="43"/>
      <c r="F2" s="43"/>
      <c r="G2" s="43"/>
      <c r="H2" s="110"/>
      <c r="I2" s="43"/>
      <c r="J2" s="424" t="s">
        <v>131</v>
      </c>
      <c r="K2" s="425"/>
      <c r="L2" s="425"/>
      <c r="M2" s="425"/>
      <c r="N2" s="425"/>
      <c r="O2" s="426"/>
      <c r="P2" s="43"/>
      <c r="Q2" s="43"/>
      <c r="R2" s="43"/>
      <c r="S2" s="43"/>
      <c r="T2" s="43"/>
      <c r="U2" s="437" t="s">
        <v>114</v>
      </c>
      <c r="V2" s="438"/>
      <c r="W2" s="43"/>
      <c r="X2" s="43"/>
      <c r="Y2" s="43"/>
      <c r="Z2" s="43"/>
      <c r="AA2" s="43"/>
      <c r="AB2" s="43"/>
      <c r="AC2" s="43"/>
      <c r="AD2" s="43"/>
      <c r="AE2" s="43"/>
    </row>
    <row r="3" spans="1:31">
      <c r="A3" s="43"/>
      <c r="B3" s="43"/>
      <c r="C3" s="43"/>
      <c r="D3" s="43"/>
      <c r="E3" s="43"/>
      <c r="F3" s="43"/>
      <c r="G3" s="43"/>
      <c r="H3" s="110"/>
      <c r="I3" s="43"/>
      <c r="J3" s="427"/>
      <c r="K3" s="428"/>
      <c r="L3" s="428"/>
      <c r="M3" s="428"/>
      <c r="N3" s="428"/>
      <c r="O3" s="429"/>
      <c r="P3" s="43"/>
      <c r="Q3" s="43"/>
      <c r="R3" s="43"/>
      <c r="S3" s="43"/>
      <c r="T3" s="43"/>
      <c r="U3" s="433" t="s">
        <v>115</v>
      </c>
      <c r="V3" s="434"/>
      <c r="W3" s="43"/>
      <c r="X3" s="43"/>
      <c r="Y3" s="43"/>
      <c r="Z3" s="43"/>
      <c r="AA3" s="43"/>
      <c r="AB3" s="43"/>
      <c r="AC3" s="43"/>
      <c r="AD3" s="43"/>
      <c r="AE3" s="43"/>
    </row>
    <row r="4" spans="1:31">
      <c r="A4" s="43"/>
      <c r="B4" s="43"/>
      <c r="C4" s="43"/>
      <c r="D4" s="43"/>
      <c r="E4" s="43"/>
      <c r="F4" s="43"/>
      <c r="G4" s="43"/>
      <c r="H4" s="110"/>
      <c r="I4" s="43"/>
      <c r="J4" s="427"/>
      <c r="K4" s="428"/>
      <c r="L4" s="428"/>
      <c r="M4" s="428"/>
      <c r="N4" s="428"/>
      <c r="O4" s="429"/>
      <c r="P4" s="43"/>
      <c r="Q4" s="43"/>
      <c r="R4" s="43"/>
      <c r="S4" s="43"/>
      <c r="T4" s="43"/>
      <c r="U4" s="435" t="s">
        <v>116</v>
      </c>
      <c r="V4" s="436"/>
      <c r="W4" s="43"/>
      <c r="X4" s="43"/>
      <c r="Y4" s="43"/>
      <c r="Z4" s="43"/>
      <c r="AA4" s="43"/>
      <c r="AB4" s="43"/>
      <c r="AC4" s="43"/>
      <c r="AD4" s="43"/>
      <c r="AE4" s="43"/>
    </row>
    <row r="5" spans="1:31">
      <c r="A5" s="43"/>
      <c r="B5" s="197"/>
      <c r="C5" s="197"/>
      <c r="D5" s="197"/>
      <c r="E5" s="197"/>
      <c r="F5" s="43"/>
      <c r="G5" s="43"/>
      <c r="H5" s="110"/>
      <c r="I5" s="43"/>
      <c r="J5" s="427"/>
      <c r="K5" s="428"/>
      <c r="L5" s="428"/>
      <c r="M5" s="428"/>
      <c r="N5" s="428"/>
      <c r="O5" s="429"/>
      <c r="P5" s="43"/>
      <c r="Q5" s="43"/>
      <c r="R5" s="43"/>
      <c r="S5" s="43"/>
      <c r="T5" s="43"/>
      <c r="U5" s="43"/>
      <c r="V5" s="43"/>
      <c r="W5" s="43"/>
      <c r="X5" s="43"/>
      <c r="Y5" s="43"/>
      <c r="Z5" s="43"/>
      <c r="AA5" s="43"/>
      <c r="AB5" s="43"/>
      <c r="AC5" s="43"/>
      <c r="AD5" s="43"/>
      <c r="AE5" s="43"/>
    </row>
    <row r="6" spans="1:31" ht="15" customHeight="1">
      <c r="A6" s="43"/>
      <c r="B6" s="40"/>
      <c r="C6" s="40"/>
      <c r="D6" s="40"/>
      <c r="E6" s="40"/>
      <c r="F6" s="43"/>
      <c r="G6" s="43"/>
      <c r="H6" s="110"/>
      <c r="I6" s="43"/>
      <c r="J6" s="427"/>
      <c r="K6" s="428"/>
      <c r="L6" s="428"/>
      <c r="M6" s="428"/>
      <c r="N6" s="428"/>
      <c r="O6" s="429"/>
      <c r="P6" s="43"/>
      <c r="Q6" s="43"/>
      <c r="R6" s="43"/>
      <c r="S6" s="43"/>
      <c r="T6" s="43"/>
      <c r="U6" s="43"/>
      <c r="V6" s="43"/>
      <c r="W6" s="43"/>
      <c r="X6" s="43"/>
      <c r="Y6" s="43"/>
      <c r="Z6" s="43"/>
      <c r="AA6" s="43"/>
      <c r="AB6" s="43"/>
      <c r="AC6" s="43"/>
      <c r="AD6" s="43"/>
      <c r="AE6" s="43"/>
    </row>
    <row r="7" spans="1:31">
      <c r="A7" s="43"/>
      <c r="B7" s="43"/>
      <c r="C7" s="43"/>
      <c r="D7" s="43"/>
      <c r="E7" s="43"/>
      <c r="F7" s="43"/>
      <c r="G7" s="43"/>
      <c r="H7" s="110"/>
      <c r="I7" s="43"/>
      <c r="J7" s="427"/>
      <c r="K7" s="428"/>
      <c r="L7" s="428"/>
      <c r="M7" s="428"/>
      <c r="N7" s="428"/>
      <c r="O7" s="429"/>
      <c r="P7" s="43"/>
      <c r="Q7" s="43"/>
      <c r="R7" s="43"/>
      <c r="S7" s="43"/>
      <c r="T7" s="43"/>
      <c r="U7" s="43"/>
      <c r="V7" s="43"/>
      <c r="W7" s="43"/>
      <c r="X7" s="43"/>
      <c r="Y7" s="43"/>
      <c r="Z7" s="43"/>
      <c r="AA7" s="43"/>
      <c r="AB7" s="43"/>
      <c r="AC7" s="43"/>
      <c r="AD7" s="43"/>
      <c r="AE7" s="43"/>
    </row>
    <row r="8" spans="1:31" ht="15" thickBot="1">
      <c r="A8" s="43"/>
      <c r="B8" s="43"/>
      <c r="C8" s="43"/>
      <c r="D8" s="43"/>
      <c r="E8" s="43"/>
      <c r="F8" s="43"/>
      <c r="G8" s="43"/>
      <c r="H8" s="110"/>
      <c r="I8" s="43"/>
      <c r="J8" s="427"/>
      <c r="K8" s="428"/>
      <c r="L8" s="428"/>
      <c r="M8" s="428"/>
      <c r="N8" s="428"/>
      <c r="O8" s="429"/>
      <c r="P8" s="43"/>
      <c r="Q8" s="43"/>
      <c r="R8" s="43"/>
      <c r="S8" s="43"/>
      <c r="T8" s="43"/>
      <c r="U8" s="43"/>
      <c r="V8" s="43"/>
      <c r="W8" s="43"/>
      <c r="X8" s="43"/>
      <c r="Y8" s="43"/>
      <c r="Z8" s="43"/>
      <c r="AA8" s="43"/>
      <c r="AB8" s="43"/>
      <c r="AC8" s="43"/>
      <c r="AD8" s="43"/>
      <c r="AE8" s="43"/>
    </row>
    <row r="9" spans="1:31">
      <c r="A9" s="43"/>
      <c r="B9" s="394" t="s">
        <v>109</v>
      </c>
      <c r="C9" s="395"/>
      <c r="D9" s="395"/>
      <c r="E9" s="396"/>
      <c r="F9" s="43"/>
      <c r="G9" s="43"/>
      <c r="H9" s="110"/>
      <c r="I9" s="43"/>
      <c r="J9" s="427"/>
      <c r="K9" s="428"/>
      <c r="L9" s="428"/>
      <c r="M9" s="428"/>
      <c r="N9" s="428"/>
      <c r="O9" s="429"/>
      <c r="P9" s="43"/>
      <c r="Q9" s="43"/>
      <c r="R9" s="43"/>
      <c r="S9" s="43"/>
      <c r="T9" s="43"/>
      <c r="U9" s="43"/>
      <c r="V9" s="43"/>
      <c r="W9" s="43"/>
      <c r="X9" s="43"/>
      <c r="Y9" s="43"/>
      <c r="Z9" s="43"/>
      <c r="AA9" s="43"/>
      <c r="AB9" s="43"/>
      <c r="AC9" s="43"/>
      <c r="AD9" s="43"/>
      <c r="AE9" s="43"/>
    </row>
    <row r="10" spans="1:31" ht="15" thickBot="1">
      <c r="A10" s="43"/>
      <c r="B10" s="397"/>
      <c r="C10" s="398"/>
      <c r="D10" s="398"/>
      <c r="E10" s="399"/>
      <c r="F10" s="43"/>
      <c r="G10" s="43"/>
      <c r="H10" s="110"/>
      <c r="I10" s="43"/>
      <c r="J10" s="427"/>
      <c r="K10" s="428"/>
      <c r="L10" s="428"/>
      <c r="M10" s="428"/>
      <c r="N10" s="428"/>
      <c r="O10" s="429"/>
      <c r="P10" s="43"/>
      <c r="Q10" s="43"/>
      <c r="R10" s="43"/>
      <c r="S10" s="43"/>
      <c r="T10" s="43"/>
      <c r="U10" s="43"/>
      <c r="V10" s="43"/>
      <c r="W10" s="43"/>
      <c r="X10" s="43"/>
      <c r="Y10" s="43"/>
      <c r="Z10" s="43"/>
      <c r="AA10" s="43"/>
      <c r="AB10" s="43"/>
      <c r="AC10" s="43"/>
      <c r="AD10" s="43"/>
      <c r="AE10" s="43"/>
    </row>
    <row r="11" spans="1:31" ht="15" customHeight="1">
      <c r="A11" s="43"/>
      <c r="B11" s="400" t="s">
        <v>123</v>
      </c>
      <c r="C11" s="401"/>
      <c r="D11" s="401"/>
      <c r="E11" s="402"/>
      <c r="F11" s="43"/>
      <c r="G11" s="43"/>
      <c r="H11" s="110"/>
      <c r="I11" s="43"/>
      <c r="J11" s="427"/>
      <c r="K11" s="428"/>
      <c r="L11" s="428"/>
      <c r="M11" s="428"/>
      <c r="N11" s="428"/>
      <c r="O11" s="429"/>
      <c r="P11" s="43"/>
      <c r="Q11" s="43"/>
      <c r="R11" s="43"/>
      <c r="S11" s="43"/>
      <c r="T11" s="43"/>
      <c r="U11" s="43"/>
      <c r="V11" s="43"/>
      <c r="W11" s="43"/>
      <c r="X11" s="43"/>
      <c r="Y11" s="43"/>
      <c r="Z11" s="43"/>
      <c r="AA11" s="43"/>
      <c r="AB11" s="43"/>
      <c r="AC11" s="43"/>
      <c r="AD11" s="43"/>
      <c r="AE11" s="43"/>
    </row>
    <row r="12" spans="1:31" ht="15" thickBot="1">
      <c r="A12" s="43"/>
      <c r="B12" s="403" t="s">
        <v>124</v>
      </c>
      <c r="C12" s="404"/>
      <c r="D12" s="404"/>
      <c r="E12" s="405"/>
      <c r="F12" s="43"/>
      <c r="G12" s="43"/>
      <c r="H12" s="110"/>
      <c r="I12" s="43"/>
      <c r="J12" s="427"/>
      <c r="K12" s="428"/>
      <c r="L12" s="428"/>
      <c r="M12" s="428"/>
      <c r="N12" s="428"/>
      <c r="O12" s="429"/>
      <c r="P12" s="43"/>
      <c r="Q12" s="43"/>
      <c r="R12" s="43"/>
      <c r="S12" s="43"/>
      <c r="T12" s="43"/>
      <c r="U12" s="43"/>
      <c r="V12" s="43"/>
      <c r="W12" s="43"/>
      <c r="X12" s="43"/>
      <c r="Y12" s="43"/>
      <c r="Z12" s="43"/>
      <c r="AA12" s="43"/>
      <c r="AB12" s="43"/>
      <c r="AC12" s="43"/>
      <c r="AD12" s="43"/>
      <c r="AE12" s="43"/>
    </row>
    <row r="13" spans="1:31" ht="15" thickBot="1">
      <c r="A13" s="43"/>
      <c r="B13" s="43"/>
      <c r="C13" s="43"/>
      <c r="D13" s="43"/>
      <c r="E13" s="43"/>
      <c r="F13" s="43"/>
      <c r="G13" s="43"/>
      <c r="H13" s="110"/>
      <c r="I13" s="43"/>
      <c r="J13" s="427"/>
      <c r="K13" s="428"/>
      <c r="L13" s="428"/>
      <c r="M13" s="428"/>
      <c r="N13" s="428"/>
      <c r="O13" s="429"/>
      <c r="P13" s="43"/>
      <c r="Q13" s="43"/>
      <c r="R13" s="43"/>
      <c r="S13" s="43"/>
      <c r="T13" s="43"/>
      <c r="U13" s="43"/>
      <c r="V13" s="43"/>
      <c r="W13" s="43"/>
      <c r="X13" s="43"/>
      <c r="Y13" s="43"/>
      <c r="Z13" s="43"/>
      <c r="AA13" s="43"/>
      <c r="AB13" s="43"/>
      <c r="AC13" s="43"/>
      <c r="AD13" s="43"/>
      <c r="AE13" s="43"/>
    </row>
    <row r="14" spans="1:31" ht="15" thickBot="1">
      <c r="A14" s="43"/>
      <c r="B14" s="406" t="s">
        <v>126</v>
      </c>
      <c r="C14" s="407"/>
      <c r="D14" s="407"/>
      <c r="E14" s="408"/>
      <c r="F14" s="43"/>
      <c r="G14" s="43"/>
      <c r="H14" s="110"/>
      <c r="I14" s="43"/>
      <c r="J14" s="430"/>
      <c r="K14" s="431"/>
      <c r="L14" s="431"/>
      <c r="M14" s="431"/>
      <c r="N14" s="431"/>
      <c r="O14" s="432"/>
      <c r="P14" s="43"/>
      <c r="Q14" s="43"/>
      <c r="R14" s="43"/>
      <c r="S14" s="43"/>
      <c r="T14" s="43"/>
      <c r="U14" s="43"/>
      <c r="V14" s="43"/>
      <c r="W14" s="43"/>
      <c r="X14" s="43"/>
      <c r="Y14" s="43"/>
      <c r="Z14" s="43"/>
      <c r="AA14" s="43"/>
      <c r="AB14" s="43"/>
      <c r="AC14" s="43"/>
      <c r="AD14" s="43"/>
      <c r="AE14" s="43"/>
    </row>
    <row r="15" spans="1:31">
      <c r="A15" s="43"/>
      <c r="B15" s="110"/>
      <c r="C15" s="110"/>
      <c r="D15" s="110"/>
      <c r="E15" s="110"/>
      <c r="F15" s="110"/>
      <c r="G15" s="110"/>
      <c r="H15" s="110"/>
      <c r="I15" s="43"/>
      <c r="J15" s="43"/>
      <c r="K15" s="43"/>
      <c r="L15" s="43"/>
      <c r="M15" s="43"/>
      <c r="N15" s="43"/>
      <c r="O15" s="43"/>
      <c r="P15" s="43"/>
      <c r="Q15" s="43"/>
      <c r="R15" s="43"/>
      <c r="S15" s="43"/>
      <c r="T15" s="43"/>
      <c r="U15" s="43"/>
      <c r="V15" s="43"/>
      <c r="W15" s="43"/>
      <c r="X15" s="43"/>
      <c r="Y15" s="43"/>
      <c r="Z15" s="43"/>
      <c r="AA15" s="43"/>
      <c r="AB15" s="43"/>
      <c r="AC15" s="43"/>
      <c r="AD15" s="43"/>
      <c r="AE15" s="43"/>
    </row>
    <row r="16" spans="1:31">
      <c r="A16" s="43"/>
      <c r="B16" s="110"/>
      <c r="C16" s="110"/>
      <c r="D16" s="110"/>
      <c r="E16" s="110"/>
      <c r="F16" s="110"/>
      <c r="G16" s="110"/>
      <c r="H16" s="110"/>
      <c r="I16" s="43"/>
      <c r="J16" s="43"/>
      <c r="K16" s="43"/>
      <c r="L16" s="43"/>
      <c r="M16" s="43"/>
      <c r="N16" s="43"/>
      <c r="O16" s="43"/>
      <c r="P16" s="43"/>
      <c r="Q16" s="43"/>
      <c r="R16" s="43"/>
      <c r="S16" s="43"/>
      <c r="T16" s="43"/>
      <c r="U16" s="43"/>
      <c r="V16" s="43"/>
      <c r="W16" s="43"/>
      <c r="X16" s="43"/>
      <c r="Y16" s="43"/>
      <c r="Z16" s="43"/>
      <c r="AA16" s="43"/>
      <c r="AB16" s="43"/>
      <c r="AC16" s="43"/>
      <c r="AD16" s="43"/>
      <c r="AE16" s="43"/>
    </row>
    <row r="17" spans="1:31">
      <c r="A17" s="43"/>
      <c r="B17" s="43"/>
      <c r="C17" s="43"/>
      <c r="D17" s="43"/>
      <c r="E17" s="43"/>
      <c r="F17" s="43"/>
      <c r="G17" s="43"/>
      <c r="H17" s="43"/>
      <c r="I17" s="43"/>
      <c r="J17" s="43"/>
      <c r="K17" s="43"/>
      <c r="L17" s="43"/>
      <c r="M17" s="43"/>
      <c r="N17" s="43"/>
      <c r="O17" s="43"/>
      <c r="P17" s="43"/>
      <c r="Q17" s="43"/>
      <c r="R17" s="43"/>
      <c r="S17" s="43"/>
      <c r="T17" s="43"/>
      <c r="U17" s="43"/>
      <c r="V17" s="43"/>
      <c r="W17" s="43"/>
      <c r="X17" s="43"/>
      <c r="Y17" s="43"/>
      <c r="Z17" s="43"/>
      <c r="AA17" s="43"/>
      <c r="AB17" s="43"/>
      <c r="AC17" s="43"/>
      <c r="AD17" s="43"/>
      <c r="AE17" s="43"/>
    </row>
    <row r="18" spans="1:31">
      <c r="A18" s="43"/>
      <c r="B18" s="43"/>
      <c r="C18" s="43"/>
      <c r="D18" s="43"/>
      <c r="E18" s="43"/>
      <c r="F18" s="43"/>
      <c r="G18" s="43"/>
      <c r="H18" s="43"/>
      <c r="I18" s="43"/>
      <c r="J18" s="43"/>
      <c r="K18" s="43"/>
      <c r="L18" s="43"/>
      <c r="M18" s="43"/>
      <c r="N18" s="43"/>
      <c r="O18" s="43"/>
      <c r="P18" s="43"/>
      <c r="Q18" s="43"/>
      <c r="R18" s="43"/>
      <c r="S18" s="43"/>
      <c r="T18" s="43"/>
      <c r="U18" s="43"/>
      <c r="V18" s="43"/>
      <c r="W18" s="43"/>
      <c r="X18" s="43"/>
      <c r="Y18" s="43"/>
      <c r="Z18" s="43"/>
      <c r="AA18" s="43"/>
      <c r="AB18" s="43"/>
      <c r="AC18" s="43"/>
      <c r="AD18" s="43"/>
      <c r="AE18" s="43"/>
    </row>
    <row r="19" spans="1:31">
      <c r="A19" s="43"/>
      <c r="B19" s="43"/>
      <c r="C19" s="43"/>
      <c r="D19" s="43"/>
      <c r="E19" s="43"/>
      <c r="F19" s="43"/>
      <c r="G19" s="43"/>
      <c r="H19" s="43"/>
      <c r="I19" s="43"/>
      <c r="J19" s="43"/>
      <c r="K19" s="43"/>
      <c r="L19" s="43"/>
      <c r="M19" s="43"/>
      <c r="N19" s="43"/>
      <c r="O19" s="43"/>
      <c r="P19" s="43"/>
      <c r="Q19" s="43"/>
      <c r="R19" s="43"/>
      <c r="S19" s="43"/>
      <c r="T19" s="43"/>
      <c r="U19" s="43"/>
      <c r="V19" s="43"/>
      <c r="W19" s="43"/>
      <c r="X19" s="43"/>
      <c r="Y19" s="43"/>
      <c r="Z19" s="43"/>
      <c r="AA19" s="43"/>
      <c r="AB19" s="43"/>
      <c r="AC19" s="43"/>
      <c r="AD19" s="43"/>
      <c r="AE19" s="43"/>
    </row>
    <row r="20" spans="1:31">
      <c r="A20" s="43"/>
      <c r="B20" s="43"/>
      <c r="C20" s="43"/>
      <c r="D20" s="43"/>
      <c r="E20" s="43"/>
      <c r="F20" s="43"/>
      <c r="G20" s="43"/>
      <c r="H20" s="43"/>
      <c r="I20" s="43"/>
      <c r="J20" s="43"/>
      <c r="K20" s="43"/>
      <c r="L20" s="43"/>
      <c r="M20" s="43"/>
      <c r="N20" s="43"/>
      <c r="O20" s="43"/>
      <c r="P20" s="43"/>
      <c r="Q20" s="43"/>
      <c r="R20" s="43"/>
      <c r="S20" s="43"/>
      <c r="T20" s="43"/>
      <c r="U20" s="43"/>
      <c r="V20" s="43"/>
      <c r="W20" s="43"/>
      <c r="X20" s="43"/>
      <c r="Y20" s="43"/>
      <c r="Z20" s="43"/>
      <c r="AA20" s="43"/>
      <c r="AB20" s="43"/>
      <c r="AC20" s="43"/>
      <c r="AD20" s="43"/>
      <c r="AE20" s="43"/>
    </row>
    <row r="21" spans="1:31">
      <c r="A21" s="43"/>
      <c r="B21" s="43"/>
      <c r="C21" s="43"/>
      <c r="D21" s="43"/>
      <c r="E21" s="43"/>
      <c r="F21" s="43"/>
      <c r="G21" s="43"/>
      <c r="H21" s="43"/>
      <c r="I21" s="43"/>
      <c r="J21" s="43"/>
      <c r="K21" s="43"/>
      <c r="L21" s="43"/>
      <c r="M21" s="43"/>
      <c r="N21" s="43"/>
      <c r="O21" s="43"/>
      <c r="P21" s="43"/>
      <c r="Q21" s="43"/>
      <c r="R21" s="43"/>
      <c r="S21" s="43"/>
      <c r="T21" s="43"/>
      <c r="U21" s="43"/>
      <c r="V21" s="43"/>
      <c r="W21" s="43"/>
      <c r="X21" s="43"/>
      <c r="Y21" s="43"/>
      <c r="Z21" s="43"/>
      <c r="AA21" s="43"/>
      <c r="AB21" s="43"/>
      <c r="AC21" s="43"/>
      <c r="AD21" s="43"/>
      <c r="AE21" s="43"/>
    </row>
    <row r="22" spans="1:31">
      <c r="A22" s="43"/>
      <c r="B22" s="43"/>
      <c r="C22" s="43"/>
      <c r="D22" s="43"/>
      <c r="E22" s="43"/>
      <c r="F22" s="43"/>
      <c r="G22" s="43"/>
      <c r="H22" s="43"/>
      <c r="I22" s="43"/>
      <c r="J22" s="43"/>
      <c r="K22" s="43"/>
      <c r="L22" s="43"/>
      <c r="M22" s="43"/>
      <c r="N22" s="43"/>
      <c r="O22" s="43"/>
      <c r="P22" s="43"/>
      <c r="Q22" s="43"/>
      <c r="R22" s="43"/>
      <c r="S22" s="43"/>
      <c r="T22" s="43"/>
      <c r="U22" s="43"/>
      <c r="V22" s="43"/>
      <c r="W22" s="43"/>
      <c r="X22" s="43"/>
      <c r="Y22" s="43"/>
      <c r="Z22" s="43"/>
      <c r="AA22" s="43"/>
      <c r="AB22" s="43"/>
      <c r="AC22" s="43"/>
      <c r="AD22" s="43"/>
      <c r="AE22" s="43"/>
    </row>
    <row r="23" spans="1:31">
      <c r="A23" s="43"/>
      <c r="B23" s="43"/>
      <c r="C23" s="43"/>
      <c r="D23" s="43"/>
      <c r="E23" s="43"/>
      <c r="F23" s="43"/>
      <c r="G23" s="43"/>
      <c r="H23" s="43"/>
      <c r="I23" s="43"/>
      <c r="J23" s="43"/>
      <c r="K23" s="43"/>
      <c r="L23" s="43"/>
      <c r="M23" s="43"/>
      <c r="N23" s="43"/>
      <c r="O23" s="43"/>
      <c r="P23" s="43"/>
      <c r="Q23" s="43"/>
      <c r="R23" s="43"/>
      <c r="S23" s="43"/>
      <c r="T23" s="43"/>
      <c r="U23" s="43"/>
      <c r="V23" s="43"/>
      <c r="W23" s="43"/>
      <c r="X23" s="43"/>
      <c r="Y23" s="43"/>
      <c r="Z23" s="43"/>
      <c r="AA23" s="43"/>
      <c r="AB23" s="43"/>
      <c r="AC23" s="43"/>
      <c r="AD23" s="43"/>
      <c r="AE23" s="43"/>
    </row>
    <row r="24" spans="1:31">
      <c r="A24" s="43"/>
      <c r="B24" s="43"/>
      <c r="C24" s="43"/>
      <c r="D24" s="43"/>
      <c r="E24" s="43"/>
      <c r="F24" s="43"/>
      <c r="G24" s="43"/>
      <c r="H24" s="43"/>
      <c r="I24" s="43"/>
      <c r="J24" s="43"/>
      <c r="K24" s="43"/>
      <c r="L24" s="43"/>
      <c r="M24" s="43"/>
      <c r="N24" s="43"/>
      <c r="O24" s="43"/>
      <c r="P24" s="43"/>
      <c r="Q24" s="43"/>
      <c r="R24" s="43"/>
      <c r="S24" s="43"/>
      <c r="T24" s="43"/>
      <c r="U24" s="43"/>
      <c r="V24" s="43"/>
      <c r="W24" s="43"/>
      <c r="X24" s="43"/>
      <c r="Y24" s="43"/>
      <c r="Z24" s="43"/>
      <c r="AA24" s="43"/>
      <c r="AB24" s="43"/>
      <c r="AC24" s="43"/>
      <c r="AD24" s="43"/>
      <c r="AE24" s="43"/>
    </row>
    <row r="25" spans="1:31" ht="15" thickBot="1">
      <c r="A25" s="43"/>
      <c r="B25" s="43"/>
      <c r="C25" s="43"/>
      <c r="D25" s="43"/>
      <c r="E25" s="43"/>
      <c r="F25" s="43"/>
      <c r="G25" s="43"/>
      <c r="H25" s="43"/>
      <c r="I25" s="43"/>
      <c r="J25" s="43"/>
      <c r="K25" s="43"/>
      <c r="L25" s="43"/>
      <c r="M25" s="43"/>
      <c r="N25" s="43"/>
      <c r="O25" s="43"/>
      <c r="P25" s="43"/>
      <c r="Q25" s="43"/>
      <c r="R25" s="43"/>
      <c r="S25" s="43"/>
      <c r="T25" s="43"/>
      <c r="U25" s="43"/>
      <c r="V25" s="43"/>
      <c r="W25" s="43"/>
      <c r="X25" s="43"/>
      <c r="Y25" s="43"/>
      <c r="Z25" s="43"/>
      <c r="AA25" s="43"/>
      <c r="AB25" s="43"/>
      <c r="AC25" s="43"/>
      <c r="AD25" s="43"/>
      <c r="AE25" s="43"/>
    </row>
    <row r="26" spans="1:31">
      <c r="A26" s="43"/>
      <c r="B26" s="43"/>
      <c r="C26" s="43"/>
      <c r="D26" s="43"/>
      <c r="E26" s="43"/>
      <c r="F26" s="43"/>
      <c r="G26" s="43"/>
      <c r="H26" s="43"/>
      <c r="I26" s="409" t="s">
        <v>130</v>
      </c>
      <c r="J26" s="410"/>
      <c r="K26" s="410"/>
      <c r="L26" s="410"/>
      <c r="M26" s="410"/>
      <c r="N26" s="410"/>
      <c r="O26" s="410"/>
      <c r="P26" s="411"/>
      <c r="Q26" s="43"/>
      <c r="R26" s="43"/>
      <c r="S26" s="43"/>
      <c r="T26" s="43"/>
      <c r="U26" s="43"/>
      <c r="V26" s="43"/>
      <c r="W26" s="43"/>
      <c r="X26" s="43"/>
      <c r="Y26" s="43"/>
      <c r="Z26" s="43"/>
      <c r="AA26" s="43"/>
      <c r="AB26" s="43"/>
      <c r="AC26" s="43"/>
      <c r="AD26" s="43"/>
      <c r="AE26" s="43"/>
    </row>
    <row r="27" spans="1:31">
      <c r="A27" s="43"/>
      <c r="B27" s="43"/>
      <c r="C27" s="43"/>
      <c r="D27" s="43"/>
      <c r="E27" s="43"/>
      <c r="F27" s="43"/>
      <c r="G27" s="43"/>
      <c r="H27" s="43"/>
      <c r="I27" s="412"/>
      <c r="J27" s="413"/>
      <c r="K27" s="413"/>
      <c r="L27" s="413"/>
      <c r="M27" s="413"/>
      <c r="N27" s="413"/>
      <c r="O27" s="413"/>
      <c r="P27" s="414"/>
      <c r="Q27" s="43"/>
      <c r="R27" s="43"/>
      <c r="S27" s="43"/>
      <c r="T27" s="43"/>
      <c r="U27" s="43"/>
      <c r="V27" s="43"/>
      <c r="W27" s="43"/>
      <c r="X27" s="43"/>
      <c r="Y27" s="43"/>
      <c r="Z27" s="43"/>
      <c r="AA27" s="43"/>
      <c r="AB27" s="43"/>
      <c r="AC27" s="43"/>
      <c r="AD27" s="43"/>
      <c r="AE27" s="43"/>
    </row>
    <row r="28" spans="1:31" ht="15" thickBot="1">
      <c r="A28" s="43"/>
      <c r="B28" s="43"/>
      <c r="C28" s="43"/>
      <c r="D28" s="43"/>
      <c r="E28" s="43"/>
      <c r="F28" s="43"/>
      <c r="G28" s="43"/>
      <c r="H28" s="43"/>
      <c r="I28" s="415"/>
      <c r="J28" s="416"/>
      <c r="K28" s="416"/>
      <c r="L28" s="416"/>
      <c r="M28" s="416"/>
      <c r="N28" s="416"/>
      <c r="O28" s="416"/>
      <c r="P28" s="417"/>
      <c r="Q28" s="43"/>
      <c r="R28" s="43"/>
      <c r="S28" s="43"/>
      <c r="T28" s="43"/>
      <c r="U28" s="43"/>
      <c r="V28" s="43"/>
      <c r="W28" s="43"/>
      <c r="X28" s="43"/>
      <c r="Y28" s="43"/>
      <c r="Z28" s="43"/>
      <c r="AA28" s="43"/>
      <c r="AB28" s="43"/>
      <c r="AC28" s="43"/>
      <c r="AD28" s="43"/>
      <c r="AE28" s="43"/>
    </row>
    <row r="29" spans="1:31">
      <c r="A29" s="43"/>
      <c r="B29" s="43"/>
      <c r="C29" s="43"/>
      <c r="D29" s="43"/>
      <c r="E29" s="43"/>
      <c r="F29" s="43"/>
      <c r="G29" s="43"/>
      <c r="H29" s="43"/>
      <c r="I29" s="418"/>
      <c r="J29" s="419"/>
      <c r="K29" s="419"/>
      <c r="L29" s="419"/>
      <c r="M29" s="419"/>
      <c r="N29" s="419"/>
      <c r="O29" s="419"/>
      <c r="P29" s="420"/>
      <c r="Q29" s="43"/>
      <c r="R29" s="43"/>
      <c r="S29" s="43"/>
      <c r="T29" s="43"/>
      <c r="U29" s="43"/>
      <c r="V29" s="43"/>
      <c r="W29" s="43"/>
      <c r="X29" s="43"/>
      <c r="Y29" s="43"/>
      <c r="Z29" s="43"/>
      <c r="AA29" s="43"/>
      <c r="AB29" s="43"/>
      <c r="AC29" s="43"/>
      <c r="AD29" s="43"/>
      <c r="AE29" s="43"/>
    </row>
    <row r="30" spans="1:31" ht="15" thickBot="1">
      <c r="A30" s="43"/>
      <c r="B30" s="43"/>
      <c r="C30" s="43"/>
      <c r="D30" s="43"/>
      <c r="E30" s="43"/>
      <c r="F30" s="43"/>
      <c r="G30" s="43"/>
      <c r="H30" s="43"/>
      <c r="I30" s="421"/>
      <c r="J30" s="422"/>
      <c r="K30" s="422"/>
      <c r="L30" s="422"/>
      <c r="M30" s="422"/>
      <c r="N30" s="422"/>
      <c r="O30" s="422"/>
      <c r="P30" s="423"/>
      <c r="Q30" s="43"/>
      <c r="R30" s="43"/>
      <c r="S30" s="43"/>
      <c r="T30" s="43"/>
      <c r="U30" s="43"/>
      <c r="V30" s="43"/>
      <c r="W30" s="43"/>
      <c r="X30" s="43"/>
      <c r="Y30" s="43"/>
      <c r="Z30" s="43"/>
      <c r="AA30" s="43"/>
      <c r="AB30" s="43"/>
      <c r="AC30" s="43"/>
      <c r="AD30" s="43"/>
      <c r="AE30" s="43"/>
    </row>
    <row r="31" spans="1:31">
      <c r="A31" s="43"/>
      <c r="B31" s="43"/>
      <c r="C31" s="43"/>
      <c r="D31" s="43"/>
      <c r="E31" s="43"/>
      <c r="F31" s="43"/>
      <c r="G31" s="43"/>
      <c r="H31" s="43"/>
      <c r="I31" s="43"/>
      <c r="J31" s="43"/>
      <c r="K31" s="43"/>
      <c r="L31" s="43"/>
      <c r="M31" s="43"/>
      <c r="N31" s="43"/>
      <c r="O31" s="43"/>
      <c r="P31" s="43"/>
      <c r="Q31" s="43"/>
      <c r="R31" s="43"/>
      <c r="S31" s="43"/>
      <c r="T31" s="43"/>
      <c r="U31" s="43"/>
      <c r="V31" s="43"/>
      <c r="W31" s="43"/>
      <c r="X31" s="43"/>
      <c r="Y31" s="43"/>
      <c r="Z31" s="43"/>
      <c r="AA31" s="43"/>
      <c r="AB31" s="43"/>
      <c r="AC31" s="43"/>
      <c r="AD31" s="43"/>
      <c r="AE31" s="43"/>
    </row>
    <row r="32" spans="1:31">
      <c r="A32" s="43"/>
      <c r="B32" s="43"/>
      <c r="C32" s="43"/>
      <c r="D32" s="43"/>
      <c r="E32" s="43"/>
      <c r="F32" s="43"/>
      <c r="G32" s="43"/>
      <c r="H32" s="43"/>
      <c r="I32" s="43"/>
      <c r="J32" s="43"/>
      <c r="K32" s="43"/>
      <c r="L32" s="43"/>
      <c r="M32" s="43"/>
      <c r="N32" s="43"/>
      <c r="O32" s="43"/>
      <c r="P32" s="43"/>
      <c r="Q32" s="43"/>
      <c r="R32" s="43"/>
      <c r="S32" s="43"/>
      <c r="T32" s="43"/>
      <c r="U32" s="43"/>
      <c r="V32" s="43"/>
      <c r="W32" s="43"/>
      <c r="X32" s="43"/>
      <c r="Y32" s="43"/>
      <c r="Z32" s="43"/>
      <c r="AA32" s="43"/>
      <c r="AB32" s="43"/>
      <c r="AC32" s="43"/>
      <c r="AD32" s="43"/>
      <c r="AE32" s="43"/>
    </row>
    <row r="33" spans="1:31">
      <c r="A33" s="43"/>
      <c r="B33" s="43"/>
      <c r="C33" s="43"/>
      <c r="D33" s="43"/>
      <c r="E33" s="43"/>
      <c r="F33" s="43"/>
      <c r="G33" s="43"/>
      <c r="H33" s="43"/>
      <c r="I33" s="43"/>
      <c r="J33" s="43"/>
      <c r="K33" s="43"/>
      <c r="L33" s="43"/>
      <c r="M33" s="43"/>
      <c r="N33" s="43"/>
      <c r="O33" s="43"/>
      <c r="P33" s="43"/>
      <c r="Q33" s="43"/>
      <c r="R33" s="43"/>
      <c r="S33" s="43"/>
      <c r="T33" s="43"/>
      <c r="U33" s="43"/>
      <c r="V33" s="43"/>
      <c r="W33" s="43"/>
      <c r="X33" s="43"/>
      <c r="Y33" s="43"/>
      <c r="Z33" s="43"/>
      <c r="AA33" s="43"/>
      <c r="AB33" s="43"/>
      <c r="AC33" s="43"/>
      <c r="AD33" s="43"/>
      <c r="AE33" s="43"/>
    </row>
    <row r="34" spans="1:31">
      <c r="A34" s="43"/>
      <c r="B34" s="43"/>
      <c r="C34" s="43"/>
      <c r="D34" s="43"/>
      <c r="E34" s="43"/>
      <c r="F34" s="43"/>
      <c r="G34" s="43"/>
      <c r="H34" s="43"/>
      <c r="I34" s="43"/>
      <c r="J34" s="43"/>
      <c r="K34" s="43"/>
      <c r="L34" s="43"/>
      <c r="M34" s="43"/>
      <c r="N34" s="43"/>
      <c r="O34" s="43"/>
      <c r="P34" s="43"/>
      <c r="Q34" s="43"/>
      <c r="R34" s="43"/>
      <c r="S34" s="43"/>
      <c r="T34" s="43"/>
      <c r="U34" s="43"/>
      <c r="V34" s="43"/>
      <c r="W34" s="43"/>
      <c r="X34" s="43"/>
      <c r="Y34" s="43"/>
      <c r="Z34" s="43"/>
      <c r="AA34" s="43"/>
      <c r="AB34" s="43"/>
      <c r="AC34" s="43"/>
      <c r="AD34" s="43"/>
      <c r="AE34" s="43"/>
    </row>
    <row r="35" spans="1:31">
      <c r="A35" s="43"/>
      <c r="B35" s="43"/>
      <c r="C35" s="43"/>
      <c r="D35" s="43"/>
      <c r="E35" s="43"/>
      <c r="F35" s="43"/>
      <c r="G35" s="43"/>
      <c r="H35" s="43"/>
      <c r="I35" s="43"/>
      <c r="J35" s="43"/>
      <c r="K35" s="43"/>
      <c r="L35" s="43"/>
      <c r="M35" s="43"/>
      <c r="N35" s="43"/>
      <c r="O35" s="43"/>
      <c r="P35" s="43"/>
      <c r="Q35" s="43"/>
      <c r="R35" s="43"/>
      <c r="S35" s="43"/>
      <c r="T35" s="43"/>
      <c r="U35" s="43"/>
      <c r="V35" s="43"/>
      <c r="W35" s="43"/>
      <c r="X35" s="43"/>
      <c r="Y35" s="43"/>
      <c r="Z35" s="43"/>
      <c r="AA35" s="43"/>
      <c r="AB35" s="43"/>
      <c r="AC35" s="43"/>
      <c r="AD35" s="43"/>
      <c r="AE35" s="43"/>
    </row>
    <row r="36" spans="1:31">
      <c r="A36" s="43"/>
      <c r="B36" s="43"/>
      <c r="C36" s="43"/>
      <c r="D36" s="43"/>
      <c r="E36" s="43"/>
      <c r="F36" s="43"/>
      <c r="G36" s="43"/>
      <c r="H36" s="43"/>
      <c r="I36" s="43"/>
      <c r="J36" s="43"/>
      <c r="K36" s="43"/>
      <c r="L36" s="43"/>
      <c r="M36" s="43"/>
      <c r="N36" s="43"/>
      <c r="O36" s="43"/>
      <c r="P36" s="43"/>
      <c r="Q36" s="43"/>
      <c r="R36" s="43"/>
      <c r="S36" s="43"/>
      <c r="T36" s="43"/>
      <c r="U36" s="43"/>
      <c r="V36" s="43"/>
      <c r="W36" s="43"/>
      <c r="X36" s="43"/>
      <c r="Y36" s="43"/>
      <c r="Z36" s="43"/>
      <c r="AA36" s="43"/>
      <c r="AB36" s="43"/>
      <c r="AC36" s="43"/>
      <c r="AD36" s="43"/>
      <c r="AE36" s="43"/>
    </row>
    <row r="37" spans="1:31">
      <c r="A37" s="43"/>
      <c r="B37" s="43"/>
      <c r="C37" s="43"/>
      <c r="D37" s="43"/>
      <c r="E37" s="43"/>
      <c r="F37" s="43"/>
      <c r="G37" s="43"/>
      <c r="H37" s="43"/>
      <c r="I37" s="43"/>
      <c r="J37" s="43"/>
      <c r="K37" s="43"/>
      <c r="L37" s="43"/>
      <c r="M37" s="43"/>
      <c r="N37" s="43"/>
      <c r="O37" s="43"/>
      <c r="P37" s="43"/>
      <c r="Q37" s="43"/>
      <c r="R37" s="43"/>
      <c r="S37" s="43"/>
      <c r="T37" s="43"/>
      <c r="U37" s="43"/>
      <c r="V37" s="43"/>
      <c r="W37" s="43"/>
      <c r="X37" s="43"/>
      <c r="Y37" s="43"/>
      <c r="Z37" s="43"/>
      <c r="AA37" s="43"/>
      <c r="AB37" s="43"/>
      <c r="AC37" s="43"/>
      <c r="AD37" s="43"/>
      <c r="AE37" s="43"/>
    </row>
    <row r="38" spans="1:31">
      <c r="A38" s="43"/>
      <c r="B38" s="43"/>
      <c r="C38" s="43"/>
      <c r="D38" s="43"/>
      <c r="E38" s="43"/>
      <c r="F38" s="43"/>
      <c r="G38" s="43"/>
      <c r="H38" s="43"/>
      <c r="I38" s="43"/>
      <c r="J38" s="43"/>
      <c r="K38" s="43"/>
      <c r="L38" s="43"/>
      <c r="M38" s="43"/>
      <c r="N38" s="43"/>
      <c r="O38" s="43"/>
      <c r="P38" s="43"/>
      <c r="Q38" s="43"/>
      <c r="R38" s="43"/>
      <c r="S38" s="43"/>
      <c r="T38" s="43"/>
      <c r="U38" s="43"/>
      <c r="V38" s="43"/>
      <c r="W38" s="43"/>
      <c r="X38" s="43"/>
      <c r="Y38" s="43"/>
      <c r="Z38" s="43"/>
      <c r="AA38" s="43"/>
      <c r="AB38" s="43"/>
      <c r="AC38" s="43"/>
      <c r="AD38" s="43"/>
      <c r="AE38" s="43"/>
    </row>
    <row r="39" spans="1:31">
      <c r="A39" s="43"/>
      <c r="B39" s="43"/>
      <c r="C39" s="43"/>
      <c r="D39" s="43"/>
      <c r="E39" s="43"/>
      <c r="F39" s="43"/>
      <c r="G39" s="43"/>
      <c r="H39" s="43"/>
      <c r="I39" s="43"/>
      <c r="J39" s="43"/>
      <c r="K39" s="43"/>
      <c r="L39" s="43"/>
      <c r="M39" s="43"/>
      <c r="N39" s="43"/>
      <c r="O39" s="43"/>
      <c r="P39" s="43"/>
      <c r="Q39" s="43"/>
      <c r="R39" s="43"/>
      <c r="S39" s="43"/>
      <c r="T39" s="43"/>
      <c r="U39" s="43"/>
      <c r="V39" s="43"/>
      <c r="W39" s="43"/>
      <c r="X39" s="43"/>
      <c r="Y39" s="43"/>
      <c r="Z39" s="43"/>
      <c r="AA39" s="43"/>
      <c r="AB39" s="43"/>
      <c r="AC39" s="43"/>
      <c r="AD39" s="43"/>
      <c r="AE39" s="43"/>
    </row>
    <row r="40" spans="1:31">
      <c r="A40" s="43"/>
      <c r="B40" s="43"/>
      <c r="C40" s="43"/>
      <c r="D40" s="43"/>
      <c r="E40" s="43"/>
      <c r="F40" s="43"/>
      <c r="G40" s="43"/>
      <c r="H40" s="43"/>
      <c r="I40" s="43"/>
      <c r="J40" s="43"/>
      <c r="K40" s="43"/>
      <c r="L40" s="43"/>
      <c r="M40" s="43"/>
      <c r="N40" s="43"/>
      <c r="O40" s="43"/>
      <c r="P40" s="43"/>
      <c r="Q40" s="43"/>
      <c r="R40" s="43"/>
      <c r="S40" s="43"/>
      <c r="T40" s="43"/>
      <c r="U40" s="43"/>
      <c r="V40" s="43"/>
      <c r="W40" s="43"/>
      <c r="X40" s="43"/>
      <c r="Y40" s="43"/>
      <c r="Z40" s="43"/>
      <c r="AA40" s="43"/>
      <c r="AB40" s="43"/>
      <c r="AC40" s="43"/>
      <c r="AD40" s="43"/>
      <c r="AE40" s="43"/>
    </row>
    <row r="41" spans="1:31">
      <c r="A41" s="43"/>
      <c r="B41" s="43"/>
      <c r="C41" s="43"/>
      <c r="D41" s="43"/>
      <c r="E41" s="43"/>
      <c r="F41" s="43"/>
      <c r="G41" s="43"/>
      <c r="H41" s="43"/>
      <c r="I41" s="43"/>
      <c r="J41" s="43"/>
      <c r="K41" s="43"/>
      <c r="L41" s="43"/>
      <c r="M41" s="43"/>
      <c r="N41" s="43"/>
      <c r="O41" s="43"/>
      <c r="P41" s="43"/>
      <c r="Q41" s="43"/>
      <c r="R41" s="43"/>
      <c r="S41" s="43"/>
      <c r="T41" s="43"/>
      <c r="U41" s="43"/>
      <c r="V41" s="43"/>
      <c r="W41" s="43"/>
      <c r="X41" s="43"/>
      <c r="Y41" s="43"/>
      <c r="Z41" s="43"/>
      <c r="AA41" s="43"/>
      <c r="AB41" s="43"/>
      <c r="AC41" s="43"/>
      <c r="AD41" s="43"/>
      <c r="AE41" s="43"/>
    </row>
    <row r="42" spans="1:31">
      <c r="A42" s="43"/>
      <c r="B42" s="43"/>
      <c r="C42" s="43"/>
      <c r="D42" s="43"/>
      <c r="E42" s="43"/>
      <c r="F42" s="43"/>
      <c r="G42" s="43"/>
      <c r="H42" s="43"/>
      <c r="I42" s="43"/>
      <c r="J42" s="43"/>
      <c r="K42" s="43"/>
      <c r="L42" s="43"/>
      <c r="M42" s="43"/>
      <c r="N42" s="43"/>
      <c r="O42" s="43"/>
      <c r="P42" s="43"/>
      <c r="Q42" s="43"/>
      <c r="R42" s="43"/>
      <c r="S42" s="43"/>
      <c r="T42" s="43"/>
      <c r="U42" s="43"/>
      <c r="V42" s="43"/>
      <c r="W42" s="43"/>
      <c r="X42" s="43"/>
      <c r="Y42" s="43"/>
      <c r="Z42" s="43"/>
      <c r="AA42" s="43"/>
      <c r="AB42" s="43"/>
      <c r="AC42" s="43"/>
      <c r="AD42" s="43"/>
      <c r="AE42" s="43"/>
    </row>
    <row r="43" spans="1:31">
      <c r="A43" s="43"/>
      <c r="B43" s="43"/>
      <c r="C43" s="43"/>
      <c r="D43" s="43"/>
      <c r="E43" s="43"/>
      <c r="F43" s="43"/>
      <c r="G43" s="43"/>
      <c r="H43" s="43"/>
      <c r="I43" s="43"/>
      <c r="J43" s="43"/>
      <c r="K43" s="43"/>
      <c r="L43" s="43"/>
      <c r="M43" s="43"/>
      <c r="N43" s="43"/>
      <c r="O43" s="43"/>
      <c r="P43" s="43"/>
      <c r="Q43" s="43"/>
      <c r="R43" s="43"/>
      <c r="S43" s="43"/>
      <c r="T43" s="43"/>
      <c r="U43" s="43"/>
      <c r="V43" s="43"/>
      <c r="W43" s="43"/>
      <c r="X43" s="43"/>
      <c r="Y43" s="43"/>
      <c r="Z43" s="43"/>
      <c r="AA43" s="43"/>
      <c r="AB43" s="43"/>
      <c r="AC43" s="43"/>
      <c r="AD43" s="43"/>
      <c r="AE43" s="43"/>
    </row>
    <row r="44" spans="1:31">
      <c r="A44" s="43"/>
      <c r="B44" s="43"/>
      <c r="C44" s="43"/>
      <c r="D44" s="43"/>
      <c r="E44" s="43"/>
      <c r="F44" s="43"/>
      <c r="G44" s="43"/>
      <c r="H44" s="43"/>
      <c r="I44" s="43"/>
      <c r="J44" s="43"/>
      <c r="K44" s="43"/>
      <c r="L44" s="43"/>
      <c r="M44" s="43"/>
      <c r="N44" s="43"/>
      <c r="O44" s="43"/>
      <c r="P44" s="43"/>
      <c r="Q44" s="43"/>
      <c r="R44" s="43"/>
      <c r="S44" s="43"/>
      <c r="T44" s="43"/>
      <c r="U44" s="43"/>
      <c r="V44" s="43"/>
      <c r="W44" s="43"/>
      <c r="X44" s="43"/>
      <c r="Y44" s="43"/>
      <c r="Z44" s="43"/>
      <c r="AA44" s="43"/>
      <c r="AB44" s="43"/>
      <c r="AC44" s="43"/>
      <c r="AD44" s="43"/>
      <c r="AE44" s="43"/>
    </row>
    <row r="45" spans="1:31">
      <c r="A45" s="43"/>
      <c r="B45" s="43"/>
      <c r="C45" s="43"/>
      <c r="D45" s="43"/>
      <c r="E45" s="43"/>
      <c r="F45" s="43"/>
      <c r="G45" s="43"/>
      <c r="H45" s="43"/>
      <c r="I45" s="43"/>
      <c r="J45" s="43"/>
      <c r="K45" s="43"/>
      <c r="L45" s="43"/>
      <c r="M45" s="43"/>
      <c r="N45" s="43"/>
      <c r="O45" s="43"/>
      <c r="P45" s="43"/>
      <c r="Q45" s="43"/>
      <c r="R45" s="43"/>
      <c r="S45" s="43"/>
      <c r="T45" s="43"/>
      <c r="U45" s="43"/>
      <c r="V45" s="43"/>
      <c r="W45" s="43"/>
      <c r="X45" s="43"/>
      <c r="Y45" s="43"/>
      <c r="Z45" s="43"/>
      <c r="AA45" s="43"/>
      <c r="AB45" s="43"/>
      <c r="AC45" s="43"/>
      <c r="AD45" s="43"/>
      <c r="AE45" s="43"/>
    </row>
    <row r="46" spans="1:31">
      <c r="A46" s="43"/>
      <c r="B46" s="43"/>
      <c r="C46" s="43"/>
      <c r="D46" s="43"/>
      <c r="E46" s="43"/>
      <c r="F46" s="43"/>
      <c r="G46" s="43"/>
      <c r="H46" s="43"/>
      <c r="I46" s="43"/>
      <c r="J46" s="43"/>
      <c r="K46" s="43"/>
      <c r="L46" s="43"/>
      <c r="M46" s="43"/>
      <c r="N46" s="43"/>
      <c r="O46" s="43"/>
      <c r="P46" s="43"/>
      <c r="Q46" s="43"/>
      <c r="R46" s="43"/>
      <c r="S46" s="43"/>
      <c r="T46" s="43"/>
      <c r="U46" s="43"/>
      <c r="V46" s="43"/>
      <c r="W46" s="43"/>
      <c r="X46" s="43"/>
      <c r="Y46" s="43"/>
      <c r="Z46" s="43"/>
      <c r="AA46" s="43"/>
      <c r="AB46" s="43"/>
      <c r="AC46" s="43"/>
      <c r="AD46" s="43"/>
      <c r="AE46" s="43"/>
    </row>
    <row r="47" spans="1:31">
      <c r="A47" s="43"/>
      <c r="B47" s="43"/>
      <c r="C47" s="43"/>
      <c r="D47" s="43"/>
      <c r="E47" s="43"/>
      <c r="F47" s="43"/>
      <c r="G47" s="43"/>
      <c r="H47" s="43"/>
      <c r="I47" s="43"/>
      <c r="J47" s="43"/>
      <c r="K47" s="43"/>
      <c r="L47" s="43"/>
      <c r="M47" s="43"/>
      <c r="N47" s="43"/>
      <c r="O47" s="43"/>
      <c r="P47" s="43"/>
      <c r="Q47" s="43"/>
      <c r="R47" s="43"/>
      <c r="S47" s="43"/>
      <c r="T47" s="43"/>
      <c r="U47" s="43"/>
      <c r="V47" s="43"/>
      <c r="W47" s="43"/>
      <c r="X47" s="43"/>
      <c r="Y47" s="43"/>
      <c r="Z47" s="43"/>
      <c r="AA47" s="43"/>
      <c r="AB47" s="43"/>
      <c r="AC47" s="43"/>
      <c r="AD47" s="43"/>
      <c r="AE47" s="43"/>
    </row>
    <row r="48" spans="1:31">
      <c r="A48" s="43"/>
      <c r="B48" s="43"/>
      <c r="C48" s="43"/>
      <c r="D48" s="43"/>
      <c r="E48" s="43"/>
      <c r="F48" s="43"/>
      <c r="G48" s="43"/>
      <c r="H48" s="43"/>
      <c r="I48" s="43"/>
      <c r="J48" s="43"/>
      <c r="K48" s="43"/>
      <c r="L48" s="43"/>
      <c r="M48" s="43"/>
      <c r="N48" s="43"/>
      <c r="O48" s="43"/>
      <c r="P48" s="43"/>
      <c r="Q48" s="43"/>
      <c r="R48" s="43"/>
      <c r="S48" s="43"/>
      <c r="T48" s="43"/>
      <c r="U48" s="43"/>
      <c r="V48" s="43"/>
      <c r="W48" s="43"/>
      <c r="X48" s="43"/>
      <c r="Y48" s="43"/>
      <c r="Z48" s="43"/>
      <c r="AA48" s="43"/>
      <c r="AB48" s="43"/>
      <c r="AC48" s="43"/>
      <c r="AD48" s="43"/>
      <c r="AE48" s="43"/>
    </row>
    <row r="49" spans="1:31">
      <c r="A49" s="43"/>
      <c r="B49" s="43"/>
      <c r="C49" s="43"/>
      <c r="D49" s="43"/>
      <c r="E49" s="43"/>
      <c r="F49" s="43"/>
      <c r="G49" s="43"/>
      <c r="H49" s="43"/>
      <c r="I49" s="43"/>
      <c r="J49" s="43"/>
      <c r="K49" s="43"/>
      <c r="L49" s="43"/>
      <c r="M49" s="43"/>
      <c r="N49" s="43"/>
      <c r="O49" s="43"/>
      <c r="P49" s="43"/>
      <c r="Q49" s="43"/>
      <c r="R49" s="43"/>
      <c r="S49" s="43"/>
      <c r="T49" s="43"/>
      <c r="U49" s="43"/>
      <c r="V49" s="43"/>
      <c r="W49" s="43"/>
      <c r="X49" s="43"/>
      <c r="Y49" s="43"/>
      <c r="Z49" s="43"/>
      <c r="AA49" s="43"/>
      <c r="AB49" s="43"/>
      <c r="AC49" s="43"/>
      <c r="AD49" s="43"/>
      <c r="AE49" s="43"/>
    </row>
    <row r="50" spans="1:31">
      <c r="A50" s="43"/>
      <c r="B50" s="43"/>
      <c r="C50" s="43"/>
      <c r="D50" s="43"/>
      <c r="E50" s="43"/>
      <c r="F50" s="43"/>
      <c r="G50" s="43"/>
      <c r="H50" s="43"/>
      <c r="I50" s="43"/>
      <c r="J50" s="43"/>
      <c r="K50" s="43"/>
      <c r="L50" s="43"/>
      <c r="M50" s="43"/>
      <c r="N50" s="43"/>
      <c r="O50" s="43"/>
      <c r="P50" s="43"/>
      <c r="Q50" s="43"/>
      <c r="R50" s="43"/>
      <c r="S50" s="43"/>
      <c r="T50" s="43"/>
      <c r="U50" s="43"/>
      <c r="V50" s="43"/>
      <c r="W50" s="43"/>
      <c r="X50" s="43"/>
      <c r="Y50" s="43"/>
      <c r="Z50" s="43"/>
      <c r="AA50" s="43"/>
      <c r="AB50" s="43"/>
      <c r="AC50" s="43"/>
      <c r="AD50" s="43"/>
      <c r="AE50" s="43"/>
    </row>
    <row r="51" spans="1:31">
      <c r="A51" s="43"/>
      <c r="B51" s="43"/>
      <c r="C51" s="43"/>
      <c r="D51" s="43"/>
      <c r="E51" s="43"/>
      <c r="F51" s="43"/>
      <c r="G51" s="43"/>
      <c r="H51" s="43"/>
      <c r="I51" s="43"/>
      <c r="J51" s="43"/>
      <c r="K51" s="43"/>
      <c r="L51" s="43"/>
      <c r="M51" s="43"/>
      <c r="N51" s="43"/>
      <c r="O51" s="43"/>
      <c r="P51" s="43"/>
      <c r="Q51" s="43"/>
      <c r="R51" s="43"/>
      <c r="S51" s="43"/>
      <c r="T51" s="43"/>
      <c r="U51" s="43"/>
      <c r="V51" s="43"/>
      <c r="W51" s="43"/>
      <c r="X51" s="43"/>
      <c r="Y51" s="43"/>
      <c r="Z51" s="43"/>
      <c r="AA51" s="43"/>
      <c r="AB51" s="43"/>
      <c r="AC51" s="43"/>
      <c r="AD51" s="43"/>
      <c r="AE51" s="43"/>
    </row>
    <row r="52" spans="1:31">
      <c r="A52" s="43"/>
      <c r="B52" s="43"/>
      <c r="C52" s="43"/>
      <c r="D52" s="43"/>
      <c r="E52" s="43"/>
      <c r="F52" s="43"/>
      <c r="G52" s="43"/>
      <c r="H52" s="43"/>
      <c r="I52" s="43"/>
      <c r="J52" s="43"/>
      <c r="K52" s="43"/>
      <c r="L52" s="43"/>
      <c r="M52" s="43"/>
      <c r="N52" s="43"/>
      <c r="O52" s="43"/>
      <c r="P52" s="43"/>
      <c r="Q52" s="43"/>
      <c r="R52" s="43"/>
      <c r="S52" s="43"/>
      <c r="T52" s="43"/>
      <c r="U52" s="43"/>
      <c r="V52" s="43"/>
      <c r="W52" s="43"/>
      <c r="X52" s="43"/>
      <c r="Y52" s="43"/>
      <c r="Z52" s="43"/>
      <c r="AA52" s="43"/>
      <c r="AB52" s="43"/>
      <c r="AC52" s="43"/>
      <c r="AD52" s="43"/>
      <c r="AE52" s="43"/>
    </row>
    <row r="53" spans="1:31">
      <c r="A53" s="43"/>
      <c r="B53" s="43"/>
      <c r="C53" s="43"/>
      <c r="D53" s="43"/>
      <c r="E53" s="43"/>
      <c r="F53" s="43"/>
      <c r="G53" s="43"/>
      <c r="H53" s="43"/>
      <c r="I53" s="43"/>
      <c r="J53" s="43"/>
      <c r="K53" s="43"/>
      <c r="L53" s="43"/>
      <c r="M53" s="43"/>
      <c r="N53" s="43"/>
      <c r="O53" s="43"/>
      <c r="P53" s="43"/>
      <c r="Q53" s="43"/>
      <c r="R53" s="43"/>
      <c r="S53" s="43"/>
      <c r="T53" s="43"/>
      <c r="U53" s="43"/>
      <c r="V53" s="43"/>
      <c r="W53" s="43"/>
      <c r="X53" s="43"/>
      <c r="Y53" s="43"/>
      <c r="Z53" s="43"/>
      <c r="AA53" s="43"/>
      <c r="AB53" s="43"/>
      <c r="AC53" s="43"/>
      <c r="AD53" s="43"/>
      <c r="AE53" s="43"/>
    </row>
    <row r="54" spans="1:31">
      <c r="A54" s="43"/>
      <c r="B54" s="43"/>
      <c r="C54" s="43"/>
      <c r="D54" s="43"/>
      <c r="E54" s="43"/>
      <c r="F54" s="43"/>
      <c r="G54" s="43"/>
      <c r="H54" s="43"/>
      <c r="I54" s="43"/>
      <c r="J54" s="43"/>
      <c r="K54" s="43"/>
      <c r="L54" s="43"/>
      <c r="M54" s="43"/>
      <c r="N54" s="43"/>
      <c r="O54" s="43"/>
      <c r="P54" s="43"/>
      <c r="Q54" s="43"/>
      <c r="R54" s="43"/>
      <c r="S54" s="43"/>
      <c r="T54" s="43"/>
      <c r="U54" s="43"/>
      <c r="V54" s="43"/>
      <c r="W54" s="43"/>
      <c r="X54" s="43"/>
      <c r="Y54" s="43"/>
      <c r="Z54" s="43"/>
      <c r="AA54" s="43"/>
      <c r="AB54" s="43"/>
      <c r="AC54" s="43"/>
      <c r="AD54" s="43"/>
      <c r="AE54" s="43"/>
    </row>
    <row r="55" spans="1:31">
      <c r="A55" s="43"/>
      <c r="B55" s="43"/>
      <c r="C55" s="43"/>
      <c r="D55" s="43"/>
      <c r="E55" s="43"/>
      <c r="F55" s="43"/>
      <c r="G55" s="43"/>
      <c r="H55" s="43"/>
      <c r="I55" s="43"/>
      <c r="J55" s="43"/>
      <c r="K55" s="43"/>
      <c r="L55" s="43"/>
      <c r="M55" s="43"/>
      <c r="N55" s="43"/>
      <c r="O55" s="43"/>
      <c r="P55" s="43"/>
      <c r="Q55" s="43"/>
      <c r="R55" s="43"/>
      <c r="S55" s="43"/>
      <c r="T55" s="43"/>
      <c r="U55" s="43"/>
      <c r="V55" s="43"/>
      <c r="W55" s="43"/>
      <c r="X55" s="43"/>
      <c r="Y55" s="43"/>
      <c r="Z55" s="43"/>
      <c r="AA55" s="43"/>
      <c r="AB55" s="43"/>
      <c r="AC55" s="43"/>
      <c r="AD55" s="43"/>
      <c r="AE55" s="43"/>
    </row>
    <row r="56" spans="1:31">
      <c r="A56" s="43"/>
      <c r="B56" s="43"/>
      <c r="C56" s="43"/>
      <c r="D56" s="43"/>
      <c r="E56" s="43"/>
      <c r="F56" s="43"/>
      <c r="G56" s="43"/>
      <c r="H56" s="43"/>
      <c r="I56" s="43"/>
      <c r="J56" s="43"/>
      <c r="K56" s="43"/>
      <c r="L56" s="43"/>
      <c r="M56" s="43"/>
      <c r="N56" s="43"/>
      <c r="O56" s="43"/>
      <c r="P56" s="43"/>
      <c r="Q56" s="43"/>
      <c r="R56" s="43"/>
      <c r="S56" s="43"/>
      <c r="T56" s="43"/>
      <c r="U56" s="43"/>
      <c r="V56" s="43"/>
      <c r="W56" s="43"/>
      <c r="X56" s="43"/>
      <c r="Y56" s="43"/>
      <c r="Z56" s="43"/>
      <c r="AA56" s="43"/>
      <c r="AB56" s="43"/>
      <c r="AC56" s="43"/>
      <c r="AD56" s="43"/>
      <c r="AE56" s="43"/>
    </row>
    <row r="57" spans="1:31">
      <c r="A57" s="43"/>
      <c r="B57" s="43"/>
      <c r="C57" s="43"/>
      <c r="D57" s="43"/>
      <c r="E57" s="43"/>
      <c r="F57" s="43"/>
      <c r="G57" s="43"/>
      <c r="H57" s="43"/>
      <c r="I57" s="43"/>
      <c r="J57" s="43"/>
      <c r="K57" s="43"/>
      <c r="L57" s="43"/>
      <c r="M57" s="43"/>
      <c r="N57" s="43"/>
      <c r="O57" s="43"/>
      <c r="P57" s="43"/>
      <c r="Q57" s="43"/>
      <c r="R57" s="43"/>
      <c r="S57" s="43"/>
      <c r="T57" s="43"/>
      <c r="U57" s="43"/>
      <c r="V57" s="43"/>
      <c r="W57" s="43"/>
      <c r="X57" s="43"/>
      <c r="Y57" s="43"/>
      <c r="Z57" s="43"/>
      <c r="AA57" s="43"/>
      <c r="AB57" s="43"/>
      <c r="AC57" s="43"/>
      <c r="AD57" s="43"/>
      <c r="AE57" s="43"/>
    </row>
    <row r="58" spans="1:31">
      <c r="A58" s="43"/>
      <c r="B58" s="43"/>
      <c r="C58" s="43"/>
      <c r="D58" s="43"/>
      <c r="E58" s="43"/>
      <c r="F58" s="43"/>
      <c r="G58" s="43"/>
      <c r="H58" s="43"/>
      <c r="I58" s="43"/>
      <c r="J58" s="43"/>
      <c r="K58" s="43"/>
      <c r="L58" s="43"/>
      <c r="M58" s="43"/>
      <c r="N58" s="43"/>
      <c r="O58" s="43"/>
      <c r="P58" s="43"/>
      <c r="Q58" s="43"/>
      <c r="R58" s="43"/>
      <c r="S58" s="43"/>
      <c r="T58" s="43"/>
      <c r="U58" s="43"/>
      <c r="V58" s="43"/>
      <c r="W58" s="43"/>
      <c r="X58" s="43"/>
      <c r="Y58" s="43"/>
      <c r="Z58" s="43"/>
      <c r="AA58" s="43"/>
      <c r="AB58" s="43"/>
      <c r="AC58" s="43"/>
      <c r="AD58" s="43"/>
      <c r="AE58" s="43"/>
    </row>
    <row r="59" spans="1:31">
      <c r="A59" s="43"/>
      <c r="B59" s="43"/>
      <c r="C59" s="43"/>
      <c r="D59" s="43"/>
      <c r="E59" s="43"/>
      <c r="F59" s="43"/>
      <c r="G59" s="43"/>
      <c r="H59" s="43"/>
      <c r="I59" s="43"/>
      <c r="J59" s="43"/>
      <c r="K59" s="43"/>
      <c r="L59" s="43"/>
      <c r="M59" s="43"/>
      <c r="N59" s="43"/>
      <c r="O59" s="43"/>
      <c r="P59" s="43"/>
      <c r="Q59" s="43"/>
      <c r="R59" s="43"/>
      <c r="S59" s="43"/>
      <c r="T59" s="43"/>
      <c r="U59" s="43"/>
      <c r="V59" s="43"/>
      <c r="W59" s="43"/>
      <c r="X59" s="43"/>
      <c r="Y59" s="43"/>
      <c r="Z59" s="43"/>
      <c r="AA59" s="43"/>
      <c r="AB59" s="43"/>
      <c r="AC59" s="43"/>
      <c r="AD59" s="43"/>
      <c r="AE59" s="43"/>
    </row>
    <row r="60" spans="1:31">
      <c r="A60" s="43"/>
      <c r="B60" s="43"/>
      <c r="C60" s="43"/>
      <c r="D60" s="43"/>
      <c r="E60" s="43"/>
      <c r="F60" s="43"/>
      <c r="G60" s="43"/>
      <c r="H60" s="43"/>
      <c r="I60" s="43"/>
      <c r="J60" s="43"/>
      <c r="K60" s="43"/>
      <c r="L60" s="43"/>
      <c r="M60" s="43"/>
      <c r="N60" s="43"/>
      <c r="O60" s="43"/>
      <c r="P60" s="43"/>
      <c r="Q60" s="43"/>
      <c r="R60" s="43"/>
      <c r="S60" s="43"/>
      <c r="T60" s="43"/>
      <c r="U60" s="43"/>
      <c r="V60" s="43"/>
      <c r="W60" s="43"/>
      <c r="X60" s="43"/>
      <c r="Y60" s="43"/>
      <c r="Z60" s="43"/>
      <c r="AA60" s="43"/>
      <c r="AB60" s="43"/>
      <c r="AC60" s="43"/>
      <c r="AD60" s="43"/>
      <c r="AE60" s="43"/>
    </row>
    <row r="61" spans="1:31">
      <c r="A61" s="43"/>
      <c r="B61" s="43"/>
      <c r="C61" s="43"/>
      <c r="D61" s="43"/>
      <c r="E61" s="43"/>
      <c r="F61" s="43"/>
      <c r="G61" s="43"/>
      <c r="H61" s="43"/>
      <c r="I61" s="43"/>
      <c r="J61" s="43"/>
      <c r="K61" s="43"/>
      <c r="L61" s="43"/>
      <c r="M61" s="43"/>
      <c r="N61" s="43"/>
      <c r="O61" s="43"/>
      <c r="P61" s="43"/>
      <c r="Q61" s="43"/>
      <c r="R61" s="43"/>
      <c r="S61" s="43"/>
      <c r="T61" s="43"/>
      <c r="U61" s="43"/>
      <c r="V61" s="43"/>
      <c r="W61" s="43"/>
      <c r="X61" s="43"/>
      <c r="Y61" s="43"/>
      <c r="Z61" s="43"/>
      <c r="AA61" s="43"/>
      <c r="AB61" s="43"/>
      <c r="AC61" s="43"/>
      <c r="AD61" s="43"/>
      <c r="AE61" s="43"/>
    </row>
    <row r="62" spans="1:31">
      <c r="A62" s="43"/>
      <c r="B62" s="43"/>
      <c r="C62" s="43"/>
      <c r="D62" s="43"/>
      <c r="E62" s="43"/>
      <c r="F62" s="43"/>
      <c r="G62" s="43"/>
      <c r="H62" s="43"/>
      <c r="I62" s="43"/>
      <c r="J62" s="43"/>
      <c r="K62" s="43"/>
      <c r="L62" s="43"/>
      <c r="M62" s="43"/>
      <c r="N62" s="43"/>
      <c r="O62" s="43"/>
      <c r="P62" s="43"/>
      <c r="Q62" s="43"/>
      <c r="R62" s="43"/>
      <c r="S62" s="43"/>
      <c r="T62" s="43"/>
      <c r="U62" s="43"/>
      <c r="V62" s="43"/>
      <c r="W62" s="43"/>
      <c r="X62" s="43"/>
      <c r="Y62" s="43"/>
      <c r="Z62" s="43"/>
      <c r="AA62" s="43"/>
      <c r="AB62" s="43"/>
      <c r="AC62" s="43"/>
      <c r="AD62" s="43"/>
      <c r="AE62" s="43"/>
    </row>
    <row r="63" spans="1:31">
      <c r="A63" s="43"/>
      <c r="B63" s="43"/>
      <c r="C63" s="43"/>
      <c r="D63" s="43"/>
      <c r="E63" s="43"/>
      <c r="F63" s="43"/>
      <c r="G63" s="43"/>
      <c r="H63" s="43"/>
      <c r="I63" s="43"/>
      <c r="J63" s="43"/>
      <c r="K63" s="43"/>
      <c r="L63" s="43"/>
      <c r="M63" s="43"/>
      <c r="N63" s="43"/>
      <c r="O63" s="43"/>
      <c r="P63" s="43"/>
      <c r="Q63" s="43"/>
      <c r="R63" s="43"/>
      <c r="S63" s="43"/>
      <c r="T63" s="43"/>
      <c r="U63" s="43"/>
      <c r="V63" s="43"/>
      <c r="W63" s="43"/>
      <c r="X63" s="43"/>
      <c r="Y63" s="43"/>
      <c r="Z63" s="43"/>
      <c r="AA63" s="43"/>
      <c r="AB63" s="43"/>
      <c r="AC63" s="43"/>
      <c r="AD63" s="43"/>
      <c r="AE63" s="43"/>
    </row>
    <row r="64" spans="1:31">
      <c r="A64" s="43"/>
      <c r="B64" s="43"/>
      <c r="C64" s="43"/>
      <c r="D64" s="43"/>
      <c r="E64" s="43"/>
      <c r="F64" s="43"/>
      <c r="G64" s="43"/>
      <c r="H64" s="43"/>
      <c r="I64" s="43"/>
      <c r="J64" s="43"/>
      <c r="K64" s="43"/>
      <c r="L64" s="43"/>
      <c r="M64" s="43"/>
      <c r="N64" s="43"/>
      <c r="O64" s="43"/>
      <c r="P64" s="43"/>
      <c r="Q64" s="43"/>
      <c r="R64" s="43"/>
      <c r="S64" s="43"/>
      <c r="T64" s="43"/>
      <c r="U64" s="43"/>
      <c r="V64" s="43"/>
      <c r="W64" s="43"/>
      <c r="X64" s="43"/>
      <c r="Y64" s="43"/>
      <c r="Z64" s="43"/>
      <c r="AA64" s="43"/>
      <c r="AB64" s="43"/>
      <c r="AC64" s="43"/>
      <c r="AD64" s="43"/>
      <c r="AE64" s="43"/>
    </row>
    <row r="65" spans="1:31">
      <c r="A65" s="43"/>
      <c r="B65" s="43"/>
      <c r="C65" s="43"/>
      <c r="D65" s="43"/>
      <c r="E65" s="43"/>
      <c r="F65" s="43"/>
      <c r="G65" s="43"/>
      <c r="H65" s="43"/>
      <c r="I65" s="43"/>
      <c r="J65" s="43"/>
      <c r="K65" s="43"/>
      <c r="L65" s="43"/>
      <c r="M65" s="43"/>
      <c r="N65" s="43"/>
      <c r="O65" s="43"/>
      <c r="P65" s="43"/>
      <c r="Q65" s="43"/>
      <c r="R65" s="43"/>
      <c r="S65" s="43"/>
      <c r="T65" s="43"/>
      <c r="U65" s="43"/>
      <c r="V65" s="43"/>
      <c r="W65" s="43"/>
      <c r="X65" s="43"/>
      <c r="Y65" s="43"/>
      <c r="Z65" s="43"/>
      <c r="AA65" s="43"/>
      <c r="AB65" s="43"/>
      <c r="AC65" s="43"/>
      <c r="AD65" s="43"/>
      <c r="AE65" s="43"/>
    </row>
    <row r="66" spans="1:31">
      <c r="A66" s="43"/>
      <c r="B66" s="43"/>
      <c r="C66" s="43"/>
      <c r="D66" s="43"/>
      <c r="E66" s="43"/>
      <c r="F66" s="43"/>
      <c r="G66" s="43"/>
      <c r="H66" s="43"/>
      <c r="I66" s="43"/>
      <c r="J66" s="43"/>
      <c r="K66" s="43"/>
      <c r="L66" s="43"/>
      <c r="M66" s="43"/>
      <c r="N66" s="43"/>
      <c r="O66" s="43"/>
      <c r="P66" s="43"/>
      <c r="Q66" s="43"/>
      <c r="R66" s="43"/>
      <c r="S66" s="43"/>
      <c r="T66" s="43"/>
      <c r="U66" s="43"/>
      <c r="V66" s="43"/>
      <c r="W66" s="43"/>
      <c r="X66" s="43"/>
      <c r="Y66" s="43"/>
      <c r="Z66" s="43"/>
      <c r="AA66" s="43"/>
      <c r="AB66" s="43"/>
      <c r="AC66" s="43"/>
      <c r="AD66" s="43"/>
      <c r="AE66" s="43"/>
    </row>
    <row r="67" spans="1:31">
      <c r="A67" s="43"/>
      <c r="B67" s="43"/>
      <c r="C67" s="43"/>
      <c r="D67" s="43"/>
      <c r="E67" s="43"/>
      <c r="F67" s="43"/>
      <c r="G67" s="43"/>
      <c r="H67" s="43"/>
      <c r="I67" s="43"/>
      <c r="J67" s="43"/>
      <c r="K67" s="43"/>
      <c r="L67" s="43"/>
      <c r="M67" s="43"/>
      <c r="N67" s="43"/>
      <c r="O67" s="43"/>
      <c r="P67" s="43"/>
      <c r="Q67" s="43"/>
      <c r="R67" s="43"/>
      <c r="S67" s="43"/>
      <c r="T67" s="43"/>
      <c r="U67" s="43"/>
      <c r="V67" s="43"/>
      <c r="W67" s="43"/>
      <c r="X67" s="43"/>
      <c r="Y67" s="43"/>
      <c r="Z67" s="43"/>
      <c r="AA67" s="43"/>
      <c r="AB67" s="43"/>
      <c r="AC67" s="43"/>
      <c r="AD67" s="43"/>
      <c r="AE67" s="43"/>
    </row>
    <row r="68" spans="1:31">
      <c r="A68" s="43"/>
      <c r="B68" s="43"/>
      <c r="C68" s="43"/>
      <c r="D68" s="43"/>
      <c r="E68" s="43"/>
      <c r="F68" s="43"/>
      <c r="G68" s="43"/>
      <c r="H68" s="43"/>
      <c r="I68" s="43"/>
      <c r="J68" s="43"/>
      <c r="K68" s="43"/>
      <c r="L68" s="43"/>
      <c r="M68" s="43"/>
      <c r="N68" s="43"/>
      <c r="O68" s="43"/>
      <c r="P68" s="43"/>
      <c r="Q68" s="43"/>
      <c r="R68" s="43"/>
      <c r="S68" s="43"/>
      <c r="T68" s="43"/>
      <c r="U68" s="43"/>
      <c r="V68" s="43"/>
      <c r="W68" s="43"/>
      <c r="X68" s="43"/>
      <c r="Y68" s="43"/>
      <c r="Z68" s="43"/>
      <c r="AA68" s="43"/>
      <c r="AB68" s="43"/>
      <c r="AC68" s="43"/>
      <c r="AD68" s="43"/>
      <c r="AE68" s="43"/>
    </row>
    <row r="69" spans="1:31">
      <c r="A69" s="43"/>
      <c r="B69" s="43"/>
      <c r="C69" s="43"/>
      <c r="D69" s="43"/>
      <c r="E69" s="43"/>
      <c r="F69" s="43"/>
      <c r="G69" s="43"/>
      <c r="H69" s="43"/>
      <c r="I69" s="43"/>
      <c r="J69" s="43"/>
      <c r="K69" s="43"/>
      <c r="L69" s="43"/>
      <c r="M69" s="43"/>
      <c r="N69" s="43"/>
      <c r="O69" s="43"/>
      <c r="P69" s="43"/>
      <c r="Q69" s="43"/>
      <c r="R69" s="43"/>
      <c r="S69" s="43"/>
      <c r="T69" s="43"/>
      <c r="U69" s="43"/>
      <c r="V69" s="43"/>
      <c r="W69" s="43"/>
      <c r="X69" s="43"/>
      <c r="Y69" s="43"/>
      <c r="Z69" s="43"/>
      <c r="AA69" s="43"/>
      <c r="AB69" s="43"/>
      <c r="AC69" s="43"/>
      <c r="AD69" s="43"/>
      <c r="AE69" s="43"/>
    </row>
    <row r="70" spans="1:31">
      <c r="A70" s="43"/>
      <c r="B70" s="43"/>
      <c r="C70" s="43"/>
      <c r="D70" s="43"/>
      <c r="E70" s="43"/>
      <c r="F70" s="43"/>
      <c r="G70" s="43"/>
      <c r="H70" s="43"/>
      <c r="I70" s="43"/>
      <c r="J70" s="43"/>
      <c r="K70" s="43"/>
      <c r="L70" s="43"/>
      <c r="M70" s="43"/>
      <c r="N70" s="43"/>
      <c r="O70" s="43"/>
      <c r="P70" s="43"/>
      <c r="Q70" s="43"/>
      <c r="R70" s="43"/>
      <c r="S70" s="43"/>
      <c r="T70" s="43"/>
      <c r="U70" s="43"/>
      <c r="V70" s="43"/>
      <c r="W70" s="43"/>
      <c r="X70" s="43"/>
      <c r="Y70" s="43"/>
      <c r="Z70" s="43"/>
      <c r="AA70" s="43"/>
      <c r="AB70" s="43"/>
      <c r="AC70" s="43"/>
      <c r="AD70" s="43"/>
      <c r="AE70" s="43"/>
    </row>
    <row r="71" spans="1:31">
      <c r="A71" s="43"/>
      <c r="B71" s="43"/>
      <c r="C71" s="43"/>
      <c r="D71" s="43"/>
      <c r="E71" s="43"/>
      <c r="F71" s="43"/>
      <c r="G71" s="43"/>
      <c r="H71" s="43"/>
      <c r="I71" s="43"/>
      <c r="J71" s="43"/>
      <c r="K71" s="43"/>
      <c r="L71" s="43"/>
      <c r="M71" s="43"/>
      <c r="N71" s="43"/>
      <c r="O71" s="43"/>
      <c r="P71" s="43"/>
      <c r="Q71" s="43"/>
      <c r="R71" s="43"/>
      <c r="S71" s="43"/>
      <c r="T71" s="43"/>
      <c r="U71" s="43"/>
      <c r="V71" s="43"/>
      <c r="W71" s="43"/>
      <c r="X71" s="43"/>
      <c r="Y71" s="43"/>
      <c r="Z71" s="43"/>
      <c r="AA71" s="43"/>
      <c r="AB71" s="43"/>
      <c r="AC71" s="43"/>
      <c r="AD71" s="43"/>
      <c r="AE71" s="43"/>
    </row>
    <row r="72" spans="1:31">
      <c r="A72" s="43"/>
      <c r="B72" s="43"/>
      <c r="C72" s="43"/>
      <c r="D72" s="43"/>
      <c r="E72" s="43"/>
      <c r="F72" s="43"/>
      <c r="G72" s="43"/>
      <c r="H72" s="43"/>
      <c r="I72" s="43"/>
      <c r="J72" s="43"/>
      <c r="K72" s="43"/>
      <c r="L72" s="43"/>
      <c r="M72" s="43"/>
      <c r="N72" s="43"/>
      <c r="O72" s="43"/>
      <c r="P72" s="43"/>
      <c r="Q72" s="43"/>
      <c r="R72" s="43"/>
      <c r="S72" s="43"/>
      <c r="T72" s="43"/>
      <c r="U72" s="43"/>
      <c r="V72" s="43"/>
      <c r="W72" s="43"/>
      <c r="X72" s="43"/>
      <c r="Y72" s="43"/>
      <c r="Z72" s="43"/>
      <c r="AA72" s="43"/>
      <c r="AB72" s="43"/>
      <c r="AC72" s="43"/>
      <c r="AD72" s="43"/>
      <c r="AE72" s="43"/>
    </row>
    <row r="73" spans="1:31">
      <c r="A73" s="43"/>
      <c r="B73" s="43"/>
      <c r="C73" s="43"/>
      <c r="D73" s="43"/>
      <c r="E73" s="43"/>
      <c r="F73" s="43"/>
      <c r="G73" s="43"/>
      <c r="H73" s="43"/>
      <c r="I73" s="43"/>
      <c r="J73" s="43"/>
      <c r="K73" s="43"/>
      <c r="L73" s="43"/>
      <c r="M73" s="43"/>
      <c r="N73" s="43"/>
      <c r="O73" s="43"/>
      <c r="P73" s="43"/>
      <c r="Q73" s="43"/>
      <c r="R73" s="43"/>
      <c r="S73" s="43"/>
      <c r="T73" s="43"/>
      <c r="U73" s="43"/>
      <c r="V73" s="43"/>
      <c r="W73" s="43"/>
      <c r="X73" s="43"/>
      <c r="Y73" s="43"/>
      <c r="Z73" s="43"/>
      <c r="AA73" s="43"/>
      <c r="AB73" s="43"/>
      <c r="AC73" s="43"/>
      <c r="AD73" s="43"/>
      <c r="AE73" s="43"/>
    </row>
    <row r="74" spans="1:31">
      <c r="A74" s="43"/>
      <c r="B74" s="43"/>
      <c r="C74" s="43"/>
      <c r="D74" s="43"/>
      <c r="E74" s="43"/>
      <c r="F74" s="43"/>
      <c r="G74" s="43"/>
      <c r="H74" s="43"/>
      <c r="I74" s="43"/>
      <c r="J74" s="43"/>
      <c r="K74" s="43"/>
      <c r="L74" s="43"/>
      <c r="M74" s="43"/>
      <c r="N74" s="43"/>
      <c r="O74" s="43"/>
      <c r="P74" s="43"/>
      <c r="Q74" s="43"/>
      <c r="R74" s="43"/>
      <c r="S74" s="43"/>
      <c r="T74" s="43"/>
      <c r="U74" s="43"/>
      <c r="V74" s="43"/>
      <c r="W74" s="43"/>
      <c r="X74" s="43"/>
      <c r="Y74" s="43"/>
      <c r="Z74" s="43"/>
      <c r="AA74" s="43"/>
      <c r="AB74" s="43"/>
      <c r="AC74" s="43"/>
      <c r="AD74" s="43"/>
      <c r="AE74" s="43"/>
    </row>
    <row r="75" spans="1:31">
      <c r="A75" s="43"/>
      <c r="B75" s="43"/>
      <c r="C75" s="43"/>
      <c r="D75" s="43"/>
      <c r="E75" s="43"/>
      <c r="F75" s="43"/>
      <c r="G75" s="43"/>
      <c r="H75" s="43"/>
      <c r="I75" s="43"/>
      <c r="J75" s="43"/>
      <c r="K75" s="43"/>
      <c r="L75" s="43"/>
      <c r="M75" s="43"/>
      <c r="N75" s="43"/>
      <c r="O75" s="43"/>
      <c r="P75" s="43"/>
      <c r="Q75" s="43"/>
      <c r="R75" s="43"/>
      <c r="S75" s="43"/>
      <c r="T75" s="43"/>
      <c r="U75" s="43"/>
      <c r="V75" s="43"/>
      <c r="W75" s="43"/>
      <c r="X75" s="43"/>
      <c r="Y75" s="43"/>
      <c r="Z75" s="43"/>
      <c r="AA75" s="43"/>
      <c r="AB75" s="43"/>
      <c r="AC75" s="43"/>
      <c r="AD75" s="43"/>
      <c r="AE75" s="43"/>
    </row>
    <row r="76" spans="1:31">
      <c r="A76" s="43"/>
      <c r="B76" s="43"/>
      <c r="C76" s="43"/>
      <c r="D76" s="43"/>
      <c r="E76" s="43"/>
      <c r="F76" s="43"/>
      <c r="G76" s="43"/>
      <c r="H76" s="43"/>
      <c r="I76" s="43"/>
      <c r="J76" s="43"/>
      <c r="K76" s="43"/>
      <c r="L76" s="43"/>
      <c r="M76" s="43"/>
      <c r="N76" s="43"/>
      <c r="O76" s="43"/>
      <c r="P76" s="43"/>
      <c r="Q76" s="43"/>
      <c r="R76" s="43"/>
      <c r="S76" s="43"/>
      <c r="T76" s="43"/>
      <c r="U76" s="43"/>
      <c r="V76" s="43"/>
      <c r="W76" s="43"/>
      <c r="X76" s="43"/>
      <c r="Y76" s="43"/>
      <c r="Z76" s="43"/>
      <c r="AA76" s="43"/>
      <c r="AB76" s="43"/>
      <c r="AC76" s="43"/>
      <c r="AD76" s="43"/>
      <c r="AE76" s="43"/>
    </row>
    <row r="77" spans="1:31">
      <c r="A77" s="43"/>
      <c r="B77" s="43"/>
      <c r="C77" s="43"/>
      <c r="D77" s="43"/>
      <c r="E77" s="43"/>
      <c r="F77" s="43"/>
      <c r="G77" s="43"/>
      <c r="H77" s="43"/>
      <c r="I77" s="43"/>
      <c r="J77" s="43"/>
      <c r="K77" s="43"/>
      <c r="L77" s="43"/>
      <c r="M77" s="43"/>
      <c r="N77" s="43"/>
      <c r="O77" s="43"/>
      <c r="P77" s="43"/>
      <c r="Q77" s="43"/>
      <c r="R77" s="43"/>
      <c r="S77" s="43"/>
      <c r="T77" s="43"/>
      <c r="U77" s="43"/>
      <c r="V77" s="43"/>
      <c r="W77" s="43"/>
      <c r="X77" s="43"/>
      <c r="Y77" s="43"/>
      <c r="Z77" s="43"/>
      <c r="AA77" s="43"/>
      <c r="AB77" s="43"/>
      <c r="AC77" s="43"/>
      <c r="AD77" s="43"/>
      <c r="AE77" s="43"/>
    </row>
    <row r="78" spans="1:31">
      <c r="A78" s="43"/>
      <c r="B78" s="43"/>
      <c r="C78" s="43"/>
      <c r="D78" s="43"/>
      <c r="E78" s="43"/>
      <c r="F78" s="43"/>
      <c r="G78" s="43"/>
      <c r="H78" s="43"/>
      <c r="I78" s="43"/>
      <c r="J78" s="43"/>
      <c r="K78" s="43"/>
      <c r="L78" s="43"/>
      <c r="M78" s="43"/>
      <c r="N78" s="43"/>
      <c r="O78" s="43"/>
      <c r="P78" s="43"/>
      <c r="Q78" s="43"/>
      <c r="R78" s="43"/>
      <c r="S78" s="43"/>
      <c r="T78" s="43"/>
      <c r="U78" s="43"/>
      <c r="V78" s="43"/>
      <c r="W78" s="43"/>
      <c r="X78" s="43"/>
      <c r="Y78" s="43"/>
      <c r="Z78" s="43"/>
      <c r="AA78" s="43"/>
      <c r="AB78" s="43"/>
      <c r="AC78" s="43"/>
      <c r="AD78" s="43"/>
      <c r="AE78" s="43"/>
    </row>
    <row r="79" spans="1:31">
      <c r="A79" s="43"/>
      <c r="B79" s="43"/>
      <c r="C79" s="43"/>
      <c r="D79" s="43"/>
      <c r="E79" s="43"/>
      <c r="F79" s="43"/>
      <c r="G79" s="43"/>
      <c r="H79" s="43"/>
      <c r="I79" s="43"/>
      <c r="J79" s="43"/>
      <c r="K79" s="43"/>
      <c r="L79" s="43"/>
      <c r="M79" s="43"/>
      <c r="N79" s="43"/>
      <c r="O79" s="43"/>
      <c r="P79" s="43"/>
      <c r="Q79" s="43"/>
      <c r="R79" s="43"/>
      <c r="S79" s="43"/>
      <c r="T79" s="43"/>
      <c r="U79" s="43"/>
      <c r="V79" s="43"/>
      <c r="W79" s="43"/>
      <c r="X79" s="43"/>
      <c r="Y79" s="43"/>
      <c r="Z79" s="43"/>
      <c r="AA79" s="43"/>
      <c r="AB79" s="43"/>
      <c r="AC79" s="43"/>
      <c r="AD79" s="43"/>
      <c r="AE79" s="43"/>
    </row>
    <row r="80" spans="1:31">
      <c r="A80" s="43"/>
      <c r="B80" s="43"/>
      <c r="C80" s="43"/>
      <c r="D80" s="43"/>
      <c r="E80" s="43"/>
      <c r="F80" s="43"/>
      <c r="G80" s="43"/>
      <c r="H80" s="43"/>
      <c r="I80" s="43"/>
      <c r="J80" s="43"/>
      <c r="K80" s="43"/>
      <c r="L80" s="43"/>
      <c r="M80" s="43"/>
      <c r="N80" s="43"/>
      <c r="O80" s="43"/>
      <c r="P80" s="43"/>
      <c r="Q80" s="43"/>
      <c r="R80" s="43"/>
      <c r="S80" s="43"/>
      <c r="T80" s="43"/>
      <c r="U80" s="43"/>
      <c r="V80" s="43"/>
      <c r="W80" s="43"/>
      <c r="X80" s="43"/>
      <c r="Y80" s="43"/>
      <c r="Z80" s="43"/>
      <c r="AA80" s="43"/>
      <c r="AB80" s="43"/>
      <c r="AC80" s="43"/>
      <c r="AD80" s="43"/>
      <c r="AE80" s="43"/>
    </row>
    <row r="81" spans="1:31">
      <c r="A81" s="43"/>
      <c r="B81" s="43"/>
      <c r="C81" s="43"/>
      <c r="D81" s="43"/>
      <c r="E81" s="43"/>
      <c r="F81" s="43"/>
      <c r="G81" s="43"/>
      <c r="H81" s="43"/>
      <c r="I81" s="43"/>
      <c r="J81" s="43"/>
      <c r="K81" s="43"/>
      <c r="L81" s="43"/>
      <c r="M81" s="43"/>
      <c r="N81" s="43"/>
      <c r="O81" s="43"/>
      <c r="P81" s="43"/>
      <c r="Q81" s="43"/>
      <c r="R81" s="43"/>
      <c r="S81" s="43"/>
      <c r="T81" s="43"/>
      <c r="U81" s="43"/>
      <c r="V81" s="43"/>
      <c r="W81" s="43"/>
      <c r="X81" s="43"/>
      <c r="Y81" s="43"/>
      <c r="Z81" s="43"/>
      <c r="AA81" s="43"/>
      <c r="AB81" s="43"/>
      <c r="AC81" s="43"/>
      <c r="AD81" s="43"/>
      <c r="AE81" s="43"/>
    </row>
    <row r="82" spans="1:31">
      <c r="A82" s="43"/>
      <c r="B82" s="43"/>
      <c r="C82" s="43"/>
      <c r="D82" s="43"/>
      <c r="E82" s="43"/>
      <c r="F82" s="43"/>
      <c r="G82" s="43"/>
      <c r="H82" s="43"/>
      <c r="I82" s="43"/>
      <c r="J82" s="43"/>
      <c r="K82" s="43"/>
      <c r="L82" s="43"/>
      <c r="M82" s="43"/>
      <c r="N82" s="43"/>
      <c r="O82" s="43"/>
      <c r="P82" s="43"/>
      <c r="Q82" s="43"/>
      <c r="R82" s="43"/>
      <c r="S82" s="43"/>
      <c r="T82" s="43"/>
      <c r="U82" s="43"/>
      <c r="V82" s="43"/>
      <c r="W82" s="43"/>
      <c r="X82" s="43"/>
      <c r="Y82" s="43"/>
      <c r="Z82" s="43"/>
      <c r="AA82" s="43"/>
      <c r="AB82" s="43"/>
      <c r="AC82" s="43"/>
      <c r="AD82" s="43"/>
      <c r="AE82" s="43"/>
    </row>
    <row r="83" spans="1:31">
      <c r="A83" s="43"/>
      <c r="B83" s="43"/>
      <c r="C83" s="43"/>
      <c r="D83" s="43"/>
      <c r="E83" s="43"/>
      <c r="F83" s="43"/>
      <c r="G83" s="43"/>
      <c r="H83" s="43"/>
      <c r="I83" s="43"/>
      <c r="J83" s="43"/>
      <c r="K83" s="43"/>
      <c r="L83" s="43"/>
      <c r="M83" s="43"/>
      <c r="N83" s="43"/>
      <c r="O83" s="43"/>
      <c r="P83" s="43"/>
      <c r="Q83" s="43"/>
      <c r="R83" s="43"/>
      <c r="S83" s="43"/>
      <c r="T83" s="43"/>
      <c r="U83" s="43"/>
      <c r="V83" s="43"/>
      <c r="W83" s="43"/>
      <c r="X83" s="43"/>
      <c r="Y83" s="43"/>
      <c r="Z83" s="43"/>
      <c r="AA83" s="43"/>
      <c r="AB83" s="43"/>
      <c r="AC83" s="43"/>
      <c r="AD83" s="43"/>
      <c r="AE83" s="43"/>
    </row>
    <row r="84" spans="1:31">
      <c r="A84" s="43"/>
      <c r="B84" s="43"/>
      <c r="C84" s="43"/>
      <c r="D84" s="43"/>
      <c r="E84" s="43"/>
      <c r="F84" s="43"/>
      <c r="G84" s="43"/>
      <c r="H84" s="43"/>
      <c r="I84" s="43"/>
      <c r="J84" s="43"/>
      <c r="K84" s="43"/>
      <c r="L84" s="43"/>
      <c r="M84" s="43"/>
      <c r="N84" s="43"/>
      <c r="O84" s="43"/>
      <c r="P84" s="43"/>
      <c r="Q84" s="43"/>
      <c r="R84" s="43"/>
      <c r="S84" s="43"/>
      <c r="T84" s="43"/>
      <c r="U84" s="43"/>
      <c r="V84" s="43"/>
      <c r="W84" s="43"/>
      <c r="X84" s="43"/>
      <c r="Y84" s="43"/>
      <c r="Z84" s="43"/>
      <c r="AA84" s="43"/>
      <c r="AB84" s="43"/>
      <c r="AC84" s="43"/>
      <c r="AD84" s="43"/>
      <c r="AE84" s="43"/>
    </row>
    <row r="85" spans="1:31">
      <c r="A85" s="43"/>
      <c r="B85" s="43"/>
      <c r="C85" s="43"/>
      <c r="D85" s="43"/>
      <c r="E85" s="43"/>
      <c r="F85" s="43"/>
      <c r="G85" s="43"/>
      <c r="H85" s="43"/>
      <c r="I85" s="43"/>
      <c r="J85" s="43"/>
      <c r="K85" s="43"/>
      <c r="L85" s="43"/>
      <c r="M85" s="43"/>
      <c r="N85" s="43"/>
      <c r="O85" s="43"/>
      <c r="P85" s="43"/>
      <c r="Q85" s="43"/>
      <c r="R85" s="43"/>
      <c r="S85" s="43"/>
      <c r="T85" s="43"/>
      <c r="U85" s="43"/>
      <c r="V85" s="43"/>
      <c r="W85" s="43"/>
      <c r="X85" s="43"/>
      <c r="Y85" s="43"/>
      <c r="Z85" s="43"/>
      <c r="AA85" s="43"/>
      <c r="AB85" s="43"/>
      <c r="AC85" s="43"/>
      <c r="AD85" s="43"/>
      <c r="AE85" s="43"/>
    </row>
    <row r="86" spans="1:31">
      <c r="A86" s="43"/>
      <c r="B86" s="43"/>
      <c r="C86" s="43"/>
      <c r="D86" s="43"/>
      <c r="E86" s="43"/>
      <c r="F86" s="43"/>
      <c r="G86" s="43"/>
      <c r="H86" s="43"/>
      <c r="I86" s="43"/>
      <c r="J86" s="43"/>
      <c r="K86" s="43"/>
      <c r="L86" s="43"/>
      <c r="M86" s="43"/>
      <c r="N86" s="43"/>
      <c r="O86" s="43"/>
      <c r="P86" s="43"/>
      <c r="Q86" s="43"/>
      <c r="R86" s="43"/>
      <c r="S86" s="43"/>
      <c r="T86" s="43"/>
      <c r="U86" s="43"/>
      <c r="V86" s="43"/>
      <c r="W86" s="43"/>
      <c r="X86" s="43"/>
      <c r="Y86" s="43"/>
      <c r="Z86" s="43"/>
      <c r="AA86" s="43"/>
      <c r="AB86" s="43"/>
      <c r="AC86" s="43"/>
      <c r="AD86" s="43"/>
      <c r="AE86" s="43"/>
    </row>
    <row r="87" spans="1:31">
      <c r="A87" s="43"/>
      <c r="B87" s="43"/>
      <c r="C87" s="43"/>
      <c r="D87" s="43"/>
      <c r="E87" s="43"/>
      <c r="F87" s="43"/>
      <c r="G87" s="43"/>
      <c r="H87" s="43"/>
      <c r="I87" s="43"/>
      <c r="J87" s="43"/>
      <c r="K87" s="43"/>
      <c r="L87" s="43"/>
      <c r="M87" s="43"/>
      <c r="N87" s="43"/>
      <c r="O87" s="43"/>
      <c r="P87" s="43"/>
      <c r="Q87" s="43"/>
      <c r="R87" s="43"/>
      <c r="S87" s="43"/>
      <c r="T87" s="43"/>
      <c r="U87" s="43"/>
      <c r="V87" s="43"/>
      <c r="W87" s="43"/>
      <c r="X87" s="43"/>
      <c r="Y87" s="43"/>
      <c r="Z87" s="43"/>
      <c r="AA87" s="43"/>
      <c r="AB87" s="43"/>
      <c r="AC87" s="43"/>
      <c r="AD87" s="43"/>
      <c r="AE87" s="43"/>
    </row>
    <row r="88" spans="1:31">
      <c r="A88" s="43"/>
      <c r="B88" s="43"/>
      <c r="C88" s="43"/>
      <c r="D88" s="43"/>
      <c r="E88" s="43"/>
      <c r="F88" s="43"/>
      <c r="G88" s="43"/>
      <c r="H88" s="43"/>
      <c r="I88" s="43"/>
      <c r="J88" s="43"/>
      <c r="K88" s="43"/>
      <c r="L88" s="43"/>
      <c r="M88" s="43"/>
      <c r="N88" s="43"/>
      <c r="O88" s="43"/>
      <c r="P88" s="43"/>
      <c r="Q88" s="43"/>
      <c r="R88" s="43"/>
      <c r="S88" s="43"/>
      <c r="T88" s="43"/>
      <c r="U88" s="43"/>
      <c r="V88" s="43"/>
      <c r="W88" s="43"/>
      <c r="X88" s="43"/>
      <c r="Y88" s="43"/>
      <c r="Z88" s="43"/>
      <c r="AA88" s="43"/>
      <c r="AB88" s="43"/>
      <c r="AC88" s="43"/>
      <c r="AD88" s="43"/>
      <c r="AE88" s="43"/>
    </row>
    <row r="89" spans="1:31">
      <c r="A89" s="43"/>
      <c r="B89" s="43"/>
      <c r="C89" s="43"/>
      <c r="D89" s="43"/>
      <c r="E89" s="43"/>
      <c r="F89" s="43"/>
      <c r="G89" s="43"/>
      <c r="H89" s="43"/>
      <c r="I89" s="43"/>
      <c r="J89" s="43"/>
      <c r="K89" s="43"/>
      <c r="L89" s="43"/>
      <c r="M89" s="43"/>
      <c r="N89" s="43"/>
      <c r="O89" s="43"/>
      <c r="P89" s="43"/>
      <c r="Q89" s="43"/>
      <c r="R89" s="43"/>
      <c r="S89" s="43"/>
      <c r="T89" s="43"/>
      <c r="U89" s="43"/>
      <c r="V89" s="43"/>
      <c r="W89" s="43"/>
      <c r="X89" s="43"/>
      <c r="Y89" s="43"/>
      <c r="Z89" s="43"/>
      <c r="AA89" s="43"/>
      <c r="AB89" s="43"/>
      <c r="AC89" s="43"/>
      <c r="AD89" s="43"/>
      <c r="AE89" s="43"/>
    </row>
    <row r="90" spans="1:31">
      <c r="A90" s="43"/>
      <c r="B90" s="43"/>
      <c r="C90" s="43"/>
      <c r="D90" s="43"/>
      <c r="E90" s="43"/>
      <c r="F90" s="43"/>
      <c r="G90" s="43"/>
      <c r="H90" s="43"/>
      <c r="I90" s="43"/>
      <c r="J90" s="43"/>
      <c r="K90" s="43"/>
      <c r="L90" s="43"/>
      <c r="M90" s="43"/>
      <c r="N90" s="43"/>
      <c r="O90" s="43"/>
      <c r="P90" s="43"/>
      <c r="Q90" s="43"/>
      <c r="R90" s="43"/>
      <c r="S90" s="43"/>
      <c r="T90" s="43"/>
      <c r="U90" s="43"/>
      <c r="V90" s="43"/>
      <c r="W90" s="43"/>
      <c r="X90" s="43"/>
      <c r="Y90" s="43"/>
      <c r="Z90" s="43"/>
      <c r="AA90" s="43"/>
      <c r="AB90" s="43"/>
      <c r="AC90" s="43"/>
      <c r="AD90" s="43"/>
      <c r="AE90" s="43"/>
    </row>
    <row r="91" spans="1:31">
      <c r="A91" s="43"/>
      <c r="B91" s="43"/>
      <c r="C91" s="43"/>
      <c r="D91" s="43"/>
      <c r="E91" s="43"/>
      <c r="F91" s="43"/>
      <c r="G91" s="43"/>
      <c r="H91" s="43"/>
      <c r="I91" s="43"/>
      <c r="J91" s="43"/>
      <c r="K91" s="43"/>
      <c r="L91" s="43"/>
      <c r="M91" s="43"/>
      <c r="N91" s="43"/>
      <c r="O91" s="43"/>
      <c r="P91" s="43"/>
      <c r="Q91" s="43"/>
      <c r="R91" s="43"/>
      <c r="S91" s="43"/>
      <c r="T91" s="43"/>
      <c r="U91" s="43"/>
      <c r="V91" s="43"/>
      <c r="W91" s="43"/>
      <c r="X91" s="43"/>
      <c r="Y91" s="43"/>
      <c r="Z91" s="43"/>
      <c r="AA91" s="43"/>
      <c r="AB91" s="43"/>
      <c r="AC91" s="43"/>
      <c r="AD91" s="43"/>
      <c r="AE91" s="43"/>
    </row>
    <row r="92" spans="1:31">
      <c r="A92" s="43"/>
      <c r="B92" s="43"/>
      <c r="C92" s="43"/>
      <c r="D92" s="43"/>
      <c r="E92" s="43"/>
      <c r="F92" s="43"/>
      <c r="G92" s="43"/>
      <c r="H92" s="43"/>
      <c r="I92" s="43"/>
      <c r="J92" s="43"/>
      <c r="K92" s="43"/>
      <c r="L92" s="43"/>
      <c r="M92" s="43"/>
      <c r="N92" s="43"/>
      <c r="O92" s="43"/>
      <c r="P92" s="43"/>
      <c r="Q92" s="43"/>
      <c r="R92" s="43"/>
      <c r="S92" s="43"/>
      <c r="T92" s="43"/>
      <c r="U92" s="43"/>
      <c r="V92" s="43"/>
      <c r="W92" s="43"/>
      <c r="X92" s="43"/>
      <c r="Y92" s="43"/>
      <c r="Z92" s="43"/>
      <c r="AA92" s="43"/>
      <c r="AB92" s="43"/>
      <c r="AC92" s="43"/>
      <c r="AD92" s="43"/>
      <c r="AE92" s="43"/>
    </row>
    <row r="93" spans="1:31">
      <c r="A93" s="43"/>
      <c r="B93" s="43"/>
      <c r="C93" s="43"/>
      <c r="D93" s="43"/>
      <c r="E93" s="43"/>
      <c r="F93" s="43"/>
      <c r="G93" s="43"/>
      <c r="H93" s="43"/>
      <c r="I93" s="43"/>
      <c r="J93" s="43"/>
      <c r="K93" s="43"/>
      <c r="L93" s="43"/>
      <c r="M93" s="43"/>
      <c r="N93" s="43"/>
      <c r="O93" s="43"/>
      <c r="P93" s="43"/>
      <c r="Q93" s="43"/>
      <c r="R93" s="43"/>
      <c r="S93" s="43"/>
      <c r="T93" s="43"/>
      <c r="U93" s="43"/>
      <c r="V93" s="43"/>
      <c r="W93" s="43"/>
      <c r="X93" s="43"/>
      <c r="Y93" s="43"/>
      <c r="Z93" s="43"/>
      <c r="AA93" s="43"/>
      <c r="AB93" s="43"/>
      <c r="AC93" s="43"/>
      <c r="AD93" s="43"/>
      <c r="AE93" s="43"/>
    </row>
    <row r="94" spans="1:31">
      <c r="A94" s="43"/>
      <c r="B94" s="43"/>
      <c r="C94" s="43"/>
      <c r="D94" s="43"/>
      <c r="E94" s="43"/>
      <c r="F94" s="43"/>
      <c r="G94" s="43"/>
      <c r="H94" s="43"/>
      <c r="I94" s="43"/>
      <c r="J94" s="43"/>
      <c r="K94" s="43"/>
      <c r="L94" s="43"/>
      <c r="M94" s="43"/>
      <c r="N94" s="43"/>
      <c r="O94" s="43"/>
      <c r="P94" s="43"/>
      <c r="Q94" s="43"/>
      <c r="R94" s="43"/>
      <c r="S94" s="43"/>
      <c r="T94" s="43"/>
      <c r="U94" s="43"/>
      <c r="V94" s="43"/>
      <c r="W94" s="43"/>
      <c r="X94" s="43"/>
      <c r="Y94" s="43"/>
      <c r="Z94" s="43"/>
      <c r="AA94" s="43"/>
      <c r="AB94" s="43"/>
      <c r="AC94" s="43"/>
      <c r="AD94" s="43"/>
      <c r="AE94" s="43"/>
    </row>
    <row r="95" spans="1:31">
      <c r="A95" s="43"/>
      <c r="B95" s="43"/>
      <c r="C95" s="43"/>
      <c r="D95" s="43"/>
      <c r="E95" s="43"/>
      <c r="F95" s="43"/>
      <c r="G95" s="43"/>
      <c r="H95" s="43"/>
      <c r="I95" s="43"/>
      <c r="J95" s="43"/>
      <c r="K95" s="43"/>
      <c r="L95" s="43"/>
      <c r="M95" s="43"/>
      <c r="N95" s="43"/>
      <c r="O95" s="43"/>
      <c r="P95" s="43"/>
      <c r="Q95" s="43"/>
      <c r="R95" s="43"/>
      <c r="S95" s="43"/>
      <c r="T95" s="43"/>
      <c r="U95" s="43"/>
      <c r="V95" s="43"/>
      <c r="W95" s="43"/>
      <c r="X95" s="43"/>
      <c r="Y95" s="43"/>
      <c r="Z95" s="43"/>
      <c r="AA95" s="43"/>
      <c r="AB95" s="43"/>
      <c r="AC95" s="43"/>
      <c r="AD95" s="43"/>
      <c r="AE95" s="43"/>
    </row>
    <row r="96" spans="1:31">
      <c r="A96" s="43"/>
      <c r="B96" s="43"/>
      <c r="C96" s="43"/>
      <c r="D96" s="43"/>
      <c r="E96" s="43"/>
      <c r="F96" s="43"/>
      <c r="G96" s="43"/>
      <c r="H96" s="43"/>
      <c r="I96" s="43"/>
      <c r="J96" s="43"/>
      <c r="K96" s="43"/>
      <c r="L96" s="43"/>
      <c r="M96" s="43"/>
      <c r="N96" s="43"/>
      <c r="O96" s="43"/>
      <c r="P96" s="43"/>
      <c r="Q96" s="43"/>
      <c r="R96" s="43"/>
      <c r="S96" s="43"/>
      <c r="T96" s="43"/>
      <c r="U96" s="43"/>
      <c r="V96" s="43"/>
      <c r="W96" s="43"/>
      <c r="X96" s="43"/>
      <c r="Y96" s="43"/>
      <c r="Z96" s="43"/>
      <c r="AA96" s="43"/>
      <c r="AB96" s="43"/>
      <c r="AC96" s="43"/>
      <c r="AD96" s="43"/>
      <c r="AE96" s="43"/>
    </row>
    <row r="97" spans="1:31">
      <c r="A97" s="43"/>
      <c r="B97" s="43"/>
      <c r="C97" s="43"/>
      <c r="D97" s="43"/>
      <c r="E97" s="43"/>
      <c r="F97" s="43"/>
      <c r="G97" s="43"/>
      <c r="H97" s="43"/>
      <c r="I97" s="43"/>
      <c r="J97" s="43"/>
      <c r="K97" s="43"/>
      <c r="L97" s="43"/>
      <c r="M97" s="43"/>
      <c r="N97" s="43"/>
      <c r="O97" s="43"/>
      <c r="P97" s="43"/>
      <c r="Q97" s="43"/>
      <c r="R97" s="43"/>
      <c r="S97" s="43"/>
      <c r="T97" s="43"/>
      <c r="U97" s="43"/>
      <c r="V97" s="43"/>
      <c r="W97" s="43"/>
      <c r="X97" s="43"/>
      <c r="Y97" s="43"/>
      <c r="Z97" s="43"/>
      <c r="AA97" s="43"/>
      <c r="AB97" s="43"/>
      <c r="AC97" s="43"/>
      <c r="AD97" s="43"/>
      <c r="AE97" s="43"/>
    </row>
    <row r="98" spans="1:31">
      <c r="A98" s="43"/>
      <c r="B98" s="43"/>
      <c r="C98" s="43"/>
      <c r="D98" s="43"/>
      <c r="E98" s="43"/>
      <c r="F98" s="43"/>
      <c r="G98" s="43"/>
      <c r="H98" s="43"/>
      <c r="I98" s="43"/>
      <c r="J98" s="43"/>
      <c r="K98" s="43"/>
      <c r="L98" s="43"/>
      <c r="M98" s="43"/>
      <c r="N98" s="43"/>
      <c r="O98" s="43"/>
      <c r="P98" s="43"/>
      <c r="Q98" s="43"/>
      <c r="R98" s="43"/>
      <c r="S98" s="43"/>
      <c r="T98" s="43"/>
      <c r="U98" s="43"/>
      <c r="V98" s="43"/>
      <c r="W98" s="43"/>
      <c r="X98" s="43"/>
      <c r="Y98" s="43"/>
      <c r="Z98" s="43"/>
      <c r="AA98" s="43"/>
      <c r="AB98" s="43"/>
      <c r="AC98" s="43"/>
      <c r="AD98" s="43"/>
      <c r="AE98" s="43"/>
    </row>
    <row r="99" spans="1:31">
      <c r="A99" s="43"/>
      <c r="B99" s="43"/>
      <c r="C99" s="43"/>
      <c r="D99" s="43"/>
      <c r="E99" s="43"/>
      <c r="F99" s="43"/>
      <c r="G99" s="43"/>
      <c r="H99" s="43"/>
      <c r="I99" s="43"/>
      <c r="J99" s="43"/>
      <c r="K99" s="43"/>
      <c r="L99" s="43"/>
      <c r="M99" s="43"/>
      <c r="N99" s="43"/>
      <c r="O99" s="43"/>
      <c r="P99" s="43"/>
      <c r="Q99" s="43"/>
      <c r="R99" s="43"/>
      <c r="S99" s="43"/>
      <c r="T99" s="43"/>
      <c r="U99" s="43"/>
      <c r="V99" s="43"/>
      <c r="W99" s="43"/>
      <c r="X99" s="43"/>
      <c r="Y99" s="43"/>
      <c r="Z99" s="43"/>
      <c r="AA99" s="43"/>
      <c r="AB99" s="43"/>
      <c r="AC99" s="43"/>
      <c r="AD99" s="43"/>
      <c r="AE99" s="43"/>
    </row>
    <row r="100" spans="1:31">
      <c r="A100" s="43"/>
      <c r="B100" s="43"/>
      <c r="C100" s="43"/>
      <c r="D100" s="43"/>
      <c r="E100" s="43"/>
      <c r="F100" s="43"/>
      <c r="G100" s="43"/>
      <c r="H100" s="43"/>
      <c r="I100" s="43"/>
      <c r="J100" s="43"/>
      <c r="K100" s="43"/>
      <c r="L100" s="43"/>
      <c r="M100" s="43"/>
      <c r="N100" s="43"/>
      <c r="O100" s="43"/>
      <c r="P100" s="43"/>
      <c r="Q100" s="43"/>
      <c r="R100" s="43"/>
      <c r="S100" s="43"/>
      <c r="T100" s="43"/>
      <c r="U100" s="43"/>
      <c r="V100" s="43"/>
      <c r="W100" s="43"/>
      <c r="X100" s="43"/>
      <c r="Y100" s="43"/>
      <c r="Z100" s="43"/>
      <c r="AA100" s="43"/>
      <c r="AB100" s="43"/>
      <c r="AC100" s="43"/>
      <c r="AD100" s="43"/>
      <c r="AE100" s="43"/>
    </row>
    <row r="101" spans="1:31">
      <c r="A101" s="43"/>
      <c r="B101" s="43"/>
      <c r="C101" s="43"/>
      <c r="D101" s="43"/>
      <c r="E101" s="43"/>
      <c r="F101" s="43"/>
      <c r="G101" s="43"/>
      <c r="H101" s="43"/>
      <c r="I101" s="43"/>
      <c r="J101" s="43"/>
      <c r="K101" s="43"/>
      <c r="L101" s="43"/>
      <c r="M101" s="43"/>
      <c r="N101" s="43"/>
      <c r="O101" s="43"/>
      <c r="P101" s="43"/>
      <c r="Q101" s="43"/>
      <c r="R101" s="43"/>
      <c r="S101" s="43"/>
      <c r="T101" s="43"/>
      <c r="U101" s="43"/>
      <c r="V101" s="43"/>
      <c r="W101" s="43"/>
      <c r="X101" s="43"/>
      <c r="Y101" s="43"/>
      <c r="Z101" s="43"/>
      <c r="AA101" s="43"/>
      <c r="AB101" s="43"/>
      <c r="AC101" s="43"/>
      <c r="AD101" s="43"/>
      <c r="AE101" s="43"/>
    </row>
    <row r="102" spans="1:31">
      <c r="A102" s="43"/>
      <c r="B102" s="43"/>
      <c r="C102" s="43"/>
      <c r="D102" s="43"/>
      <c r="E102" s="43"/>
      <c r="F102" s="43"/>
      <c r="G102" s="43"/>
      <c r="H102" s="43"/>
      <c r="I102" s="43"/>
      <c r="J102" s="43"/>
      <c r="K102" s="43"/>
      <c r="L102" s="43"/>
      <c r="M102" s="43"/>
      <c r="N102" s="43"/>
      <c r="O102" s="43"/>
      <c r="P102" s="43"/>
      <c r="Q102" s="43"/>
      <c r="R102" s="43"/>
      <c r="S102" s="43"/>
      <c r="T102" s="43"/>
      <c r="U102" s="43"/>
      <c r="V102" s="43"/>
      <c r="W102" s="43"/>
      <c r="X102" s="43"/>
      <c r="Y102" s="43"/>
      <c r="Z102" s="43"/>
      <c r="AA102" s="43"/>
      <c r="AB102" s="43"/>
      <c r="AC102" s="43"/>
      <c r="AD102" s="43"/>
      <c r="AE102" s="43"/>
    </row>
    <row r="103" spans="1:31">
      <c r="A103" s="43"/>
      <c r="B103" s="43"/>
      <c r="C103" s="43"/>
      <c r="D103" s="43"/>
      <c r="E103" s="43"/>
      <c r="F103" s="43"/>
      <c r="G103" s="43"/>
      <c r="H103" s="43"/>
      <c r="I103" s="43"/>
      <c r="J103" s="43"/>
      <c r="K103" s="43"/>
      <c r="L103" s="43"/>
      <c r="M103" s="43"/>
      <c r="N103" s="43"/>
      <c r="O103" s="43"/>
      <c r="P103" s="43"/>
      <c r="Q103" s="43"/>
      <c r="R103" s="43"/>
      <c r="S103" s="43"/>
      <c r="T103" s="43"/>
      <c r="U103" s="43"/>
      <c r="V103" s="43"/>
      <c r="W103" s="43"/>
      <c r="X103" s="43"/>
      <c r="Y103" s="43"/>
      <c r="Z103" s="43"/>
      <c r="AA103" s="43"/>
      <c r="AB103" s="43"/>
      <c r="AC103" s="43"/>
      <c r="AD103" s="43"/>
      <c r="AE103" s="43"/>
    </row>
    <row r="104" spans="1:31">
      <c r="A104" s="43"/>
      <c r="B104" s="43"/>
      <c r="C104" s="43"/>
      <c r="D104" s="43"/>
      <c r="E104" s="43"/>
      <c r="F104" s="43"/>
      <c r="G104" s="43"/>
      <c r="H104" s="43"/>
      <c r="I104" s="43"/>
      <c r="J104" s="43"/>
      <c r="K104" s="43"/>
      <c r="L104" s="43"/>
      <c r="M104" s="43"/>
      <c r="N104" s="43"/>
      <c r="O104" s="43"/>
      <c r="P104" s="43"/>
      <c r="Q104" s="43"/>
      <c r="R104" s="43"/>
      <c r="S104" s="43"/>
      <c r="T104" s="43"/>
      <c r="U104" s="43"/>
      <c r="V104" s="43"/>
      <c r="W104" s="43"/>
      <c r="X104" s="43"/>
      <c r="Y104" s="43"/>
      <c r="Z104" s="43"/>
      <c r="AA104" s="43"/>
      <c r="AB104" s="43"/>
      <c r="AC104" s="43"/>
      <c r="AD104" s="43"/>
      <c r="AE104" s="43"/>
    </row>
    <row r="105" spans="1:31">
      <c r="A105" s="43"/>
      <c r="B105" s="43"/>
      <c r="C105" s="43"/>
      <c r="D105" s="43"/>
      <c r="E105" s="43"/>
      <c r="F105" s="43"/>
      <c r="G105" s="43"/>
      <c r="H105" s="43"/>
      <c r="I105" s="43"/>
      <c r="J105" s="43"/>
      <c r="K105" s="43"/>
      <c r="L105" s="43"/>
      <c r="M105" s="43"/>
      <c r="N105" s="43"/>
      <c r="O105" s="43"/>
      <c r="P105" s="43"/>
      <c r="Q105" s="43"/>
      <c r="R105" s="43"/>
      <c r="S105" s="43"/>
      <c r="T105" s="43"/>
      <c r="U105" s="43"/>
      <c r="V105" s="43"/>
      <c r="W105" s="43"/>
      <c r="X105" s="43"/>
      <c r="Y105" s="43"/>
      <c r="Z105" s="43"/>
      <c r="AA105" s="43"/>
      <c r="AB105" s="43"/>
      <c r="AC105" s="43"/>
      <c r="AD105" s="43"/>
      <c r="AE105" s="43"/>
    </row>
    <row r="106" spans="1:31">
      <c r="A106" s="43"/>
      <c r="B106" s="43"/>
      <c r="C106" s="43"/>
      <c r="D106" s="43"/>
      <c r="E106" s="43"/>
      <c r="F106" s="43"/>
      <c r="G106" s="43"/>
      <c r="H106" s="43"/>
      <c r="I106" s="43"/>
      <c r="J106" s="43"/>
      <c r="K106" s="43"/>
      <c r="L106" s="43"/>
      <c r="M106" s="43"/>
      <c r="N106" s="43"/>
      <c r="O106" s="43"/>
      <c r="P106" s="43"/>
      <c r="Q106" s="43"/>
      <c r="R106" s="43"/>
      <c r="S106" s="43"/>
      <c r="T106" s="43"/>
      <c r="U106" s="43"/>
      <c r="V106" s="43"/>
      <c r="W106" s="43"/>
      <c r="X106" s="43"/>
      <c r="Y106" s="43"/>
      <c r="Z106" s="43"/>
      <c r="AA106" s="43"/>
      <c r="AB106" s="43"/>
      <c r="AC106" s="43"/>
      <c r="AD106" s="43"/>
      <c r="AE106" s="43"/>
    </row>
    <row r="107" spans="1:31">
      <c r="A107" s="43"/>
      <c r="B107" s="43"/>
      <c r="C107" s="43"/>
      <c r="D107" s="43"/>
      <c r="E107" s="43"/>
      <c r="F107" s="43"/>
      <c r="G107" s="43"/>
      <c r="H107" s="43"/>
      <c r="I107" s="43"/>
      <c r="J107" s="43"/>
      <c r="K107" s="43"/>
      <c r="L107" s="43"/>
      <c r="M107" s="43"/>
      <c r="N107" s="43"/>
      <c r="O107" s="43"/>
      <c r="P107" s="43"/>
      <c r="Q107" s="43"/>
      <c r="R107" s="43"/>
      <c r="S107" s="43"/>
      <c r="T107" s="43"/>
      <c r="U107" s="43"/>
      <c r="V107" s="43"/>
      <c r="W107" s="43"/>
      <c r="X107" s="43"/>
      <c r="Y107" s="43"/>
      <c r="Z107" s="43"/>
      <c r="AA107" s="43"/>
      <c r="AB107" s="43"/>
      <c r="AC107" s="43"/>
      <c r="AD107" s="43"/>
      <c r="AE107" s="43"/>
    </row>
    <row r="108" spans="1:31">
      <c r="A108" s="43"/>
      <c r="B108" s="43"/>
      <c r="C108" s="43"/>
      <c r="D108" s="43"/>
      <c r="E108" s="43"/>
      <c r="F108" s="43"/>
      <c r="G108" s="43"/>
      <c r="H108" s="43"/>
      <c r="I108" s="43"/>
      <c r="J108" s="43"/>
      <c r="K108" s="43"/>
      <c r="L108" s="43"/>
      <c r="M108" s="43"/>
      <c r="N108" s="43"/>
      <c r="O108" s="43"/>
      <c r="P108" s="43"/>
      <c r="Q108" s="43"/>
      <c r="R108" s="43"/>
      <c r="S108" s="43"/>
      <c r="T108" s="43"/>
      <c r="U108" s="43"/>
      <c r="V108" s="43"/>
      <c r="W108" s="43"/>
      <c r="X108" s="43"/>
      <c r="Y108" s="43"/>
      <c r="Z108" s="43"/>
      <c r="AA108" s="43"/>
      <c r="AB108" s="43"/>
      <c r="AC108" s="43"/>
      <c r="AD108" s="43"/>
      <c r="AE108" s="43"/>
    </row>
    <row r="109" spans="1:31">
      <c r="A109" s="43"/>
      <c r="B109" s="43"/>
      <c r="C109" s="43"/>
      <c r="D109" s="43"/>
      <c r="E109" s="43"/>
      <c r="F109" s="43"/>
      <c r="G109" s="43"/>
      <c r="H109" s="43"/>
      <c r="I109" s="43"/>
      <c r="J109" s="43"/>
      <c r="K109" s="43"/>
      <c r="L109" s="43"/>
      <c r="M109" s="43"/>
      <c r="N109" s="43"/>
      <c r="O109" s="43"/>
      <c r="P109" s="43"/>
      <c r="Q109" s="43"/>
      <c r="R109" s="43"/>
      <c r="S109" s="43"/>
      <c r="T109" s="43"/>
      <c r="U109" s="43"/>
      <c r="V109" s="43"/>
      <c r="W109" s="43"/>
      <c r="X109" s="43"/>
      <c r="Y109" s="43"/>
      <c r="Z109" s="43"/>
      <c r="AA109" s="43"/>
      <c r="AB109" s="43"/>
      <c r="AC109" s="43"/>
      <c r="AD109" s="43"/>
      <c r="AE109" s="43"/>
    </row>
    <row r="110" spans="1:31">
      <c r="A110" s="43"/>
      <c r="B110" s="43"/>
      <c r="C110" s="43"/>
      <c r="D110" s="43"/>
      <c r="E110" s="43"/>
      <c r="F110" s="43"/>
      <c r="G110" s="43"/>
      <c r="H110" s="43"/>
      <c r="I110" s="43"/>
      <c r="J110" s="43"/>
      <c r="K110" s="43"/>
      <c r="L110" s="43"/>
      <c r="M110" s="43"/>
      <c r="N110" s="43"/>
      <c r="O110" s="43"/>
      <c r="P110" s="43"/>
      <c r="Q110" s="43"/>
      <c r="R110" s="43"/>
      <c r="S110" s="43"/>
      <c r="T110" s="43"/>
      <c r="U110" s="43"/>
      <c r="V110" s="43"/>
      <c r="W110" s="43"/>
      <c r="X110" s="43"/>
      <c r="Y110" s="43"/>
      <c r="Z110" s="43"/>
      <c r="AA110" s="43"/>
      <c r="AB110" s="43"/>
      <c r="AC110" s="43"/>
      <c r="AD110" s="43"/>
      <c r="AE110" s="43"/>
    </row>
    <row r="111" spans="1:31">
      <c r="A111" s="43"/>
      <c r="B111" s="43"/>
      <c r="C111" s="43"/>
      <c r="D111" s="43"/>
      <c r="E111" s="43"/>
      <c r="F111" s="43"/>
      <c r="G111" s="43"/>
      <c r="H111" s="43"/>
      <c r="I111" s="43"/>
      <c r="J111" s="43"/>
      <c r="K111" s="43"/>
      <c r="L111" s="43"/>
      <c r="M111" s="43"/>
      <c r="N111" s="43"/>
      <c r="O111" s="43"/>
      <c r="P111" s="43"/>
      <c r="Q111" s="43"/>
      <c r="R111" s="43"/>
      <c r="S111" s="43"/>
      <c r="T111" s="43"/>
      <c r="U111" s="43"/>
      <c r="V111" s="43"/>
      <c r="W111" s="43"/>
      <c r="X111" s="43"/>
      <c r="Y111" s="43"/>
      <c r="Z111" s="43"/>
      <c r="AA111" s="43"/>
      <c r="AB111" s="43"/>
      <c r="AC111" s="43"/>
      <c r="AD111" s="43"/>
      <c r="AE111" s="43"/>
    </row>
    <row r="112" spans="1:31">
      <c r="A112" s="43"/>
      <c r="B112" s="43"/>
      <c r="C112" s="43"/>
      <c r="D112" s="43"/>
      <c r="E112" s="43"/>
      <c r="F112" s="43"/>
      <c r="G112" s="43"/>
      <c r="H112" s="43"/>
      <c r="I112" s="43"/>
      <c r="J112" s="43"/>
      <c r="K112" s="43"/>
      <c r="L112" s="43"/>
      <c r="M112" s="43"/>
      <c r="N112" s="43"/>
      <c r="O112" s="43"/>
      <c r="P112" s="43"/>
      <c r="Q112" s="43"/>
      <c r="R112" s="43"/>
      <c r="S112" s="43"/>
      <c r="T112" s="43"/>
      <c r="U112" s="43"/>
      <c r="V112" s="43"/>
      <c r="W112" s="43"/>
      <c r="X112" s="43"/>
      <c r="Y112" s="43"/>
      <c r="Z112" s="43"/>
      <c r="AA112" s="43"/>
      <c r="AB112" s="43"/>
      <c r="AC112" s="43"/>
      <c r="AD112" s="43"/>
      <c r="AE112" s="43"/>
    </row>
    <row r="113" spans="1:31">
      <c r="A113" s="43"/>
      <c r="B113" s="43"/>
      <c r="C113" s="43"/>
      <c r="D113" s="43"/>
      <c r="E113" s="43"/>
      <c r="F113" s="43"/>
      <c r="G113" s="43"/>
      <c r="H113" s="43"/>
      <c r="I113" s="43"/>
      <c r="J113" s="43"/>
      <c r="K113" s="43"/>
      <c r="L113" s="43"/>
      <c r="M113" s="43"/>
      <c r="N113" s="43"/>
      <c r="O113" s="43"/>
      <c r="P113" s="43"/>
      <c r="Q113" s="43"/>
      <c r="R113" s="43"/>
      <c r="S113" s="43"/>
      <c r="T113" s="43"/>
      <c r="U113" s="43"/>
      <c r="V113" s="43"/>
      <c r="W113" s="43"/>
      <c r="X113" s="43"/>
      <c r="Y113" s="43"/>
      <c r="Z113" s="43"/>
      <c r="AA113" s="43"/>
      <c r="AB113" s="43"/>
      <c r="AC113" s="43"/>
      <c r="AD113" s="43"/>
      <c r="AE113" s="43"/>
    </row>
    <row r="114" spans="1:31">
      <c r="A114" s="43"/>
      <c r="B114" s="43"/>
      <c r="C114" s="43"/>
      <c r="D114" s="43"/>
      <c r="E114" s="43"/>
      <c r="F114" s="43"/>
      <c r="G114" s="43"/>
      <c r="H114" s="43"/>
      <c r="I114" s="43"/>
      <c r="J114" s="43"/>
      <c r="K114" s="43"/>
      <c r="L114" s="43"/>
      <c r="M114" s="43"/>
      <c r="N114" s="43"/>
      <c r="O114" s="43"/>
      <c r="P114" s="43"/>
      <c r="Q114" s="43"/>
      <c r="R114" s="43"/>
      <c r="S114" s="43"/>
      <c r="T114" s="43"/>
      <c r="U114" s="43"/>
      <c r="V114" s="43"/>
      <c r="W114" s="43"/>
      <c r="X114" s="43"/>
      <c r="Y114" s="43"/>
      <c r="Z114" s="43"/>
      <c r="AA114" s="43"/>
      <c r="AB114" s="43"/>
      <c r="AC114" s="43"/>
      <c r="AD114" s="43"/>
      <c r="AE114" s="43"/>
    </row>
    <row r="115" spans="1:31">
      <c r="A115" s="43"/>
      <c r="B115" s="43"/>
      <c r="C115" s="43"/>
      <c r="D115" s="43"/>
      <c r="E115" s="43"/>
      <c r="F115" s="43"/>
      <c r="G115" s="43"/>
      <c r="H115" s="43"/>
      <c r="I115" s="43"/>
      <c r="J115" s="43"/>
      <c r="K115" s="43"/>
      <c r="L115" s="43"/>
      <c r="M115" s="43"/>
      <c r="N115" s="43"/>
      <c r="O115" s="43"/>
      <c r="P115" s="43"/>
      <c r="Q115" s="43"/>
      <c r="R115" s="43"/>
      <c r="S115" s="43"/>
      <c r="T115" s="43"/>
      <c r="U115" s="43"/>
      <c r="V115" s="43"/>
      <c r="W115" s="43"/>
      <c r="X115" s="43"/>
      <c r="Y115" s="43"/>
      <c r="Z115" s="43"/>
      <c r="AA115" s="43"/>
      <c r="AB115" s="43"/>
      <c r="AC115" s="43"/>
      <c r="AD115" s="43"/>
      <c r="AE115" s="43"/>
    </row>
    <row r="116" spans="1:31">
      <c r="A116" s="43"/>
      <c r="B116" s="43"/>
      <c r="C116" s="43"/>
      <c r="D116" s="43"/>
      <c r="E116" s="43"/>
      <c r="F116" s="43"/>
      <c r="G116" s="43"/>
      <c r="H116" s="43"/>
      <c r="I116" s="43"/>
      <c r="J116" s="43"/>
      <c r="K116" s="43"/>
      <c r="L116" s="43"/>
      <c r="M116" s="43"/>
      <c r="N116" s="43"/>
      <c r="O116" s="43"/>
      <c r="P116" s="43"/>
      <c r="Q116" s="43"/>
      <c r="R116" s="43"/>
      <c r="S116" s="43"/>
      <c r="T116" s="43"/>
      <c r="U116" s="43"/>
      <c r="V116" s="43"/>
      <c r="W116" s="43"/>
      <c r="X116" s="43"/>
      <c r="Y116" s="43"/>
      <c r="Z116" s="43"/>
      <c r="AA116" s="43"/>
      <c r="AB116" s="43"/>
      <c r="AC116" s="43"/>
      <c r="AD116" s="43"/>
      <c r="AE116" s="43"/>
    </row>
    <row r="117" spans="1:31">
      <c r="A117" s="43"/>
      <c r="B117" s="43"/>
      <c r="C117" s="43"/>
      <c r="D117" s="43"/>
      <c r="E117" s="43"/>
      <c r="F117" s="43"/>
      <c r="G117" s="43"/>
      <c r="H117" s="43"/>
      <c r="I117" s="43"/>
      <c r="J117" s="43"/>
      <c r="K117" s="43"/>
      <c r="L117" s="43"/>
      <c r="M117" s="43"/>
      <c r="N117" s="43"/>
      <c r="O117" s="43"/>
      <c r="P117" s="43"/>
      <c r="Q117" s="43"/>
      <c r="R117" s="43"/>
      <c r="S117" s="43"/>
      <c r="T117" s="43"/>
      <c r="U117" s="43"/>
      <c r="V117" s="43"/>
      <c r="W117" s="43"/>
      <c r="X117" s="43"/>
      <c r="Y117" s="43"/>
      <c r="Z117" s="43"/>
      <c r="AA117" s="43"/>
      <c r="AB117" s="43"/>
      <c r="AC117" s="43"/>
      <c r="AD117" s="43"/>
      <c r="AE117" s="43"/>
    </row>
    <row r="118" spans="1:31">
      <c r="A118" s="43"/>
      <c r="B118" s="43"/>
      <c r="C118" s="43"/>
      <c r="D118" s="43"/>
      <c r="E118" s="43"/>
      <c r="F118" s="43"/>
      <c r="G118" s="43"/>
      <c r="H118" s="43"/>
      <c r="I118" s="43"/>
      <c r="J118" s="43"/>
      <c r="K118" s="43"/>
      <c r="L118" s="43"/>
      <c r="M118" s="43"/>
      <c r="N118" s="43"/>
      <c r="O118" s="43"/>
      <c r="P118" s="43"/>
      <c r="Q118" s="43"/>
      <c r="R118" s="43"/>
      <c r="S118" s="43"/>
      <c r="T118" s="43"/>
      <c r="U118" s="43"/>
      <c r="V118" s="43"/>
      <c r="W118" s="43"/>
      <c r="X118" s="43"/>
      <c r="Y118" s="43"/>
      <c r="Z118" s="43"/>
      <c r="AA118" s="43"/>
      <c r="AB118" s="43"/>
      <c r="AC118" s="43"/>
      <c r="AD118" s="43"/>
      <c r="AE118" s="43"/>
    </row>
    <row r="119" spans="1:31">
      <c r="A119" s="43"/>
      <c r="B119" s="43"/>
      <c r="C119" s="43"/>
      <c r="D119" s="43"/>
      <c r="E119" s="43"/>
      <c r="F119" s="43"/>
      <c r="G119" s="43"/>
      <c r="H119" s="43"/>
      <c r="I119" s="43"/>
      <c r="J119" s="43"/>
      <c r="K119" s="43"/>
      <c r="L119" s="43"/>
      <c r="M119" s="43"/>
      <c r="N119" s="43"/>
      <c r="O119" s="43"/>
      <c r="P119" s="43"/>
      <c r="Q119" s="43"/>
      <c r="R119" s="43"/>
      <c r="S119" s="43"/>
      <c r="T119" s="43"/>
      <c r="U119" s="43"/>
      <c r="V119" s="43"/>
      <c r="W119" s="43"/>
      <c r="X119" s="43"/>
      <c r="Y119" s="43"/>
      <c r="Z119" s="43"/>
      <c r="AA119" s="43"/>
      <c r="AB119" s="43"/>
      <c r="AC119" s="43"/>
      <c r="AD119" s="43"/>
      <c r="AE119" s="43"/>
    </row>
    <row r="120" spans="1:31">
      <c r="A120" s="43"/>
      <c r="B120" s="43"/>
      <c r="C120" s="43"/>
      <c r="D120" s="43"/>
      <c r="E120" s="43"/>
      <c r="F120" s="43"/>
      <c r="G120" s="43"/>
      <c r="H120" s="43"/>
      <c r="I120" s="43"/>
      <c r="J120" s="43"/>
      <c r="K120" s="43"/>
      <c r="L120" s="43"/>
      <c r="M120" s="43"/>
      <c r="N120" s="43"/>
      <c r="O120" s="43"/>
      <c r="P120" s="43"/>
      <c r="Q120" s="43"/>
      <c r="R120" s="43"/>
      <c r="S120" s="43"/>
      <c r="T120" s="43"/>
      <c r="U120" s="43"/>
      <c r="V120" s="43"/>
      <c r="W120" s="43"/>
      <c r="X120" s="43"/>
      <c r="Y120" s="43"/>
      <c r="Z120" s="43"/>
      <c r="AA120" s="43"/>
      <c r="AB120" s="43"/>
      <c r="AC120" s="43"/>
      <c r="AD120" s="43"/>
      <c r="AE120" s="43"/>
    </row>
    <row r="121" spans="1:31">
      <c r="A121" s="43"/>
      <c r="B121" s="43"/>
      <c r="C121" s="43"/>
      <c r="D121" s="43"/>
      <c r="E121" s="43"/>
      <c r="F121" s="43"/>
      <c r="G121" s="43"/>
      <c r="H121" s="43"/>
      <c r="I121" s="43"/>
      <c r="J121" s="43"/>
      <c r="K121" s="43"/>
      <c r="L121" s="43"/>
      <c r="M121" s="43"/>
      <c r="N121" s="43"/>
      <c r="O121" s="43"/>
      <c r="P121" s="43"/>
      <c r="Q121" s="43"/>
      <c r="R121" s="43"/>
      <c r="S121" s="43"/>
      <c r="T121" s="43"/>
      <c r="U121" s="43"/>
      <c r="V121" s="43"/>
      <c r="W121" s="43"/>
      <c r="X121" s="43"/>
      <c r="Y121" s="43"/>
      <c r="Z121" s="43"/>
      <c r="AA121" s="43"/>
      <c r="AB121" s="43"/>
      <c r="AC121" s="43"/>
      <c r="AD121" s="43"/>
      <c r="AE121" s="43"/>
    </row>
    <row r="122" spans="1:31">
      <c r="A122" s="43"/>
      <c r="B122" s="43"/>
      <c r="C122" s="43"/>
      <c r="D122" s="43"/>
      <c r="E122" s="43"/>
      <c r="F122" s="43"/>
      <c r="G122" s="43"/>
      <c r="H122" s="43"/>
      <c r="I122" s="43"/>
      <c r="J122" s="43"/>
      <c r="K122" s="43"/>
      <c r="L122" s="43"/>
      <c r="M122" s="43"/>
      <c r="N122" s="43"/>
      <c r="O122" s="43"/>
      <c r="P122" s="43"/>
      <c r="Q122" s="43"/>
      <c r="R122" s="43"/>
      <c r="S122" s="43"/>
      <c r="T122" s="43"/>
      <c r="U122" s="43"/>
      <c r="V122" s="43"/>
      <c r="W122" s="43"/>
      <c r="X122" s="43"/>
      <c r="Y122" s="43"/>
      <c r="Z122" s="43"/>
      <c r="AA122" s="43"/>
      <c r="AB122" s="43"/>
      <c r="AC122" s="43"/>
      <c r="AD122" s="43"/>
      <c r="AE122" s="43"/>
    </row>
    <row r="123" spans="1:31">
      <c r="A123" s="43"/>
      <c r="B123" s="43"/>
      <c r="C123" s="43"/>
      <c r="D123" s="43"/>
      <c r="E123" s="43"/>
      <c r="F123" s="43"/>
      <c r="G123" s="43"/>
      <c r="H123" s="43"/>
      <c r="I123" s="43"/>
      <c r="J123" s="43"/>
      <c r="K123" s="43"/>
      <c r="L123" s="43"/>
      <c r="M123" s="43"/>
      <c r="N123" s="43"/>
      <c r="O123" s="43"/>
      <c r="P123" s="43"/>
      <c r="Q123" s="43"/>
      <c r="R123" s="43"/>
      <c r="S123" s="43"/>
      <c r="T123" s="43"/>
      <c r="U123" s="43"/>
      <c r="V123" s="43"/>
      <c r="W123" s="43"/>
      <c r="X123" s="43"/>
      <c r="Y123" s="43"/>
      <c r="Z123" s="43"/>
      <c r="AA123" s="43"/>
      <c r="AB123" s="43"/>
      <c r="AC123" s="43"/>
      <c r="AD123" s="43"/>
      <c r="AE123" s="43"/>
    </row>
    <row r="124" spans="1:31">
      <c r="A124" s="43"/>
      <c r="B124" s="43"/>
      <c r="C124" s="43"/>
      <c r="D124" s="43"/>
      <c r="E124" s="43"/>
      <c r="F124" s="43"/>
      <c r="G124" s="43"/>
      <c r="H124" s="43"/>
      <c r="I124" s="43"/>
      <c r="J124" s="43"/>
      <c r="K124" s="43"/>
      <c r="L124" s="43"/>
      <c r="M124" s="43"/>
      <c r="N124" s="43"/>
      <c r="O124" s="43"/>
      <c r="P124" s="43"/>
      <c r="Q124" s="43"/>
      <c r="R124" s="43"/>
      <c r="S124" s="43"/>
      <c r="T124" s="43"/>
      <c r="U124" s="43"/>
      <c r="V124" s="43"/>
      <c r="W124" s="43"/>
      <c r="X124" s="43"/>
      <c r="Y124" s="43"/>
      <c r="Z124" s="43"/>
      <c r="AA124" s="43"/>
      <c r="AB124" s="43"/>
      <c r="AC124" s="43"/>
      <c r="AD124" s="43"/>
      <c r="AE124" s="43"/>
    </row>
    <row r="125" spans="1:31">
      <c r="A125" s="43"/>
      <c r="B125" s="43"/>
      <c r="C125" s="43"/>
      <c r="D125" s="43"/>
      <c r="E125" s="43"/>
      <c r="F125" s="43"/>
      <c r="G125" s="43"/>
      <c r="H125" s="43"/>
      <c r="I125" s="43"/>
      <c r="J125" s="43"/>
      <c r="K125" s="43"/>
      <c r="L125" s="43"/>
      <c r="M125" s="43"/>
      <c r="N125" s="43"/>
      <c r="O125" s="43"/>
      <c r="P125" s="43"/>
      <c r="Q125" s="43"/>
      <c r="R125" s="43"/>
      <c r="S125" s="43"/>
      <c r="T125" s="43"/>
      <c r="U125" s="43"/>
      <c r="V125" s="43"/>
      <c r="W125" s="43"/>
      <c r="X125" s="43"/>
      <c r="Y125" s="43"/>
      <c r="Z125" s="43"/>
      <c r="AA125" s="43"/>
      <c r="AB125" s="43"/>
      <c r="AC125" s="43"/>
      <c r="AD125" s="43"/>
      <c r="AE125" s="43"/>
    </row>
    <row r="126" spans="1:31">
      <c r="A126" s="43"/>
      <c r="B126" s="43"/>
      <c r="C126" s="43"/>
      <c r="D126" s="43"/>
      <c r="E126" s="43"/>
      <c r="F126" s="43"/>
      <c r="G126" s="43"/>
      <c r="H126" s="43"/>
      <c r="I126" s="43"/>
      <c r="J126" s="43"/>
      <c r="K126" s="43"/>
      <c r="L126" s="43"/>
      <c r="M126" s="43"/>
      <c r="N126" s="43"/>
      <c r="O126" s="43"/>
      <c r="P126" s="43"/>
      <c r="Q126" s="43"/>
      <c r="R126" s="43"/>
      <c r="S126" s="43"/>
      <c r="T126" s="43"/>
      <c r="U126" s="43"/>
      <c r="V126" s="43"/>
      <c r="W126" s="43"/>
      <c r="X126" s="43"/>
      <c r="Y126" s="43"/>
      <c r="Z126" s="43"/>
      <c r="AA126" s="43"/>
      <c r="AB126" s="43"/>
      <c r="AC126" s="43"/>
      <c r="AD126" s="43"/>
      <c r="AE126" s="43"/>
    </row>
    <row r="127" spans="1:31">
      <c r="A127" s="43"/>
      <c r="B127" s="43"/>
      <c r="C127" s="43"/>
      <c r="D127" s="43"/>
      <c r="E127" s="43"/>
      <c r="F127" s="43"/>
      <c r="G127" s="43"/>
      <c r="H127" s="43"/>
      <c r="I127" s="43"/>
      <c r="J127" s="43"/>
      <c r="K127" s="43"/>
      <c r="L127" s="43"/>
      <c r="M127" s="43"/>
      <c r="N127" s="43"/>
      <c r="O127" s="43"/>
      <c r="P127" s="43"/>
      <c r="Q127" s="43"/>
      <c r="R127" s="43"/>
      <c r="S127" s="43"/>
      <c r="T127" s="43"/>
      <c r="U127" s="43"/>
      <c r="V127" s="43"/>
      <c r="W127" s="43"/>
      <c r="X127" s="43"/>
      <c r="Y127" s="43"/>
      <c r="Z127" s="43"/>
      <c r="AA127" s="43"/>
      <c r="AB127" s="43"/>
      <c r="AC127" s="43"/>
      <c r="AD127" s="43"/>
      <c r="AE127" s="43"/>
    </row>
    <row r="128" spans="1:31">
      <c r="A128" s="43"/>
      <c r="B128" s="43"/>
      <c r="C128" s="43"/>
      <c r="D128" s="43"/>
      <c r="E128" s="43"/>
      <c r="F128" s="43"/>
      <c r="G128" s="43"/>
      <c r="H128" s="43"/>
      <c r="I128" s="43"/>
      <c r="J128" s="43"/>
      <c r="K128" s="43"/>
      <c r="L128" s="43"/>
      <c r="M128" s="43"/>
      <c r="N128" s="43"/>
      <c r="O128" s="43"/>
      <c r="P128" s="43"/>
      <c r="Q128" s="43"/>
      <c r="R128" s="43"/>
      <c r="S128" s="43"/>
      <c r="T128" s="43"/>
      <c r="U128" s="43"/>
      <c r="V128" s="43"/>
      <c r="W128" s="43"/>
      <c r="X128" s="43"/>
      <c r="Y128" s="43"/>
      <c r="Z128" s="43"/>
      <c r="AA128" s="43"/>
      <c r="AB128" s="43"/>
      <c r="AC128" s="43"/>
      <c r="AD128" s="43"/>
      <c r="AE128" s="43"/>
    </row>
    <row r="129" spans="1:31">
      <c r="A129" s="43"/>
      <c r="B129" s="43"/>
      <c r="C129" s="43"/>
      <c r="D129" s="43"/>
      <c r="E129" s="43"/>
      <c r="F129" s="43"/>
      <c r="G129" s="43"/>
      <c r="H129" s="43"/>
      <c r="I129" s="43"/>
      <c r="J129" s="43"/>
      <c r="K129" s="43"/>
      <c r="L129" s="43"/>
      <c r="M129" s="43"/>
      <c r="N129" s="43"/>
      <c r="O129" s="43"/>
      <c r="P129" s="43"/>
      <c r="Q129" s="43"/>
      <c r="R129" s="43"/>
      <c r="S129" s="43"/>
      <c r="T129" s="43"/>
      <c r="U129" s="43"/>
      <c r="V129" s="43"/>
      <c r="W129" s="43"/>
      <c r="X129" s="43"/>
      <c r="Y129" s="43"/>
      <c r="Z129" s="43"/>
      <c r="AA129" s="43"/>
      <c r="AB129" s="43"/>
      <c r="AC129" s="43"/>
      <c r="AD129" s="43"/>
      <c r="AE129" s="43"/>
    </row>
    <row r="130" spans="1:31">
      <c r="A130" s="43"/>
      <c r="B130" s="43"/>
      <c r="C130" s="43"/>
      <c r="D130" s="43"/>
      <c r="E130" s="43"/>
      <c r="F130" s="43"/>
      <c r="G130" s="43"/>
      <c r="H130" s="43"/>
      <c r="I130" s="43"/>
      <c r="J130" s="43"/>
      <c r="K130" s="43"/>
      <c r="L130" s="43"/>
      <c r="M130" s="43"/>
      <c r="N130" s="43"/>
      <c r="O130" s="43"/>
      <c r="P130" s="43"/>
      <c r="Q130" s="43"/>
      <c r="R130" s="43"/>
      <c r="S130" s="43"/>
      <c r="T130" s="43"/>
      <c r="U130" s="43"/>
      <c r="V130" s="43"/>
      <c r="W130" s="43"/>
      <c r="X130" s="43"/>
      <c r="Y130" s="43"/>
      <c r="Z130" s="43"/>
      <c r="AA130" s="43"/>
      <c r="AB130" s="43"/>
      <c r="AC130" s="43"/>
      <c r="AD130" s="43"/>
      <c r="AE130" s="43"/>
    </row>
    <row r="131" spans="1:31">
      <c r="A131" s="43"/>
      <c r="B131" s="43"/>
      <c r="C131" s="43"/>
      <c r="D131" s="43"/>
      <c r="E131" s="43"/>
      <c r="F131" s="43"/>
      <c r="G131" s="43"/>
      <c r="H131" s="43"/>
      <c r="I131" s="43"/>
      <c r="J131" s="43"/>
      <c r="K131" s="43"/>
      <c r="L131" s="43"/>
      <c r="M131" s="43"/>
      <c r="N131" s="43"/>
      <c r="O131" s="43"/>
      <c r="P131" s="43"/>
      <c r="Q131" s="43"/>
      <c r="R131" s="43"/>
      <c r="S131" s="43"/>
      <c r="T131" s="43"/>
      <c r="U131" s="43"/>
      <c r="V131" s="43"/>
      <c r="W131" s="43"/>
      <c r="X131" s="43"/>
      <c r="Y131" s="43"/>
      <c r="Z131" s="43"/>
      <c r="AA131" s="43"/>
      <c r="AB131" s="43"/>
      <c r="AC131" s="43"/>
      <c r="AD131" s="43"/>
      <c r="AE131" s="43"/>
    </row>
    <row r="132" spans="1:31">
      <c r="A132" s="43"/>
      <c r="B132" s="43"/>
      <c r="C132" s="43"/>
      <c r="D132" s="43"/>
      <c r="E132" s="43"/>
      <c r="F132" s="43"/>
      <c r="G132" s="43"/>
      <c r="H132" s="43"/>
      <c r="I132" s="43"/>
      <c r="J132" s="43"/>
      <c r="K132" s="43"/>
      <c r="L132" s="43"/>
      <c r="M132" s="43"/>
      <c r="N132" s="43"/>
      <c r="O132" s="43"/>
      <c r="P132" s="43"/>
      <c r="Q132" s="43"/>
      <c r="R132" s="43"/>
      <c r="S132" s="43"/>
      <c r="T132" s="43"/>
      <c r="U132" s="43"/>
      <c r="V132" s="43"/>
      <c r="W132" s="43"/>
      <c r="X132" s="43"/>
      <c r="Y132" s="43"/>
      <c r="Z132" s="43"/>
      <c r="AA132" s="43"/>
      <c r="AB132" s="43"/>
      <c r="AC132" s="43"/>
      <c r="AD132" s="43"/>
      <c r="AE132" s="43"/>
    </row>
    <row r="133" spans="1:31">
      <c r="A133" s="43"/>
      <c r="B133" s="43"/>
      <c r="C133" s="43"/>
      <c r="D133" s="43"/>
      <c r="E133" s="43"/>
      <c r="F133" s="43"/>
      <c r="G133" s="43"/>
      <c r="H133" s="43"/>
      <c r="I133" s="43"/>
      <c r="J133" s="43"/>
      <c r="K133" s="43"/>
      <c r="L133" s="43"/>
      <c r="M133" s="43"/>
      <c r="N133" s="43"/>
      <c r="O133" s="43"/>
      <c r="P133" s="43"/>
      <c r="Q133" s="43"/>
      <c r="R133" s="43"/>
      <c r="S133" s="43"/>
      <c r="T133" s="43"/>
      <c r="U133" s="43"/>
      <c r="V133" s="43"/>
      <c r="W133" s="43"/>
      <c r="X133" s="43"/>
      <c r="Y133" s="43"/>
      <c r="Z133" s="43"/>
      <c r="AA133" s="43"/>
      <c r="AB133" s="43"/>
      <c r="AC133" s="43"/>
      <c r="AD133" s="43"/>
      <c r="AE133" s="43"/>
    </row>
    <row r="134" spans="1:31">
      <c r="A134" s="43"/>
      <c r="B134" s="43"/>
      <c r="C134" s="43"/>
      <c r="D134" s="43"/>
      <c r="E134" s="43"/>
      <c r="F134" s="43"/>
      <c r="G134" s="43"/>
      <c r="H134" s="43"/>
      <c r="I134" s="43"/>
      <c r="J134" s="43"/>
      <c r="K134" s="43"/>
      <c r="L134" s="43"/>
      <c r="M134" s="43"/>
      <c r="N134" s="43"/>
      <c r="O134" s="43"/>
      <c r="P134" s="43"/>
      <c r="Q134" s="43"/>
      <c r="R134" s="43"/>
      <c r="S134" s="43"/>
      <c r="T134" s="43"/>
      <c r="U134" s="43"/>
      <c r="V134" s="43"/>
      <c r="W134" s="43"/>
      <c r="X134" s="43"/>
      <c r="Y134" s="43"/>
      <c r="Z134" s="43"/>
      <c r="AA134" s="43"/>
      <c r="AB134" s="43"/>
      <c r="AC134" s="43"/>
      <c r="AD134" s="43"/>
      <c r="AE134" s="43"/>
    </row>
    <row r="135" spans="1:31">
      <c r="A135" s="43"/>
      <c r="B135" s="43"/>
      <c r="C135" s="43"/>
      <c r="D135" s="43"/>
      <c r="E135" s="43"/>
      <c r="F135" s="43"/>
      <c r="G135" s="43"/>
      <c r="H135" s="43"/>
      <c r="I135" s="43"/>
      <c r="J135" s="43"/>
      <c r="K135" s="43"/>
      <c r="L135" s="43"/>
      <c r="M135" s="43"/>
      <c r="N135" s="43"/>
      <c r="O135" s="43"/>
      <c r="P135" s="43"/>
      <c r="Q135" s="43"/>
      <c r="R135" s="43"/>
      <c r="S135" s="43"/>
      <c r="T135" s="43"/>
      <c r="U135" s="43"/>
      <c r="V135" s="43"/>
      <c r="W135" s="43"/>
      <c r="X135" s="43"/>
      <c r="Y135" s="43"/>
      <c r="Z135" s="43"/>
      <c r="AA135" s="43"/>
      <c r="AB135" s="43"/>
      <c r="AC135" s="43"/>
      <c r="AD135" s="43"/>
      <c r="AE135" s="43"/>
    </row>
    <row r="136" spans="1:31">
      <c r="A136" s="43"/>
      <c r="B136" s="43"/>
      <c r="C136" s="43"/>
      <c r="D136" s="43"/>
      <c r="E136" s="43"/>
      <c r="F136" s="43"/>
      <c r="G136" s="43"/>
      <c r="H136" s="43"/>
      <c r="I136" s="43"/>
      <c r="J136" s="43"/>
      <c r="K136" s="43"/>
      <c r="L136" s="43"/>
      <c r="M136" s="43"/>
      <c r="N136" s="43"/>
      <c r="O136" s="43"/>
      <c r="P136" s="43"/>
      <c r="Q136" s="43"/>
      <c r="R136" s="43"/>
      <c r="S136" s="43"/>
      <c r="T136" s="43"/>
      <c r="U136" s="43"/>
      <c r="V136" s="43"/>
      <c r="W136" s="43"/>
      <c r="X136" s="43"/>
      <c r="Y136" s="43"/>
      <c r="Z136" s="43"/>
      <c r="AA136" s="43"/>
      <c r="AB136" s="43"/>
      <c r="AC136" s="43"/>
      <c r="AD136" s="43"/>
      <c r="AE136" s="43"/>
    </row>
    <row r="137" spans="1:31">
      <c r="A137" s="43"/>
      <c r="B137" s="43"/>
      <c r="C137" s="43"/>
      <c r="D137" s="43"/>
      <c r="E137" s="43"/>
      <c r="F137" s="43"/>
      <c r="G137" s="43"/>
      <c r="H137" s="43"/>
      <c r="I137" s="43"/>
      <c r="J137" s="43"/>
      <c r="K137" s="43"/>
      <c r="L137" s="43"/>
      <c r="M137" s="43"/>
      <c r="N137" s="43"/>
      <c r="O137" s="43"/>
      <c r="P137" s="43"/>
      <c r="Q137" s="43"/>
      <c r="R137" s="43"/>
      <c r="S137" s="43"/>
      <c r="T137" s="43"/>
      <c r="U137" s="43"/>
      <c r="V137" s="43"/>
      <c r="W137" s="43"/>
      <c r="X137" s="43"/>
      <c r="Y137" s="43"/>
      <c r="Z137" s="43"/>
      <c r="AA137" s="43"/>
      <c r="AB137" s="43"/>
      <c r="AC137" s="43"/>
      <c r="AD137" s="43"/>
      <c r="AE137" s="43"/>
    </row>
    <row r="138" spans="1:31">
      <c r="A138" s="43"/>
      <c r="B138" s="43"/>
      <c r="C138" s="43"/>
      <c r="D138" s="43"/>
      <c r="E138" s="43"/>
      <c r="F138" s="43"/>
      <c r="G138" s="43"/>
      <c r="H138" s="43"/>
      <c r="I138" s="43"/>
      <c r="J138" s="43"/>
      <c r="K138" s="43"/>
      <c r="L138" s="43"/>
      <c r="M138" s="43"/>
      <c r="N138" s="43"/>
      <c r="O138" s="43"/>
      <c r="P138" s="43"/>
      <c r="Q138" s="43"/>
      <c r="R138" s="43"/>
      <c r="S138" s="43"/>
      <c r="T138" s="43"/>
      <c r="U138" s="43"/>
      <c r="V138" s="43"/>
      <c r="W138" s="43"/>
      <c r="X138" s="43"/>
      <c r="Y138" s="43"/>
      <c r="Z138" s="43"/>
      <c r="AA138" s="43"/>
      <c r="AB138" s="43"/>
      <c r="AC138" s="43"/>
      <c r="AD138" s="43"/>
      <c r="AE138" s="43"/>
    </row>
    <row r="139" spans="1:31">
      <c r="A139" s="43"/>
      <c r="B139" s="43"/>
      <c r="C139" s="43"/>
      <c r="D139" s="43"/>
      <c r="E139" s="43"/>
      <c r="F139" s="43"/>
      <c r="G139" s="43"/>
      <c r="H139" s="43"/>
      <c r="I139" s="43"/>
      <c r="J139" s="43"/>
      <c r="K139" s="43"/>
      <c r="L139" s="43"/>
      <c r="M139" s="43"/>
      <c r="N139" s="43"/>
      <c r="O139" s="43"/>
      <c r="P139" s="43"/>
      <c r="Q139" s="43"/>
      <c r="R139" s="43"/>
      <c r="S139" s="43"/>
      <c r="T139" s="43"/>
      <c r="U139" s="43"/>
      <c r="V139" s="43"/>
      <c r="W139" s="43"/>
      <c r="X139" s="43"/>
      <c r="Y139" s="43"/>
      <c r="Z139" s="43"/>
      <c r="AA139" s="43"/>
      <c r="AB139" s="43"/>
      <c r="AC139" s="43"/>
      <c r="AD139" s="43"/>
      <c r="AE139" s="43"/>
    </row>
    <row r="140" spans="1:31">
      <c r="A140" s="43"/>
      <c r="B140" s="43"/>
      <c r="C140" s="43"/>
      <c r="D140" s="43"/>
      <c r="E140" s="43"/>
      <c r="F140" s="43"/>
      <c r="G140" s="43"/>
      <c r="H140" s="43"/>
      <c r="I140" s="43"/>
      <c r="J140" s="43"/>
      <c r="K140" s="43"/>
      <c r="L140" s="43"/>
      <c r="M140" s="43"/>
      <c r="N140" s="43"/>
      <c r="O140" s="43"/>
      <c r="P140" s="43"/>
      <c r="Q140" s="43"/>
      <c r="R140" s="43"/>
      <c r="S140" s="43"/>
      <c r="T140" s="43"/>
      <c r="U140" s="43"/>
      <c r="V140" s="43"/>
      <c r="W140" s="43"/>
      <c r="X140" s="43"/>
      <c r="Y140" s="43"/>
      <c r="Z140" s="43"/>
      <c r="AA140" s="43"/>
      <c r="AB140" s="43"/>
      <c r="AC140" s="43"/>
      <c r="AD140" s="43"/>
      <c r="AE140" s="43"/>
    </row>
    <row r="141" spans="1:31">
      <c r="A141" s="43"/>
      <c r="B141" s="43"/>
      <c r="C141" s="43"/>
      <c r="D141" s="43"/>
      <c r="E141" s="43"/>
      <c r="F141" s="43"/>
      <c r="G141" s="43"/>
      <c r="H141" s="43"/>
      <c r="I141" s="43"/>
      <c r="J141" s="43"/>
      <c r="K141" s="43"/>
      <c r="L141" s="43"/>
      <c r="M141" s="43"/>
      <c r="N141" s="43"/>
      <c r="O141" s="43"/>
      <c r="P141" s="43"/>
      <c r="Q141" s="43"/>
      <c r="R141" s="43"/>
      <c r="S141" s="43"/>
      <c r="T141" s="43"/>
      <c r="U141" s="43"/>
      <c r="V141" s="43"/>
      <c r="W141" s="43"/>
      <c r="X141" s="43"/>
      <c r="Y141" s="43"/>
      <c r="Z141" s="43"/>
      <c r="AA141" s="43"/>
      <c r="AB141" s="43"/>
      <c r="AC141" s="43"/>
      <c r="AD141" s="43"/>
      <c r="AE141" s="43"/>
    </row>
    <row r="142" spans="1:31">
      <c r="A142" s="43"/>
      <c r="B142" s="43"/>
      <c r="C142" s="43"/>
      <c r="D142" s="43"/>
      <c r="E142" s="43"/>
      <c r="F142" s="43"/>
      <c r="G142" s="43"/>
      <c r="H142" s="43"/>
      <c r="I142" s="43"/>
      <c r="J142" s="43"/>
      <c r="K142" s="43"/>
      <c r="L142" s="43"/>
      <c r="M142" s="43"/>
      <c r="N142" s="43"/>
      <c r="O142" s="43"/>
      <c r="P142" s="43"/>
      <c r="Q142" s="43"/>
      <c r="R142" s="43"/>
      <c r="S142" s="43"/>
      <c r="T142" s="43"/>
      <c r="U142" s="43"/>
      <c r="V142" s="43"/>
      <c r="W142" s="43"/>
      <c r="X142" s="43"/>
      <c r="Y142" s="43"/>
      <c r="Z142" s="43"/>
      <c r="AA142" s="43"/>
      <c r="AB142" s="43"/>
      <c r="AC142" s="43"/>
      <c r="AD142" s="43"/>
      <c r="AE142" s="43"/>
    </row>
    <row r="143" spans="1:31">
      <c r="A143" s="43"/>
      <c r="B143" s="43"/>
      <c r="C143" s="43"/>
      <c r="D143" s="43"/>
      <c r="E143" s="43"/>
      <c r="F143" s="43"/>
      <c r="G143" s="43"/>
      <c r="H143" s="43"/>
      <c r="I143" s="43"/>
      <c r="J143" s="43"/>
      <c r="K143" s="43"/>
      <c r="L143" s="43"/>
      <c r="M143" s="43"/>
      <c r="N143" s="43"/>
      <c r="O143" s="43"/>
      <c r="P143" s="43"/>
      <c r="Q143" s="43"/>
      <c r="R143" s="43"/>
      <c r="S143" s="43"/>
      <c r="T143" s="43"/>
      <c r="U143" s="43"/>
      <c r="V143" s="43"/>
      <c r="W143" s="43"/>
      <c r="X143" s="43"/>
      <c r="Y143" s="43"/>
      <c r="Z143" s="43"/>
      <c r="AA143" s="43"/>
      <c r="AB143" s="43"/>
      <c r="AC143" s="43"/>
      <c r="AD143" s="43"/>
      <c r="AE143" s="43"/>
    </row>
    <row r="144" spans="1:31">
      <c r="A144" s="43"/>
      <c r="B144" s="43"/>
      <c r="C144" s="43"/>
      <c r="D144" s="43"/>
      <c r="E144" s="43"/>
      <c r="F144" s="43"/>
      <c r="G144" s="43"/>
      <c r="H144" s="43"/>
      <c r="I144" s="43"/>
      <c r="J144" s="43"/>
      <c r="K144" s="43"/>
      <c r="L144" s="43"/>
      <c r="M144" s="43"/>
      <c r="N144" s="43"/>
      <c r="O144" s="43"/>
      <c r="P144" s="43"/>
      <c r="Q144" s="43"/>
      <c r="R144" s="43"/>
      <c r="S144" s="43"/>
      <c r="T144" s="43"/>
      <c r="U144" s="43"/>
      <c r="V144" s="43"/>
      <c r="W144" s="43"/>
      <c r="X144" s="43"/>
      <c r="Y144" s="43"/>
      <c r="Z144" s="43"/>
      <c r="AA144" s="43"/>
      <c r="AB144" s="43"/>
      <c r="AC144" s="43"/>
      <c r="AD144" s="43"/>
      <c r="AE144" s="43"/>
    </row>
    <row r="145" spans="1:31">
      <c r="A145" s="43"/>
      <c r="B145" s="43"/>
      <c r="C145" s="43"/>
      <c r="D145" s="43"/>
      <c r="E145" s="43"/>
      <c r="F145" s="43"/>
      <c r="G145" s="43"/>
      <c r="H145" s="43"/>
      <c r="I145" s="43"/>
      <c r="J145" s="43"/>
      <c r="K145" s="43"/>
      <c r="L145" s="43"/>
      <c r="M145" s="43"/>
      <c r="N145" s="43"/>
      <c r="O145" s="43"/>
      <c r="P145" s="43"/>
      <c r="Q145" s="43"/>
      <c r="R145" s="43"/>
      <c r="S145" s="43"/>
      <c r="T145" s="43"/>
      <c r="U145" s="43"/>
      <c r="V145" s="43"/>
      <c r="W145" s="43"/>
      <c r="X145" s="43"/>
      <c r="Y145" s="43"/>
      <c r="Z145" s="43"/>
      <c r="AA145" s="43"/>
      <c r="AB145" s="43"/>
      <c r="AC145" s="43"/>
      <c r="AD145" s="43"/>
      <c r="AE145" s="43"/>
    </row>
    <row r="146" spans="1:31">
      <c r="A146" s="43"/>
      <c r="B146" s="43"/>
      <c r="C146" s="43"/>
      <c r="D146" s="43"/>
      <c r="E146" s="43"/>
      <c r="F146" s="43"/>
      <c r="G146" s="43"/>
      <c r="H146" s="43"/>
      <c r="I146" s="43"/>
      <c r="J146" s="43"/>
      <c r="K146" s="43"/>
      <c r="L146" s="43"/>
      <c r="M146" s="43"/>
      <c r="N146" s="43"/>
      <c r="O146" s="43"/>
      <c r="P146" s="43"/>
      <c r="Q146" s="43"/>
      <c r="R146" s="43"/>
      <c r="S146" s="43"/>
      <c r="T146" s="43"/>
      <c r="U146" s="43"/>
      <c r="V146" s="43"/>
      <c r="W146" s="43"/>
      <c r="X146" s="43"/>
      <c r="Y146" s="43"/>
      <c r="Z146" s="43"/>
      <c r="AA146" s="43"/>
      <c r="AB146" s="43"/>
      <c r="AC146" s="43"/>
      <c r="AD146" s="43"/>
      <c r="AE146" s="43"/>
    </row>
    <row r="147" spans="1:31">
      <c r="A147" s="43"/>
      <c r="B147" s="43"/>
      <c r="C147" s="43"/>
      <c r="D147" s="43"/>
      <c r="E147" s="43"/>
      <c r="F147" s="43"/>
      <c r="G147" s="43"/>
      <c r="H147" s="43"/>
      <c r="I147" s="43"/>
      <c r="J147" s="43"/>
      <c r="K147" s="43"/>
      <c r="L147" s="43"/>
      <c r="M147" s="43"/>
      <c r="N147" s="43"/>
      <c r="O147" s="43"/>
      <c r="P147" s="43"/>
      <c r="Q147" s="43"/>
      <c r="R147" s="43"/>
      <c r="S147" s="43"/>
      <c r="T147" s="43"/>
      <c r="U147" s="43"/>
      <c r="V147" s="43"/>
      <c r="W147" s="43"/>
      <c r="X147" s="43"/>
      <c r="Y147" s="43"/>
      <c r="Z147" s="43"/>
      <c r="AA147" s="43"/>
      <c r="AB147" s="43"/>
      <c r="AC147" s="43"/>
      <c r="AD147" s="43"/>
      <c r="AE147" s="43"/>
    </row>
  </sheetData>
  <sheetProtection selectLockedCells="1" selectUnlockedCells="1"/>
  <mergeCells count="10">
    <mergeCell ref="I29:P30"/>
    <mergeCell ref="J2:O14"/>
    <mergeCell ref="U3:V3"/>
    <mergeCell ref="U4:V4"/>
    <mergeCell ref="U2:V2"/>
    <mergeCell ref="B9:E10"/>
    <mergeCell ref="B11:E11"/>
    <mergeCell ref="B12:E12"/>
    <mergeCell ref="B14:E14"/>
    <mergeCell ref="I26:P28"/>
  </mergeCells>
  <pageMargins left="0.7" right="0.7" top="0.75" bottom="0.75" header="0.3" footer="0.3"/>
  <pageSetup paperSize="9"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Janvier</vt:lpstr>
      <vt:lpstr>Stats année</vt:lpstr>
      <vt:lpstr>Réglages</vt:lpstr>
      <vt:lpstr>Aide et remerciements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Yann</dc:creator>
  <cp:lastModifiedBy>Yann</cp:lastModifiedBy>
  <dcterms:created xsi:type="dcterms:W3CDTF">2015-10-25T17:19:21Z</dcterms:created>
  <dcterms:modified xsi:type="dcterms:W3CDTF">2015-11-29T18:58:58Z</dcterms:modified>
</cp:coreProperties>
</file>