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hidePivotFieldList="1"/>
  <bookViews>
    <workbookView xWindow="480" yWindow="5430" windowWidth="15570" windowHeight="5490" tabRatio="751" activeTab="5"/>
  </bookViews>
  <sheets>
    <sheet name="LIASSE75" sheetId="26" r:id="rId1"/>
    <sheet name="LIASSE78" sheetId="31" r:id="rId2"/>
    <sheet name="LIASSE92" sheetId="33" r:id="rId3"/>
    <sheet name="LIASSE93" sheetId="34" r:id="rId4"/>
    <sheet name="LIASSE94" sheetId="35" r:id="rId5"/>
    <sheet name="LIASSE95" sheetId="36" r:id="rId6"/>
    <sheet name="STAT2015" sheetId="27" r:id="rId7"/>
    <sheet name="rech" sheetId="37" r:id="rId8"/>
    <sheet name="Graph1" sheetId="41" r:id="rId9"/>
    <sheet name="Archives2015" sheetId="42" r:id="rId10"/>
    <sheet name="Archiv2014" sheetId="40" r:id="rId11"/>
  </sheets>
  <definedNames>
    <definedName name="_xlnm._FilterDatabase" localSheetId="10" hidden="1">Archiv2014!$A$1:$E$9</definedName>
    <definedName name="_xlnm._FilterDatabase" localSheetId="0" hidden="1">LIASSE75!#REF!</definedName>
    <definedName name="_xlnm._FilterDatabase" localSheetId="1" hidden="1">LIASSE78!$A$1</definedName>
    <definedName name="_xlnm._FilterDatabase" localSheetId="2" hidden="1">LIASSE92!$A$2:$F$14</definedName>
    <definedName name="_xlnm._FilterDatabase" localSheetId="3" hidden="1">LIASSE93!$A$2:$F$16</definedName>
    <definedName name="_xlnm._FilterDatabase" localSheetId="4" hidden="1">LIASSE94!$A$2:$F$17</definedName>
    <definedName name="_xlnm._FilterDatabase" localSheetId="5" hidden="1">LIASSE95!$A$2:$F$14</definedName>
    <definedName name="AN">STAT2015!$C$2</definedName>
    <definedName name="annee">STAT2015!$C$1</definedName>
    <definedName name="debut">rech!#REF!</definedName>
    <definedName name="derligne75" localSheetId="1">LIASSE78!$I$2</definedName>
    <definedName name="derligne75" localSheetId="2">LIASSE92!$I$2</definedName>
    <definedName name="derligne75" localSheetId="3">LIASSE93!$I$2</definedName>
    <definedName name="derligne75" localSheetId="4">LIASSE94!$I$2</definedName>
    <definedName name="derligne75" localSheetId="5">LIASSE95!$I$2</definedName>
    <definedName name="derligne75">LIASSE75!$J$2</definedName>
    <definedName name="derligne92">#REF!</definedName>
    <definedName name="feries">STAT2015!$M$4:$M$14</definedName>
    <definedName name="listbo" localSheetId="0">OFFSET(LIASSE75!#REF!,0,0,COUNTA(LIASSE75!B:B)-1,5)</definedName>
    <definedName name="listbo" localSheetId="1">OFFSET(LIASSE78!#REF!,0,0,COUNTA(LIASSE78!B:B)-1,5)</definedName>
    <definedName name="listbo" localSheetId="2">OFFSET(LIASSE92!#REF!,0,0,COUNTA(LIASSE92!B:B)-1,5)</definedName>
    <definedName name="listbo" localSheetId="3">OFFSET(LIASSE93!#REF!,0,0,COUNTA(LIASSE93!B:B)-1,5)</definedName>
    <definedName name="listbo" localSheetId="4">OFFSET(LIASSE94!#REF!,0,0,COUNTA(LIASSE94!B:B)-1,5)</definedName>
    <definedName name="listbo" localSheetId="5">OFFSET(LIASSE95!#REF!,0,0,COUNTA(LIASSE95!B:B)-1,5)</definedName>
    <definedName name="listbo">OFFSET(#REF!,0,0,COUNTA(#REF!)-1,5)</definedName>
    <definedName name="nbrech">rech!$A$8</definedName>
    <definedName name="numerobo" localSheetId="0">OFFSET(LIASSE75!#REF!,,,COUNTA(LIASSE75!B:B)-1,1)</definedName>
    <definedName name="numerobo" localSheetId="1">OFFSET(LIASSE78!#REF!,,,COUNTA(LIASSE78!B:B)-1,1)</definedName>
    <definedName name="numerobo" localSheetId="2">OFFSET(LIASSE92!#REF!,,,COUNTA(LIASSE92!B:B)-1,1)</definedName>
    <definedName name="numerobo" localSheetId="3">OFFSET(LIASSE93!#REF!,,,COUNTA(LIASSE93!B:B)-1,1)</definedName>
    <definedName name="numerobo" localSheetId="4">OFFSET(LIASSE94!#REF!,,,COUNTA(LIASSE94!B:B)-1,1)</definedName>
    <definedName name="numerobo" localSheetId="5">OFFSET(LIASSE95!#REF!,,,COUNTA(LIASSE95!B:B)-1,1)</definedName>
    <definedName name="numerobo">OFFSET(#REF!,,,COUNTA(#REF!)-1,1)</definedName>
    <definedName name="today">#REF!</definedName>
  </definedNames>
  <calcPr calcId="124519"/>
</workbook>
</file>

<file path=xl/calcChain.xml><?xml version="1.0" encoding="utf-8"?>
<calcChain xmlns="http://schemas.openxmlformats.org/spreadsheetml/2006/main">
  <c r="G1" i="36"/>
  <c r="AB12" i="27" l="1"/>
  <c r="AA12"/>
  <c r="Z12"/>
  <c r="Y12"/>
  <c r="X12"/>
  <c r="W12"/>
  <c r="V12"/>
  <c r="U12"/>
  <c r="T12"/>
  <c r="S12"/>
  <c r="R12"/>
  <c r="AB11"/>
  <c r="AA11"/>
  <c r="Z11"/>
  <c r="Y11"/>
  <c r="X11"/>
  <c r="W11"/>
  <c r="V11"/>
  <c r="U11"/>
  <c r="T11"/>
  <c r="S11"/>
  <c r="R11"/>
  <c r="AB10"/>
  <c r="AA10"/>
  <c r="Z10"/>
  <c r="Y10"/>
  <c r="X10"/>
  <c r="W10"/>
  <c r="V10"/>
  <c r="U10"/>
  <c r="T10"/>
  <c r="S10"/>
  <c r="R10"/>
  <c r="AB9"/>
  <c r="AA9"/>
  <c r="Z9"/>
  <c r="Y9"/>
  <c r="X9"/>
  <c r="W9"/>
  <c r="V9"/>
  <c r="U9"/>
  <c r="T9"/>
  <c r="S9"/>
  <c r="R9"/>
  <c r="AB8"/>
  <c r="AA8"/>
  <c r="Z8"/>
  <c r="Y8"/>
  <c r="X8"/>
  <c r="W8"/>
  <c r="V8"/>
  <c r="U8"/>
  <c r="T8"/>
  <c r="S8"/>
  <c r="R8"/>
  <c r="AB7"/>
  <c r="AA7"/>
  <c r="Z7"/>
  <c r="Y7"/>
  <c r="X7"/>
  <c r="W7"/>
  <c r="V7"/>
  <c r="U7"/>
  <c r="T7"/>
  <c r="S7"/>
  <c r="R7"/>
  <c r="A4" i="35"/>
  <c r="A4" i="34"/>
  <c r="A4" i="33"/>
  <c r="A4" i="31"/>
  <c r="A5" i="35" l="1"/>
  <c r="A6" s="1"/>
  <c r="A7" s="1"/>
  <c r="A8" s="1"/>
  <c r="A9" s="1"/>
  <c r="A10" s="1"/>
  <c r="A11" s="1"/>
  <c r="A12" s="1"/>
  <c r="A13" s="1"/>
  <c r="A14" s="1"/>
  <c r="A15" s="1"/>
  <c r="A16" s="1"/>
  <c r="A17" s="1"/>
  <c r="A5" i="34"/>
  <c r="A6" s="1"/>
  <c r="A7" s="1"/>
  <c r="A8" s="1"/>
  <c r="A9" s="1"/>
  <c r="A10" s="1"/>
  <c r="A11" s="1"/>
  <c r="A12" s="1"/>
  <c r="A13" s="1"/>
  <c r="A14" s="1"/>
  <c r="A15" s="1"/>
  <c r="A16" s="1"/>
  <c r="A5" i="33"/>
  <c r="A6" s="1"/>
  <c r="A7" s="1"/>
  <c r="A8" s="1"/>
  <c r="A9" s="1"/>
  <c r="A10" s="1"/>
  <c r="A11" s="1"/>
  <c r="A12" s="1"/>
  <c r="A13" s="1"/>
  <c r="A14" s="1"/>
  <c r="A5" i="31"/>
  <c r="A6" s="1"/>
  <c r="A7" s="1"/>
  <c r="A8" s="1"/>
  <c r="A9" s="1"/>
  <c r="A10" s="1"/>
  <c r="I2" i="35" l="1"/>
  <c r="I2" i="34"/>
  <c r="I2" i="33"/>
  <c r="I2" i="36"/>
  <c r="G1" i="35" l="1"/>
  <c r="H2" s="1"/>
  <c r="G1" i="34"/>
  <c r="H2" s="1"/>
  <c r="G1" i="33"/>
  <c r="H2" s="1"/>
  <c r="G1" i="31"/>
  <c r="H2" s="1"/>
  <c r="H1" i="26" l="1"/>
  <c r="I2" s="1"/>
  <c r="I4" i="27" l="1"/>
  <c r="Q12" s="1"/>
  <c r="H4"/>
  <c r="Q11" s="1"/>
  <c r="G4"/>
  <c r="Q10" s="1"/>
  <c r="F4"/>
  <c r="Q9" s="1"/>
  <c r="E4"/>
  <c r="Q8" s="1"/>
  <c r="D4"/>
  <c r="Q7" s="1"/>
  <c r="J4" l="1"/>
  <c r="M11" l="1"/>
  <c r="M10"/>
  <c r="M9"/>
  <c r="M8"/>
  <c r="M7"/>
  <c r="M6"/>
  <c r="M5"/>
  <c r="M4"/>
  <c r="M3"/>
  <c r="M12" s="1"/>
  <c r="M2"/>
  <c r="C1"/>
  <c r="H2" i="36"/>
  <c r="M14" i="27" l="1"/>
  <c r="M13"/>
  <c r="I2" i="31" l="1"/>
  <c r="C256" i="27" l="1"/>
  <c r="I256" l="1"/>
  <c r="E256"/>
  <c r="H256"/>
  <c r="D256"/>
  <c r="G256"/>
  <c r="F256"/>
  <c r="C257"/>
  <c r="A256"/>
  <c r="B256"/>
  <c r="J256" l="1"/>
  <c r="G257"/>
  <c r="F257"/>
  <c r="I257"/>
  <c r="E257"/>
  <c r="H257"/>
  <c r="D257"/>
  <c r="A257"/>
  <c r="B257"/>
  <c r="C258"/>
  <c r="J257" l="1"/>
  <c r="I258"/>
  <c r="E258"/>
  <c r="H258"/>
  <c r="D258"/>
  <c r="G258"/>
  <c r="F258"/>
  <c r="C259"/>
  <c r="B258"/>
  <c r="A258"/>
  <c r="J258" l="1"/>
  <c r="G259"/>
  <c r="F259"/>
  <c r="I259"/>
  <c r="E259"/>
  <c r="H259"/>
  <c r="D259"/>
  <c r="A259"/>
  <c r="B259"/>
  <c r="C260"/>
  <c r="J259" l="1"/>
  <c r="I260"/>
  <c r="E260"/>
  <c r="H260"/>
  <c r="D260"/>
  <c r="G260"/>
  <c r="F260"/>
  <c r="C261"/>
  <c r="A260"/>
  <c r="B260"/>
  <c r="J260" l="1"/>
  <c r="G261"/>
  <c r="F261"/>
  <c r="I261"/>
  <c r="E261"/>
  <c r="H261"/>
  <c r="D261"/>
  <c r="C262"/>
  <c r="A261"/>
  <c r="B261"/>
  <c r="J261" l="1"/>
  <c r="I262"/>
  <c r="E262"/>
  <c r="H262"/>
  <c r="D262"/>
  <c r="G262"/>
  <c r="F262"/>
  <c r="B262"/>
  <c r="A262"/>
  <c r="C263"/>
  <c r="J262" l="1"/>
  <c r="G263"/>
  <c r="F263"/>
  <c r="I263"/>
  <c r="E263"/>
  <c r="H263"/>
  <c r="D263"/>
  <c r="A263"/>
  <c r="B263"/>
  <c r="C264"/>
  <c r="J263" l="1"/>
  <c r="I264"/>
  <c r="E264"/>
  <c r="H264"/>
  <c r="D264"/>
  <c r="G264"/>
  <c r="F264"/>
  <c r="B264"/>
  <c r="A264"/>
  <c r="C265"/>
  <c r="J264" l="1"/>
  <c r="G265"/>
  <c r="F265"/>
  <c r="I265"/>
  <c r="E265"/>
  <c r="H265"/>
  <c r="D265"/>
  <c r="A265"/>
  <c r="B265"/>
  <c r="C266"/>
  <c r="J265" l="1"/>
  <c r="I266"/>
  <c r="E266"/>
  <c r="H266"/>
  <c r="D266"/>
  <c r="G266"/>
  <c r="F266"/>
  <c r="B266"/>
  <c r="C267"/>
  <c r="A266"/>
  <c r="J266" l="1"/>
  <c r="G267"/>
  <c r="F267"/>
  <c r="I267"/>
  <c r="E267"/>
  <c r="H267"/>
  <c r="D267"/>
  <c r="B267"/>
  <c r="A267"/>
  <c r="C268"/>
  <c r="J267" l="1"/>
  <c r="I268"/>
  <c r="E268"/>
  <c r="H268"/>
  <c r="D268"/>
  <c r="G268"/>
  <c r="F268"/>
  <c r="A268"/>
  <c r="B268"/>
  <c r="J268" l="1"/>
  <c r="C269" l="1"/>
  <c r="F269" l="1"/>
  <c r="I269"/>
  <c r="A269"/>
  <c r="D269"/>
  <c r="G269"/>
  <c r="C270"/>
  <c r="H269"/>
  <c r="B269"/>
  <c r="E269"/>
  <c r="J269" l="1"/>
  <c r="C271"/>
  <c r="F270"/>
  <c r="E270"/>
  <c r="D270"/>
  <c r="G270"/>
  <c r="H270"/>
  <c r="I270"/>
  <c r="B270"/>
  <c r="A270"/>
  <c r="J270" l="1"/>
  <c r="B271"/>
  <c r="G271"/>
  <c r="H271"/>
  <c r="I271"/>
  <c r="D271"/>
  <c r="E271"/>
  <c r="F271"/>
  <c r="A271"/>
  <c r="C272"/>
  <c r="J271" l="1"/>
  <c r="I272"/>
  <c r="B272"/>
  <c r="C273"/>
  <c r="D272"/>
  <c r="F272"/>
  <c r="H272"/>
  <c r="G272"/>
  <c r="E272"/>
  <c r="A272"/>
  <c r="J272" l="1"/>
  <c r="D273"/>
  <c r="C274"/>
  <c r="I273"/>
  <c r="H273"/>
  <c r="G273"/>
  <c r="B273"/>
  <c r="A273"/>
  <c r="F273"/>
  <c r="E273"/>
  <c r="J273" l="1"/>
  <c r="F274"/>
  <c r="I274"/>
  <c r="D274"/>
  <c r="G274"/>
  <c r="E274"/>
  <c r="H274"/>
  <c r="B274"/>
  <c r="A274"/>
  <c r="C275"/>
  <c r="J274" l="1"/>
  <c r="B275"/>
  <c r="H275"/>
  <c r="C276"/>
  <c r="I275"/>
  <c r="F275"/>
  <c r="A275"/>
  <c r="G275"/>
  <c r="E275"/>
  <c r="D275"/>
  <c r="J275" l="1"/>
  <c r="I276"/>
  <c r="B276"/>
  <c r="C277"/>
  <c r="D276"/>
  <c r="F276"/>
  <c r="H276"/>
  <c r="A276"/>
  <c r="G276"/>
  <c r="E276"/>
  <c r="J276" l="1"/>
  <c r="C278"/>
  <c r="H277"/>
  <c r="G277"/>
  <c r="E277"/>
  <c r="A277"/>
  <c r="F277"/>
  <c r="I277"/>
  <c r="D277"/>
  <c r="B277"/>
  <c r="J277" l="1"/>
  <c r="A278"/>
  <c r="G278"/>
  <c r="H278"/>
  <c r="C279"/>
  <c r="D278"/>
  <c r="I278"/>
  <c r="F278"/>
  <c r="E278"/>
  <c r="B278"/>
  <c r="J278" l="1"/>
  <c r="D279"/>
  <c r="G279"/>
  <c r="C280"/>
  <c r="B279"/>
  <c r="A279"/>
  <c r="F279"/>
  <c r="E279"/>
  <c r="I279"/>
  <c r="H279"/>
  <c r="J279" l="1"/>
  <c r="A280"/>
  <c r="B280"/>
  <c r="G280"/>
  <c r="E280"/>
  <c r="F280"/>
  <c r="I280"/>
  <c r="D280"/>
  <c r="C281"/>
  <c r="H280"/>
  <c r="J280" l="1"/>
  <c r="G281"/>
  <c r="F281"/>
  <c r="E281"/>
  <c r="D281"/>
  <c r="I281"/>
  <c r="H281"/>
  <c r="C282"/>
  <c r="B281"/>
  <c r="A281"/>
  <c r="J281" l="1"/>
  <c r="E282"/>
  <c r="D282"/>
  <c r="A282"/>
  <c r="C283"/>
  <c r="H282"/>
  <c r="B282"/>
  <c r="I282"/>
  <c r="F282"/>
  <c r="G282"/>
  <c r="J282" l="1"/>
  <c r="H283"/>
  <c r="A283"/>
  <c r="B283"/>
  <c r="E283"/>
  <c r="I283"/>
  <c r="F283"/>
  <c r="D283"/>
  <c r="G283"/>
  <c r="C284"/>
  <c r="J283" l="1"/>
  <c r="E284"/>
  <c r="F284"/>
  <c r="G284"/>
  <c r="I284"/>
  <c r="D284"/>
  <c r="C285"/>
  <c r="H284"/>
  <c r="B284"/>
  <c r="A284"/>
  <c r="J284" l="1"/>
  <c r="G285"/>
  <c r="F285"/>
  <c r="C286"/>
  <c r="D285"/>
  <c r="A285"/>
  <c r="H285"/>
  <c r="E285"/>
  <c r="B285"/>
  <c r="I285"/>
  <c r="J285" l="1"/>
  <c r="H286"/>
  <c r="B286"/>
  <c r="E286"/>
  <c r="F286"/>
  <c r="C287"/>
  <c r="A286"/>
  <c r="D286"/>
  <c r="G286"/>
  <c r="I286"/>
  <c r="J286" l="1"/>
  <c r="G287"/>
  <c r="F287"/>
  <c r="I287"/>
  <c r="D287"/>
  <c r="C288"/>
  <c r="H287"/>
  <c r="A287"/>
  <c r="B287"/>
  <c r="E287"/>
  <c r="J287" l="1"/>
  <c r="E288"/>
  <c r="F288"/>
  <c r="C289"/>
  <c r="A288"/>
  <c r="I288"/>
  <c r="D288"/>
  <c r="H288"/>
  <c r="B288"/>
  <c r="G288"/>
  <c r="J288" l="1"/>
  <c r="H289"/>
  <c r="I289"/>
  <c r="B289"/>
  <c r="C290"/>
  <c r="D289"/>
  <c r="E289"/>
  <c r="F289"/>
  <c r="A289"/>
  <c r="G289"/>
  <c r="J289" l="1"/>
  <c r="A290"/>
  <c r="B290"/>
  <c r="E290"/>
  <c r="F290"/>
  <c r="C291"/>
  <c r="H290"/>
  <c r="I290"/>
  <c r="D290"/>
  <c r="G290"/>
  <c r="J290" l="1"/>
  <c r="B291"/>
  <c r="E291"/>
  <c r="A291"/>
  <c r="H291"/>
  <c r="F291"/>
  <c r="C292"/>
  <c r="D291"/>
  <c r="G291"/>
  <c r="I291"/>
  <c r="J291" l="1"/>
  <c r="B292"/>
  <c r="G292"/>
  <c r="C293"/>
  <c r="F292"/>
  <c r="A292"/>
  <c r="D292"/>
  <c r="I292"/>
  <c r="H292"/>
  <c r="E292"/>
  <c r="J292" l="1"/>
  <c r="D293"/>
  <c r="E293"/>
  <c r="I293"/>
  <c r="H293"/>
  <c r="C294"/>
  <c r="B293"/>
  <c r="G293"/>
  <c r="F293"/>
  <c r="A293"/>
  <c r="J293" l="1"/>
  <c r="B294"/>
  <c r="E294"/>
  <c r="I294"/>
  <c r="F294"/>
  <c r="C295"/>
  <c r="D294"/>
  <c r="G294"/>
  <c r="H294"/>
  <c r="A294"/>
  <c r="J294" l="1"/>
  <c r="D295"/>
  <c r="A295"/>
  <c r="G295"/>
  <c r="H295"/>
  <c r="I295"/>
  <c r="B295"/>
  <c r="E295"/>
  <c r="F295"/>
  <c r="C296"/>
  <c r="J295" l="1"/>
  <c r="B296"/>
  <c r="G296"/>
  <c r="I296"/>
  <c r="F296"/>
  <c r="A296"/>
  <c r="D296"/>
  <c r="E296"/>
  <c r="H296"/>
  <c r="C297"/>
  <c r="J296" l="1"/>
  <c r="D297"/>
  <c r="E297"/>
  <c r="I297"/>
  <c r="H297"/>
  <c r="C298"/>
  <c r="B297"/>
  <c r="G297"/>
  <c r="F297"/>
  <c r="A297"/>
  <c r="J297" l="1"/>
  <c r="B298"/>
  <c r="E298"/>
  <c r="I298"/>
  <c r="C299"/>
  <c r="F298"/>
  <c r="D298"/>
  <c r="G298"/>
  <c r="H298"/>
  <c r="A298"/>
  <c r="J298" l="1"/>
  <c r="D299"/>
  <c r="G299"/>
  <c r="C300"/>
  <c r="H299"/>
  <c r="A299"/>
  <c r="B299"/>
  <c r="I299"/>
  <c r="F299"/>
  <c r="E299"/>
  <c r="J299" l="1"/>
  <c r="B300"/>
  <c r="A300"/>
  <c r="C301"/>
  <c r="F300"/>
  <c r="G300"/>
  <c r="D300"/>
  <c r="I300"/>
  <c r="H300"/>
  <c r="E300"/>
  <c r="J300" l="1"/>
  <c r="D301"/>
  <c r="E301"/>
  <c r="I301"/>
  <c r="H301"/>
  <c r="C302"/>
  <c r="B301"/>
  <c r="G301"/>
  <c r="F301"/>
  <c r="A301"/>
  <c r="J301" l="1"/>
  <c r="F302"/>
  <c r="G302"/>
  <c r="D302"/>
  <c r="A302"/>
  <c r="C303"/>
  <c r="H302"/>
  <c r="I302"/>
  <c r="B302"/>
  <c r="E302"/>
  <c r="J302" l="1"/>
  <c r="D303"/>
  <c r="G303"/>
  <c r="C304"/>
  <c r="H303"/>
  <c r="A303"/>
  <c r="B303"/>
  <c r="I303"/>
  <c r="F303"/>
  <c r="E303"/>
  <c r="J303" l="1"/>
  <c r="B304"/>
  <c r="G304"/>
  <c r="C305"/>
  <c r="F304"/>
  <c r="I304"/>
  <c r="D304"/>
  <c r="A304"/>
  <c r="H304"/>
  <c r="E304"/>
  <c r="J304" l="1"/>
  <c r="D305"/>
  <c r="E305"/>
  <c r="G305"/>
  <c r="H305"/>
  <c r="C306"/>
  <c r="B305"/>
  <c r="A305"/>
  <c r="F305"/>
  <c r="I305"/>
  <c r="J305" l="1"/>
  <c r="B306"/>
  <c r="A306"/>
  <c r="I306"/>
  <c r="F306"/>
  <c r="E306"/>
  <c r="D306"/>
  <c r="C307"/>
  <c r="H306"/>
  <c r="G306"/>
  <c r="J306" l="1"/>
  <c r="F307"/>
  <c r="C308"/>
  <c r="D307"/>
  <c r="A307"/>
  <c r="G307"/>
  <c r="H307"/>
  <c r="I307"/>
  <c r="B307"/>
  <c r="E307"/>
  <c r="J307" l="1"/>
  <c r="C309"/>
  <c r="F308"/>
  <c r="G308"/>
  <c r="D308"/>
  <c r="I308"/>
  <c r="H308"/>
  <c r="A308"/>
  <c r="B308"/>
  <c r="E308"/>
  <c r="J308" l="1"/>
  <c r="E309"/>
  <c r="I309"/>
  <c r="H309"/>
  <c r="F309"/>
  <c r="C310"/>
  <c r="A309"/>
  <c r="G309"/>
  <c r="D309"/>
  <c r="B309"/>
  <c r="J309" l="1"/>
  <c r="F310"/>
  <c r="E310"/>
  <c r="I310"/>
  <c r="A310"/>
  <c r="H310"/>
  <c r="G310"/>
  <c r="B310"/>
  <c r="C311"/>
  <c r="D310"/>
  <c r="J310" l="1"/>
  <c r="H311"/>
  <c r="F311"/>
  <c r="I311"/>
  <c r="B311"/>
  <c r="E311"/>
  <c r="G311"/>
  <c r="D311"/>
  <c r="A311"/>
  <c r="C312"/>
  <c r="J311" l="1"/>
  <c r="F312"/>
  <c r="G312"/>
  <c r="D312"/>
  <c r="H312"/>
  <c r="I312"/>
  <c r="C313"/>
  <c r="B312"/>
  <c r="A312"/>
  <c r="E312"/>
  <c r="J312" l="1"/>
  <c r="F313"/>
  <c r="C314"/>
  <c r="G313"/>
  <c r="E313"/>
  <c r="I313"/>
  <c r="D313"/>
  <c r="B313"/>
  <c r="A313"/>
  <c r="H313"/>
  <c r="J313" l="1"/>
  <c r="A314"/>
  <c r="D314"/>
  <c r="E314"/>
  <c r="I314"/>
  <c r="G314"/>
  <c r="C315"/>
  <c r="B314"/>
  <c r="H314"/>
  <c r="F314"/>
  <c r="J314" l="1"/>
  <c r="H315"/>
  <c r="I315"/>
  <c r="C316"/>
  <c r="E315"/>
  <c r="A315"/>
  <c r="B315"/>
  <c r="D315"/>
  <c r="F315"/>
  <c r="G315"/>
  <c r="J315" l="1"/>
  <c r="F316"/>
  <c r="D316"/>
  <c r="A316"/>
  <c r="I316"/>
  <c r="G316"/>
  <c r="E316"/>
  <c r="B316"/>
  <c r="H316"/>
  <c r="C317"/>
  <c r="J316" l="1"/>
  <c r="C318"/>
  <c r="I317"/>
  <c r="B317"/>
  <c r="E317"/>
  <c r="D317"/>
  <c r="G317"/>
  <c r="A317"/>
  <c r="H317"/>
  <c r="F317"/>
  <c r="J317" l="1"/>
  <c r="F318"/>
  <c r="E318"/>
  <c r="H318"/>
  <c r="A318"/>
  <c r="C319"/>
  <c r="G318"/>
  <c r="B318"/>
  <c r="D318"/>
  <c r="I318"/>
  <c r="J318" l="1"/>
  <c r="E319"/>
  <c r="B319"/>
  <c r="A319"/>
  <c r="I319"/>
  <c r="G319"/>
  <c r="D319"/>
  <c r="C320"/>
  <c r="H319"/>
  <c r="F319"/>
  <c r="J319" l="1"/>
  <c r="D320"/>
  <c r="G320"/>
  <c r="I320"/>
  <c r="H320"/>
  <c r="F320"/>
  <c r="B320"/>
  <c r="E320"/>
  <c r="C321"/>
  <c r="A320"/>
  <c r="J320" l="1"/>
  <c r="H321"/>
  <c r="A321"/>
  <c r="C322"/>
  <c r="E321"/>
  <c r="I321"/>
  <c r="G321"/>
  <c r="D321"/>
  <c r="B321"/>
  <c r="F321"/>
  <c r="J321" l="1"/>
  <c r="H322"/>
  <c r="E322"/>
  <c r="I322"/>
  <c r="B322"/>
  <c r="C323"/>
  <c r="G322"/>
  <c r="F322"/>
  <c r="D322"/>
  <c r="A322"/>
  <c r="J322" l="1"/>
  <c r="H323"/>
  <c r="C324"/>
  <c r="B323"/>
  <c r="I323"/>
  <c r="A323"/>
  <c r="E323"/>
  <c r="D323"/>
  <c r="F323"/>
  <c r="G323"/>
  <c r="J323" l="1"/>
  <c r="F324"/>
  <c r="D324"/>
  <c r="H324"/>
  <c r="I324"/>
  <c r="A324"/>
  <c r="E324"/>
  <c r="B324"/>
  <c r="G324"/>
  <c r="C325"/>
  <c r="J324" l="1"/>
  <c r="H325"/>
  <c r="C326"/>
  <c r="I325"/>
  <c r="E325"/>
  <c r="B325"/>
  <c r="A325"/>
  <c r="D325"/>
  <c r="G325"/>
  <c r="F325"/>
  <c r="J325" l="1"/>
  <c r="F326"/>
  <c r="I326"/>
  <c r="A326"/>
  <c r="E326"/>
  <c r="H326"/>
  <c r="G326"/>
  <c r="B326"/>
  <c r="D326"/>
  <c r="C327"/>
  <c r="G327" s="1"/>
  <c r="J326" l="1"/>
  <c r="H327"/>
  <c r="B327"/>
  <c r="I327"/>
  <c r="A327"/>
  <c r="C328"/>
  <c r="G328" s="1"/>
  <c r="D327"/>
  <c r="F327"/>
  <c r="E327"/>
  <c r="J327" l="1"/>
  <c r="F328"/>
  <c r="D328"/>
  <c r="H328"/>
  <c r="E328"/>
  <c r="C329"/>
  <c r="B328"/>
  <c r="A328"/>
  <c r="I328"/>
  <c r="J328" l="1"/>
  <c r="H329"/>
  <c r="G329"/>
  <c r="E329"/>
  <c r="C330"/>
  <c r="F329"/>
  <c r="I329"/>
  <c r="D329"/>
  <c r="B329"/>
  <c r="A329"/>
  <c r="J329" l="1"/>
  <c r="F330"/>
  <c r="C331"/>
  <c r="E330"/>
  <c r="D330"/>
  <c r="A330"/>
  <c r="I330"/>
  <c r="B330"/>
  <c r="H330"/>
  <c r="G330"/>
  <c r="J330" l="1"/>
  <c r="H331"/>
  <c r="I331"/>
  <c r="C332"/>
  <c r="E331"/>
  <c r="F331"/>
  <c r="A331"/>
  <c r="D331"/>
  <c r="B331"/>
  <c r="G331"/>
  <c r="J331" l="1"/>
  <c r="F332"/>
  <c r="I332"/>
  <c r="A332"/>
  <c r="E332"/>
  <c r="H332"/>
  <c r="G332"/>
  <c r="B332"/>
  <c r="D332"/>
  <c r="C333"/>
  <c r="J332" l="1"/>
  <c r="C334"/>
  <c r="F333"/>
  <c r="I333"/>
  <c r="B333"/>
  <c r="D333"/>
  <c r="E333"/>
  <c r="G333"/>
  <c r="H333"/>
  <c r="A333"/>
  <c r="J333" l="1"/>
  <c r="F334"/>
  <c r="E334"/>
  <c r="G334"/>
  <c r="A334"/>
  <c r="H334"/>
  <c r="C335"/>
  <c r="B334"/>
  <c r="D334"/>
  <c r="I334"/>
  <c r="J334" l="1"/>
  <c r="H335"/>
  <c r="F335"/>
  <c r="E335"/>
  <c r="B335"/>
  <c r="I335"/>
  <c r="G335"/>
  <c r="D335"/>
  <c r="A335"/>
  <c r="C336"/>
  <c r="J335" l="1"/>
  <c r="F336"/>
  <c r="G336"/>
  <c r="C337"/>
  <c r="H336"/>
  <c r="D336"/>
  <c r="I336"/>
  <c r="B336"/>
  <c r="A336"/>
  <c r="E336"/>
  <c r="J336" l="1"/>
  <c r="H337"/>
  <c r="B337"/>
  <c r="E337"/>
  <c r="G337"/>
  <c r="A337"/>
  <c r="C338"/>
  <c r="D337"/>
  <c r="F337"/>
  <c r="I337"/>
  <c r="J337" l="1"/>
  <c r="F338"/>
  <c r="C339"/>
  <c r="E338"/>
  <c r="D338"/>
  <c r="G338"/>
  <c r="I338"/>
  <c r="B338"/>
  <c r="H338"/>
  <c r="A338"/>
  <c r="J338" l="1"/>
  <c r="A339"/>
  <c r="F339"/>
  <c r="B339"/>
  <c r="G339"/>
  <c r="D339"/>
  <c r="I339"/>
  <c r="C340"/>
  <c r="H339"/>
  <c r="E339"/>
  <c r="J339" l="1"/>
  <c r="F340"/>
  <c r="E340"/>
  <c r="G340"/>
  <c r="B340"/>
  <c r="I340"/>
  <c r="C341"/>
  <c r="A340"/>
  <c r="D340"/>
  <c r="H340"/>
  <c r="J340" l="1"/>
  <c r="H341"/>
  <c r="G341"/>
  <c r="E341"/>
  <c r="C342"/>
  <c r="D341"/>
  <c r="A341"/>
  <c r="I341"/>
  <c r="F341"/>
  <c r="B341"/>
  <c r="J341" l="1"/>
  <c r="F342"/>
  <c r="E342"/>
  <c r="G342"/>
  <c r="A342"/>
  <c r="C343"/>
  <c r="I342"/>
  <c r="B342"/>
  <c r="H342"/>
  <c r="D342"/>
  <c r="J342" l="1"/>
  <c r="E343"/>
  <c r="F343"/>
  <c r="I343"/>
  <c r="D343"/>
  <c r="A343"/>
  <c r="B343"/>
  <c r="H343"/>
  <c r="G343"/>
  <c r="C344"/>
  <c r="J343" l="1"/>
  <c r="C345"/>
  <c r="I344"/>
  <c r="E344"/>
  <c r="A344"/>
  <c r="F344"/>
  <c r="G344"/>
  <c r="B344"/>
  <c r="D344"/>
  <c r="H344"/>
  <c r="J344" l="1"/>
  <c r="D345"/>
  <c r="A345"/>
  <c r="E345"/>
  <c r="F345"/>
  <c r="H345"/>
  <c r="I345"/>
  <c r="G345"/>
  <c r="C346"/>
  <c r="B345"/>
  <c r="H346" l="1"/>
  <c r="F346"/>
  <c r="B346"/>
  <c r="A346"/>
  <c r="G346"/>
  <c r="E346"/>
  <c r="I346"/>
  <c r="D346"/>
  <c r="C347"/>
  <c r="J345"/>
  <c r="J346" l="1"/>
  <c r="I347"/>
  <c r="H347"/>
  <c r="C348"/>
  <c r="D347"/>
  <c r="A347"/>
  <c r="B347"/>
  <c r="G347"/>
  <c r="E347"/>
  <c r="F347"/>
  <c r="J347" l="1"/>
  <c r="H348"/>
  <c r="B348"/>
  <c r="F348"/>
  <c r="C349"/>
  <c r="G348"/>
  <c r="A348"/>
  <c r="E348"/>
  <c r="D348"/>
  <c r="I348"/>
  <c r="J348" l="1"/>
  <c r="C350"/>
  <c r="G349"/>
  <c r="D349"/>
  <c r="A349"/>
  <c r="B349"/>
  <c r="H349"/>
  <c r="E349"/>
  <c r="F349"/>
  <c r="I349"/>
  <c r="J349" l="1"/>
  <c r="B350"/>
  <c r="A350"/>
  <c r="G350"/>
  <c r="E350"/>
  <c r="I350"/>
  <c r="C351"/>
  <c r="H350"/>
  <c r="D350"/>
  <c r="F350"/>
  <c r="J350" l="1"/>
  <c r="I351"/>
  <c r="H351"/>
  <c r="C352"/>
  <c r="D351"/>
  <c r="A351"/>
  <c r="B351"/>
  <c r="G351"/>
  <c r="E351"/>
  <c r="F351"/>
  <c r="J351" l="1"/>
  <c r="H352"/>
  <c r="B352"/>
  <c r="F352"/>
  <c r="E352"/>
  <c r="G352"/>
  <c r="A352"/>
  <c r="C353"/>
  <c r="D352"/>
  <c r="I352"/>
  <c r="J352" l="1"/>
  <c r="I353"/>
  <c r="G353"/>
  <c r="A353"/>
  <c r="B353"/>
  <c r="H353"/>
  <c r="C354"/>
  <c r="E353"/>
  <c r="F353"/>
  <c r="D353"/>
  <c r="J353" l="1"/>
  <c r="H354"/>
  <c r="F354"/>
  <c r="B354"/>
  <c r="A354"/>
  <c r="G354"/>
  <c r="E354"/>
  <c r="I354"/>
  <c r="D354"/>
  <c r="C355"/>
  <c r="J354" l="1"/>
  <c r="C356"/>
  <c r="D355"/>
  <c r="F355"/>
  <c r="A355"/>
  <c r="B355"/>
  <c r="G355"/>
  <c r="E355"/>
  <c r="I355"/>
  <c r="H355"/>
  <c r="J355" l="1"/>
  <c r="F356"/>
  <c r="E356"/>
  <c r="G356"/>
  <c r="A356"/>
  <c r="C357"/>
  <c r="H356"/>
  <c r="D356"/>
  <c r="I356"/>
  <c r="B356"/>
  <c r="J356" l="1"/>
  <c r="D357"/>
  <c r="C358"/>
  <c r="G357"/>
  <c r="A357"/>
  <c r="B357"/>
  <c r="H357"/>
  <c r="I357"/>
  <c r="E357"/>
  <c r="F357"/>
  <c r="J357" l="1"/>
  <c r="G358"/>
  <c r="E358"/>
  <c r="A358"/>
  <c r="I358"/>
  <c r="D358"/>
  <c r="C359"/>
  <c r="H358"/>
  <c r="F358"/>
  <c r="B358"/>
  <c r="J358" l="1"/>
  <c r="I359"/>
  <c r="H359"/>
  <c r="C360"/>
  <c r="D359"/>
  <c r="A359"/>
  <c r="B359"/>
  <c r="G359"/>
  <c r="E359"/>
  <c r="F359"/>
  <c r="J359" l="1"/>
  <c r="H360"/>
  <c r="B360"/>
  <c r="F360"/>
  <c r="E360"/>
  <c r="G360"/>
  <c r="A360"/>
  <c r="C361"/>
  <c r="D360"/>
  <c r="I360"/>
  <c r="J360" l="1"/>
  <c r="I361"/>
  <c r="D361"/>
  <c r="C362"/>
  <c r="G361"/>
  <c r="A361"/>
  <c r="B361"/>
  <c r="H361"/>
  <c r="E361"/>
  <c r="F361"/>
  <c r="J361" l="1"/>
  <c r="H362"/>
  <c r="F362"/>
  <c r="B362"/>
  <c r="A362"/>
  <c r="G362"/>
  <c r="E362"/>
  <c r="I362"/>
  <c r="D362"/>
  <c r="C363"/>
  <c r="J362" l="1"/>
  <c r="I363"/>
  <c r="D363"/>
  <c r="C364"/>
  <c r="G363"/>
  <c r="A363"/>
  <c r="B363"/>
  <c r="H363"/>
  <c r="E363"/>
  <c r="F363"/>
  <c r="J363" l="1"/>
  <c r="H364"/>
  <c r="F364"/>
  <c r="A364"/>
  <c r="C365"/>
  <c r="G364"/>
  <c r="I364"/>
  <c r="E364"/>
  <c r="D364"/>
  <c r="B364"/>
  <c r="J364" l="1"/>
  <c r="I365"/>
  <c r="G365"/>
  <c r="C366"/>
  <c r="H365"/>
  <c r="A365"/>
  <c r="B365"/>
  <c r="D365"/>
  <c r="E365"/>
  <c r="F365"/>
  <c r="J365" l="1"/>
  <c r="H366"/>
  <c r="B366"/>
  <c r="E366"/>
  <c r="I366"/>
  <c r="G366"/>
  <c r="C367"/>
  <c r="A366"/>
  <c r="D366"/>
  <c r="F366"/>
  <c r="J366" l="1"/>
  <c r="I367"/>
  <c r="D367"/>
  <c r="C368"/>
  <c r="H367"/>
  <c r="A367"/>
  <c r="B367"/>
  <c r="G367"/>
  <c r="E367"/>
  <c r="F367"/>
  <c r="J367" l="1"/>
  <c r="H368"/>
  <c r="E368"/>
  <c r="A368"/>
  <c r="F368"/>
  <c r="G368"/>
  <c r="I368"/>
  <c r="C369"/>
  <c r="D368"/>
  <c r="B368"/>
  <c r="J368" l="1"/>
  <c r="E369"/>
  <c r="I369"/>
  <c r="A369"/>
  <c r="G369"/>
  <c r="C370"/>
  <c r="B369"/>
  <c r="D369"/>
  <c r="F369"/>
  <c r="H369"/>
  <c r="J369" l="1"/>
  <c r="A370"/>
  <c r="C371"/>
  <c r="F370"/>
  <c r="E370"/>
  <c r="D370"/>
  <c r="B370"/>
  <c r="I370"/>
  <c r="H370"/>
  <c r="G370"/>
  <c r="J370" l="1"/>
  <c r="A371"/>
  <c r="E371"/>
  <c r="G371"/>
  <c r="I371"/>
  <c r="B371"/>
  <c r="H371"/>
  <c r="D371"/>
  <c r="F371"/>
  <c r="C372"/>
  <c r="J371" l="1"/>
  <c r="B372"/>
  <c r="F372"/>
  <c r="G372"/>
  <c r="A372"/>
  <c r="D372"/>
  <c r="C373"/>
  <c r="E372"/>
  <c r="H372"/>
  <c r="I372"/>
  <c r="J372" l="1"/>
  <c r="H373"/>
  <c r="G373"/>
  <c r="C374"/>
  <c r="A373"/>
  <c r="B373"/>
  <c r="D373"/>
  <c r="E373"/>
  <c r="F373"/>
  <c r="I373"/>
  <c r="J373" l="1"/>
  <c r="I374"/>
  <c r="F374"/>
  <c r="E374"/>
  <c r="A374"/>
  <c r="D374"/>
  <c r="G374"/>
  <c r="C375"/>
  <c r="H374"/>
  <c r="B374"/>
  <c r="J374" l="1"/>
  <c r="I375"/>
  <c r="A375"/>
  <c r="B375"/>
  <c r="E375"/>
  <c r="C376"/>
  <c r="F375"/>
  <c r="H375"/>
  <c r="D375"/>
  <c r="G375"/>
  <c r="J375" l="1"/>
  <c r="E376"/>
  <c r="C377"/>
  <c r="A376"/>
  <c r="H376"/>
  <c r="I376"/>
  <c r="B376"/>
  <c r="D376"/>
  <c r="F376"/>
  <c r="G376"/>
  <c r="J376" l="1"/>
  <c r="E377"/>
  <c r="H377"/>
  <c r="F377"/>
  <c r="I377"/>
  <c r="D377"/>
  <c r="A377"/>
  <c r="B377"/>
  <c r="G377"/>
  <c r="C378"/>
  <c r="J377" l="1"/>
  <c r="A378"/>
  <c r="E378"/>
  <c r="F378"/>
  <c r="I378"/>
  <c r="D378"/>
  <c r="B378"/>
  <c r="C379"/>
  <c r="H378"/>
  <c r="G378"/>
  <c r="J378" l="1"/>
  <c r="I379"/>
  <c r="H379"/>
  <c r="C380"/>
  <c r="B379"/>
  <c r="D379"/>
  <c r="E379"/>
  <c r="F379"/>
  <c r="G379"/>
  <c r="A379"/>
  <c r="J379" l="1"/>
  <c r="H380"/>
  <c r="B380"/>
  <c r="F380"/>
  <c r="C381"/>
  <c r="G380"/>
  <c r="I380"/>
  <c r="E380"/>
  <c r="D380"/>
  <c r="A380"/>
  <c r="J380" l="1"/>
  <c r="C382"/>
  <c r="H381"/>
  <c r="A381"/>
  <c r="B381"/>
  <c r="G381"/>
  <c r="E381"/>
  <c r="F381"/>
  <c r="I381"/>
  <c r="D381"/>
  <c r="J381" l="1"/>
  <c r="H382"/>
  <c r="C383"/>
  <c r="B382"/>
  <c r="I382"/>
  <c r="D382"/>
  <c r="A382"/>
  <c r="E382"/>
  <c r="G382"/>
  <c r="F382"/>
  <c r="J382" l="1"/>
  <c r="D383"/>
  <c r="B383"/>
  <c r="G383"/>
  <c r="E383"/>
  <c r="F383"/>
  <c r="I383"/>
  <c r="H383"/>
  <c r="C384"/>
  <c r="A383"/>
  <c r="J383" l="1"/>
  <c r="H384"/>
  <c r="C385"/>
  <c r="F384"/>
  <c r="E384"/>
  <c r="G384"/>
  <c r="A384"/>
  <c r="I384"/>
  <c r="D384"/>
  <c r="B384"/>
  <c r="J384" l="1"/>
  <c r="I385"/>
  <c r="D385"/>
  <c r="C386"/>
  <c r="G385"/>
  <c r="A385"/>
  <c r="B385"/>
  <c r="H385"/>
  <c r="E385"/>
  <c r="F385"/>
  <c r="J385" l="1"/>
  <c r="H386"/>
  <c r="E386"/>
  <c r="B386"/>
  <c r="F386"/>
  <c r="G386"/>
  <c r="A386"/>
  <c r="I386"/>
  <c r="D386"/>
  <c r="C387"/>
  <c r="J386" l="1"/>
  <c r="I387"/>
  <c r="H387"/>
  <c r="C388"/>
  <c r="D387"/>
  <c r="A387"/>
  <c r="B387"/>
  <c r="G387"/>
  <c r="E387"/>
  <c r="F387"/>
  <c r="J387" l="1"/>
  <c r="F388"/>
  <c r="I388"/>
  <c r="G388"/>
  <c r="B388"/>
  <c r="A388"/>
  <c r="H388"/>
  <c r="D388"/>
  <c r="C389"/>
  <c r="E388"/>
  <c r="J388" l="1"/>
  <c r="C390"/>
  <c r="G389"/>
  <c r="A389"/>
  <c r="B389"/>
  <c r="H389"/>
  <c r="I389"/>
  <c r="E389"/>
  <c r="F389"/>
  <c r="D389"/>
  <c r="J389" l="1"/>
  <c r="H390"/>
  <c r="I390"/>
  <c r="B390"/>
  <c r="A390"/>
  <c r="G390"/>
  <c r="E390"/>
  <c r="C391"/>
  <c r="D390"/>
  <c r="F390"/>
  <c r="J390" l="1"/>
  <c r="F391"/>
  <c r="C392"/>
  <c r="G391"/>
  <c r="H391"/>
  <c r="A391"/>
  <c r="D391"/>
  <c r="I391"/>
  <c r="B391"/>
  <c r="E391"/>
  <c r="J391" l="1"/>
  <c r="B392"/>
  <c r="I392"/>
  <c r="G392"/>
  <c r="E392"/>
  <c r="D392"/>
  <c r="C393"/>
  <c r="F392"/>
  <c r="H392"/>
  <c r="A392"/>
  <c r="J392" l="1"/>
  <c r="H393"/>
  <c r="A393"/>
  <c r="E393"/>
  <c r="I393"/>
  <c r="B393"/>
  <c r="G393"/>
  <c r="D393"/>
  <c r="F393"/>
  <c r="C394"/>
  <c r="J393" l="1"/>
  <c r="A394"/>
  <c r="D394"/>
  <c r="G394"/>
  <c r="I394"/>
  <c r="B394"/>
  <c r="H394"/>
  <c r="E394"/>
  <c r="F394"/>
  <c r="C395"/>
  <c r="J394" l="1"/>
  <c r="B395"/>
  <c r="E395"/>
  <c r="G395"/>
  <c r="A395"/>
  <c r="D395"/>
  <c r="C396"/>
  <c r="F395"/>
  <c r="H395"/>
  <c r="I395"/>
  <c r="J395" l="1"/>
  <c r="H396"/>
  <c r="E396"/>
  <c r="C397"/>
  <c r="A396"/>
  <c r="B396"/>
  <c r="D396"/>
  <c r="G396"/>
  <c r="F396"/>
  <c r="I396"/>
  <c r="J396" l="1"/>
  <c r="E397"/>
  <c r="G397"/>
  <c r="D397"/>
  <c r="A397"/>
  <c r="C398"/>
  <c r="H397"/>
  <c r="F397"/>
  <c r="I397"/>
  <c r="B397"/>
  <c r="J397" l="1"/>
  <c r="B398"/>
  <c r="E398"/>
  <c r="C399"/>
  <c r="F398"/>
  <c r="A398"/>
  <c r="D398"/>
  <c r="G398"/>
  <c r="I398"/>
  <c r="H398"/>
  <c r="J398" l="1"/>
  <c r="D399"/>
  <c r="F399"/>
  <c r="I399"/>
  <c r="H399"/>
  <c r="B399"/>
  <c r="E399"/>
  <c r="G399"/>
  <c r="A399"/>
  <c r="C400"/>
  <c r="J399" l="1"/>
  <c r="E400"/>
  <c r="C401"/>
  <c r="I400"/>
  <c r="F400"/>
  <c r="H400"/>
  <c r="A400"/>
  <c r="D400"/>
  <c r="B400"/>
  <c r="G400"/>
  <c r="J400" l="1"/>
  <c r="D401"/>
  <c r="B401"/>
  <c r="E401"/>
  <c r="H401"/>
  <c r="G401"/>
  <c r="A401"/>
  <c r="C402"/>
  <c r="F401"/>
  <c r="I401"/>
  <c r="J401" l="1"/>
  <c r="B402"/>
  <c r="C403"/>
  <c r="H402"/>
  <c r="F402"/>
  <c r="D402"/>
  <c r="A402"/>
  <c r="I402"/>
  <c r="G402"/>
  <c r="E402"/>
  <c r="J402" l="1"/>
  <c r="D403"/>
  <c r="C404"/>
  <c r="F403"/>
  <c r="H403"/>
  <c r="I403"/>
  <c r="B403"/>
  <c r="E403"/>
  <c r="G403"/>
  <c r="A403"/>
  <c r="J403" l="1"/>
  <c r="B404"/>
  <c r="D404"/>
  <c r="G404"/>
  <c r="F404"/>
  <c r="I404"/>
  <c r="H404"/>
  <c r="E404"/>
  <c r="C405"/>
  <c r="A404"/>
  <c r="J404" l="1"/>
  <c r="D405"/>
  <c r="A405"/>
  <c r="C406"/>
  <c r="H405"/>
  <c r="F405"/>
  <c r="I405"/>
  <c r="B405"/>
  <c r="E405"/>
  <c r="G405"/>
  <c r="J405" l="1"/>
  <c r="B406"/>
  <c r="E406"/>
  <c r="C407"/>
  <c r="F406"/>
  <c r="A406"/>
  <c r="D406"/>
  <c r="G406"/>
  <c r="I406"/>
  <c r="H406"/>
  <c r="J406" l="1"/>
  <c r="D407"/>
  <c r="B407"/>
  <c r="A407"/>
  <c r="H407"/>
  <c r="G407"/>
  <c r="E407"/>
  <c r="C408"/>
  <c r="F407"/>
  <c r="I407"/>
  <c r="J407" l="1"/>
  <c r="B408"/>
  <c r="H408"/>
  <c r="G408"/>
  <c r="F408"/>
  <c r="C409"/>
  <c r="E408"/>
  <c r="D408"/>
  <c r="A408"/>
  <c r="I408"/>
  <c r="J408" l="1"/>
  <c r="D409"/>
  <c r="G409"/>
  <c r="C410"/>
  <c r="H409"/>
  <c r="B409"/>
  <c r="A409"/>
  <c r="I409"/>
  <c r="F409"/>
  <c r="E409"/>
  <c r="J409" l="1"/>
  <c r="C411"/>
  <c r="B410"/>
  <c r="H410"/>
  <c r="F410"/>
  <c r="D410"/>
  <c r="A410"/>
  <c r="I410"/>
  <c r="G410"/>
  <c r="E410"/>
  <c r="J410" l="1"/>
  <c r="A411"/>
  <c r="E411"/>
  <c r="F411"/>
  <c r="C412"/>
  <c r="G411"/>
  <c r="I411"/>
  <c r="D411"/>
  <c r="B411"/>
  <c r="H411"/>
  <c r="J411" l="1"/>
  <c r="A412"/>
  <c r="H412"/>
  <c r="C413"/>
  <c r="E412"/>
  <c r="G412"/>
  <c r="F412"/>
  <c r="D412"/>
  <c r="I412"/>
  <c r="B412"/>
  <c r="J412" l="1"/>
  <c r="F413"/>
  <c r="H413"/>
  <c r="B413"/>
  <c r="E413"/>
  <c r="I413"/>
  <c r="A413"/>
  <c r="C414"/>
  <c r="D413"/>
  <c r="G413"/>
  <c r="J413" l="1"/>
  <c r="D414"/>
  <c r="H414"/>
  <c r="B414"/>
  <c r="G414"/>
  <c r="I414"/>
  <c r="F414"/>
  <c r="C415"/>
  <c r="E414"/>
  <c r="A414"/>
  <c r="J414" l="1"/>
  <c r="F415"/>
  <c r="C416"/>
  <c r="D415"/>
  <c r="B415"/>
  <c r="E415"/>
  <c r="H415"/>
  <c r="I415"/>
  <c r="A415"/>
  <c r="G415"/>
  <c r="J415" l="1"/>
  <c r="G416"/>
  <c r="I416"/>
  <c r="B416"/>
  <c r="E416"/>
  <c r="D416"/>
  <c r="F416"/>
  <c r="C417"/>
  <c r="A416"/>
  <c r="H416"/>
  <c r="J416" l="1"/>
  <c r="D417"/>
  <c r="C418"/>
  <c r="I417"/>
  <c r="G417"/>
  <c r="F417"/>
  <c r="H417"/>
  <c r="E417"/>
  <c r="B417"/>
  <c r="A417"/>
  <c r="J417" l="1"/>
  <c r="B418"/>
  <c r="G418"/>
  <c r="E418"/>
  <c r="F418"/>
  <c r="A418"/>
  <c r="I418"/>
  <c r="H418"/>
  <c r="C419"/>
  <c r="D418"/>
  <c r="E419" l="1"/>
  <c r="B419"/>
  <c r="D419"/>
  <c r="F419"/>
  <c r="G419"/>
  <c r="H419"/>
  <c r="C420"/>
  <c r="I419"/>
  <c r="A419"/>
  <c r="J418"/>
  <c r="J419" l="1"/>
  <c r="I420"/>
  <c r="E420"/>
  <c r="B420"/>
  <c r="A420"/>
  <c r="G420"/>
  <c r="F420"/>
  <c r="H420"/>
  <c r="D420"/>
  <c r="C421"/>
  <c r="J420" l="1"/>
  <c r="F421"/>
  <c r="I421"/>
  <c r="H421"/>
  <c r="A421"/>
  <c r="D421"/>
  <c r="E421"/>
  <c r="G421"/>
  <c r="B421"/>
  <c r="C422"/>
  <c r="J421" l="1"/>
  <c r="I422"/>
  <c r="A422"/>
  <c r="B422"/>
  <c r="D422"/>
  <c r="G422"/>
  <c r="F422"/>
  <c r="H422"/>
  <c r="E422"/>
  <c r="C423"/>
  <c r="J422" l="1"/>
  <c r="F423"/>
  <c r="C424"/>
  <c r="D423"/>
  <c r="G423"/>
  <c r="E423"/>
  <c r="A423"/>
  <c r="H423"/>
  <c r="B423"/>
  <c r="I423"/>
  <c r="J423" l="1"/>
  <c r="B424"/>
  <c r="D424"/>
  <c r="I424"/>
  <c r="F424"/>
  <c r="E424"/>
  <c r="A424"/>
  <c r="C425"/>
  <c r="G424"/>
  <c r="H424"/>
  <c r="J424" l="1"/>
  <c r="G425"/>
  <c r="E425"/>
  <c r="D425"/>
  <c r="C426"/>
  <c r="F425"/>
  <c r="H425"/>
  <c r="A425"/>
  <c r="B425"/>
  <c r="I425"/>
  <c r="J425" l="1"/>
  <c r="F426"/>
  <c r="G426"/>
  <c r="C427"/>
  <c r="I426"/>
  <c r="H426"/>
  <c r="A426"/>
  <c r="D426"/>
  <c r="B426"/>
  <c r="E426"/>
  <c r="J426" l="1"/>
  <c r="B427"/>
  <c r="G427"/>
  <c r="D427"/>
  <c r="E427"/>
  <c r="C428"/>
  <c r="H427"/>
  <c r="A427"/>
  <c r="I427"/>
  <c r="F427"/>
  <c r="J427" l="1"/>
  <c r="I428"/>
  <c r="H428"/>
  <c r="B428"/>
  <c r="G428"/>
  <c r="E428"/>
  <c r="F428"/>
  <c r="C429"/>
  <c r="D428"/>
  <c r="A428"/>
  <c r="J428" l="1"/>
  <c r="F429"/>
  <c r="A429"/>
  <c r="D429"/>
  <c r="C430"/>
  <c r="B429"/>
  <c r="H429"/>
  <c r="G429"/>
  <c r="E429"/>
  <c r="I429"/>
  <c r="J429" l="1"/>
  <c r="A430"/>
  <c r="D430"/>
  <c r="B430"/>
  <c r="H430"/>
  <c r="G430"/>
  <c r="F430"/>
  <c r="I430"/>
  <c r="E430"/>
  <c r="C431"/>
  <c r="J430" l="1"/>
  <c r="F431"/>
  <c r="I431"/>
  <c r="D431"/>
  <c r="E431"/>
  <c r="B431"/>
  <c r="H431"/>
  <c r="C432"/>
  <c r="A431"/>
  <c r="G431"/>
  <c r="J431" l="1"/>
  <c r="G432"/>
  <c r="H432"/>
  <c r="B432"/>
  <c r="I432"/>
  <c r="C433"/>
  <c r="F432"/>
  <c r="D432"/>
  <c r="A432"/>
  <c r="E432"/>
  <c r="J432" l="1"/>
  <c r="G433"/>
  <c r="I433"/>
  <c r="D433"/>
  <c r="C434"/>
  <c r="E433"/>
  <c r="H433"/>
  <c r="F433"/>
  <c r="B433"/>
  <c r="A433"/>
  <c r="J433" l="1"/>
  <c r="C435"/>
  <c r="G434"/>
  <c r="B434"/>
  <c r="D434"/>
  <c r="I434"/>
  <c r="F434"/>
  <c r="E434"/>
  <c r="H434"/>
  <c r="A434"/>
  <c r="J434" l="1"/>
  <c r="A435"/>
  <c r="C436"/>
  <c r="D435"/>
  <c r="G435"/>
  <c r="E435"/>
  <c r="H435"/>
  <c r="B435"/>
  <c r="I435"/>
  <c r="F435"/>
  <c r="J435" l="1"/>
  <c r="I436"/>
  <c r="H436"/>
  <c r="B436"/>
  <c r="E436"/>
  <c r="A436"/>
  <c r="F436"/>
  <c r="G436"/>
  <c r="D436"/>
  <c r="C437"/>
  <c r="J436" l="1"/>
  <c r="D437"/>
  <c r="I437"/>
  <c r="C438"/>
  <c r="H437"/>
  <c r="A437"/>
  <c r="E437"/>
  <c r="F437"/>
  <c r="B437"/>
  <c r="G437"/>
  <c r="J437" l="1"/>
  <c r="G438"/>
  <c r="D438"/>
  <c r="B438"/>
  <c r="C439"/>
  <c r="I438"/>
  <c r="F438"/>
  <c r="A438"/>
  <c r="E438"/>
  <c r="H438"/>
  <c r="J438" l="1"/>
  <c r="F439"/>
  <c r="I439"/>
  <c r="D439"/>
  <c r="E439"/>
  <c r="B439"/>
  <c r="H439"/>
  <c r="C440"/>
  <c r="A439"/>
  <c r="G439"/>
  <c r="J439" l="1"/>
  <c r="G440"/>
  <c r="D440"/>
  <c r="B440"/>
  <c r="H440"/>
  <c r="E440"/>
  <c r="F440"/>
  <c r="I440"/>
  <c r="A440"/>
  <c r="C441"/>
  <c r="J440" l="1"/>
  <c r="G441"/>
  <c r="I441"/>
  <c r="D441"/>
  <c r="C442"/>
  <c r="A441"/>
  <c r="H441"/>
  <c r="E441"/>
  <c r="B441"/>
  <c r="F441"/>
  <c r="J441" l="1"/>
  <c r="C443"/>
  <c r="E442"/>
  <c r="B442"/>
  <c r="A442"/>
  <c r="G442"/>
  <c r="F442"/>
  <c r="I442"/>
  <c r="H442"/>
  <c r="D442"/>
  <c r="J442" l="1"/>
  <c r="D443"/>
  <c r="C444"/>
  <c r="E443"/>
  <c r="H443"/>
  <c r="A443"/>
  <c r="I443"/>
  <c r="G443"/>
  <c r="F443"/>
  <c r="B443"/>
  <c r="J443" l="1"/>
  <c r="I444"/>
  <c r="G444"/>
  <c r="B444"/>
  <c r="E444"/>
  <c r="H444"/>
  <c r="C445"/>
  <c r="D444"/>
  <c r="A444"/>
  <c r="F444"/>
  <c r="J444" l="1"/>
  <c r="E445"/>
  <c r="B445"/>
  <c r="A445"/>
  <c r="C446"/>
  <c r="F445"/>
  <c r="D445"/>
  <c r="I445"/>
  <c r="H445"/>
  <c r="G445"/>
  <c r="J445" l="1"/>
  <c r="G446"/>
  <c r="I446"/>
  <c r="B446"/>
  <c r="H446"/>
  <c r="D446"/>
  <c r="F446"/>
  <c r="C447"/>
  <c r="A446"/>
  <c r="E446"/>
  <c r="J446" l="1"/>
  <c r="G447"/>
  <c r="A447"/>
  <c r="E447"/>
  <c r="B447"/>
  <c r="F447"/>
  <c r="D447"/>
  <c r="C448"/>
  <c r="H447"/>
  <c r="I447"/>
  <c r="J447" l="1"/>
  <c r="C449"/>
  <c r="A448"/>
  <c r="B448"/>
  <c r="D448"/>
  <c r="E448"/>
  <c r="F448"/>
  <c r="I448"/>
  <c r="H448"/>
  <c r="G448"/>
  <c r="J448" l="1"/>
  <c r="D449"/>
  <c r="G449"/>
  <c r="F449"/>
  <c r="H449"/>
  <c r="A449"/>
  <c r="I449"/>
  <c r="B449"/>
  <c r="E449"/>
  <c r="C450"/>
  <c r="J449" l="1"/>
  <c r="I450"/>
  <c r="C451"/>
  <c r="F450"/>
  <c r="H450"/>
  <c r="D450"/>
  <c r="A450"/>
  <c r="B450"/>
  <c r="E450"/>
  <c r="G450"/>
  <c r="J450" l="1"/>
  <c r="H451"/>
  <c r="E451"/>
  <c r="B451"/>
  <c r="A451"/>
  <c r="C452"/>
  <c r="D451"/>
  <c r="F451"/>
  <c r="G451"/>
  <c r="I451"/>
  <c r="J451" l="1"/>
  <c r="A452"/>
  <c r="D452"/>
  <c r="B452"/>
  <c r="G452"/>
  <c r="H452"/>
  <c r="F452"/>
  <c r="I452"/>
  <c r="E452"/>
  <c r="C453"/>
  <c r="J452" l="1"/>
  <c r="F453"/>
  <c r="E453"/>
  <c r="D453"/>
  <c r="B453"/>
  <c r="I453"/>
  <c r="H453"/>
  <c r="G453"/>
  <c r="A453"/>
  <c r="C454"/>
  <c r="J453" l="1"/>
  <c r="G454"/>
  <c r="E454"/>
  <c r="B454"/>
  <c r="H454"/>
  <c r="C455"/>
  <c r="A454"/>
  <c r="I454"/>
  <c r="F454"/>
  <c r="D454"/>
  <c r="J454" l="1"/>
  <c r="E455"/>
  <c r="B455"/>
  <c r="D455"/>
  <c r="I455"/>
  <c r="F455"/>
  <c r="H455"/>
  <c r="C456"/>
  <c r="A455"/>
  <c r="G455"/>
  <c r="J455" l="1"/>
  <c r="B456"/>
  <c r="C457"/>
  <c r="D456"/>
  <c r="F456"/>
  <c r="H456"/>
  <c r="E456"/>
  <c r="G456"/>
  <c r="A456"/>
  <c r="I456"/>
  <c r="J456" l="1"/>
  <c r="D457"/>
  <c r="I457"/>
  <c r="B457"/>
  <c r="H457"/>
  <c r="C458"/>
  <c r="A457"/>
  <c r="F457"/>
  <c r="E457"/>
  <c r="G457"/>
  <c r="J457" l="1"/>
  <c r="A458"/>
  <c r="H458"/>
  <c r="B458"/>
  <c r="D458"/>
  <c r="I458"/>
  <c r="F458"/>
  <c r="E458"/>
  <c r="G458"/>
  <c r="C459"/>
  <c r="J458" l="1"/>
  <c r="E459"/>
  <c r="C460"/>
  <c r="D459"/>
  <c r="F459"/>
  <c r="I459"/>
  <c r="H459"/>
  <c r="B459"/>
  <c r="A459"/>
  <c r="G459"/>
  <c r="J459" l="1"/>
  <c r="G460"/>
  <c r="I460"/>
  <c r="B460"/>
  <c r="H460"/>
  <c r="E460"/>
  <c r="F460"/>
  <c r="C461"/>
  <c r="A460"/>
  <c r="D460"/>
  <c r="J460" l="1"/>
  <c r="B461"/>
  <c r="E461"/>
  <c r="D461"/>
  <c r="G461"/>
  <c r="A461"/>
  <c r="H461"/>
  <c r="C462"/>
  <c r="F461"/>
  <c r="I461"/>
  <c r="J461" l="1"/>
  <c r="D462"/>
  <c r="H462"/>
  <c r="B462"/>
  <c r="C463"/>
  <c r="I462"/>
  <c r="F462"/>
  <c r="E462"/>
  <c r="G462"/>
  <c r="A462"/>
  <c r="J462" l="1"/>
  <c r="I463"/>
  <c r="B463"/>
  <c r="D463"/>
  <c r="E463"/>
  <c r="C464"/>
  <c r="H463"/>
  <c r="A463"/>
  <c r="G463"/>
  <c r="F463"/>
  <c r="J463" l="1"/>
  <c r="E464"/>
  <c r="D464"/>
  <c r="B464"/>
  <c r="A464"/>
  <c r="I464"/>
  <c r="F464"/>
  <c r="G464"/>
  <c r="H464"/>
  <c r="C465"/>
  <c r="J464" l="1"/>
  <c r="D465"/>
  <c r="F465"/>
  <c r="C466"/>
  <c r="H465"/>
  <c r="A465"/>
  <c r="I465"/>
  <c r="B465"/>
  <c r="E465"/>
  <c r="G465"/>
  <c r="J465" l="1"/>
  <c r="C467"/>
  <c r="B466"/>
  <c r="E466"/>
  <c r="F466"/>
  <c r="G466"/>
  <c r="D466"/>
  <c r="H466"/>
  <c r="A466"/>
  <c r="I466"/>
  <c r="J466" l="1"/>
  <c r="A467"/>
  <c r="I467"/>
  <c r="E467"/>
  <c r="F467"/>
  <c r="C468"/>
  <c r="G467"/>
  <c r="H467"/>
  <c r="D467"/>
  <c r="B467"/>
  <c r="J467" l="1"/>
  <c r="G468"/>
  <c r="A468"/>
  <c r="H468"/>
  <c r="C469"/>
  <c r="E468"/>
  <c r="B468"/>
  <c r="F468"/>
  <c r="D468"/>
  <c r="I468"/>
  <c r="J468" l="1"/>
  <c r="F469"/>
  <c r="D469"/>
  <c r="G469"/>
  <c r="H469"/>
  <c r="B469"/>
  <c r="E469"/>
  <c r="I469"/>
  <c r="A469"/>
  <c r="C470"/>
  <c r="J469" l="1"/>
  <c r="B470"/>
  <c r="G470"/>
  <c r="I470"/>
  <c r="F470"/>
  <c r="C471"/>
  <c r="E470"/>
  <c r="A470"/>
  <c r="D470"/>
  <c r="H470"/>
  <c r="J470" l="1"/>
  <c r="D471"/>
  <c r="B471"/>
  <c r="E471"/>
  <c r="H471"/>
  <c r="I471"/>
  <c r="A471"/>
  <c r="G471"/>
  <c r="F471"/>
  <c r="C472"/>
  <c r="J471" l="1"/>
  <c r="B472"/>
  <c r="E472"/>
  <c r="D472"/>
  <c r="F472"/>
  <c r="C473"/>
  <c r="A472"/>
  <c r="H472"/>
  <c r="G472"/>
  <c r="I472"/>
  <c r="J472" l="1"/>
  <c r="H473"/>
  <c r="E473"/>
  <c r="D473"/>
  <c r="C474"/>
  <c r="I473"/>
  <c r="B473"/>
  <c r="A473"/>
  <c r="G473"/>
  <c r="F473"/>
  <c r="J473" l="1"/>
  <c r="F474"/>
  <c r="A474"/>
  <c r="H474"/>
  <c r="I474"/>
  <c r="C475"/>
  <c r="D474"/>
  <c r="B474"/>
  <c r="G474"/>
  <c r="E474"/>
  <c r="J474" l="1"/>
  <c r="D475"/>
  <c r="F475"/>
  <c r="B475"/>
  <c r="H475"/>
  <c r="C476"/>
  <c r="I475"/>
  <c r="G475"/>
  <c r="E475"/>
  <c r="A475"/>
  <c r="J475" l="1"/>
  <c r="B476"/>
  <c r="A476"/>
  <c r="G476"/>
  <c r="F476"/>
  <c r="H476"/>
  <c r="D476"/>
  <c r="C477"/>
  <c r="I476"/>
  <c r="E476"/>
  <c r="J476" l="1"/>
  <c r="D477"/>
  <c r="I477"/>
  <c r="H477"/>
  <c r="A477"/>
  <c r="E477"/>
  <c r="G477"/>
  <c r="F477"/>
  <c r="B477"/>
  <c r="C478"/>
  <c r="J477" l="1"/>
  <c r="B478"/>
  <c r="D478"/>
  <c r="A478"/>
  <c r="F478"/>
  <c r="G478"/>
  <c r="E478"/>
  <c r="H478"/>
  <c r="I478"/>
  <c r="C479"/>
  <c r="J478" l="1"/>
  <c r="H479"/>
  <c r="B479"/>
  <c r="A479"/>
  <c r="I479"/>
  <c r="D479"/>
  <c r="F479"/>
  <c r="C480"/>
  <c r="G479"/>
  <c r="E479"/>
  <c r="J479" l="1"/>
  <c r="F480"/>
  <c r="E480"/>
  <c r="A480"/>
  <c r="C481"/>
  <c r="I480"/>
  <c r="G480"/>
  <c r="H480"/>
  <c r="B480"/>
  <c r="D480"/>
  <c r="J480" l="1"/>
  <c r="D481"/>
  <c r="C482"/>
  <c r="E481"/>
  <c r="H481"/>
  <c r="A481"/>
  <c r="B481"/>
  <c r="I481"/>
  <c r="G481"/>
  <c r="F481"/>
  <c r="J481" l="1"/>
  <c r="H482"/>
  <c r="A482"/>
  <c r="B482"/>
  <c r="G482"/>
  <c r="C483"/>
  <c r="D482"/>
  <c r="E482"/>
  <c r="I482"/>
  <c r="F482"/>
  <c r="J482" l="1"/>
  <c r="D483"/>
  <c r="E483"/>
  <c r="C484"/>
  <c r="H483"/>
  <c r="A483"/>
  <c r="I483"/>
  <c r="F483"/>
  <c r="B483"/>
  <c r="G483"/>
  <c r="J483" l="1"/>
  <c r="B484"/>
  <c r="G484"/>
  <c r="E484"/>
  <c r="F484"/>
  <c r="C485"/>
  <c r="D484"/>
  <c r="A484"/>
  <c r="I484"/>
  <c r="H484"/>
  <c r="J484" l="1"/>
  <c r="D485"/>
  <c r="C486"/>
  <c r="B485"/>
  <c r="H485"/>
  <c r="G485"/>
  <c r="E485"/>
  <c r="I485"/>
  <c r="F485"/>
  <c r="A485"/>
  <c r="J485" l="1"/>
  <c r="B486"/>
  <c r="H486"/>
  <c r="G486"/>
  <c r="F486"/>
  <c r="I486"/>
  <c r="E486"/>
  <c r="C487"/>
  <c r="A486"/>
  <c r="D486"/>
  <c r="J486" l="1"/>
  <c r="D487"/>
  <c r="E487"/>
  <c r="B487"/>
  <c r="H487"/>
  <c r="C488"/>
  <c r="A487"/>
  <c r="G487"/>
  <c r="F487"/>
  <c r="I487"/>
  <c r="J487" l="1"/>
  <c r="B488"/>
  <c r="I488"/>
  <c r="E488"/>
  <c r="F488"/>
  <c r="D488"/>
  <c r="A488"/>
  <c r="H488"/>
  <c r="G488"/>
  <c r="C489"/>
  <c r="J488" l="1"/>
  <c r="D489"/>
  <c r="C490"/>
  <c r="E489"/>
  <c r="H489"/>
  <c r="F489"/>
  <c r="B489"/>
  <c r="A489"/>
  <c r="G489"/>
  <c r="I489"/>
  <c r="J489" l="1"/>
  <c r="B490"/>
  <c r="D490"/>
  <c r="I490"/>
  <c r="F490"/>
  <c r="E490"/>
  <c r="H490"/>
  <c r="A490"/>
  <c r="C491"/>
  <c r="G490"/>
  <c r="J490" l="1"/>
  <c r="D491"/>
  <c r="G491"/>
  <c r="E491"/>
  <c r="H491"/>
  <c r="B491"/>
  <c r="I491"/>
  <c r="F491"/>
  <c r="A491"/>
  <c r="C492"/>
  <c r="J491" l="1"/>
  <c r="B492"/>
  <c r="E492"/>
  <c r="H492"/>
  <c r="F492"/>
  <c r="G492"/>
  <c r="D492"/>
  <c r="C493"/>
  <c r="I492"/>
  <c r="A492"/>
  <c r="J492" l="1"/>
  <c r="H493"/>
  <c r="A493"/>
  <c r="E493"/>
  <c r="F493"/>
  <c r="B493"/>
  <c r="G493"/>
  <c r="D493"/>
  <c r="I493"/>
  <c r="C494"/>
  <c r="J493" l="1"/>
  <c r="B494"/>
  <c r="C495"/>
  <c r="I494"/>
  <c r="F494"/>
  <c r="A494"/>
  <c r="E494"/>
  <c r="H494"/>
  <c r="G494"/>
  <c r="D494"/>
  <c r="J494" l="1"/>
  <c r="D495"/>
  <c r="E495"/>
  <c r="B495"/>
  <c r="H495"/>
  <c r="C496"/>
  <c r="A495"/>
  <c r="G495"/>
  <c r="F495"/>
  <c r="I495"/>
  <c r="J495" l="1"/>
  <c r="B496"/>
  <c r="H496"/>
  <c r="E496"/>
  <c r="F496"/>
  <c r="I496"/>
  <c r="A496"/>
  <c r="C497"/>
  <c r="G496"/>
  <c r="D496"/>
  <c r="J496" l="1"/>
  <c r="D497"/>
  <c r="C498"/>
  <c r="A497"/>
  <c r="H497"/>
  <c r="E497"/>
  <c r="B497"/>
  <c r="F497"/>
  <c r="G497"/>
  <c r="I497"/>
  <c r="J497" l="1"/>
  <c r="B498"/>
  <c r="A498"/>
  <c r="G498"/>
  <c r="F498"/>
  <c r="I498"/>
  <c r="H498"/>
  <c r="D498"/>
  <c r="C499"/>
  <c r="E498"/>
  <c r="J498" l="1"/>
  <c r="H499"/>
  <c r="A499"/>
  <c r="I499"/>
  <c r="G499"/>
  <c r="F499"/>
  <c r="B499"/>
  <c r="D499"/>
  <c r="C500"/>
  <c r="E499"/>
  <c r="J499" l="1"/>
  <c r="B500"/>
  <c r="E500"/>
  <c r="C501"/>
  <c r="F500"/>
  <c r="I500"/>
  <c r="H500"/>
  <c r="A500"/>
  <c r="D500"/>
  <c r="G500"/>
  <c r="J500" l="1"/>
  <c r="D501"/>
  <c r="B501"/>
  <c r="I501"/>
  <c r="C502"/>
  <c r="F501"/>
  <c r="E501"/>
  <c r="H501"/>
  <c r="G501"/>
  <c r="A501"/>
  <c r="J501" l="1"/>
  <c r="B502"/>
  <c r="H502"/>
  <c r="I502"/>
  <c r="F502"/>
  <c r="C503"/>
  <c r="A502"/>
  <c r="D502"/>
  <c r="G502"/>
  <c r="E502"/>
  <c r="J502" l="1"/>
  <c r="D503"/>
  <c r="C504"/>
  <c r="E503"/>
  <c r="I503"/>
  <c r="F503"/>
  <c r="G503"/>
  <c r="A503"/>
  <c r="H503"/>
  <c r="B503"/>
  <c r="J503" l="1"/>
  <c r="B504"/>
  <c r="D504"/>
  <c r="A504"/>
  <c r="F504"/>
  <c r="I504"/>
  <c r="H504"/>
  <c r="E504"/>
  <c r="C505"/>
  <c r="G504"/>
  <c r="J504" l="1"/>
  <c r="H505"/>
  <c r="A505"/>
  <c r="I505"/>
  <c r="B505"/>
  <c r="E505"/>
  <c r="C506"/>
  <c r="D505"/>
  <c r="G505"/>
  <c r="F505"/>
  <c r="J505" l="1"/>
  <c r="B506"/>
  <c r="E506"/>
  <c r="C507"/>
  <c r="G506"/>
  <c r="D506"/>
  <c r="I506"/>
  <c r="A506"/>
  <c r="F506"/>
  <c r="H506"/>
  <c r="J506" l="1"/>
  <c r="A507"/>
  <c r="C508"/>
  <c r="D507"/>
  <c r="F507"/>
  <c r="G507"/>
  <c r="H507"/>
  <c r="I507"/>
  <c r="E507"/>
  <c r="B507"/>
  <c r="J507" l="1"/>
  <c r="B508"/>
  <c r="G508"/>
  <c r="H508"/>
  <c r="F508"/>
  <c r="I508"/>
  <c r="E508"/>
  <c r="C509"/>
  <c r="A508"/>
  <c r="D508"/>
  <c r="J508" l="1"/>
  <c r="D509"/>
  <c r="B509"/>
  <c r="E509"/>
  <c r="H509"/>
  <c r="G509"/>
  <c r="A509"/>
  <c r="C510"/>
  <c r="F509"/>
  <c r="I509"/>
  <c r="J509" l="1"/>
  <c r="B510"/>
  <c r="I510"/>
  <c r="H510"/>
  <c r="A510"/>
  <c r="D510"/>
  <c r="F510"/>
  <c r="E510"/>
  <c r="G510"/>
  <c r="C511"/>
  <c r="U21" l="1"/>
  <c r="AB22"/>
  <c r="V19"/>
  <c r="Q22"/>
  <c r="V18"/>
  <c r="AA17"/>
  <c r="AA19"/>
  <c r="AA21"/>
  <c r="W22"/>
  <c r="AB21"/>
  <c r="Q21"/>
  <c r="AA18"/>
  <c r="S18"/>
  <c r="Y22"/>
  <c r="S22"/>
  <c r="U18"/>
  <c r="U20"/>
  <c r="Q19"/>
  <c r="W21"/>
  <c r="X21"/>
  <c r="S17"/>
  <c r="S19"/>
  <c r="Z19"/>
  <c r="T19"/>
  <c r="T21"/>
  <c r="Q20"/>
  <c r="X18"/>
  <c r="R18"/>
  <c r="R20"/>
  <c r="V21"/>
  <c r="V17"/>
  <c r="Z18"/>
  <c r="T18"/>
  <c r="AA20"/>
  <c r="AA22"/>
  <c r="R17"/>
  <c r="Q17"/>
  <c r="W18"/>
  <c r="W20"/>
  <c r="U22"/>
  <c r="Z21"/>
  <c r="U17"/>
  <c r="U19"/>
  <c r="S21"/>
  <c r="X20"/>
  <c r="X22"/>
  <c r="W17"/>
  <c r="W19"/>
  <c r="S20"/>
  <c r="T20"/>
  <c r="T22"/>
  <c r="Z17"/>
  <c r="X19"/>
  <c r="R19"/>
  <c r="R21"/>
  <c r="Q18"/>
  <c r="R22"/>
  <c r="Y20"/>
  <c r="Y18"/>
  <c r="X17"/>
  <c r="AB18"/>
  <c r="Z22"/>
  <c r="Z20"/>
  <c r="AB20"/>
  <c r="Y21"/>
  <c r="Y19"/>
  <c r="Y17"/>
  <c r="T17"/>
  <c r="AB17"/>
  <c r="V22"/>
  <c r="V20"/>
  <c r="AB19"/>
  <c r="J510"/>
  <c r="D511"/>
  <c r="I511"/>
  <c r="F511"/>
  <c r="H511"/>
  <c r="C512"/>
  <c r="A511"/>
  <c r="G511"/>
  <c r="E511"/>
  <c r="B511"/>
  <c r="T23" l="1"/>
  <c r="Y23"/>
  <c r="W23"/>
  <c r="AB23"/>
  <c r="X23"/>
  <c r="Z23"/>
  <c r="R23"/>
  <c r="V23"/>
  <c r="U23"/>
  <c r="AA23"/>
  <c r="Q23"/>
  <c r="S23"/>
  <c r="J511"/>
  <c r="F512"/>
  <c r="H512"/>
  <c r="G512"/>
  <c r="A512"/>
  <c r="B512"/>
  <c r="D512"/>
  <c r="E512"/>
  <c r="I512"/>
  <c r="C513"/>
  <c r="AC23" l="1"/>
  <c r="J512"/>
  <c r="H513"/>
  <c r="C514"/>
  <c r="A513"/>
  <c r="B513"/>
  <c r="I513"/>
  <c r="E513"/>
  <c r="F513"/>
  <c r="D513"/>
  <c r="G513"/>
  <c r="J513" l="1"/>
  <c r="B514"/>
  <c r="I514"/>
  <c r="H514"/>
  <c r="F514"/>
  <c r="D514"/>
  <c r="G514"/>
  <c r="E514"/>
  <c r="A514"/>
  <c r="C515"/>
  <c r="J514" l="1"/>
  <c r="D515"/>
  <c r="I515"/>
  <c r="G515"/>
  <c r="H515"/>
  <c r="C516"/>
  <c r="A515"/>
  <c r="F515"/>
  <c r="E515"/>
  <c r="B515"/>
  <c r="J515" l="1"/>
  <c r="B516"/>
  <c r="G516"/>
  <c r="D516"/>
  <c r="F516"/>
  <c r="A516"/>
  <c r="I516"/>
  <c r="H516"/>
  <c r="E516"/>
  <c r="C517"/>
  <c r="J516" l="1"/>
  <c r="D517"/>
  <c r="B517"/>
  <c r="E517"/>
  <c r="H517"/>
  <c r="G517"/>
  <c r="A517"/>
  <c r="C518"/>
  <c r="F517"/>
  <c r="I517"/>
  <c r="J517" l="1"/>
  <c r="B518"/>
  <c r="A518"/>
  <c r="H518"/>
  <c r="F518"/>
  <c r="G518"/>
  <c r="E518"/>
  <c r="D518"/>
  <c r="C519"/>
  <c r="I518"/>
  <c r="J518" l="1"/>
  <c r="D519"/>
  <c r="C520"/>
  <c r="B519"/>
  <c r="H519"/>
  <c r="I519"/>
  <c r="F519"/>
  <c r="E519"/>
  <c r="G519"/>
  <c r="A519"/>
  <c r="J519" l="1"/>
  <c r="B520"/>
  <c r="I520"/>
  <c r="C521"/>
  <c r="F520"/>
  <c r="E520"/>
  <c r="G520"/>
  <c r="A520"/>
  <c r="D520"/>
  <c r="H520"/>
  <c r="J520" l="1"/>
  <c r="D521"/>
  <c r="E521"/>
  <c r="H521"/>
  <c r="A521"/>
  <c r="G521"/>
  <c r="F521"/>
  <c r="I521"/>
  <c r="B521"/>
  <c r="Q29" l="1"/>
  <c r="J521"/>
  <c r="J2" i="26" l="1"/>
  <c r="R41" i="27" l="1"/>
  <c r="S40" l="1"/>
  <c r="U42"/>
  <c r="Q40"/>
  <c r="Q34"/>
  <c r="T40"/>
  <c r="T42"/>
  <c r="R61"/>
  <c r="R42"/>
  <c r="U32"/>
  <c r="R73"/>
  <c r="V72"/>
  <c r="R62"/>
  <c r="Q67"/>
  <c r="V76"/>
  <c r="T52"/>
  <c r="S74"/>
  <c r="R47"/>
  <c r="T33"/>
  <c r="U51"/>
  <c r="V32"/>
  <c r="Q44"/>
  <c r="U75"/>
  <c r="V47"/>
  <c r="Q37"/>
  <c r="V57"/>
  <c r="U46"/>
  <c r="R43"/>
  <c r="R76"/>
  <c r="R63"/>
  <c r="S78"/>
  <c r="S62"/>
  <c r="U47"/>
  <c r="T71"/>
  <c r="Q72"/>
  <c r="R36"/>
  <c r="S81"/>
  <c r="R81"/>
  <c r="V63"/>
  <c r="U67"/>
  <c r="R75"/>
  <c r="U61"/>
  <c r="S44"/>
  <c r="U66"/>
  <c r="S36"/>
  <c r="S54"/>
  <c r="Q45"/>
  <c r="U44"/>
  <c r="U76"/>
  <c r="Q63"/>
  <c r="R68"/>
  <c r="V45"/>
  <c r="Q77"/>
  <c r="V54"/>
  <c r="V48"/>
  <c r="V81"/>
  <c r="S66"/>
  <c r="V34"/>
  <c r="T45"/>
  <c r="Q81"/>
  <c r="R39"/>
  <c r="R69"/>
  <c r="V64"/>
  <c r="S60"/>
  <c r="U80"/>
  <c r="T81"/>
  <c r="Q41"/>
  <c r="T32"/>
  <c r="T44"/>
  <c r="T56"/>
  <c r="S42"/>
  <c r="Q70"/>
  <c r="S75"/>
  <c r="Q31"/>
  <c r="S38"/>
  <c r="R58"/>
  <c r="Q57"/>
  <c r="T79"/>
  <c r="V71"/>
  <c r="V78"/>
  <c r="Q52"/>
  <c r="Q49"/>
  <c r="V49"/>
  <c r="T57"/>
  <c r="U56"/>
  <c r="Q61"/>
  <c r="U48"/>
  <c r="T75"/>
  <c r="S69"/>
  <c r="U36"/>
  <c r="S56"/>
  <c r="S58"/>
  <c r="U40"/>
  <c r="T29"/>
  <c r="R45"/>
  <c r="R77"/>
  <c r="U63"/>
  <c r="T68"/>
  <c r="S41"/>
  <c r="S79"/>
  <c r="R29"/>
  <c r="V39"/>
  <c r="R34"/>
  <c r="S76"/>
  <c r="U60"/>
  <c r="U45"/>
  <c r="T30"/>
  <c r="S71"/>
  <c r="V35"/>
  <c r="R53"/>
  <c r="S51"/>
  <c r="U78"/>
  <c r="S77"/>
  <c r="T55"/>
  <c r="V33"/>
  <c r="U58"/>
  <c r="S68"/>
  <c r="S73"/>
  <c r="V56"/>
  <c r="V80"/>
  <c r="Q32"/>
  <c r="U41"/>
  <c r="T72"/>
  <c r="V66"/>
  <c r="U54"/>
  <c r="R74"/>
  <c r="T31"/>
  <c r="V70"/>
  <c r="T36"/>
  <c r="R40"/>
  <c r="Q55"/>
  <c r="Q80"/>
  <c r="V60"/>
  <c r="R59"/>
  <c r="R48"/>
  <c r="V74"/>
  <c r="Q78"/>
  <c r="R51"/>
  <c r="R72"/>
  <c r="T53"/>
  <c r="R55"/>
  <c r="Q66"/>
  <c r="S45"/>
  <c r="V77"/>
  <c r="Q50"/>
  <c r="T67"/>
  <c r="T59"/>
  <c r="S53"/>
  <c r="Q59"/>
  <c r="Q74"/>
  <c r="U29"/>
  <c r="S70"/>
  <c r="V79"/>
  <c r="V29"/>
  <c r="S47"/>
  <c r="R56"/>
  <c r="S55"/>
  <c r="U59"/>
  <c r="Q39"/>
  <c r="U53"/>
  <c r="Q47"/>
  <c r="T48"/>
  <c r="S43"/>
  <c r="Q48"/>
  <c r="Q51"/>
  <c r="U55"/>
  <c r="Q58"/>
  <c r="V73"/>
  <c r="V58"/>
  <c r="U79"/>
  <c r="R60"/>
  <c r="Q56"/>
  <c r="R44"/>
  <c r="U68"/>
  <c r="R57"/>
  <c r="T54"/>
  <c r="R79"/>
  <c r="S72"/>
  <c r="Q60"/>
  <c r="Q71"/>
  <c r="V65"/>
  <c r="V31"/>
  <c r="R65"/>
  <c r="S46"/>
  <c r="U74"/>
  <c r="T37"/>
  <c r="U34"/>
  <c r="U37"/>
  <c r="U64"/>
  <c r="V36"/>
  <c r="T78"/>
  <c r="R54"/>
  <c r="V61"/>
  <c r="T35"/>
  <c r="U77"/>
  <c r="V43"/>
  <c r="U30"/>
  <c r="U69"/>
  <c r="V30"/>
  <c r="T46"/>
  <c r="R37"/>
  <c r="T76"/>
  <c r="T62"/>
  <c r="T64"/>
  <c r="U31"/>
  <c r="Q64"/>
  <c r="S64"/>
  <c r="S30"/>
  <c r="T73"/>
  <c r="S50"/>
  <c r="T47"/>
  <c r="R80"/>
  <c r="Q65"/>
  <c r="V62"/>
  <c r="R67"/>
  <c r="U50"/>
  <c r="V51"/>
  <c r="S29"/>
  <c r="T38"/>
  <c r="Q75"/>
  <c r="Q69"/>
  <c r="T50"/>
  <c r="Q79"/>
  <c r="U39"/>
  <c r="S65"/>
  <c r="U65"/>
  <c r="R52"/>
  <c r="V52"/>
  <c r="T51"/>
  <c r="R30"/>
  <c r="S61"/>
  <c r="R78"/>
  <c r="V53"/>
  <c r="U49"/>
  <c r="Q46"/>
  <c r="T61"/>
  <c r="Q36"/>
  <c r="R66"/>
  <c r="S33"/>
  <c r="V59"/>
  <c r="Q35"/>
  <c r="V68"/>
  <c r="U71"/>
  <c r="U62"/>
  <c r="Q43"/>
  <c r="U57"/>
  <c r="R38"/>
  <c r="R46"/>
  <c r="Q30"/>
  <c r="Q76"/>
  <c r="R71"/>
  <c r="Q73"/>
  <c r="U70"/>
  <c r="U73"/>
  <c r="S34"/>
  <c r="T66"/>
  <c r="U81"/>
  <c r="R31"/>
  <c r="R33"/>
  <c r="S80"/>
  <c r="V55"/>
  <c r="T70"/>
  <c r="T63"/>
  <c r="T58"/>
  <c r="T41"/>
  <c r="U43"/>
  <c r="T43"/>
  <c r="U33"/>
  <c r="S31"/>
  <c r="S39"/>
  <c r="T65"/>
  <c r="R35"/>
  <c r="S48"/>
  <c r="R49"/>
  <c r="T74"/>
  <c r="Q33"/>
  <c r="S52"/>
  <c r="V42"/>
  <c r="S49"/>
  <c r="V67"/>
  <c r="U38"/>
  <c r="V50"/>
  <c r="Q68"/>
  <c r="Q54"/>
  <c r="T39"/>
  <c r="S32"/>
  <c r="S57"/>
  <c r="V38"/>
  <c r="R70"/>
  <c r="R32"/>
  <c r="R64"/>
  <c r="Q53"/>
  <c r="V37"/>
  <c r="Q38"/>
  <c r="T34"/>
  <c r="V75"/>
  <c r="V44"/>
  <c r="S63"/>
  <c r="V41"/>
  <c r="T77"/>
  <c r="S67"/>
  <c r="U72"/>
  <c r="U52"/>
  <c r="S35"/>
  <c r="V69"/>
  <c r="T49"/>
  <c r="U35"/>
  <c r="Q42"/>
  <c r="T69"/>
  <c r="V40"/>
  <c r="T80"/>
  <c r="V46"/>
  <c r="Q62"/>
  <c r="R50"/>
  <c r="S37"/>
  <c r="T60"/>
  <c r="S59"/>
  <c r="W53" l="1"/>
  <c r="W54"/>
  <c r="W73"/>
  <c r="W68"/>
  <c r="W79"/>
  <c r="W36"/>
  <c r="W42"/>
  <c r="W33"/>
  <c r="W56"/>
  <c r="W62"/>
  <c r="W76"/>
  <c r="W30"/>
  <c r="W75"/>
  <c r="W71"/>
  <c r="W48"/>
  <c r="W80"/>
  <c r="W70"/>
  <c r="W81"/>
  <c r="W37"/>
  <c r="W34"/>
  <c r="W46"/>
  <c r="W60"/>
  <c r="W58"/>
  <c r="W39"/>
  <c r="W55"/>
  <c r="W41"/>
  <c r="W40"/>
  <c r="W38"/>
  <c r="W64"/>
  <c r="W74"/>
  <c r="W66"/>
  <c r="W61"/>
  <c r="W49"/>
  <c r="W31"/>
  <c r="W63"/>
  <c r="W45"/>
  <c r="W72"/>
  <c r="W43"/>
  <c r="W35"/>
  <c r="W69"/>
  <c r="W65"/>
  <c r="W51"/>
  <c r="W47"/>
  <c r="W59"/>
  <c r="W50"/>
  <c r="W78"/>
  <c r="W32"/>
  <c r="W52"/>
  <c r="W57"/>
  <c r="W77"/>
  <c r="W29"/>
  <c r="W44"/>
  <c r="W67"/>
  <c r="AA13"/>
  <c r="Q13"/>
  <c r="W13"/>
  <c r="V13"/>
  <c r="AB13"/>
  <c r="T13"/>
  <c r="Z13"/>
  <c r="Y13"/>
  <c r="X13"/>
  <c r="R13"/>
  <c r="U13"/>
  <c r="S13"/>
  <c r="AC13" l="1"/>
  <c r="B5" i="35" l="1"/>
  <c r="B6" l="1"/>
  <c r="B7" l="1"/>
  <c r="B8" l="1"/>
  <c r="B9" l="1"/>
  <c r="B10" l="1"/>
  <c r="B11" l="1"/>
  <c r="B12" l="1"/>
  <c r="B13" l="1"/>
  <c r="B14" l="1"/>
  <c r="B15" l="1"/>
  <c r="B16" l="1"/>
  <c r="B17" l="1"/>
</calcChain>
</file>

<file path=xl/sharedStrings.xml><?xml version="1.0" encoding="utf-8"?>
<sst xmlns="http://schemas.openxmlformats.org/spreadsheetml/2006/main" count="415" uniqueCount="220">
  <si>
    <t>Ref</t>
  </si>
  <si>
    <t>Date</t>
  </si>
  <si>
    <t>Semaine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</si>
  <si>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</si>
  <si>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</si>
  <si>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</si>
  <si>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</si>
  <si>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</si>
  <si>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</si>
  <si>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</si>
  <si>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</si>
  <si>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</si>
  <si>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</si>
  <si>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</si>
  <si>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</si>
  <si>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</si>
  <si>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Mois</t>
  </si>
  <si>
    <r>
      <t xml:space="preserve">Liasse Particulière
</t>
    </r>
    <r>
      <rPr>
        <b/>
        <i/>
        <sz val="12"/>
        <color theme="1"/>
        <rFont val="Arial"/>
        <family val="2"/>
      </rPr>
      <t>(pas de numéro inscriver la dénomination)</t>
    </r>
  </si>
  <si>
    <t>Nombre d'entrée du jour</t>
  </si>
  <si>
    <t>G7551</t>
  </si>
  <si>
    <t>G7554</t>
  </si>
  <si>
    <t>N° Semaine</t>
  </si>
  <si>
    <t>Pâques</t>
  </si>
  <si>
    <t>Jour de l'An</t>
  </si>
  <si>
    <t>jours_fériés</t>
  </si>
  <si>
    <t>Fête du Travail</t>
  </si>
  <si>
    <t>Victoire 1945</t>
  </si>
  <si>
    <t>Fête Nationale</t>
  </si>
  <si>
    <t>Assomption</t>
  </si>
  <si>
    <t>Toussaint</t>
  </si>
  <si>
    <t>Armistice 1918</t>
  </si>
  <si>
    <t>Noël</t>
  </si>
  <si>
    <t>Lundi de Pâques</t>
  </si>
  <si>
    <t>Ascension</t>
  </si>
  <si>
    <t>Lundi de Pentecôte</t>
  </si>
  <si>
    <t>Jours Fériés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</si>
  <si>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</si>
  <si>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</si>
  <si>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</si>
  <si>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</si>
  <si>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</si>
  <si>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</si>
  <si>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</si>
  <si>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</si>
  <si>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</si>
  <si>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</si>
  <si>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</si>
  <si>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</si>
  <si>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</si>
  <si>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</si>
  <si>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</si>
  <si>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</si>
  <si>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</si>
  <si>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</si>
  <si>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</si>
  <si>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</si>
  <si>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</si>
  <si>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</si>
  <si>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</si>
  <si>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</si>
  <si>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</si>
  <si>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</si>
  <si>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</si>
  <si>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</si>
  <si>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</si>
  <si>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</si>
  <si>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</si>
  <si>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</si>
  <si>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</si>
  <si>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</si>
  <si>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</si>
  <si>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</si>
  <si>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</si>
  <si>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</si>
  <si>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</si>
  <si>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</si>
  <si>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LIASSES 92</t>
  </si>
  <si>
    <t>Derniére ligne</t>
  </si>
  <si>
    <t>liasse75</t>
  </si>
  <si>
    <t>liasse78</t>
  </si>
  <si>
    <t>liasse92</t>
  </si>
  <si>
    <t>liasse93</t>
  </si>
  <si>
    <t>liasse94</t>
  </si>
  <si>
    <t>liasse95</t>
  </si>
  <si>
    <t>LIASSES 78</t>
  </si>
  <si>
    <t>Dept.</t>
  </si>
  <si>
    <t>LIASSES 93</t>
  </si>
  <si>
    <t>LIASSES 95</t>
  </si>
  <si>
    <t>Choisir l'Année</t>
  </si>
  <si>
    <t>Nbr</t>
  </si>
  <si>
    <t>G7851 0000000</t>
  </si>
  <si>
    <t>G9551 0000000</t>
  </si>
  <si>
    <t>G9251 0000000</t>
  </si>
  <si>
    <t>G9451</t>
  </si>
  <si>
    <t>G9251</t>
  </si>
  <si>
    <t>G7851</t>
  </si>
  <si>
    <t>Nombre/ Jour</t>
  </si>
  <si>
    <t>TOTAL/SEM</t>
  </si>
  <si>
    <t>TOTAL/Mois</t>
  </si>
  <si>
    <t>MODULE DE RECHERCHE</t>
  </si>
  <si>
    <t>LIBELLE</t>
  </si>
  <si>
    <t>Département</t>
  </si>
  <si>
    <t>N° Liasse</t>
  </si>
  <si>
    <t>Libellé Entreprise</t>
  </si>
  <si>
    <t>JJ/MM/AAAA</t>
  </si>
  <si>
    <t>Choisir le Département dans la liste déroulant</t>
  </si>
  <si>
    <t>Méthode --&gt;</t>
  </si>
  <si>
    <t>Résultat</t>
  </si>
  <si>
    <t>Date saisie</t>
  </si>
  <si>
    <t>Auteur du module J@L</t>
  </si>
  <si>
    <t>Mettre les 7 derniers numéros (maxi)</t>
  </si>
  <si>
    <t xml:space="preserve">Libellé de l'entreprise
</t>
  </si>
  <si>
    <t>N°</t>
  </si>
  <si>
    <t>G9551</t>
  </si>
  <si>
    <t>G9351</t>
  </si>
  <si>
    <t>G7554 2955110</t>
  </si>
  <si>
    <t>G7554 2986214</t>
  </si>
  <si>
    <t>G7554 2978831</t>
  </si>
  <si>
    <t>G7554 2856151</t>
  </si>
  <si>
    <t>G7554 2939635</t>
  </si>
  <si>
    <t>G7554 2985331</t>
  </si>
  <si>
    <t>G7554 2985307</t>
  </si>
  <si>
    <t>G7554 2940153</t>
  </si>
  <si>
    <t>&gt;600</t>
  </si>
  <si>
    <t>G7554 3433919</t>
  </si>
  <si>
    <t>G7554 3434008</t>
  </si>
  <si>
    <t>G7554 3434057</t>
  </si>
  <si>
    <t>G7554 3434081</t>
  </si>
  <si>
    <t>G7554 3434099</t>
  </si>
  <si>
    <t>G7554 3434032</t>
  </si>
  <si>
    <t>G7554 3434024</t>
  </si>
  <si>
    <t>G7554 3433992</t>
  </si>
  <si>
    <t>G7554 3433950</t>
  </si>
  <si>
    <t>G7554 3433976</t>
  </si>
  <si>
    <t>G7554 3434073</t>
  </si>
  <si>
    <t>G7554 3434016</t>
  </si>
  <si>
    <t>G7554 3433984</t>
  </si>
  <si>
    <t>No Liasse Greffe</t>
  </si>
  <si>
    <t>Liasse Particulière</t>
  </si>
  <si>
    <t>N° SIREN</t>
  </si>
  <si>
    <t>LIASSES 75</t>
  </si>
  <si>
    <t>N° siren</t>
  </si>
  <si>
    <t>MS TRANSPORT</t>
  </si>
  <si>
    <t>LIASSE94</t>
  </si>
  <si>
    <r>
      <t xml:space="preserve">No Liasse Greffe
</t>
    </r>
    <r>
      <rPr>
        <b/>
        <i/>
        <sz val="8"/>
        <color theme="1"/>
        <rFont val="Arial"/>
        <family val="2"/>
      </rPr>
      <t xml:space="preserve">(colonne de traitement)
</t>
    </r>
    <r>
      <rPr>
        <b/>
        <i/>
        <sz val="8"/>
        <color rgb="FFFF0000"/>
        <rFont val="Arial"/>
        <family val="2"/>
      </rPr>
      <t>pas de Numéro mettre   0</t>
    </r>
  </si>
  <si>
    <r>
      <t>Pour toute les Liasses Commençant par le code Département précédent  :
Entrer les 7 derniers chiffres de la liasse + touche " ENTRER"  (</t>
    </r>
    <r>
      <rPr>
        <b/>
        <sz val="9"/>
        <color rgb="FFFF0000"/>
        <rFont val="Wingdings 3"/>
        <family val="1"/>
        <charset val="2"/>
      </rPr>
      <t>8</t>
    </r>
    <r>
      <rPr>
        <b/>
        <sz val="9"/>
        <color rgb="FFFF0000"/>
        <rFont val="Arial"/>
        <family val="2"/>
      </rPr>
      <t xml:space="preserve">)
</t>
    </r>
    <r>
      <rPr>
        <b/>
        <sz val="9"/>
        <color theme="5"/>
        <rFont val="Arial"/>
        <family val="2"/>
      </rPr>
      <t>Pour tout changement de codification de Département  :
Entrer le numéro complet de la liasse + touche " ENTRER"  (</t>
    </r>
    <r>
      <rPr>
        <b/>
        <sz val="9"/>
        <color theme="5"/>
        <rFont val="Wingdings 3"/>
        <family val="1"/>
        <charset val="2"/>
      </rPr>
      <t>8</t>
    </r>
    <r>
      <rPr>
        <b/>
        <sz val="9"/>
        <color theme="5"/>
        <rFont val="Arial"/>
        <family val="2"/>
      </rPr>
      <t xml:space="preserve"> )</t>
    </r>
  </si>
  <si>
    <r>
      <t>Pour toute les Liasses Commençant par le code Département précédent  :
Entrer les 7 derniers chiffres de la liasse + touche " ENTRER"  (</t>
    </r>
    <r>
      <rPr>
        <b/>
        <sz val="8"/>
        <color rgb="FFFF0000"/>
        <rFont val="Wingdings 3"/>
        <family val="1"/>
        <charset val="2"/>
      </rPr>
      <t>8</t>
    </r>
    <r>
      <rPr>
        <b/>
        <sz val="8"/>
        <color rgb="FFFF0000"/>
        <rFont val="Arial"/>
        <family val="2"/>
      </rPr>
      <t xml:space="preserve">)
</t>
    </r>
    <r>
      <rPr>
        <b/>
        <sz val="8"/>
        <color theme="5"/>
        <rFont val="Arial"/>
        <family val="2"/>
      </rPr>
      <t>Pour tout changement de codification de Département  :
Entrer le numéro complet de la liasse + touche " ENTRER"  (</t>
    </r>
    <r>
      <rPr>
        <b/>
        <sz val="8"/>
        <color theme="5"/>
        <rFont val="Wingdings 3"/>
        <family val="1"/>
        <charset val="2"/>
      </rPr>
      <t>8</t>
    </r>
    <r>
      <rPr>
        <b/>
        <sz val="8"/>
        <color theme="5"/>
        <rFont val="Arial"/>
        <family val="2"/>
      </rPr>
      <t xml:space="preserve"> )</t>
    </r>
  </si>
  <si>
    <r>
      <t xml:space="preserve">No Liasse Greffe
</t>
    </r>
    <r>
      <rPr>
        <b/>
        <i/>
        <sz val="11"/>
        <color theme="1"/>
        <rFont val="Arial"/>
        <family val="2"/>
      </rPr>
      <t xml:space="preserve">(colonne de traitement)
</t>
    </r>
    <r>
      <rPr>
        <b/>
        <i/>
        <sz val="11"/>
        <color rgb="FFFF0000"/>
        <rFont val="Arial"/>
        <family val="2"/>
      </rPr>
      <t>pas de Numéro mettre &lt;&lt; XX &gt;&gt;</t>
    </r>
  </si>
  <si>
    <t>LIASSES 94</t>
  </si>
  <si>
    <r>
      <t>Pour toute les Liasses Commençant par le code Département précédent  :
Entrer les 7 derniers chiffres de la liasse + touche " ENTRER"  (</t>
    </r>
    <r>
      <rPr>
        <b/>
        <sz val="8"/>
        <color rgb="FFFF0000"/>
        <rFont val="Wingdings 3"/>
        <family val="1"/>
        <charset val="2"/>
      </rPr>
      <t>8</t>
    </r>
    <r>
      <rPr>
        <b/>
        <sz val="8"/>
        <color rgb="FFFF0000"/>
        <rFont val="Arial"/>
        <family val="2"/>
      </rPr>
      <t xml:space="preserve">)
</t>
    </r>
    <r>
      <rPr>
        <b/>
        <sz val="8"/>
        <color theme="5"/>
        <rFont val="Arial"/>
        <family val="2"/>
      </rPr>
      <t>Pour tout changement de codification de Département  :
Entrer en premier le numéro de codification Département</t>
    </r>
  </si>
  <si>
    <t>Colonne1</t>
  </si>
  <si>
    <t xml:space="preserve"> BARS ET RESTAURANTS AEROPORTS DE PROVINCE</t>
  </si>
  <si>
    <t>JMEND TRANSPORT PRIVE</t>
  </si>
  <si>
    <t>B E LEBUGLE</t>
  </si>
  <si>
    <t>AUTO SMART SERVICES</t>
  </si>
  <si>
    <t>GARAGE ROUTE 78</t>
  </si>
  <si>
    <t>SEVENSOFT</t>
  </si>
  <si>
    <t>MECHTRAS</t>
  </si>
  <si>
    <t>CARO LUCIE</t>
  </si>
  <si>
    <t>CELES MANAGEMENT</t>
  </si>
  <si>
    <t>GM CONSTRUCTION</t>
  </si>
  <si>
    <t>H RESTO</t>
  </si>
  <si>
    <t>LLYRE</t>
  </si>
  <si>
    <t>ANGE</t>
  </si>
  <si>
    <t>ALTA CONSEIL ET SERVICES</t>
  </si>
  <si>
    <t>N2F CREDITS IMMO</t>
  </si>
  <si>
    <t>HOANIMA</t>
  </si>
  <si>
    <t>USEBOOK</t>
  </si>
  <si>
    <t>DEVAMBEZ DANIEL</t>
  </si>
  <si>
    <t>GONCALVES CONSULTING</t>
  </si>
  <si>
    <t>CH4PROCESS</t>
  </si>
  <si>
    <t>STARS MCS</t>
  </si>
  <si>
    <t>SD TRANSPORT</t>
  </si>
  <si>
    <t>MARIA DISTRIBUTION</t>
  </si>
  <si>
    <t>EURO CONSTRUCTION</t>
  </si>
  <si>
    <t>ATLASS</t>
  </si>
  <si>
    <t>NEGOCIA ASSURANCES</t>
  </si>
  <si>
    <t>EPIGO</t>
  </si>
  <si>
    <t>G 9451 744821 5</t>
  </si>
  <si>
    <t xml:space="preserve"> FINANCIERE D'ANJOU</t>
  </si>
  <si>
    <t xml:space="preserve"> CLARA CONSEIL</t>
  </si>
  <si>
    <t>G 9451 747364 3</t>
  </si>
  <si>
    <t xml:space="preserve"> YVES ROCHER FRANCE</t>
  </si>
  <si>
    <t>cfem2015</t>
  </si>
  <si>
    <t>No Liasse Greffe
(colonne de traitement)
pas de Numéro mettre &lt;&lt; XX &gt;&gt;</t>
  </si>
  <si>
    <t>dept</t>
  </si>
  <si>
    <t>Archives Départ 75 -78 -92 -93 -94 -95   Année 2015</t>
  </si>
  <si>
    <t>438423113</t>
  </si>
  <si>
    <t>DEPT 92</t>
  </si>
  <si>
    <t>Colonne 1</t>
  </si>
  <si>
    <t xml:space="preserve"> PCDEPANNAGE</t>
  </si>
  <si>
    <t>DENOMINATION</t>
  </si>
  <si>
    <t>RECUS</t>
  </si>
  <si>
    <t>O</t>
  </si>
  <si>
    <t>RECU</t>
  </si>
  <si>
    <t>G 9451 750633 5</t>
  </si>
  <si>
    <t xml:space="preserve"> NEWDNERA 8</t>
  </si>
  <si>
    <t>G 9451 750632 7</t>
  </si>
  <si>
    <t xml:space="preserve"> GERCODIS</t>
  </si>
  <si>
    <t>G 9451 750636 8</t>
  </si>
  <si>
    <t>G 9451 750676 4</t>
  </si>
  <si>
    <t>G 9451 750631 9</t>
  </si>
  <si>
    <t xml:space="preserve"> CENEXI 1</t>
  </si>
  <si>
    <t>G 9451 750635 0</t>
  </si>
  <si>
    <t xml:space="preserve"> MDI SOLUTIONS</t>
  </si>
  <si>
    <t>G 9451 750634 3</t>
  </si>
  <si>
    <t xml:space="preserve"> INFORMATIQUE NOGENT SUR MARNE</t>
  </si>
  <si>
    <t>G 9451 750637 6</t>
  </si>
  <si>
    <t xml:space="preserve"> INDY CONSULTING</t>
  </si>
  <si>
    <t>G 9451 750638 4</t>
  </si>
  <si>
    <t xml:space="preserve"> VIANNEY &amp; COMPAGNIE</t>
  </si>
  <si>
    <t>G 9451 750639 2</t>
  </si>
  <si>
    <t xml:space="preserve"> LNR INFORMATIQUE</t>
  </si>
  <si>
    <t>G 9451 750641 8</t>
  </si>
  <si>
    <t xml:space="preserve"> NARRATIVE SPORTS</t>
  </si>
  <si>
    <t>G 9451 750643 4</t>
  </si>
  <si>
    <t xml:space="preserve"> ANTARES CONSEIL</t>
  </si>
  <si>
    <t>G 9451 750645 9</t>
  </si>
  <si>
    <t>1</t>
  </si>
  <si>
    <t>COLONNE 1</t>
  </si>
</sst>
</file>

<file path=xl/styles.xml><?xml version="1.0" encoding="utf-8"?>
<styleSheet xmlns="http://schemas.openxmlformats.org/spreadsheetml/2006/main">
  <numFmts count="3">
    <numFmt numFmtId="164" formatCode="dddd\ dd\ mmmm\ yyyy"/>
    <numFmt numFmtId="165" formatCode="\ dd\ mmmm\ yyyy"/>
    <numFmt numFmtId="166" formatCode="0000000"/>
  </numFmts>
  <fonts count="8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u/>
      <sz val="10"/>
      <color theme="1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i/>
      <sz val="12"/>
      <color theme="1"/>
      <name val="Arial"/>
      <family val="2"/>
    </font>
    <font>
      <sz val="9"/>
      <name val="Arial"/>
      <family val="2"/>
    </font>
    <font>
      <sz val="8"/>
      <name val="Verdana"/>
      <family val="2"/>
    </font>
    <font>
      <b/>
      <sz val="8"/>
      <color rgb="FFFF0000"/>
      <name val="Verdana"/>
      <family val="2"/>
    </font>
    <font>
      <sz val="8"/>
      <color theme="3"/>
      <name val="Verdana"/>
      <family val="2"/>
    </font>
    <font>
      <b/>
      <sz val="10"/>
      <color theme="1"/>
      <name val="Arial"/>
      <family val="2"/>
    </font>
    <font>
      <b/>
      <sz val="28"/>
      <color theme="0"/>
      <name val="Arial"/>
      <family val="2"/>
    </font>
    <font>
      <sz val="9"/>
      <color theme="0"/>
      <name val="Arial"/>
      <family val="2"/>
    </font>
    <font>
      <b/>
      <sz val="8"/>
      <color theme="0"/>
      <name val="Verdana"/>
      <family val="2"/>
    </font>
    <font>
      <sz val="10"/>
      <color theme="0"/>
      <name val="Arial"/>
      <family val="2"/>
    </font>
    <font>
      <b/>
      <sz val="10"/>
      <color theme="7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9"/>
      <color rgb="FFFF0000"/>
      <name val="Arial"/>
      <family val="2"/>
    </font>
    <font>
      <sz val="7"/>
      <name val="Arial"/>
      <family val="2"/>
    </font>
    <font>
      <b/>
      <sz val="8"/>
      <color rgb="FFFF0000"/>
      <name val="Arial"/>
      <family val="2"/>
    </font>
    <font>
      <b/>
      <sz val="11"/>
      <name val="Arial"/>
      <family val="2"/>
    </font>
    <font>
      <i/>
      <sz val="8"/>
      <color theme="7"/>
      <name val="Arial"/>
      <family val="2"/>
    </font>
    <font>
      <i/>
      <sz val="8"/>
      <name val="Aharoni"/>
    </font>
    <font>
      <i/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rgb="FFFF0000"/>
      <name val="Arial"/>
      <family val="2"/>
    </font>
    <font>
      <sz val="12"/>
      <name val="Arial"/>
      <family val="2"/>
    </font>
    <font>
      <b/>
      <sz val="8"/>
      <color theme="3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2"/>
    </font>
    <font>
      <sz val="9"/>
      <name val="Arial"/>
      <family val="2"/>
    </font>
    <font>
      <sz val="14"/>
      <color theme="1"/>
      <name val="Arial"/>
      <family val="2"/>
    </font>
    <font>
      <sz val="9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1"/>
      <color rgb="FFFF0000"/>
      <name val="Arial"/>
      <family val="2"/>
    </font>
    <font>
      <b/>
      <i/>
      <sz val="8"/>
      <color theme="1"/>
      <name val="Arial"/>
      <family val="2"/>
    </font>
    <font>
      <b/>
      <i/>
      <sz val="8"/>
      <color rgb="FFFF0000"/>
      <name val="Arial"/>
      <family val="2"/>
    </font>
    <font>
      <b/>
      <sz val="9"/>
      <color rgb="FFFF0000"/>
      <name val="Wingdings 3"/>
      <family val="1"/>
      <charset val="2"/>
    </font>
    <font>
      <b/>
      <sz val="9"/>
      <color theme="5"/>
      <name val="Arial"/>
      <family val="2"/>
    </font>
    <font>
      <b/>
      <sz val="9"/>
      <color theme="5"/>
      <name val="Wingdings 3"/>
      <family val="1"/>
      <charset val="2"/>
    </font>
    <font>
      <b/>
      <sz val="8"/>
      <color rgb="FFFF0000"/>
      <name val="Wingdings 3"/>
      <family val="1"/>
      <charset val="2"/>
    </font>
    <font>
      <b/>
      <sz val="8"/>
      <color theme="5"/>
      <name val="Arial"/>
      <family val="2"/>
    </font>
    <font>
      <b/>
      <sz val="8"/>
      <color theme="5"/>
      <name val="Wingdings 3"/>
      <family val="1"/>
      <charset val="2"/>
    </font>
    <font>
      <b/>
      <sz val="26"/>
      <color theme="1"/>
      <name val="Arial"/>
      <family val="2"/>
    </font>
    <font>
      <b/>
      <sz val="24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2"/>
    </font>
    <font>
      <sz val="9"/>
      <name val="Arial"/>
      <family val="2"/>
    </font>
    <font>
      <b/>
      <sz val="8"/>
      <color theme="0"/>
      <name val="Arial"/>
      <family val="2"/>
    </font>
    <font>
      <sz val="11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2" tint="-0.249977111117893"/>
        <bgColor indexed="11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11"/>
      </patternFill>
    </fill>
    <fill>
      <patternFill patternType="solid">
        <fgColor rgb="FF00B05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</borders>
  <cellStyleXfs count="14">
    <xf numFmtId="0" fontId="0" fillId="0" borderId="0"/>
    <xf numFmtId="0" fontId="17" fillId="0" borderId="0" applyNumberFormat="0" applyFill="0" applyBorder="0" applyAlignment="0" applyProtection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6"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Protection="1">
      <protection locked="0"/>
    </xf>
    <xf numFmtId="0" fontId="12" fillId="0" borderId="1" xfId="0" applyFont="1" applyBorder="1" applyAlignment="1">
      <alignment horizontal="center"/>
    </xf>
    <xf numFmtId="0" fontId="19" fillId="0" borderId="0" xfId="0" applyNumberFormat="1" applyFont="1" applyProtection="1">
      <protection locked="0"/>
    </xf>
    <xf numFmtId="0" fontId="12" fillId="0" borderId="4" xfId="0" applyFont="1" applyBorder="1" applyProtection="1">
      <protection locked="0"/>
    </xf>
    <xf numFmtId="0" fontId="21" fillId="0" borderId="1" xfId="0" applyFont="1" applyBorder="1" applyAlignment="1">
      <alignment horizontal="center" vertical="center" wrapText="1"/>
    </xf>
    <xf numFmtId="164" fontId="24" fillId="0" borderId="0" xfId="0" applyNumberFormat="1" applyFont="1"/>
    <xf numFmtId="0" fontId="15" fillId="0" borderId="0" xfId="1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25" fillId="0" borderId="0" xfId="0" applyFont="1" applyBorder="1" applyAlignment="1"/>
    <xf numFmtId="0" fontId="15" fillId="0" borderId="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8" fillId="3" borderId="6" xfId="0" applyFont="1" applyFill="1" applyBorder="1" applyAlignment="1">
      <alignment horizontal="center" vertical="center"/>
    </xf>
    <xf numFmtId="0" fontId="14" fillId="2" borderId="6" xfId="0" applyNumberFormat="1" applyFont="1" applyFill="1" applyBorder="1" applyAlignment="1">
      <alignment horizontal="center" vertical="center" wrapText="1"/>
    </xf>
    <xf numFmtId="0" fontId="28" fillId="3" borderId="7" xfId="0" applyFont="1" applyFill="1" applyBorder="1" applyAlignment="1">
      <alignment horizontal="center" vertical="center"/>
    </xf>
    <xf numFmtId="0" fontId="16" fillId="2" borderId="8" xfId="0" applyNumberFormat="1" applyFont="1" applyFill="1" applyBorder="1" applyAlignment="1">
      <alignment horizontal="center" vertical="center" wrapText="1"/>
    </xf>
    <xf numFmtId="14" fontId="30" fillId="0" borderId="0" xfId="0" applyNumberFormat="1" applyFont="1"/>
    <xf numFmtId="0" fontId="13" fillId="0" borderId="5" xfId="0" applyNumberFormat="1" applyFont="1" applyBorder="1" applyAlignment="1">
      <alignment horizontal="center" vertical="center"/>
    </xf>
    <xf numFmtId="0" fontId="32" fillId="0" borderId="0" xfId="0" applyFont="1"/>
    <xf numFmtId="0" fontId="33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/>
    </xf>
    <xf numFmtId="0" fontId="36" fillId="0" borderId="9" xfId="0" applyFont="1" applyBorder="1" applyAlignment="1">
      <alignment horizontal="center"/>
    </xf>
    <xf numFmtId="0" fontId="36" fillId="0" borderId="11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12" fillId="15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0" fontId="12" fillId="6" borderId="1" xfId="0" applyFont="1" applyFill="1" applyBorder="1"/>
    <xf numFmtId="0" fontId="38" fillId="0" borderId="0" xfId="0" applyFont="1" applyAlignment="1">
      <alignment horizontal="center"/>
    </xf>
    <xf numFmtId="0" fontId="39" fillId="6" borderId="1" xfId="0" applyFont="1" applyFill="1" applyBorder="1"/>
    <xf numFmtId="0" fontId="40" fillId="0" borderId="13" xfId="0" applyFont="1" applyFill="1" applyBorder="1" applyAlignment="1">
      <alignment horizontal="center"/>
    </xf>
    <xf numFmtId="0" fontId="39" fillId="0" borderId="14" xfId="0" applyFont="1" applyFill="1" applyBorder="1" applyAlignment="1">
      <alignment horizontal="center"/>
    </xf>
    <xf numFmtId="0" fontId="20" fillId="0" borderId="0" xfId="0" applyFont="1"/>
    <xf numFmtId="0" fontId="4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42" fillId="0" borderId="0" xfId="0" applyFont="1" applyAlignment="1">
      <alignment wrapText="1"/>
    </xf>
    <xf numFmtId="0" fontId="42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14" fontId="12" fillId="0" borderId="0" xfId="0" applyNumberFormat="1" applyFont="1"/>
    <xf numFmtId="49" fontId="22" fillId="0" borderId="5" xfId="0" applyNumberFormat="1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12" borderId="1" xfId="0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 vertical="center"/>
    </xf>
    <xf numFmtId="0" fontId="12" fillId="0" borderId="15" xfId="0" applyFont="1" applyBorder="1"/>
    <xf numFmtId="0" fontId="12" fillId="16" borderId="0" xfId="0" applyFont="1" applyFill="1"/>
    <xf numFmtId="0" fontId="43" fillId="0" borderId="0" xfId="0" applyFont="1"/>
    <xf numFmtId="0" fontId="44" fillId="0" borderId="16" xfId="0" applyFont="1" applyFill="1" applyBorder="1" applyAlignment="1">
      <alignment vertical="center"/>
    </xf>
    <xf numFmtId="0" fontId="45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14" fontId="22" fillId="0" borderId="5" xfId="0" applyNumberFormat="1" applyFont="1" applyBorder="1" applyAlignment="1">
      <alignment horizontal="center" vertical="center"/>
    </xf>
    <xf numFmtId="0" fontId="0" fillId="0" borderId="18" xfId="0" applyFont="1" applyBorder="1" applyProtection="1">
      <protection locked="0"/>
    </xf>
    <xf numFmtId="0" fontId="40" fillId="0" borderId="0" xfId="0" applyFont="1" applyAlignment="1">
      <alignment horizontal="left" vertical="center" wrapText="1"/>
    </xf>
    <xf numFmtId="0" fontId="0" fillId="0" borderId="19" xfId="0" applyFont="1" applyBorder="1" applyProtection="1">
      <protection locked="0"/>
    </xf>
    <xf numFmtId="14" fontId="0" fillId="0" borderId="21" xfId="0" applyNumberFormat="1" applyFont="1" applyBorder="1" applyProtection="1">
      <protection locked="0"/>
    </xf>
    <xf numFmtId="0" fontId="41" fillId="6" borderId="0" xfId="0" applyFont="1" applyFill="1" applyAlignment="1">
      <alignment horizontal="center" vertical="center"/>
    </xf>
    <xf numFmtId="0" fontId="46" fillId="17" borderId="1" xfId="0" applyFont="1" applyFill="1" applyBorder="1" applyAlignment="1">
      <alignment horizontal="center" vertical="center"/>
    </xf>
    <xf numFmtId="0" fontId="28" fillId="3" borderId="0" xfId="0" applyFont="1" applyFill="1" applyBorder="1" applyAlignment="1">
      <alignment horizontal="center" vertical="center"/>
    </xf>
    <xf numFmtId="0" fontId="28" fillId="3" borderId="13" xfId="0" applyFont="1" applyFill="1" applyBorder="1" applyAlignment="1">
      <alignment horizontal="center" vertical="center"/>
    </xf>
    <xf numFmtId="0" fontId="18" fillId="2" borderId="13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2" fillId="0" borderId="17" xfId="0" applyFont="1" applyBorder="1" applyAlignment="1">
      <alignment horizontal="center" vertical="center"/>
    </xf>
    <xf numFmtId="0" fontId="47" fillId="6" borderId="0" xfId="0" applyFont="1" applyFill="1" applyAlignment="1">
      <alignment horizontal="center" vertical="center"/>
    </xf>
    <xf numFmtId="3" fontId="38" fillId="0" borderId="0" xfId="0" applyNumberFormat="1" applyFont="1" applyAlignment="1">
      <alignment horizontal="center"/>
    </xf>
    <xf numFmtId="0" fontId="21" fillId="0" borderId="24" xfId="0" applyFont="1" applyBorder="1" applyAlignment="1">
      <alignment horizontal="center"/>
    </xf>
    <xf numFmtId="0" fontId="36" fillId="0" borderId="25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49" fillId="0" borderId="12" xfId="0" applyFont="1" applyBorder="1" applyAlignment="1">
      <alignment horizontal="center"/>
    </xf>
    <xf numFmtId="0" fontId="50" fillId="4" borderId="26" xfId="0" applyFont="1" applyFill="1" applyBorder="1" applyAlignment="1">
      <alignment horizontal="center" vertical="center"/>
    </xf>
    <xf numFmtId="0" fontId="50" fillId="4" borderId="26" xfId="0" applyNumberFormat="1" applyFont="1" applyFill="1" applyBorder="1"/>
    <xf numFmtId="14" fontId="50" fillId="4" borderId="26" xfId="0" applyNumberFormat="1" applyFont="1" applyFill="1" applyBorder="1"/>
    <xf numFmtId="0" fontId="50" fillId="4" borderId="22" xfId="0" applyFont="1" applyFill="1" applyBorder="1"/>
    <xf numFmtId="0" fontId="50" fillId="0" borderId="26" xfId="0" applyFont="1" applyBorder="1" applyAlignment="1">
      <alignment horizontal="center" vertical="center"/>
    </xf>
    <xf numFmtId="0" fontId="50" fillId="0" borderId="26" xfId="0" applyNumberFormat="1" applyFont="1" applyBorder="1"/>
    <xf numFmtId="14" fontId="50" fillId="0" borderId="26" xfId="0" applyNumberFormat="1" applyFont="1" applyBorder="1"/>
    <xf numFmtId="0" fontId="50" fillId="0" borderId="22" xfId="0" applyFont="1" applyBorder="1"/>
    <xf numFmtId="0" fontId="48" fillId="0" borderId="0" xfId="0" applyFont="1" applyFill="1" applyBorder="1" applyAlignment="1">
      <alignment vertical="center"/>
    </xf>
    <xf numFmtId="0" fontId="21" fillId="0" borderId="17" xfId="0" applyFont="1" applyBorder="1" applyAlignment="1">
      <alignment horizontal="center" vertical="center" wrapText="1"/>
    </xf>
    <xf numFmtId="0" fontId="12" fillId="0" borderId="0" xfId="0" applyFont="1" applyBorder="1"/>
    <xf numFmtId="0" fontId="52" fillId="3" borderId="17" xfId="0" applyFont="1" applyFill="1" applyBorder="1" applyAlignment="1">
      <alignment horizontal="center" vertical="center"/>
    </xf>
    <xf numFmtId="0" fontId="21" fillId="12" borderId="17" xfId="0" applyFont="1" applyFill="1" applyBorder="1" applyAlignment="1">
      <alignment horizontal="center" vertical="center"/>
    </xf>
    <xf numFmtId="0" fontId="53" fillId="0" borderId="17" xfId="0" applyFont="1" applyBorder="1" applyAlignment="1">
      <alignment horizontal="center" vertical="center"/>
    </xf>
    <xf numFmtId="0" fontId="24" fillId="0" borderId="0" xfId="0" applyNumberFormat="1" applyFont="1" applyProtection="1">
      <protection locked="0"/>
    </xf>
    <xf numFmtId="0" fontId="53" fillId="0" borderId="27" xfId="0" applyFont="1" applyBorder="1" applyAlignment="1">
      <alignment horizontal="center" vertical="center"/>
    </xf>
    <xf numFmtId="0" fontId="0" fillId="0" borderId="21" xfId="0" applyFont="1" applyBorder="1" applyProtection="1">
      <protection locked="0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4" fontId="12" fillId="0" borderId="21" xfId="0" applyNumberFormat="1" applyFont="1" applyBorder="1" applyProtection="1">
      <protection locked="0"/>
    </xf>
    <xf numFmtId="0" fontId="12" fillId="0" borderId="18" xfId="0" applyFont="1" applyBorder="1" applyProtection="1">
      <protection locked="0"/>
    </xf>
    <xf numFmtId="0" fontId="0" fillId="0" borderId="18" xfId="0" applyFont="1" applyBorder="1" applyAlignment="1" applyProtection="1">
      <alignment vertical="top"/>
      <protection locked="0"/>
    </xf>
    <xf numFmtId="0" fontId="0" fillId="0" borderId="19" xfId="0" applyFont="1" applyBorder="1" applyAlignment="1" applyProtection="1">
      <alignment vertical="top"/>
      <protection locked="0"/>
    </xf>
    <xf numFmtId="0" fontId="12" fillId="0" borderId="21" xfId="0" applyFont="1" applyBorder="1" applyProtection="1">
      <protection locked="0"/>
    </xf>
    <xf numFmtId="0" fontId="12" fillId="0" borderId="19" xfId="0" applyFont="1" applyBorder="1" applyAlignment="1" applyProtection="1">
      <alignment vertical="top"/>
      <protection locked="0"/>
    </xf>
    <xf numFmtId="0" fontId="24" fillId="0" borderId="21" xfId="0" applyNumberFormat="1" applyFont="1" applyBorder="1" applyAlignment="1" applyProtection="1">
      <alignment horizontal="center" vertical="top"/>
      <protection locked="0"/>
    </xf>
    <xf numFmtId="0" fontId="58" fillId="0" borderId="21" xfId="0" applyNumberFormat="1" applyFont="1" applyBorder="1" applyAlignment="1" applyProtection="1">
      <alignment horizontal="center" vertical="top"/>
      <protection locked="0"/>
    </xf>
    <xf numFmtId="0" fontId="56" fillId="0" borderId="20" xfId="0" applyFont="1" applyBorder="1" applyAlignment="1">
      <alignment horizontal="center" vertical="center"/>
    </xf>
    <xf numFmtId="0" fontId="56" fillId="0" borderId="21" xfId="0" applyNumberFormat="1" applyFont="1" applyBorder="1" applyAlignment="1">
      <alignment horizontal="center" vertical="center"/>
    </xf>
    <xf numFmtId="0" fontId="57" fillId="0" borderId="21" xfId="0" applyNumberFormat="1" applyFont="1" applyBorder="1" applyAlignment="1" applyProtection="1">
      <alignment horizontal="right" vertical="top"/>
      <protection locked="0"/>
    </xf>
    <xf numFmtId="0" fontId="58" fillId="0" borderId="21" xfId="0" applyNumberFormat="1" applyFont="1" applyBorder="1" applyProtection="1">
      <protection locked="0"/>
    </xf>
    <xf numFmtId="0" fontId="56" fillId="0" borderId="21" xfId="0" applyFont="1" applyBorder="1" applyAlignment="1">
      <alignment horizontal="center" vertical="center"/>
    </xf>
    <xf numFmtId="166" fontId="57" fillId="0" borderId="21" xfId="0" applyNumberFormat="1" applyFont="1" applyBorder="1" applyProtection="1">
      <protection locked="0"/>
    </xf>
    <xf numFmtId="0" fontId="56" fillId="0" borderId="23" xfId="0" applyFont="1" applyBorder="1" applyAlignment="1">
      <alignment horizontal="center" vertical="center"/>
    </xf>
    <xf numFmtId="0" fontId="56" fillId="0" borderId="19" xfId="0" applyFont="1" applyBorder="1" applyAlignment="1">
      <alignment horizontal="center" vertical="center"/>
    </xf>
    <xf numFmtId="166" fontId="59" fillId="0" borderId="19" xfId="0" applyNumberFormat="1" applyFont="1" applyBorder="1" applyProtection="1">
      <protection locked="0"/>
    </xf>
    <xf numFmtId="14" fontId="56" fillId="0" borderId="19" xfId="0" applyNumberFormat="1" applyFont="1" applyBorder="1" applyProtection="1">
      <protection locked="0"/>
    </xf>
    <xf numFmtId="0" fontId="60" fillId="0" borderId="21" xfId="0" applyNumberFormat="1" applyFont="1" applyBorder="1" applyProtection="1">
      <protection locked="0"/>
    </xf>
    <xf numFmtId="0" fontId="57" fillId="0" borderId="21" xfId="0" applyNumberFormat="1" applyFont="1" applyBorder="1" applyProtection="1">
      <protection locked="0"/>
    </xf>
    <xf numFmtId="0" fontId="19" fillId="0" borderId="17" xfId="0" applyNumberFormat="1" applyFont="1" applyBorder="1" applyAlignment="1" applyProtection="1">
      <alignment horizontal="right" vertical="top"/>
      <protection locked="0"/>
    </xf>
    <xf numFmtId="0" fontId="19" fillId="0" borderId="21" xfId="0" applyNumberFormat="1" applyFont="1" applyBorder="1" applyAlignment="1" applyProtection="1">
      <alignment horizontal="right" vertical="top"/>
      <protection locked="0"/>
    </xf>
    <xf numFmtId="14" fontId="41" fillId="0" borderId="0" xfId="0" applyNumberFormat="1" applyFont="1" applyAlignment="1">
      <alignment horizontal="center" vertical="center"/>
    </xf>
    <xf numFmtId="0" fontId="41" fillId="0" borderId="30" xfId="0" applyFont="1" applyBorder="1" applyAlignment="1">
      <alignment horizontal="center" vertical="center"/>
    </xf>
    <xf numFmtId="1" fontId="61" fillId="0" borderId="17" xfId="0" applyNumberFormat="1" applyFont="1" applyBorder="1" applyAlignment="1">
      <alignment horizontal="center" vertical="center"/>
    </xf>
    <xf numFmtId="0" fontId="38" fillId="6" borderId="5" xfId="0" applyFont="1" applyFill="1" applyBorder="1" applyAlignment="1" applyProtection="1">
      <alignment horizontal="left" vertical="center" wrapText="1"/>
      <protection locked="0"/>
    </xf>
    <xf numFmtId="1" fontId="21" fillId="0" borderId="17" xfId="0" applyNumberFormat="1" applyFont="1" applyBorder="1" applyAlignment="1">
      <alignment horizontal="center" vertical="center"/>
    </xf>
    <xf numFmtId="0" fontId="51" fillId="2" borderId="13" xfId="0" applyNumberFormat="1" applyFont="1" applyFill="1" applyBorder="1" applyAlignment="1">
      <alignment horizontal="center" vertical="center" wrapText="1"/>
    </xf>
    <xf numFmtId="0" fontId="40" fillId="6" borderId="5" xfId="0" applyFont="1" applyFill="1" applyBorder="1" applyAlignment="1" applyProtection="1">
      <alignment horizontal="left" vertical="center" wrapText="1"/>
      <protection locked="0"/>
    </xf>
    <xf numFmtId="0" fontId="45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62" fillId="2" borderId="8" xfId="0" applyNumberFormat="1" applyFont="1" applyFill="1" applyBorder="1" applyAlignment="1">
      <alignment horizontal="center" vertical="center" wrapText="1"/>
    </xf>
    <xf numFmtId="0" fontId="46" fillId="0" borderId="30" xfId="0" applyFont="1" applyFill="1" applyBorder="1" applyAlignment="1">
      <alignment horizontal="center" vertical="center"/>
    </xf>
    <xf numFmtId="0" fontId="45" fillId="19" borderId="6" xfId="0" applyNumberFormat="1" applyFont="1" applyFill="1" applyBorder="1" applyAlignment="1" applyProtection="1">
      <alignment horizontal="center" vertical="center" wrapText="1"/>
      <protection locked="0"/>
    </xf>
    <xf numFmtId="0" fontId="18" fillId="2" borderId="6" xfId="0" applyNumberFormat="1" applyFont="1" applyFill="1" applyBorder="1" applyAlignment="1">
      <alignment horizontal="center" vertical="center" wrapText="1"/>
    </xf>
    <xf numFmtId="0" fontId="0" fillId="0" borderId="17" xfId="0" applyBorder="1" applyAlignment="1" applyProtection="1">
      <alignment vertical="top"/>
      <protection locked="0"/>
    </xf>
    <xf numFmtId="0" fontId="0" fillId="0" borderId="29" xfId="0" applyBorder="1" applyAlignment="1" applyProtection="1">
      <alignment vertical="top"/>
      <protection locked="0"/>
    </xf>
    <xf numFmtId="0" fontId="78" fillId="0" borderId="21" xfId="0" applyNumberFormat="1" applyFont="1" applyBorder="1" applyProtection="1">
      <protection locked="0"/>
    </xf>
    <xf numFmtId="0" fontId="76" fillId="0" borderId="17" xfId="0" applyNumberFormat="1" applyFont="1" applyBorder="1" applyAlignment="1">
      <alignment horizontal="center" vertical="center"/>
    </xf>
    <xf numFmtId="0" fontId="45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52" fillId="3" borderId="27" xfId="0" applyFont="1" applyFill="1" applyBorder="1" applyAlignment="1">
      <alignment horizontal="center" vertical="center"/>
    </xf>
    <xf numFmtId="0" fontId="14" fillId="2" borderId="27" xfId="0" applyNumberFormat="1" applyFont="1" applyFill="1" applyBorder="1" applyAlignment="1">
      <alignment horizontal="center" vertical="center" wrapText="1"/>
    </xf>
    <xf numFmtId="0" fontId="16" fillId="2" borderId="27" xfId="0" applyNumberFormat="1" applyFont="1" applyFill="1" applyBorder="1" applyAlignment="1">
      <alignment horizontal="center" vertical="center" wrapText="1"/>
    </xf>
    <xf numFmtId="0" fontId="62" fillId="2" borderId="27" xfId="0" applyNumberFormat="1" applyFont="1" applyFill="1" applyBorder="1" applyAlignment="1">
      <alignment horizontal="center" vertical="center" wrapText="1"/>
    </xf>
    <xf numFmtId="0" fontId="51" fillId="3" borderId="19" xfId="0" applyFont="1" applyFill="1" applyBorder="1" applyAlignment="1">
      <alignment horizontal="center" vertical="center"/>
    </xf>
    <xf numFmtId="0" fontId="79" fillId="3" borderId="21" xfId="0" applyFont="1" applyFill="1" applyBorder="1" applyAlignment="1">
      <alignment horizontal="center" vertical="center"/>
    </xf>
    <xf numFmtId="0" fontId="51" fillId="2" borderId="19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right"/>
    </xf>
    <xf numFmtId="0" fontId="55" fillId="2" borderId="19" xfId="0" applyNumberFormat="1" applyFont="1" applyFill="1" applyBorder="1" applyAlignment="1">
      <alignment horizontal="center" vertical="center" wrapText="1"/>
    </xf>
    <xf numFmtId="14" fontId="51" fillId="2" borderId="19" xfId="0" applyNumberFormat="1" applyFont="1" applyFill="1" applyBorder="1" applyAlignment="1">
      <alignment horizontal="center" vertical="center" wrapText="1"/>
    </xf>
    <xf numFmtId="0" fontId="54" fillId="0" borderId="17" xfId="0" applyNumberFormat="1" applyFont="1" applyFill="1" applyBorder="1"/>
    <xf numFmtId="0" fontId="50" fillId="0" borderId="17" xfId="0" applyFont="1" applyFill="1" applyBorder="1" applyAlignment="1">
      <alignment horizontal="center" vertical="center"/>
    </xf>
    <xf numFmtId="166" fontId="80" fillId="0" borderId="17" xfId="0" applyNumberFormat="1" applyFont="1" applyFill="1" applyBorder="1" applyAlignment="1">
      <alignment horizontal="right"/>
    </xf>
    <xf numFmtId="14" fontId="15" fillId="0" borderId="17" xfId="0" applyNumberFormat="1" applyFont="1" applyFill="1" applyBorder="1"/>
    <xf numFmtId="14" fontId="54" fillId="0" borderId="17" xfId="0" applyNumberFormat="1" applyFont="1" applyFill="1" applyBorder="1"/>
    <xf numFmtId="164" fontId="24" fillId="20" borderId="0" xfId="0" applyNumberFormat="1" applyFont="1" applyFill="1"/>
    <xf numFmtId="0" fontId="26" fillId="0" borderId="0" xfId="0" applyFont="1" applyFill="1" applyBorder="1" applyAlignment="1">
      <alignment horizontal="left" vertical="center"/>
    </xf>
    <xf numFmtId="14" fontId="27" fillId="0" borderId="0" xfId="0" applyNumberFormat="1" applyFont="1" applyFill="1" applyBorder="1"/>
    <xf numFmtId="0" fontId="35" fillId="0" borderId="10" xfId="0" applyFont="1" applyBorder="1" applyAlignment="1">
      <alignment horizontal="center" vertical="center"/>
    </xf>
    <xf numFmtId="0" fontId="31" fillId="9" borderId="17" xfId="0" applyFont="1" applyFill="1" applyBorder="1" applyAlignment="1">
      <alignment horizontal="center" vertical="center"/>
    </xf>
    <xf numFmtId="165" fontId="31" fillId="9" borderId="17" xfId="0" applyNumberFormat="1" applyFont="1" applyFill="1" applyBorder="1" applyAlignment="1">
      <alignment horizontal="center" vertical="center"/>
    </xf>
    <xf numFmtId="0" fontId="26" fillId="7" borderId="17" xfId="0" applyFont="1" applyFill="1" applyBorder="1" applyAlignment="1">
      <alignment horizontal="left" vertical="center"/>
    </xf>
    <xf numFmtId="14" fontId="27" fillId="7" borderId="17" xfId="0" applyNumberFormat="1" applyFont="1" applyFill="1" applyBorder="1"/>
    <xf numFmtId="0" fontId="0" fillId="20" borderId="0" xfId="0" applyFont="1" applyFill="1"/>
    <xf numFmtId="0" fontId="12" fillId="20" borderId="0" xfId="0" applyFont="1" applyFill="1"/>
    <xf numFmtId="0" fontId="37" fillId="20" borderId="0" xfId="0" applyFont="1" applyFill="1" applyAlignment="1">
      <alignment horizontal="center" vertical="center"/>
    </xf>
    <xf numFmtId="17" fontId="36" fillId="10" borderId="10" xfId="0" applyNumberFormat="1" applyFont="1" applyFill="1" applyBorder="1" applyAlignment="1">
      <alignment horizontal="center" vertical="center"/>
    </xf>
    <xf numFmtId="0" fontId="15" fillId="0" borderId="17" xfId="0" applyNumberFormat="1" applyFont="1" applyBorder="1" applyAlignment="1">
      <alignment horizontal="center" vertical="center"/>
    </xf>
    <xf numFmtId="0" fontId="77" fillId="0" borderId="17" xfId="0" applyNumberFormat="1" applyFont="1" applyBorder="1" applyProtection="1">
      <protection locked="0"/>
    </xf>
    <xf numFmtId="0" fontId="38" fillId="6" borderId="0" xfId="0" applyFont="1" applyFill="1" applyBorder="1" applyAlignment="1" applyProtection="1">
      <alignment horizontal="left" vertical="center" wrapText="1"/>
      <protection locked="0"/>
    </xf>
    <xf numFmtId="0" fontId="36" fillId="0" borderId="0" xfId="0" applyFont="1"/>
    <xf numFmtId="0" fontId="15" fillId="0" borderId="27" xfId="0" applyFont="1" applyBorder="1" applyAlignment="1">
      <alignment horizontal="center" vertical="center"/>
    </xf>
    <xf numFmtId="0" fontId="29" fillId="8" borderId="28" xfId="0" applyNumberFormat="1" applyFont="1" applyFill="1" applyBorder="1" applyAlignment="1" applyProtection="1">
      <alignment horizontal="center" vertical="center"/>
      <protection locked="0"/>
    </xf>
    <xf numFmtId="0" fontId="29" fillId="8" borderId="4" xfId="0" applyNumberFormat="1" applyFont="1" applyFill="1" applyBorder="1" applyAlignment="1" applyProtection="1">
      <alignment horizontal="center" vertical="center"/>
      <protection locked="0"/>
    </xf>
    <xf numFmtId="0" fontId="29" fillId="14" borderId="25" xfId="0" applyNumberFormat="1" applyFont="1" applyFill="1" applyBorder="1" applyAlignment="1" applyProtection="1">
      <alignment horizontal="center" vertical="center"/>
      <protection locked="0"/>
    </xf>
    <xf numFmtId="0" fontId="29" fillId="14" borderId="0" xfId="0" applyNumberFormat="1" applyFont="1" applyFill="1" applyBorder="1" applyAlignment="1" applyProtection="1">
      <alignment horizontal="center" vertical="center"/>
      <protection locked="0"/>
    </xf>
    <xf numFmtId="0" fontId="29" fillId="13" borderId="25" xfId="0" applyNumberFormat="1" applyFont="1" applyFill="1" applyBorder="1" applyAlignment="1" applyProtection="1">
      <alignment horizontal="center" vertical="center"/>
      <protection locked="0"/>
    </xf>
    <xf numFmtId="0" fontId="29" fillId="13" borderId="0" xfId="0" applyNumberFormat="1" applyFont="1" applyFill="1" applyBorder="1" applyAlignment="1" applyProtection="1">
      <alignment horizontal="center" vertical="center"/>
      <protection locked="0"/>
    </xf>
    <xf numFmtId="0" fontId="73" fillId="11" borderId="2" xfId="0" applyNumberFormat="1" applyFont="1" applyFill="1" applyBorder="1" applyAlignment="1" applyProtection="1">
      <alignment horizontal="center" vertical="center"/>
      <protection locked="0"/>
    </xf>
    <xf numFmtId="0" fontId="73" fillId="11" borderId="3" xfId="0" applyNumberFormat="1" applyFont="1" applyFill="1" applyBorder="1" applyAlignment="1" applyProtection="1">
      <alignment horizontal="center" vertical="center"/>
      <protection locked="0"/>
    </xf>
    <xf numFmtId="0" fontId="75" fillId="18" borderId="2" xfId="0" applyNumberFormat="1" applyFont="1" applyFill="1" applyBorder="1" applyAlignment="1" applyProtection="1">
      <alignment horizontal="center" vertical="center"/>
      <protection locked="0"/>
    </xf>
    <xf numFmtId="0" fontId="75" fillId="18" borderId="3" xfId="0" applyNumberFormat="1" applyFont="1" applyFill="1" applyBorder="1" applyAlignment="1" applyProtection="1">
      <alignment horizontal="center" vertical="center"/>
      <protection locked="0"/>
    </xf>
    <xf numFmtId="0" fontId="74" fillId="12" borderId="2" xfId="0" applyNumberFormat="1" applyFont="1" applyFill="1" applyBorder="1" applyAlignment="1" applyProtection="1">
      <alignment horizontal="center" vertical="center"/>
      <protection locked="0"/>
    </xf>
    <xf numFmtId="0" fontId="74" fillId="12" borderId="3" xfId="0" applyNumberFormat="1" applyFont="1" applyFill="1" applyBorder="1" applyAlignment="1" applyProtection="1">
      <alignment horizontal="center" vertical="center"/>
      <protection locked="0"/>
    </xf>
    <xf numFmtId="0" fontId="34" fillId="5" borderId="2" xfId="1" applyFont="1" applyFill="1" applyBorder="1" applyAlignment="1">
      <alignment horizontal="center" vertical="center"/>
    </xf>
    <xf numFmtId="0" fontId="34" fillId="5" borderId="3" xfId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textRotation="180"/>
    </xf>
  </cellXfs>
  <cellStyles count="14">
    <cellStyle name="Lien hypertexte" xfId="1" builtinId="8"/>
    <cellStyle name="Normal" xfId="0" builtinId="0"/>
    <cellStyle name="Normal 10" xfId="10"/>
    <cellStyle name="Normal 11" xfId="11"/>
    <cellStyle name="Normal 12" xfId="12"/>
    <cellStyle name="Normal 13" xfId="13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8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theme="0"/>
      </font>
      <border>
        <left/>
        <right/>
        <top/>
        <bottom/>
      </border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alignment horizontal="right" vertical="top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font>
        <b/>
      </font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6" formatCode="00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6" formatCode="00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6" formatCode="000000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0080"/>
      <rgbColor rgb="00C0C0C0"/>
      <rgbColor rgb="00FFFF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1.xml"/><Relationship Id="rId1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>
  <ax:ocxPr ax:name="ForeColor" ax:value="0"/>
  <ax:ocxPr ax:name="BackColor" ax:value="8421631"/>
  <ax:ocxPr ax:name="Caption" ax:value="Lancer la Recherche"/>
  <ax:ocxPr ax:name="Size" ax:value="4403;974"/>
  <ax:ocxPr ax:name="FontName" ax:value="Arial"/>
  <ax:ocxPr ax:name="FontEffects" ax:value="1073741825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LIASSE78!$C$2</c:f>
              <c:strCache>
                <c:ptCount val="1"/>
                <c:pt idx="0">
                  <c:v>No Liasse Greffe
(colonne de traitement)
pas de Numéro mettre &lt;&lt; XX &gt;&gt;</c:v>
                </c:pt>
              </c:strCache>
            </c:strRef>
          </c:tx>
          <c:cat>
            <c:multiLvlStrRef>
              <c:f>LIASSE78!$A$3:$B$10</c:f>
              <c:multiLvlStrCache>
                <c:ptCount val="8"/>
                <c:lvl>
                  <c:pt idx="0">
                    <c:v>G7851</c:v>
                  </c:pt>
                  <c:pt idx="1">
                    <c:v>G7851</c:v>
                  </c:pt>
                  <c:pt idx="2">
                    <c:v>G7851</c:v>
                  </c:pt>
                  <c:pt idx="3">
                    <c:v>G7851</c:v>
                  </c:pt>
                  <c:pt idx="4">
                    <c:v>G7851</c:v>
                  </c:pt>
                  <c:pt idx="5">
                    <c:v>G7851</c:v>
                  </c:pt>
                  <c:pt idx="6">
                    <c:v>G7851</c:v>
                  </c:pt>
                  <c:pt idx="7">
                    <c:v>G7851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</c:lvl>
              </c:multiLvlStrCache>
            </c:multiLvlStrRef>
          </c:cat>
          <c:val>
            <c:numRef>
              <c:f>LIASSE78!$C$3:$C$10</c:f>
              <c:numCache>
                <c:formatCode>0000000</c:formatCode>
                <c:ptCount val="8"/>
                <c:pt idx="0">
                  <c:v>7634801</c:v>
                </c:pt>
                <c:pt idx="1">
                  <c:v>7634793</c:v>
                </c:pt>
                <c:pt idx="2">
                  <c:v>7635014</c:v>
                </c:pt>
                <c:pt idx="3">
                  <c:v>7635055</c:v>
                </c:pt>
                <c:pt idx="4">
                  <c:v>7635113</c:v>
                </c:pt>
                <c:pt idx="5">
                  <c:v>7635089</c:v>
                </c:pt>
                <c:pt idx="6">
                  <c:v>7635154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LIASSE78!$D$2</c:f>
              <c:strCache>
                <c:ptCount val="1"/>
                <c:pt idx="0">
                  <c:v>N° SIREN</c:v>
                </c:pt>
              </c:strCache>
            </c:strRef>
          </c:tx>
          <c:cat>
            <c:multiLvlStrRef>
              <c:f>LIASSE78!$A$3:$B$10</c:f>
              <c:multiLvlStrCache>
                <c:ptCount val="8"/>
                <c:lvl>
                  <c:pt idx="0">
                    <c:v>G7851</c:v>
                  </c:pt>
                  <c:pt idx="1">
                    <c:v>G7851</c:v>
                  </c:pt>
                  <c:pt idx="2">
                    <c:v>G7851</c:v>
                  </c:pt>
                  <c:pt idx="3">
                    <c:v>G7851</c:v>
                  </c:pt>
                  <c:pt idx="4">
                    <c:v>G7851</c:v>
                  </c:pt>
                  <c:pt idx="5">
                    <c:v>G7851</c:v>
                  </c:pt>
                  <c:pt idx="6">
                    <c:v>G7851</c:v>
                  </c:pt>
                  <c:pt idx="7">
                    <c:v>G7851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</c:lvl>
              </c:multiLvlStrCache>
            </c:multiLvlStrRef>
          </c:cat>
          <c:val>
            <c:numRef>
              <c:f>LIASSE78!$D$3:$D$10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LIASSE78!$E$2</c:f>
              <c:strCache>
                <c:ptCount val="1"/>
                <c:pt idx="0">
                  <c:v>Date</c:v>
                </c:pt>
              </c:strCache>
            </c:strRef>
          </c:tx>
          <c:cat>
            <c:multiLvlStrRef>
              <c:f>LIASSE78!$A$3:$B$10</c:f>
              <c:multiLvlStrCache>
                <c:ptCount val="8"/>
                <c:lvl>
                  <c:pt idx="0">
                    <c:v>G7851</c:v>
                  </c:pt>
                  <c:pt idx="1">
                    <c:v>G7851</c:v>
                  </c:pt>
                  <c:pt idx="2">
                    <c:v>G7851</c:v>
                  </c:pt>
                  <c:pt idx="3">
                    <c:v>G7851</c:v>
                  </c:pt>
                  <c:pt idx="4">
                    <c:v>G7851</c:v>
                  </c:pt>
                  <c:pt idx="5">
                    <c:v>G7851</c:v>
                  </c:pt>
                  <c:pt idx="6">
                    <c:v>G7851</c:v>
                  </c:pt>
                  <c:pt idx="7">
                    <c:v>G7851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</c:lvl>
              </c:multiLvlStrCache>
            </c:multiLvlStrRef>
          </c:cat>
          <c:val>
            <c:numRef>
              <c:f>LIASSE78!$E$3:$E$10</c:f>
              <c:numCache>
                <c:formatCode>dd/mm/yyyy</c:formatCode>
                <c:ptCount val="8"/>
                <c:pt idx="0">
                  <c:v>42373</c:v>
                </c:pt>
                <c:pt idx="1">
                  <c:v>42373</c:v>
                </c:pt>
                <c:pt idx="2">
                  <c:v>42373</c:v>
                </c:pt>
                <c:pt idx="3">
                  <c:v>42373</c:v>
                </c:pt>
                <c:pt idx="4">
                  <c:v>42373</c:v>
                </c:pt>
                <c:pt idx="5">
                  <c:v>42373</c:v>
                </c:pt>
                <c:pt idx="6">
                  <c:v>42373</c:v>
                </c:pt>
                <c:pt idx="7">
                  <c:v>42373</c:v>
                </c:pt>
              </c:numCache>
            </c:numRef>
          </c:val>
        </c:ser>
        <c:ser>
          <c:idx val="3"/>
          <c:order val="3"/>
          <c:tx>
            <c:strRef>
              <c:f>LIASSE78!$F$2</c:f>
              <c:strCache>
                <c:ptCount val="1"/>
                <c:pt idx="0">
                  <c:v>Liasse Particulière
(pas de numéro inscriver la dénomination)</c:v>
                </c:pt>
              </c:strCache>
            </c:strRef>
          </c:tx>
          <c:cat>
            <c:multiLvlStrRef>
              <c:f>LIASSE78!$A$3:$B$10</c:f>
              <c:multiLvlStrCache>
                <c:ptCount val="8"/>
                <c:lvl>
                  <c:pt idx="0">
                    <c:v>G7851</c:v>
                  </c:pt>
                  <c:pt idx="1">
                    <c:v>G7851</c:v>
                  </c:pt>
                  <c:pt idx="2">
                    <c:v>G7851</c:v>
                  </c:pt>
                  <c:pt idx="3">
                    <c:v>G7851</c:v>
                  </c:pt>
                  <c:pt idx="4">
                    <c:v>G7851</c:v>
                  </c:pt>
                  <c:pt idx="5">
                    <c:v>G7851</c:v>
                  </c:pt>
                  <c:pt idx="6">
                    <c:v>G7851</c:v>
                  </c:pt>
                  <c:pt idx="7">
                    <c:v>G7851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</c:lvl>
              </c:multiLvlStrCache>
            </c:multiLvlStrRef>
          </c:cat>
          <c:val>
            <c:numRef>
              <c:f>LIASSE78!$F$3:$F$10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axId val="79821056"/>
        <c:axId val="80101376"/>
      </c:barChart>
      <c:catAx>
        <c:axId val="79821056"/>
        <c:scaling>
          <c:orientation val="minMax"/>
        </c:scaling>
        <c:axPos val="b"/>
        <c:tickLblPos val="nextTo"/>
        <c:crossAx val="80101376"/>
        <c:crosses val="autoZero"/>
        <c:auto val="1"/>
        <c:lblAlgn val="ctr"/>
        <c:lblOffset val="100"/>
      </c:catAx>
      <c:valAx>
        <c:axId val="80101376"/>
        <c:scaling>
          <c:orientation val="minMax"/>
        </c:scaling>
        <c:axPos val="l"/>
        <c:majorGridlines/>
        <c:numFmt formatCode="0000000" sourceLinked="1"/>
        <c:tickLblPos val="nextTo"/>
        <c:crossAx val="79821056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12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0</xdr:col>
      <xdr:colOff>7620</xdr:colOff>
      <xdr:row>24</xdr:row>
      <xdr:rowOff>7620</xdr:rowOff>
    </xdr:to>
    <xdr:pic>
      <xdr:nvPicPr>
        <xdr:cNvPr id="3" name="Image 2" descr="https://ci6.googleusercontent.com/proxy/vKp7GNIIDGvvj0_30ZQSxbwSxKu0DBWp7IHoK4ezlckHxxPoITo3il7G2ih3FhtK9_xZ1xow0d2fF8ehMmWbIw8VGNuW1-U9l6ysxZ-DaFfEYbJ6glA=s0-d-e1-ft#http://www.lutecia.info/email/beacon/g7501/2016-0000026619/r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140702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7620</xdr:colOff>
      <xdr:row>24</xdr:row>
      <xdr:rowOff>7620</xdr:rowOff>
    </xdr:to>
    <xdr:pic>
      <xdr:nvPicPr>
        <xdr:cNvPr id="4" name="Image 3" descr="https://ci3.googleusercontent.com/proxy/4yADrNuCFEZFBFxd59PzJTnAGhGKxw5leuCI9wms-96a05rpubX2KBaxFrTU4Z62BOK9BzolWVJDN3pvk1Kmn1GPZAtQ1oS-bZPNhH8q52TeOfS3hD0=s0-d-e1-ft#http://www.lutecia.info/email/beacon/g7501/2016-0000029848/r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3040" y="836614278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liasse75" displayName="liasse75" ref="A2:G24" totalsRowShown="0" tableBorderDxfId="83">
  <autoFilter ref="A2:G24"/>
  <tableColumns count="7">
    <tableColumn id="1" name="1" dataDxfId="82">
      <calculatedColumnFormula>IF(Archiv2014!C2&lt;&gt;"",A2+1,"")</calculatedColumnFormula>
    </tableColumn>
    <tableColumn id="2" name="Dept." dataDxfId="81">
      <calculatedColumnFormula>IF(LIASSE75!$A3&lt;&gt;"",LEFT(LIASSE75!$C3,5),"")</calculatedColumnFormula>
    </tableColumn>
    <tableColumn id="3" name="No Liasse Greffe&#10;(colonne de traitement)&#10;pas de Numéro mettre   0" dataDxfId="80"/>
    <tableColumn id="7" name="N° SIREN" dataDxfId="79"/>
    <tableColumn id="4" name="Date" dataDxfId="78"/>
    <tableColumn id="5" name="DENOMINATION"/>
    <tableColumn id="6" name="RECUS" dataDxfId="7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asse78" displayName="liasse78" ref="A2:F10" totalsRowShown="0" headerRowDxfId="76" headerRowBorderDxfId="75" tableBorderDxfId="74" totalsRowBorderDxfId="73">
  <tableColumns count="6">
    <tableColumn id="1" name="COLONNE 1" dataDxfId="72">
      <calculatedColumnFormula>IF(Archiv2014!#REF!&lt;&gt;"",A2+1,"")</calculatedColumnFormula>
    </tableColumn>
    <tableColumn id="2" name="Dept." dataDxfId="71">
      <calculatedColumnFormula>IF(LIASSE78!$A3&lt;&gt;"",LEFT(LIASSE78!$C3,5),"")</calculatedColumnFormula>
    </tableColumn>
    <tableColumn id="3" name="No Liasse Greffe&#10;(colonne de traitement)&#10;pas de Numéro mettre &lt;&lt; XX &gt;&gt;" dataDxfId="70"/>
    <tableColumn id="8" name="N° SIREN" dataDxfId="69"/>
    <tableColumn id="4" name="Date" dataDxfId="68"/>
    <tableColumn id="5" name="Liasse Particulière&#10;(pas de numéro inscriver la dénomination)" dataDxfId="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liasse92" displayName="liasse92" ref="A2:F14" totalsRowShown="0" headerRowDxfId="66" headerRowBorderDxfId="65" tableBorderDxfId="64" totalsRowBorderDxfId="63">
  <autoFilter ref="A2:F14"/>
  <tableColumns count="6">
    <tableColumn id="1" name="COLONNE 1" dataDxfId="62">
      <calculatedColumnFormula>IF(Archiv2014!#REF!&lt;&gt;"",A2+1,"")</calculatedColumnFormula>
    </tableColumn>
    <tableColumn id="2" name="DEPT 92" dataDxfId="61"/>
    <tableColumn id="3" name="No Liasse Greffe&#10;(colonne de traitement)&#10;pas de Numéro mettre &lt;&lt; XX &gt;&gt;" dataDxfId="60"/>
    <tableColumn id="7" name="N° SIREN" dataDxfId="59"/>
    <tableColumn id="4" name="Date" dataDxfId="58"/>
    <tableColumn id="5" name="Liasse Particulière&#10;(pas de numéro inscriver la dénomination)" dataDxfId="5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liasse93" displayName="liasse93" ref="A2:F16" totalsRowShown="0" headerRowDxfId="56" totalsRowDxfId="53" headerRowBorderDxfId="55" tableBorderDxfId="54" totalsRowBorderDxfId="52">
  <autoFilter ref="A2:F16"/>
  <tableColumns count="6">
    <tableColumn id="1" name="COLONNE 1" dataDxfId="51" totalsRowDxfId="50">
      <calculatedColumnFormula>IF(Archiv2014!#REF!&lt;&gt;"",A2+1,"")</calculatedColumnFormula>
    </tableColumn>
    <tableColumn id="2" name="Dept." dataDxfId="49" totalsRowDxfId="48">
      <calculatedColumnFormula>IF(Archiv2014!#REF!&lt;&gt;"",LEFT(Archiv2014!#REF!,5),"")</calculatedColumnFormula>
    </tableColumn>
    <tableColumn id="3" name="No Liasse Greffe&#10;(colonne de traitement)&#10;pas de Numéro mettre &lt;&lt; XX &gt;&gt;" dataDxfId="47" totalsRowDxfId="46"/>
    <tableColumn id="7" name="N° SIREN" dataDxfId="45" totalsRowDxfId="44"/>
    <tableColumn id="4" name="Date" dataDxfId="43" totalsRowDxfId="42"/>
    <tableColumn id="5" name="Liasse Particulière&#10;(pas de numéro inscriver la dénomination)" dataDxfId="41" totalsRowDxfId="4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liasse94" displayName="liasse94" ref="A2:G17" totalsRowShown="0" headerRowDxfId="39" headerRowBorderDxfId="38" tableBorderDxfId="37" totalsRowBorderDxfId="36">
  <autoFilter ref="A2:G17"/>
  <sortState ref="A4:G4608">
    <sortCondition ref="G3:G4608"/>
  </sortState>
  <tableColumns count="7">
    <tableColumn id="1" name="Colonne 1" dataDxfId="35">
      <calculatedColumnFormula>IF(Archiv2014!#REF!&lt;&gt;"",A2+1,"")</calculatedColumnFormula>
    </tableColumn>
    <tableColumn id="2" name="Dept." dataDxfId="34">
      <calculatedColumnFormula>IF(Archiv2014!#REF!&lt;&gt;"",LEFT(Archiv2014!#REF!,5),"")</calculatedColumnFormula>
    </tableColumn>
    <tableColumn id="3" name="No Liasse Greffe&#10;(colonne de traitement)&#10;pas de Numéro mettre &lt;&lt; XX &gt;&gt;" dataDxfId="33"/>
    <tableColumn id="7" name="N° SIREN" dataDxfId="32"/>
    <tableColumn id="4" name="Date" dataDxfId="31"/>
    <tableColumn id="5" name="Liasse Particulière&#10;(pas de numéro inscriver la dénomination)" dataDxfId="30"/>
    <tableColumn id="6" name="RECU" dataDxfId="2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liasse95" displayName="liasse95" ref="A2:G14" totalsRowShown="0" headerRowDxfId="28" headerRowBorderDxfId="27" tableBorderDxfId="26" totalsRowBorderDxfId="25">
  <autoFilter ref="A2:G14"/>
  <tableColumns count="7">
    <tableColumn id="1" name="Colonne1" dataDxfId="24" totalsRowDxfId="23">
      <calculatedColumnFormula>IF(Archiv2014!#REF!&lt;&gt;"",A2+1,"")</calculatedColumnFormula>
    </tableColumn>
    <tableColumn id="2" name="dept" dataDxfId="22" totalsRowDxfId="21">
      <calculatedColumnFormula>IF(Archiv2014!#REF!&lt;&gt;"",LEFT(Archiv2014!#REF!,5),"")</calculatedColumnFormula>
    </tableColumn>
    <tableColumn id="3" name="No Liasse Greffe&#10;(colonne de traitement)&#10;pas de Numéro mettre &lt;&lt; XX &gt;&gt;" dataDxfId="20" totalsRowDxfId="19"/>
    <tableColumn id="7" name="N° SIREN" dataDxfId="18" totalsRowDxfId="17"/>
    <tableColumn id="4" name="Date" dataDxfId="16" totalsRowDxfId="15"/>
    <tableColumn id="5" name="Liasse Particulière&#10;(pas de numéro inscriver la dénomination)" dataDxfId="14" totalsRowDxfId="13"/>
    <tableColumn id="6" name="RECU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002060"/>
    <pageSetUpPr fitToPage="1"/>
  </sheetPr>
  <dimension ref="A1:M24"/>
  <sheetViews>
    <sheetView showGridLines="0" workbookViewId="0">
      <pane ySplit="2" topLeftCell="A3" activePane="bottomLeft" state="frozen"/>
      <selection pane="bottomLeft" activeCell="A25" sqref="A25:XFD957"/>
    </sheetView>
  </sheetViews>
  <sheetFormatPr baseColWidth="10" defaultRowHeight="20.100000000000001" customHeight="1"/>
  <cols>
    <col min="1" max="2" width="10.7109375" style="14" customWidth="1"/>
    <col min="3" max="3" width="38" style="4" customWidth="1"/>
    <col min="4" max="4" width="14.5703125" style="85" customWidth="1"/>
    <col min="5" max="5" width="14.28515625" style="2" customWidth="1"/>
    <col min="6" max="6" width="38.42578125" style="2" customWidth="1"/>
    <col min="7" max="7" width="8" style="2" customWidth="1"/>
    <col min="8" max="8" width="12.7109375" bestFit="1" customWidth="1"/>
    <col min="11" max="11" width="15.42578125" customWidth="1"/>
  </cols>
  <sheetData>
    <row r="1" spans="1:13" ht="91.5" customHeight="1" thickBot="1">
      <c r="A1" s="13"/>
      <c r="B1" s="13"/>
      <c r="C1" s="161" t="s">
        <v>140</v>
      </c>
      <c r="D1" s="162"/>
      <c r="E1" s="5"/>
      <c r="F1" s="115"/>
      <c r="G1" s="158"/>
      <c r="H1" s="112">
        <f ca="1">TODAY()</f>
        <v>42589</v>
      </c>
      <c r="I1" s="80" t="s">
        <v>18</v>
      </c>
      <c r="J1" s="80" t="s">
        <v>77</v>
      </c>
      <c r="L1" s="79"/>
      <c r="M1" s="79"/>
    </row>
    <row r="2" spans="1:13" ht="33" customHeight="1">
      <c r="A2" s="60" t="s">
        <v>218</v>
      </c>
      <c r="B2" s="61" t="s">
        <v>85</v>
      </c>
      <c r="C2" s="117" t="s">
        <v>144</v>
      </c>
      <c r="D2" s="84" t="s">
        <v>139</v>
      </c>
      <c r="E2" s="62" t="s">
        <v>1</v>
      </c>
      <c r="F2" s="159" t="s">
        <v>191</v>
      </c>
      <c r="G2" t="s">
        <v>192</v>
      </c>
      <c r="I2" s="114">
        <f ca="1">COUNTIF(E:E,H1)</f>
        <v>0</v>
      </c>
      <c r="J2" s="116">
        <f>MATCH(MAX(A:A),A:A)</f>
        <v>24</v>
      </c>
    </row>
    <row r="3" spans="1:13" ht="20.100000000000001" customHeight="1">
      <c r="A3" s="104">
        <v>1</v>
      </c>
      <c r="B3" s="105" t="s">
        <v>19</v>
      </c>
      <c r="C3" s="106">
        <v>4314381</v>
      </c>
      <c r="D3" s="108"/>
      <c r="E3" s="107">
        <v>42373</v>
      </c>
      <c r="F3"/>
      <c r="G3" t="s">
        <v>193</v>
      </c>
    </row>
    <row r="4" spans="1:13" ht="20.100000000000001" customHeight="1">
      <c r="A4" s="104">
        <v>2</v>
      </c>
      <c r="B4" s="105" t="s">
        <v>19</v>
      </c>
      <c r="C4" s="106">
        <v>4366324</v>
      </c>
      <c r="D4" s="108">
        <v>326529260</v>
      </c>
      <c r="E4" s="107">
        <v>42373</v>
      </c>
      <c r="F4"/>
      <c r="G4" t="s">
        <v>193</v>
      </c>
    </row>
    <row r="5" spans="1:13" ht="20.100000000000001" customHeight="1">
      <c r="A5" s="104">
        <v>3</v>
      </c>
      <c r="B5" s="105" t="s">
        <v>19</v>
      </c>
      <c r="C5" s="106">
        <v>4065579</v>
      </c>
      <c r="D5" s="108">
        <v>491010526</v>
      </c>
      <c r="E5" s="107">
        <v>42373</v>
      </c>
      <c r="F5"/>
      <c r="G5" t="s">
        <v>193</v>
      </c>
    </row>
    <row r="6" spans="1:13" ht="20.100000000000001" customHeight="1">
      <c r="A6" s="104">
        <v>4</v>
      </c>
      <c r="B6" s="105" t="s">
        <v>19</v>
      </c>
      <c r="C6" s="106">
        <v>4331302</v>
      </c>
      <c r="D6" s="108">
        <v>488573320</v>
      </c>
      <c r="E6" s="107">
        <v>42373</v>
      </c>
      <c r="F6"/>
      <c r="G6" t="s">
        <v>193</v>
      </c>
    </row>
    <row r="7" spans="1:13" ht="20.100000000000001" customHeight="1">
      <c r="A7" s="104">
        <v>5</v>
      </c>
      <c r="B7" s="105" t="s">
        <v>19</v>
      </c>
      <c r="C7" s="106">
        <v>4324687</v>
      </c>
      <c r="D7" s="108"/>
      <c r="E7" s="107">
        <v>42373</v>
      </c>
      <c r="F7"/>
      <c r="G7" t="s">
        <v>193</v>
      </c>
    </row>
    <row r="8" spans="1:13" ht="20.100000000000001" customHeight="1">
      <c r="A8" s="104">
        <v>6</v>
      </c>
      <c r="B8" s="105" t="s">
        <v>19</v>
      </c>
      <c r="C8" s="106">
        <v>4333530</v>
      </c>
      <c r="D8" s="108">
        <v>753725993</v>
      </c>
      <c r="E8" s="107">
        <v>42373</v>
      </c>
      <c r="F8"/>
      <c r="G8" t="s">
        <v>193</v>
      </c>
    </row>
    <row r="9" spans="1:13" ht="20.100000000000001" customHeight="1">
      <c r="A9" s="104">
        <v>7</v>
      </c>
      <c r="B9" s="105" t="s">
        <v>19</v>
      </c>
      <c r="C9" s="106">
        <v>4324489</v>
      </c>
      <c r="D9" s="108">
        <v>811200021</v>
      </c>
      <c r="E9" s="107">
        <v>42373</v>
      </c>
      <c r="F9"/>
      <c r="G9" t="s">
        <v>193</v>
      </c>
    </row>
    <row r="10" spans="1:13" ht="20.100000000000001" customHeight="1">
      <c r="A10" s="104">
        <v>8</v>
      </c>
      <c r="B10" s="105" t="s">
        <v>19</v>
      </c>
      <c r="C10" s="106">
        <v>328118</v>
      </c>
      <c r="D10" s="108">
        <v>751583568</v>
      </c>
      <c r="E10" s="107">
        <v>42373</v>
      </c>
      <c r="F10"/>
      <c r="G10" t="s">
        <v>193</v>
      </c>
    </row>
    <row r="11" spans="1:13" ht="20.100000000000001" customHeight="1">
      <c r="A11" s="104">
        <v>9</v>
      </c>
      <c r="B11" s="105" t="s">
        <v>19</v>
      </c>
      <c r="C11" s="106">
        <v>313698</v>
      </c>
      <c r="D11" s="108">
        <v>790471064</v>
      </c>
      <c r="E11" s="107">
        <v>42373</v>
      </c>
      <c r="F11"/>
      <c r="G11" t="s">
        <v>193</v>
      </c>
    </row>
    <row r="12" spans="1:13" ht="20.100000000000001" customHeight="1">
      <c r="A12" s="104">
        <v>10</v>
      </c>
      <c r="B12" s="105" t="s">
        <v>19</v>
      </c>
      <c r="C12" s="106">
        <v>4371464</v>
      </c>
      <c r="D12" s="108">
        <v>808989649</v>
      </c>
      <c r="E12" s="107">
        <v>42373</v>
      </c>
      <c r="F12"/>
      <c r="G12" t="s">
        <v>193</v>
      </c>
    </row>
    <row r="13" spans="1:13" ht="20.100000000000001" customHeight="1">
      <c r="A13" s="104">
        <v>11</v>
      </c>
      <c r="B13" s="105" t="s">
        <v>19</v>
      </c>
      <c r="C13" s="106">
        <v>4371712</v>
      </c>
      <c r="D13" s="108">
        <v>808989974</v>
      </c>
      <c r="E13" s="107">
        <v>42373</v>
      </c>
      <c r="F13"/>
      <c r="G13" t="s">
        <v>193</v>
      </c>
    </row>
    <row r="14" spans="1:13" ht="20.100000000000001" customHeight="1">
      <c r="A14" s="104">
        <v>12</v>
      </c>
      <c r="B14" s="105" t="s">
        <v>19</v>
      </c>
      <c r="C14" s="106">
        <v>4371704</v>
      </c>
      <c r="D14" s="108">
        <v>811016948</v>
      </c>
      <c r="E14" s="107">
        <v>42373</v>
      </c>
      <c r="F14"/>
      <c r="G14" t="s">
        <v>193</v>
      </c>
    </row>
    <row r="15" spans="1:13" ht="20.100000000000001" customHeight="1">
      <c r="A15" s="104">
        <v>13</v>
      </c>
      <c r="B15" s="105" t="s">
        <v>19</v>
      </c>
      <c r="C15" s="106">
        <v>4369401</v>
      </c>
      <c r="D15" s="108">
        <v>395043045</v>
      </c>
      <c r="E15" s="107">
        <v>42373</v>
      </c>
      <c r="F15"/>
      <c r="G15" t="s">
        <v>193</v>
      </c>
    </row>
    <row r="16" spans="1:13" ht="20.100000000000001" customHeight="1">
      <c r="A16" s="104">
        <v>14</v>
      </c>
      <c r="B16" s="105" t="s">
        <v>19</v>
      </c>
      <c r="C16" s="106">
        <v>4369385</v>
      </c>
      <c r="D16" s="108">
        <v>533059184</v>
      </c>
      <c r="E16" s="107">
        <v>42373</v>
      </c>
      <c r="F16"/>
      <c r="G16" t="s">
        <v>193</v>
      </c>
    </row>
    <row r="17" spans="1:7" ht="20.100000000000001" customHeight="1">
      <c r="A17" s="104">
        <v>15</v>
      </c>
      <c r="B17" s="105" t="s">
        <v>19</v>
      </c>
      <c r="C17" s="106">
        <v>4369393</v>
      </c>
      <c r="D17" s="108">
        <v>491400495</v>
      </c>
      <c r="E17" s="107">
        <v>42373</v>
      </c>
      <c r="F17"/>
      <c r="G17" t="s">
        <v>193</v>
      </c>
    </row>
    <row r="18" spans="1:7" ht="20.100000000000001" customHeight="1">
      <c r="A18" s="104">
        <v>16</v>
      </c>
      <c r="B18" s="105" t="s">
        <v>19</v>
      </c>
      <c r="C18" s="106">
        <v>4368890</v>
      </c>
      <c r="D18" s="108">
        <v>538587551</v>
      </c>
      <c r="E18" s="107">
        <v>42373</v>
      </c>
      <c r="F18"/>
      <c r="G18" t="s">
        <v>193</v>
      </c>
    </row>
    <row r="19" spans="1:7" ht="20.100000000000001" customHeight="1">
      <c r="A19" s="104">
        <v>17</v>
      </c>
      <c r="B19" s="105" t="s">
        <v>19</v>
      </c>
      <c r="C19" s="106">
        <v>4369583</v>
      </c>
      <c r="D19" s="108"/>
      <c r="E19" s="107">
        <v>42373</v>
      </c>
      <c r="F19"/>
      <c r="G19" t="s">
        <v>193</v>
      </c>
    </row>
    <row r="20" spans="1:7" ht="20.100000000000001" customHeight="1">
      <c r="A20" s="104">
        <v>18</v>
      </c>
      <c r="B20" s="105" t="s">
        <v>19</v>
      </c>
      <c r="C20" s="106">
        <v>4369617</v>
      </c>
      <c r="D20" s="108">
        <v>508185667</v>
      </c>
      <c r="E20" s="107">
        <v>42373</v>
      </c>
      <c r="F20" s="81"/>
      <c r="G20" s="81" t="s">
        <v>193</v>
      </c>
    </row>
    <row r="21" spans="1:7" ht="20.100000000000001" customHeight="1">
      <c r="A21" s="104">
        <v>19</v>
      </c>
      <c r="B21" s="105" t="s">
        <v>19</v>
      </c>
      <c r="C21" s="106">
        <v>4369625</v>
      </c>
      <c r="D21" s="108">
        <v>507585115</v>
      </c>
      <c r="E21" s="107">
        <v>42373</v>
      </c>
      <c r="F21" s="81"/>
      <c r="G21" s="81" t="s">
        <v>193</v>
      </c>
    </row>
    <row r="22" spans="1:7" ht="20.100000000000001" customHeight="1">
      <c r="A22" s="104">
        <v>20</v>
      </c>
      <c r="B22" s="105" t="s">
        <v>19</v>
      </c>
      <c r="C22" s="106">
        <v>4369849</v>
      </c>
      <c r="D22" s="108"/>
      <c r="E22" s="107">
        <v>42373</v>
      </c>
      <c r="F22" s="81"/>
      <c r="G22" s="81" t="s">
        <v>193</v>
      </c>
    </row>
    <row r="23" spans="1:7" ht="20.100000000000001" customHeight="1">
      <c r="A23" s="104">
        <v>21</v>
      </c>
      <c r="B23" s="105" t="s">
        <v>19</v>
      </c>
      <c r="C23" s="106">
        <v>4369955</v>
      </c>
      <c r="D23" s="108"/>
      <c r="E23" s="107">
        <v>42373</v>
      </c>
      <c r="F23" s="81"/>
      <c r="G23" s="81" t="s">
        <v>193</v>
      </c>
    </row>
    <row r="24" spans="1:7" ht="20.100000000000001" customHeight="1">
      <c r="A24" s="104">
        <v>22</v>
      </c>
      <c r="B24" s="105" t="s">
        <v>19</v>
      </c>
      <c r="C24" s="106">
        <v>4369963</v>
      </c>
      <c r="D24" s="108"/>
      <c r="E24" s="107">
        <v>42373</v>
      </c>
      <c r="F24" s="81"/>
      <c r="G24" s="81" t="s">
        <v>193</v>
      </c>
    </row>
  </sheetData>
  <sheetProtection insertRows="0"/>
  <mergeCells count="1">
    <mergeCell ref="C1:D1"/>
  </mergeCells>
  <conditionalFormatting sqref="C1">
    <cfRule type="duplicateValues" dxfId="85" priority="482"/>
  </conditionalFormatting>
  <conditionalFormatting sqref="C1:D1048576">
    <cfRule type="duplicateValues" dxfId="84" priority="696"/>
  </conditionalFormatting>
  <pageMargins left="0.19685039370078741" right="0.19685039370078741" top="0.23622047244094491" bottom="0.43307086614173229" header="0.15748031496062992" footer="0.15748031496062992"/>
  <pageSetup paperSize="9" scale="56" fitToHeight="0" orientation="landscape" r:id="rId1"/>
  <headerFooter>
    <oddFooter>&amp;R&amp;P /  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rgb="FFC00000"/>
    <pageSetUpPr fitToPage="1"/>
  </sheetPr>
  <dimension ref="A1:I10"/>
  <sheetViews>
    <sheetView showGridLines="0" topLeftCell="C1" workbookViewId="0">
      <pane ySplit="2" topLeftCell="A3" activePane="bottomLeft" state="frozen"/>
      <selection activeCell="E1603" sqref="E1603"/>
      <selection pane="bottomLeft" activeCell="C1" sqref="A1:XFD1"/>
    </sheetView>
  </sheetViews>
  <sheetFormatPr baseColWidth="10" defaultRowHeight="20.100000000000001" customHeight="1"/>
  <cols>
    <col min="1" max="2" width="10.7109375" style="14" customWidth="1"/>
    <col min="3" max="3" width="33.28515625" style="4" customWidth="1"/>
    <col min="4" max="4" width="15.7109375" style="9" customWidth="1"/>
    <col min="5" max="5" width="13.28515625" style="2" customWidth="1"/>
    <col min="6" max="6" width="63.42578125" style="2" customWidth="1"/>
    <col min="7" max="7" width="13.85546875" customWidth="1"/>
  </cols>
  <sheetData>
    <row r="1" spans="1:9" ht="44.25" customHeight="1" thickBot="1">
      <c r="A1" s="12"/>
      <c r="B1" s="12"/>
      <c r="C1" s="163" t="s">
        <v>84</v>
      </c>
      <c r="D1" s="164"/>
      <c r="E1" s="5"/>
      <c r="F1" s="118" t="s">
        <v>146</v>
      </c>
      <c r="G1" s="112">
        <f ca="1">TODAY()</f>
        <v>42589</v>
      </c>
      <c r="H1" s="6" t="s">
        <v>18</v>
      </c>
      <c r="I1" s="6" t="s">
        <v>77</v>
      </c>
    </row>
    <row r="2" spans="1:9" ht="60" customHeight="1">
      <c r="A2" s="17" t="s">
        <v>219</v>
      </c>
      <c r="B2" s="15" t="s">
        <v>85</v>
      </c>
      <c r="C2" s="128" t="s">
        <v>147</v>
      </c>
      <c r="D2" s="86" t="s">
        <v>139</v>
      </c>
      <c r="E2" s="130" t="s">
        <v>1</v>
      </c>
      <c r="F2" s="132" t="s">
        <v>17</v>
      </c>
      <c r="G2" s="113"/>
      <c r="H2" s="114">
        <f ca="1">COUNTIF(E:E,G1)</f>
        <v>0</v>
      </c>
      <c r="I2" s="116">
        <f>MATCH(MAX(A:A),A:A)</f>
        <v>10</v>
      </c>
    </row>
    <row r="3" spans="1:9" ht="18">
      <c r="A3" s="98">
        <v>1</v>
      </c>
      <c r="B3" s="102" t="s">
        <v>95</v>
      </c>
      <c r="C3" s="103">
        <v>7634801</v>
      </c>
      <c r="D3" s="101"/>
      <c r="E3" s="57">
        <v>42373</v>
      </c>
      <c r="F3" s="56" t="s">
        <v>152</v>
      </c>
    </row>
    <row r="4" spans="1:9" ht="20.100000000000001" customHeight="1">
      <c r="A4" s="98">
        <f>A3+1</f>
        <v>2</v>
      </c>
      <c r="B4" s="102" t="s">
        <v>95</v>
      </c>
      <c r="C4" s="103">
        <v>7634793</v>
      </c>
      <c r="D4" s="101"/>
      <c r="E4" s="57">
        <v>42373</v>
      </c>
      <c r="F4" s="56" t="s">
        <v>153</v>
      </c>
    </row>
    <row r="5" spans="1:9" ht="20.100000000000001" customHeight="1">
      <c r="A5" s="98">
        <f t="shared" ref="A5:A10" si="0">A4+1</f>
        <v>3</v>
      </c>
      <c r="B5" s="102" t="s">
        <v>95</v>
      </c>
      <c r="C5" s="103">
        <v>7635014</v>
      </c>
      <c r="D5" s="101"/>
      <c r="E5" s="57">
        <v>42373</v>
      </c>
      <c r="F5" s="56" t="s">
        <v>154</v>
      </c>
    </row>
    <row r="6" spans="1:9" ht="20.100000000000001" customHeight="1">
      <c r="A6" s="98">
        <f t="shared" si="0"/>
        <v>4</v>
      </c>
      <c r="B6" s="102" t="s">
        <v>95</v>
      </c>
      <c r="C6" s="103">
        <v>7635055</v>
      </c>
      <c r="D6" s="101"/>
      <c r="E6" s="57">
        <v>42373</v>
      </c>
      <c r="F6" s="56" t="s">
        <v>155</v>
      </c>
    </row>
    <row r="7" spans="1:9" ht="20.100000000000001" customHeight="1">
      <c r="A7" s="98">
        <f t="shared" si="0"/>
        <v>5</v>
      </c>
      <c r="B7" s="102" t="s">
        <v>95</v>
      </c>
      <c r="C7" s="103">
        <v>7635113</v>
      </c>
      <c r="D7" s="101"/>
      <c r="E7" s="57">
        <v>42373</v>
      </c>
      <c r="F7" s="56" t="s">
        <v>142</v>
      </c>
    </row>
    <row r="8" spans="1:9" ht="20.100000000000001" customHeight="1">
      <c r="A8" s="98">
        <f t="shared" si="0"/>
        <v>6</v>
      </c>
      <c r="B8" s="102" t="s">
        <v>95</v>
      </c>
      <c r="C8" s="103">
        <v>7635089</v>
      </c>
      <c r="D8" s="101"/>
      <c r="E8" s="57">
        <v>42373</v>
      </c>
      <c r="F8" s="56" t="s">
        <v>156</v>
      </c>
    </row>
    <row r="9" spans="1:9" ht="20.100000000000001" customHeight="1">
      <c r="A9" s="98">
        <f t="shared" si="0"/>
        <v>7</v>
      </c>
      <c r="B9" s="102" t="s">
        <v>95</v>
      </c>
      <c r="C9" s="103">
        <v>7635154</v>
      </c>
      <c r="D9" s="101"/>
      <c r="E9" s="57">
        <v>42373</v>
      </c>
      <c r="F9" s="56" t="s">
        <v>157</v>
      </c>
    </row>
    <row r="10" spans="1:9" ht="20.100000000000001" customHeight="1">
      <c r="A10" s="98">
        <f t="shared" si="0"/>
        <v>8</v>
      </c>
      <c r="B10" s="102" t="s">
        <v>95</v>
      </c>
      <c r="C10" s="103" t="s">
        <v>90</v>
      </c>
      <c r="D10" s="101"/>
      <c r="E10" s="57">
        <v>42373</v>
      </c>
      <c r="F10" s="56" t="s">
        <v>158</v>
      </c>
    </row>
  </sheetData>
  <mergeCells count="1">
    <mergeCell ref="C1:D1"/>
  </mergeCells>
  <conditionalFormatting sqref="C1:D1048576">
    <cfRule type="duplicateValues" dxfId="6" priority="613"/>
  </conditionalFormatting>
  <pageMargins left="0.19685039370078741" right="0.19685039370078741" top="0.23622047244094491" bottom="0.43307086614173229" header="0.15748031496062992" footer="0.15748031496062992"/>
  <pageSetup paperSize="9" scale="65" fitToHeight="0" orientation="landscape" r:id="rId1"/>
  <headerFooter>
    <oddFooter>&amp;R&amp;P /  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tabColor rgb="FF7030A0"/>
    <pageSetUpPr fitToPage="1"/>
  </sheetPr>
  <dimension ref="A1:I14"/>
  <sheetViews>
    <sheetView showGridLines="0" topLeftCell="C1" zoomScale="110" zoomScaleNormal="110" workbookViewId="0">
      <pane ySplit="2" topLeftCell="A3" activePane="bottomLeft" state="frozen"/>
      <selection pane="bottomLeft" activeCell="C2" sqref="A2:XFD2"/>
    </sheetView>
  </sheetViews>
  <sheetFormatPr baseColWidth="10" defaultRowHeight="20.100000000000001" customHeight="1"/>
  <cols>
    <col min="1" max="2" width="10.7109375" style="14" customWidth="1"/>
    <col min="3" max="3" width="32.7109375" style="4" customWidth="1"/>
    <col min="4" max="4" width="15.7109375" style="9" customWidth="1"/>
    <col min="5" max="5" width="13.28515625" style="2" customWidth="1"/>
    <col min="6" max="6" width="54.7109375" style="2" customWidth="1"/>
    <col min="7" max="7" width="15.7109375" customWidth="1"/>
  </cols>
  <sheetData>
    <row r="1" spans="1:9" ht="57.75" customHeight="1" thickBot="1">
      <c r="A1" s="12"/>
      <c r="B1" s="12"/>
      <c r="C1" s="165" t="s">
        <v>76</v>
      </c>
      <c r="D1" s="166"/>
      <c r="E1" s="5"/>
      <c r="F1" s="115" t="s">
        <v>145</v>
      </c>
      <c r="G1" s="112">
        <f ca="1">TODAY()</f>
        <v>42589</v>
      </c>
      <c r="H1" s="6" t="s">
        <v>18</v>
      </c>
      <c r="I1" s="6" t="s">
        <v>77</v>
      </c>
    </row>
    <row r="2" spans="1:9" ht="58.5" customHeight="1">
      <c r="A2" s="17" t="s">
        <v>219</v>
      </c>
      <c r="B2" s="15" t="s">
        <v>188</v>
      </c>
      <c r="C2" s="119" t="s">
        <v>184</v>
      </c>
      <c r="D2" s="82" t="s">
        <v>139</v>
      </c>
      <c r="E2" s="16" t="s">
        <v>1</v>
      </c>
      <c r="F2" s="18" t="s">
        <v>17</v>
      </c>
      <c r="G2" s="121"/>
      <c r="H2" s="114">
        <f ca="1">COUNTIF(E:E,G1)</f>
        <v>0</v>
      </c>
      <c r="I2" s="116">
        <f>MATCH(MAX(A:A),A:A)</f>
        <v>14</v>
      </c>
    </row>
    <row r="3" spans="1:9" ht="20.100000000000001" customHeight="1">
      <c r="A3" s="98">
        <v>1</v>
      </c>
      <c r="B3" s="99" t="s">
        <v>94</v>
      </c>
      <c r="C3" s="103">
        <v>2402567</v>
      </c>
      <c r="D3" s="101">
        <v>56807076</v>
      </c>
      <c r="E3" s="57">
        <v>42373</v>
      </c>
      <c r="F3" s="56"/>
    </row>
    <row r="4" spans="1:9" ht="20.100000000000001" customHeight="1">
      <c r="A4" s="98">
        <f>A3+1</f>
        <v>2</v>
      </c>
      <c r="B4" s="99" t="s">
        <v>94</v>
      </c>
      <c r="C4" s="103">
        <v>2393394</v>
      </c>
      <c r="D4" s="101">
        <v>522136084</v>
      </c>
      <c r="E4" s="57">
        <v>42373</v>
      </c>
      <c r="F4" s="56"/>
    </row>
    <row r="5" spans="1:9" ht="20.100000000000001" customHeight="1">
      <c r="A5" s="98">
        <f t="shared" ref="A5:A14" si="0">A4+1</f>
        <v>3</v>
      </c>
      <c r="B5" s="99" t="s">
        <v>94</v>
      </c>
      <c r="C5" s="103">
        <v>2447646</v>
      </c>
      <c r="D5" s="101">
        <v>795016047</v>
      </c>
      <c r="E5" s="57">
        <v>42373</v>
      </c>
      <c r="F5" s="56"/>
    </row>
    <row r="6" spans="1:9" ht="20.100000000000001" customHeight="1">
      <c r="A6" s="98">
        <f t="shared" si="0"/>
        <v>4</v>
      </c>
      <c r="B6" s="99" t="s">
        <v>94</v>
      </c>
      <c r="C6" s="103" t="s">
        <v>92</v>
      </c>
      <c r="D6" s="101">
        <v>502718760</v>
      </c>
      <c r="E6" s="57">
        <v>42373</v>
      </c>
      <c r="F6" s="56"/>
    </row>
    <row r="7" spans="1:9" ht="20.100000000000001" customHeight="1">
      <c r="A7" s="98">
        <f t="shared" si="0"/>
        <v>5</v>
      </c>
      <c r="B7" s="99" t="s">
        <v>94</v>
      </c>
      <c r="C7" s="103">
        <v>2459419</v>
      </c>
      <c r="D7" s="101">
        <v>805181450</v>
      </c>
      <c r="E7" s="57">
        <v>42373</v>
      </c>
      <c r="F7" s="56"/>
    </row>
    <row r="8" spans="1:9" ht="20.100000000000001" customHeight="1">
      <c r="A8" s="98">
        <f t="shared" si="0"/>
        <v>6</v>
      </c>
      <c r="B8" s="99" t="s">
        <v>94</v>
      </c>
      <c r="C8" s="103">
        <v>2460672</v>
      </c>
      <c r="D8" s="101"/>
      <c r="E8" s="57">
        <v>42373</v>
      </c>
      <c r="F8" s="56" t="s">
        <v>162</v>
      </c>
    </row>
    <row r="9" spans="1:9" ht="20.100000000000001" customHeight="1">
      <c r="A9" s="98">
        <f t="shared" si="0"/>
        <v>7</v>
      </c>
      <c r="B9" s="99" t="s">
        <v>94</v>
      </c>
      <c r="C9" s="103">
        <v>2460706</v>
      </c>
      <c r="D9" s="101"/>
      <c r="E9" s="57">
        <v>42373</v>
      </c>
      <c r="F9" s="56" t="s">
        <v>163</v>
      </c>
    </row>
    <row r="10" spans="1:9" ht="20.100000000000001" customHeight="1">
      <c r="A10" s="98">
        <f t="shared" si="0"/>
        <v>8</v>
      </c>
      <c r="B10" s="99" t="s">
        <v>94</v>
      </c>
      <c r="C10" s="103" t="s">
        <v>92</v>
      </c>
      <c r="D10" s="101"/>
      <c r="E10" s="57">
        <v>42373</v>
      </c>
      <c r="F10" s="56" t="s">
        <v>164</v>
      </c>
    </row>
    <row r="11" spans="1:9" ht="20.100000000000001" customHeight="1">
      <c r="A11" s="98">
        <f t="shared" si="0"/>
        <v>9</v>
      </c>
      <c r="B11" s="99" t="s">
        <v>94</v>
      </c>
      <c r="C11" s="103" t="s">
        <v>92</v>
      </c>
      <c r="D11" s="101"/>
      <c r="E11" s="57">
        <v>42373</v>
      </c>
      <c r="F11" s="56" t="s">
        <v>165</v>
      </c>
    </row>
    <row r="12" spans="1:9" ht="20.100000000000001" customHeight="1">
      <c r="A12" s="98">
        <f t="shared" si="0"/>
        <v>10</v>
      </c>
      <c r="B12" s="99" t="s">
        <v>94</v>
      </c>
      <c r="C12" s="103">
        <v>2461399</v>
      </c>
      <c r="D12" s="101"/>
      <c r="E12" s="57">
        <v>42373</v>
      </c>
      <c r="F12" s="56" t="s">
        <v>166</v>
      </c>
    </row>
    <row r="13" spans="1:9" ht="20.100000000000001" customHeight="1">
      <c r="A13" s="98">
        <f t="shared" si="0"/>
        <v>11</v>
      </c>
      <c r="B13" s="99" t="s">
        <v>94</v>
      </c>
      <c r="C13" s="103" t="s">
        <v>92</v>
      </c>
      <c r="D13" s="101"/>
      <c r="E13" s="57">
        <v>42373</v>
      </c>
      <c r="F13" s="56" t="s">
        <v>167</v>
      </c>
    </row>
    <row r="14" spans="1:9" ht="20.100000000000001" customHeight="1">
      <c r="A14" s="98">
        <f t="shared" si="0"/>
        <v>12</v>
      </c>
      <c r="B14" s="99" t="s">
        <v>94</v>
      </c>
      <c r="C14" s="103" t="s">
        <v>92</v>
      </c>
      <c r="D14" s="101"/>
      <c r="E14" s="57">
        <v>42373</v>
      </c>
      <c r="F14" s="56" t="s">
        <v>168</v>
      </c>
    </row>
  </sheetData>
  <mergeCells count="1">
    <mergeCell ref="C1:D1"/>
  </mergeCells>
  <conditionalFormatting sqref="C1:D1048576">
    <cfRule type="duplicateValues" dxfId="5" priority="327" stopIfTrue="1"/>
  </conditionalFormatting>
  <pageMargins left="0.19685039370078741" right="0.19685039370078741" top="0.23622047244094491" bottom="0.43307086614173229" header="0.15748031496062992" footer="0.15748031496062992"/>
  <pageSetup paperSize="9" scale="67" fitToHeight="0" orientation="landscape" r:id="rId1"/>
  <headerFooter>
    <oddFooter>&amp;R&amp;P /  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>
    <tabColor rgb="FFFFC000"/>
    <pageSetUpPr fitToPage="1"/>
  </sheetPr>
  <dimension ref="A1:I16"/>
  <sheetViews>
    <sheetView showGridLines="0" topLeftCell="C1" workbookViewId="0">
      <pane ySplit="2" topLeftCell="A3" activePane="bottomLeft" state="frozen"/>
      <selection activeCell="E1603" sqref="E1603"/>
      <selection pane="bottomLeft" activeCell="C1" sqref="A1:XFD1"/>
    </sheetView>
  </sheetViews>
  <sheetFormatPr baseColWidth="10" defaultRowHeight="20.100000000000001" customHeight="1"/>
  <cols>
    <col min="1" max="2" width="10.7109375" style="14" customWidth="1"/>
    <col min="3" max="3" width="45.5703125" style="4" customWidth="1"/>
    <col min="4" max="4" width="10" style="9" customWidth="1"/>
    <col min="5" max="5" width="13.28515625" style="2" customWidth="1"/>
    <col min="6" max="6" width="60.85546875" style="2" customWidth="1"/>
    <col min="7" max="7" width="15.7109375" customWidth="1"/>
  </cols>
  <sheetData>
    <row r="1" spans="1:9" ht="45.75" customHeight="1" thickBot="1">
      <c r="A1" s="12"/>
      <c r="B1" s="12"/>
      <c r="C1" s="167" t="s">
        <v>86</v>
      </c>
      <c r="D1" s="168"/>
      <c r="E1" s="5"/>
      <c r="F1" s="118" t="s">
        <v>146</v>
      </c>
      <c r="G1" s="112">
        <f ca="1">TODAY()</f>
        <v>42589</v>
      </c>
      <c r="H1" s="6" t="s">
        <v>18</v>
      </c>
      <c r="I1" s="6" t="s">
        <v>77</v>
      </c>
    </row>
    <row r="2" spans="1:9" ht="53.25" customHeight="1">
      <c r="A2" s="17" t="s">
        <v>219</v>
      </c>
      <c r="B2" s="15" t="s">
        <v>85</v>
      </c>
      <c r="C2" s="128" t="s">
        <v>147</v>
      </c>
      <c r="D2" s="129" t="s">
        <v>139</v>
      </c>
      <c r="E2" s="130" t="s">
        <v>1</v>
      </c>
      <c r="F2" s="131" t="s">
        <v>17</v>
      </c>
      <c r="G2" s="121"/>
      <c r="H2" s="114">
        <f ca="1">COUNTIF(E:E,G1)</f>
        <v>0</v>
      </c>
      <c r="I2" s="116">
        <f>MATCH(MAX(A:A),A:A)</f>
        <v>16</v>
      </c>
    </row>
    <row r="3" spans="1:9" ht="20.100000000000001" customHeight="1">
      <c r="A3" s="98">
        <v>1</v>
      </c>
      <c r="B3" s="99" t="s">
        <v>114</v>
      </c>
      <c r="C3" s="109">
        <v>8503259</v>
      </c>
      <c r="D3" s="101">
        <v>805189016</v>
      </c>
      <c r="E3" s="57">
        <v>42373</v>
      </c>
      <c r="F3" s="56"/>
    </row>
    <row r="4" spans="1:9" ht="20.100000000000001" customHeight="1">
      <c r="A4" s="98">
        <f>A3+1</f>
        <v>2</v>
      </c>
      <c r="B4" s="99" t="s">
        <v>114</v>
      </c>
      <c r="C4" s="109">
        <v>7929612</v>
      </c>
      <c r="D4" s="101">
        <v>323962621</v>
      </c>
      <c r="E4" s="57">
        <v>42373</v>
      </c>
      <c r="F4" s="56"/>
    </row>
    <row r="5" spans="1:9" ht="20.100000000000001" customHeight="1">
      <c r="A5" s="98">
        <f t="shared" ref="A5:A16" si="0">A4+1</f>
        <v>3</v>
      </c>
      <c r="B5" s="99" t="s">
        <v>114</v>
      </c>
      <c r="C5" s="109">
        <v>7946079</v>
      </c>
      <c r="D5" s="101">
        <v>484009584</v>
      </c>
      <c r="E5" s="57">
        <v>42373</v>
      </c>
      <c r="F5" s="56"/>
    </row>
    <row r="6" spans="1:9" ht="20.100000000000001" customHeight="1">
      <c r="A6" s="98">
        <f t="shared" si="0"/>
        <v>4</v>
      </c>
      <c r="B6" s="99" t="s">
        <v>114</v>
      </c>
      <c r="C6" s="109">
        <v>8514561</v>
      </c>
      <c r="D6" s="101"/>
      <c r="E6" s="57">
        <v>42373</v>
      </c>
      <c r="F6" s="56" t="s">
        <v>169</v>
      </c>
    </row>
    <row r="7" spans="1:9" ht="20.100000000000001" customHeight="1">
      <c r="A7" s="98">
        <f t="shared" si="0"/>
        <v>5</v>
      </c>
      <c r="B7" s="99" t="s">
        <v>114</v>
      </c>
      <c r="C7" s="109">
        <v>7991299</v>
      </c>
      <c r="D7" s="101"/>
      <c r="E7" s="57">
        <v>42373</v>
      </c>
      <c r="F7" s="56" t="s">
        <v>170</v>
      </c>
    </row>
    <row r="8" spans="1:9" ht="20.100000000000001" customHeight="1">
      <c r="A8" s="98">
        <f t="shared" si="0"/>
        <v>6</v>
      </c>
      <c r="B8" s="99" t="s">
        <v>114</v>
      </c>
      <c r="C8" s="109">
        <v>8513613</v>
      </c>
      <c r="D8" s="101"/>
      <c r="E8" s="57">
        <v>42373</v>
      </c>
      <c r="F8" s="56" t="s">
        <v>171</v>
      </c>
    </row>
    <row r="9" spans="1:9" ht="20.100000000000001" customHeight="1">
      <c r="A9" s="98">
        <f t="shared" si="0"/>
        <v>7</v>
      </c>
      <c r="B9" s="99" t="s">
        <v>114</v>
      </c>
      <c r="C9" s="109">
        <v>8513514</v>
      </c>
      <c r="D9" s="101"/>
      <c r="E9" s="57">
        <v>42373</v>
      </c>
      <c r="F9" s="56" t="s">
        <v>172</v>
      </c>
    </row>
    <row r="10" spans="1:9" ht="20.100000000000001" customHeight="1">
      <c r="A10" s="98">
        <f t="shared" si="0"/>
        <v>8</v>
      </c>
      <c r="B10" s="99" t="s">
        <v>114</v>
      </c>
      <c r="C10" s="109">
        <v>8514371</v>
      </c>
      <c r="D10" s="101"/>
      <c r="E10" s="57">
        <v>42373</v>
      </c>
      <c r="F10" s="56" t="s">
        <v>173</v>
      </c>
    </row>
    <row r="11" spans="1:9" ht="20.100000000000001" customHeight="1">
      <c r="A11" s="98">
        <f t="shared" si="0"/>
        <v>9</v>
      </c>
      <c r="B11" s="99" t="s">
        <v>114</v>
      </c>
      <c r="C11" s="109">
        <v>8514595</v>
      </c>
      <c r="D11" s="101"/>
      <c r="E11" s="57">
        <v>42373</v>
      </c>
      <c r="F11" s="56" t="s">
        <v>174</v>
      </c>
    </row>
    <row r="12" spans="1:9" ht="20.100000000000001" customHeight="1">
      <c r="A12" s="98">
        <f t="shared" si="0"/>
        <v>10</v>
      </c>
      <c r="B12" s="99" t="s">
        <v>114</v>
      </c>
      <c r="C12" s="109">
        <v>8513191</v>
      </c>
      <c r="D12" s="101"/>
      <c r="E12" s="57">
        <v>42373</v>
      </c>
      <c r="F12" s="56" t="s">
        <v>175</v>
      </c>
    </row>
    <row r="13" spans="1:9" ht="20.100000000000001" customHeight="1">
      <c r="A13" s="98">
        <f t="shared" si="0"/>
        <v>11</v>
      </c>
      <c r="B13" s="99" t="s">
        <v>114</v>
      </c>
      <c r="C13" s="109">
        <v>7991265</v>
      </c>
      <c r="D13" s="101"/>
      <c r="E13" s="57">
        <v>42373</v>
      </c>
      <c r="F13" s="56" t="s">
        <v>176</v>
      </c>
    </row>
    <row r="14" spans="1:9" ht="20.100000000000001" customHeight="1">
      <c r="A14" s="98">
        <f t="shared" si="0"/>
        <v>12</v>
      </c>
      <c r="B14" s="99" t="s">
        <v>114</v>
      </c>
      <c r="C14" s="109">
        <v>7991273</v>
      </c>
      <c r="D14" s="101"/>
      <c r="E14" s="57">
        <v>42373</v>
      </c>
      <c r="F14" s="56" t="s">
        <v>177</v>
      </c>
    </row>
    <row r="15" spans="1:9" ht="20.100000000000001" customHeight="1">
      <c r="A15" s="98">
        <f t="shared" si="0"/>
        <v>13</v>
      </c>
      <c r="B15" s="99" t="s">
        <v>114</v>
      </c>
      <c r="C15" s="109">
        <v>7991345</v>
      </c>
      <c r="D15" s="101">
        <v>508348471</v>
      </c>
      <c r="E15" s="57">
        <v>42373</v>
      </c>
      <c r="F15" s="56"/>
    </row>
    <row r="16" spans="1:9" ht="20.100000000000001" customHeight="1">
      <c r="A16" s="98">
        <f t="shared" si="0"/>
        <v>14</v>
      </c>
      <c r="B16" s="99" t="s">
        <v>114</v>
      </c>
      <c r="C16" s="109">
        <v>7991109</v>
      </c>
      <c r="D16" s="101">
        <v>538652751</v>
      </c>
      <c r="E16" s="57">
        <v>42373</v>
      </c>
      <c r="F16" s="56"/>
    </row>
  </sheetData>
  <mergeCells count="1">
    <mergeCell ref="C1:D1"/>
  </mergeCells>
  <conditionalFormatting sqref="C1:C1048576">
    <cfRule type="duplicateValues" dxfId="4" priority="693"/>
  </conditionalFormatting>
  <pageMargins left="0.19685039370078741" right="0.19685039370078741" top="0.23622047244094491" bottom="0.43307086614173229" header="0.15748031496062992" footer="0.15748031496062992"/>
  <pageSetup paperSize="9" scale="68" fitToHeight="0" orientation="landscape" r:id="rId1"/>
  <headerFooter>
    <oddFooter>&amp;R&amp;P /  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>
    <tabColor rgb="FF00B0F0"/>
    <pageSetUpPr fitToPage="1"/>
  </sheetPr>
  <dimension ref="A1:I702"/>
  <sheetViews>
    <sheetView showGridLines="0" topLeftCell="C1" zoomScale="90" zoomScaleNormal="90" workbookViewId="0">
      <pane ySplit="2" topLeftCell="A3" activePane="bottomLeft" state="frozen"/>
      <selection activeCell="E1603" sqref="E1603"/>
      <selection pane="bottomLeft" activeCell="C1" sqref="A1:XFD1"/>
    </sheetView>
  </sheetViews>
  <sheetFormatPr baseColWidth="10" defaultRowHeight="20.100000000000001" customHeight="1"/>
  <cols>
    <col min="1" max="2" width="10.7109375" style="14" customWidth="1"/>
    <col min="3" max="3" width="44.7109375" style="4" customWidth="1"/>
    <col min="4" max="4" width="15.7109375" style="9" customWidth="1"/>
    <col min="5" max="5" width="13.28515625" style="2" customWidth="1"/>
    <col min="6" max="6" width="66.5703125" style="2" customWidth="1"/>
    <col min="7" max="7" width="14.42578125" customWidth="1"/>
  </cols>
  <sheetData>
    <row r="1" spans="1:9" ht="42" customHeight="1" thickBot="1">
      <c r="A1" s="12"/>
      <c r="B1" s="12"/>
      <c r="C1" s="169" t="s">
        <v>148</v>
      </c>
      <c r="D1" s="170"/>
      <c r="E1" s="5"/>
      <c r="F1" s="118" t="s">
        <v>146</v>
      </c>
      <c r="G1" s="112">
        <f ca="1">TODAY()</f>
        <v>42589</v>
      </c>
      <c r="H1" s="6" t="s">
        <v>18</v>
      </c>
      <c r="I1" s="6" t="s">
        <v>77</v>
      </c>
    </row>
    <row r="2" spans="1:9" ht="53.25" customHeight="1">
      <c r="A2" s="17" t="s">
        <v>189</v>
      </c>
      <c r="B2" s="15" t="s">
        <v>85</v>
      </c>
      <c r="C2" s="122" t="s">
        <v>147</v>
      </c>
      <c r="D2" s="82" t="s">
        <v>139</v>
      </c>
      <c r="E2" s="123" t="s">
        <v>1</v>
      </c>
      <c r="F2" s="18" t="s">
        <v>17</v>
      </c>
      <c r="G2" s="17" t="s">
        <v>194</v>
      </c>
      <c r="H2" s="114">
        <f ca="1">COUNTIF(E:E,G1)</f>
        <v>0</v>
      </c>
      <c r="I2" s="116">
        <f>MATCH(MAX(A:A),A:A)</f>
        <v>17</v>
      </c>
    </row>
    <row r="3" spans="1:9" ht="20.100000000000001" customHeight="1">
      <c r="A3" s="98">
        <v>1</v>
      </c>
      <c r="B3" s="99" t="s">
        <v>93</v>
      </c>
      <c r="C3" s="100" t="s">
        <v>178</v>
      </c>
      <c r="D3" s="97">
        <v>349112623</v>
      </c>
      <c r="E3" s="57">
        <v>42375</v>
      </c>
      <c r="F3" s="93" t="s">
        <v>179</v>
      </c>
      <c r="G3" s="87" t="s">
        <v>193</v>
      </c>
    </row>
    <row r="4" spans="1:9" ht="20.100000000000001" customHeight="1">
      <c r="A4" s="88">
        <f>A3+1</f>
        <v>2</v>
      </c>
      <c r="B4" s="156" t="s">
        <v>93</v>
      </c>
      <c r="C4" s="111" t="s">
        <v>181</v>
      </c>
      <c r="D4" s="96">
        <v>808529184</v>
      </c>
      <c r="E4" s="90">
        <v>42426</v>
      </c>
      <c r="F4" s="95" t="s">
        <v>182</v>
      </c>
      <c r="G4" s="94" t="s">
        <v>193</v>
      </c>
    </row>
    <row r="5" spans="1:9" ht="20.100000000000001" customHeight="1">
      <c r="A5" s="88">
        <f t="shared" ref="A5:A17" si="0">A4+1</f>
        <v>3</v>
      </c>
      <c r="B5" s="156" t="e">
        <f>IF(Archiv2014!#REF!&lt;&gt;"",LEFT(Archiv2014!#REF!,5),"")</f>
        <v>#REF!</v>
      </c>
      <c r="C5" s="111" t="s">
        <v>195</v>
      </c>
      <c r="D5" s="96">
        <v>809664485</v>
      </c>
      <c r="E5" s="57">
        <v>42507</v>
      </c>
      <c r="F5" s="93" t="s">
        <v>196</v>
      </c>
      <c r="G5" s="87" t="s">
        <v>193</v>
      </c>
    </row>
    <row r="6" spans="1:9" ht="20.100000000000001" customHeight="1">
      <c r="A6" s="88">
        <f t="shared" si="0"/>
        <v>4</v>
      </c>
      <c r="B6" s="156" t="e">
        <f>IF(Archiv2014!#REF!&lt;&gt;"",LEFT(Archiv2014!#REF!,5),"")</f>
        <v>#REF!</v>
      </c>
      <c r="C6" s="111" t="s">
        <v>197</v>
      </c>
      <c r="D6" s="96">
        <v>443054036</v>
      </c>
      <c r="E6" s="57">
        <v>42507</v>
      </c>
      <c r="F6" s="93" t="s">
        <v>198</v>
      </c>
      <c r="G6" s="87" t="s">
        <v>193</v>
      </c>
    </row>
    <row r="7" spans="1:9" ht="20.100000000000001" customHeight="1">
      <c r="A7" s="88">
        <f t="shared" si="0"/>
        <v>5</v>
      </c>
      <c r="B7" s="156" t="e">
        <f>IF(Archiv2014!#REF!&lt;&gt;"",LEFT(Archiv2014!#REF!,5),"")</f>
        <v>#REF!</v>
      </c>
      <c r="C7" s="111" t="s">
        <v>199</v>
      </c>
      <c r="D7" s="96">
        <v>534681697</v>
      </c>
      <c r="E7" s="57">
        <v>42507</v>
      </c>
      <c r="F7" s="93" t="s">
        <v>151</v>
      </c>
      <c r="G7" s="87" t="s">
        <v>193</v>
      </c>
    </row>
    <row r="8" spans="1:9" ht="20.100000000000001" customHeight="1">
      <c r="A8" s="88">
        <f t="shared" si="0"/>
        <v>6</v>
      </c>
      <c r="B8" s="156" t="e">
        <f>IF(Archiv2014!#REF!&lt;&gt;"",LEFT(Archiv2014!#REF!,5),"")</f>
        <v>#REF!</v>
      </c>
      <c r="C8" s="111" t="s">
        <v>200</v>
      </c>
      <c r="D8" s="96">
        <v>788995744</v>
      </c>
      <c r="E8" s="57">
        <v>42507</v>
      </c>
      <c r="F8" s="93" t="s">
        <v>190</v>
      </c>
      <c r="G8" s="87" t="s">
        <v>193</v>
      </c>
    </row>
    <row r="9" spans="1:9" ht="20.100000000000001" customHeight="1">
      <c r="A9" s="88">
        <f t="shared" si="0"/>
        <v>7</v>
      </c>
      <c r="B9" s="156" t="e">
        <f>IF(Archiv2014!#REF!&lt;&gt;"",LEFT(Archiv2014!#REF!,5),"")</f>
        <v>#REF!</v>
      </c>
      <c r="C9" s="110" t="s">
        <v>201</v>
      </c>
      <c r="D9" s="96"/>
      <c r="E9" s="57">
        <v>42507</v>
      </c>
      <c r="F9" s="92" t="s">
        <v>202</v>
      </c>
      <c r="G9" s="54" t="s">
        <v>193</v>
      </c>
    </row>
    <row r="10" spans="1:9" ht="20.100000000000001" customHeight="1">
      <c r="A10" s="88">
        <f t="shared" si="0"/>
        <v>8</v>
      </c>
      <c r="B10" s="156" t="e">
        <f>IF(Archiv2014!#REF!&lt;&gt;"",LEFT(Archiv2014!#REF!,5),"")</f>
        <v>#REF!</v>
      </c>
      <c r="C10" s="110" t="s">
        <v>203</v>
      </c>
      <c r="D10" s="96"/>
      <c r="E10" s="57">
        <v>42507</v>
      </c>
      <c r="F10" s="92" t="s">
        <v>204</v>
      </c>
      <c r="G10" s="54" t="s">
        <v>193</v>
      </c>
    </row>
    <row r="11" spans="1:9" ht="20.100000000000001" customHeight="1">
      <c r="A11" s="88">
        <f t="shared" si="0"/>
        <v>9</v>
      </c>
      <c r="B11" s="156" t="e">
        <f>IF(Archiv2014!#REF!&lt;&gt;"",LEFT(Archiv2014!#REF!,5),"")</f>
        <v>#REF!</v>
      </c>
      <c r="C11" s="110" t="s">
        <v>205</v>
      </c>
      <c r="D11" s="96"/>
      <c r="E11" s="57">
        <v>42507</v>
      </c>
      <c r="F11" s="92" t="s">
        <v>206</v>
      </c>
      <c r="G11" s="54" t="s">
        <v>193</v>
      </c>
    </row>
    <row r="12" spans="1:9" ht="20.100000000000001" customHeight="1">
      <c r="A12" s="88">
        <f t="shared" si="0"/>
        <v>10</v>
      </c>
      <c r="B12" s="156" t="e">
        <f>IF(Archiv2014!#REF!&lt;&gt;"",LEFT(Archiv2014!#REF!,5),"")</f>
        <v>#REF!</v>
      </c>
      <c r="C12" s="110" t="s">
        <v>207</v>
      </c>
      <c r="D12" s="96"/>
      <c r="E12" s="57">
        <v>42507</v>
      </c>
      <c r="F12" s="92" t="s">
        <v>208</v>
      </c>
      <c r="G12" s="54" t="s">
        <v>193</v>
      </c>
    </row>
    <row r="13" spans="1:9" ht="20.100000000000001" customHeight="1">
      <c r="A13" s="88">
        <f t="shared" si="0"/>
        <v>11</v>
      </c>
      <c r="B13" s="156" t="e">
        <f>IF(Archiv2014!#REF!&lt;&gt;"",LEFT(Archiv2014!#REF!,5),"")</f>
        <v>#REF!</v>
      </c>
      <c r="C13" s="110" t="s">
        <v>209</v>
      </c>
      <c r="D13" s="96"/>
      <c r="E13" s="57">
        <v>42507</v>
      </c>
      <c r="F13" s="92" t="s">
        <v>210</v>
      </c>
      <c r="G13" s="54" t="s">
        <v>193</v>
      </c>
    </row>
    <row r="14" spans="1:9" ht="20.100000000000001" customHeight="1">
      <c r="A14" s="88">
        <f t="shared" si="0"/>
        <v>12</v>
      </c>
      <c r="B14" s="156" t="e">
        <f>IF(Archiv2014!#REF!&lt;&gt;"",LEFT(Archiv2014!#REF!,5),"")</f>
        <v>#REF!</v>
      </c>
      <c r="C14" s="110" t="s">
        <v>211</v>
      </c>
      <c r="D14" s="96">
        <v>522818525</v>
      </c>
      <c r="E14" s="57">
        <v>42507</v>
      </c>
      <c r="F14" s="92" t="s">
        <v>212</v>
      </c>
      <c r="G14" s="54" t="s">
        <v>193</v>
      </c>
    </row>
    <row r="15" spans="1:9" ht="20.100000000000001" customHeight="1">
      <c r="A15" s="88">
        <f t="shared" si="0"/>
        <v>13</v>
      </c>
      <c r="B15" s="156" t="e">
        <f>IF(Archiv2014!#REF!&lt;&gt;"",LEFT(Archiv2014!#REF!,5),"")</f>
        <v>#REF!</v>
      </c>
      <c r="C15" s="110" t="s">
        <v>213</v>
      </c>
      <c r="D15" s="96">
        <v>750337156</v>
      </c>
      <c r="E15" s="57">
        <v>42507</v>
      </c>
      <c r="F15" s="92" t="s">
        <v>214</v>
      </c>
      <c r="G15" s="54" t="s">
        <v>193</v>
      </c>
    </row>
    <row r="16" spans="1:9" ht="20.100000000000001" customHeight="1">
      <c r="A16" s="88">
        <f t="shared" si="0"/>
        <v>14</v>
      </c>
      <c r="B16" s="156" t="e">
        <f>IF(Archiv2014!#REF!&lt;&gt;"",LEFT(Archiv2014!#REF!,5),"")</f>
        <v>#REF!</v>
      </c>
      <c r="C16" s="110" t="s">
        <v>215</v>
      </c>
      <c r="D16" s="96">
        <v>509544193</v>
      </c>
      <c r="E16" s="57">
        <v>42507</v>
      </c>
      <c r="F16" s="92" t="s">
        <v>216</v>
      </c>
      <c r="G16" s="54" t="s">
        <v>193</v>
      </c>
    </row>
    <row r="17" spans="1:7" ht="20.100000000000001" customHeight="1">
      <c r="A17" s="88">
        <f t="shared" si="0"/>
        <v>15</v>
      </c>
      <c r="B17" s="156" t="e">
        <f>IF(Archiv2014!#REF!&lt;&gt;"",LEFT(Archiv2014!#REF!,5),"")</f>
        <v>#REF!</v>
      </c>
      <c r="C17" s="110" t="s">
        <v>217</v>
      </c>
      <c r="D17" s="96">
        <v>791430234</v>
      </c>
      <c r="E17" s="57">
        <v>42507</v>
      </c>
      <c r="F17" s="92" t="s">
        <v>180</v>
      </c>
      <c r="G17" s="54" t="s">
        <v>193</v>
      </c>
    </row>
    <row r="660" spans="8:8" ht="20.100000000000001" customHeight="1">
      <c r="H660" s="124"/>
    </row>
    <row r="661" spans="8:8" ht="20.100000000000001" customHeight="1">
      <c r="H661" s="124"/>
    </row>
    <row r="662" spans="8:8" ht="20.100000000000001" customHeight="1">
      <c r="H662" s="124"/>
    </row>
    <row r="663" spans="8:8" ht="20.100000000000001" customHeight="1">
      <c r="H663" s="124"/>
    </row>
    <row r="664" spans="8:8" ht="20.100000000000001" customHeight="1">
      <c r="H664" s="124"/>
    </row>
    <row r="665" spans="8:8" ht="20.100000000000001" customHeight="1">
      <c r="H665" s="124"/>
    </row>
    <row r="666" spans="8:8" ht="20.100000000000001" customHeight="1">
      <c r="H666" s="124"/>
    </row>
    <row r="667" spans="8:8" ht="20.100000000000001" customHeight="1">
      <c r="H667" s="124"/>
    </row>
    <row r="668" spans="8:8" ht="20.100000000000001" customHeight="1">
      <c r="H668" s="124"/>
    </row>
    <row r="669" spans="8:8" ht="20.100000000000001" customHeight="1">
      <c r="H669" s="124"/>
    </row>
    <row r="670" spans="8:8" ht="20.100000000000001" customHeight="1">
      <c r="H670" s="124"/>
    </row>
    <row r="671" spans="8:8" ht="20.100000000000001" customHeight="1">
      <c r="H671" s="124"/>
    </row>
    <row r="672" spans="8:8" ht="20.100000000000001" customHeight="1">
      <c r="H672" s="124"/>
    </row>
    <row r="673" spans="8:8" ht="20.100000000000001" customHeight="1">
      <c r="H673" s="124"/>
    </row>
    <row r="674" spans="8:8" ht="20.100000000000001" customHeight="1">
      <c r="H674" s="124"/>
    </row>
    <row r="675" spans="8:8" ht="20.100000000000001" customHeight="1">
      <c r="H675" s="124"/>
    </row>
    <row r="676" spans="8:8" ht="20.100000000000001" customHeight="1">
      <c r="H676" s="124"/>
    </row>
    <row r="677" spans="8:8" ht="20.100000000000001" customHeight="1">
      <c r="H677" s="124"/>
    </row>
    <row r="678" spans="8:8" ht="20.100000000000001" customHeight="1">
      <c r="H678" s="124"/>
    </row>
    <row r="679" spans="8:8" ht="20.100000000000001" customHeight="1">
      <c r="H679" s="124"/>
    </row>
    <row r="680" spans="8:8" ht="20.100000000000001" customHeight="1">
      <c r="H680" s="124"/>
    </row>
    <row r="681" spans="8:8" ht="20.100000000000001" customHeight="1">
      <c r="H681" s="124"/>
    </row>
    <row r="682" spans="8:8" ht="20.100000000000001" customHeight="1">
      <c r="H682" s="124"/>
    </row>
    <row r="683" spans="8:8" ht="20.100000000000001" customHeight="1">
      <c r="H683" s="124"/>
    </row>
    <row r="684" spans="8:8" ht="20.100000000000001" customHeight="1">
      <c r="H684" s="124"/>
    </row>
    <row r="685" spans="8:8" ht="20.100000000000001" customHeight="1">
      <c r="H685" s="124"/>
    </row>
    <row r="686" spans="8:8" ht="20.100000000000001" customHeight="1">
      <c r="H686" s="124"/>
    </row>
    <row r="687" spans="8:8" ht="20.100000000000001" customHeight="1">
      <c r="H687" s="124"/>
    </row>
    <row r="688" spans="8:8" ht="20.100000000000001" customHeight="1">
      <c r="H688" s="124"/>
    </row>
    <row r="689" spans="8:8" ht="20.100000000000001" customHeight="1">
      <c r="H689" s="124"/>
    </row>
    <row r="690" spans="8:8" ht="20.100000000000001" customHeight="1">
      <c r="H690" s="124"/>
    </row>
    <row r="691" spans="8:8" ht="20.100000000000001" customHeight="1">
      <c r="H691" s="124"/>
    </row>
    <row r="692" spans="8:8" ht="20.100000000000001" customHeight="1">
      <c r="H692" s="124"/>
    </row>
    <row r="693" spans="8:8" ht="20.100000000000001" customHeight="1">
      <c r="H693" s="124"/>
    </row>
    <row r="694" spans="8:8" ht="20.100000000000001" customHeight="1">
      <c r="H694" s="124"/>
    </row>
    <row r="695" spans="8:8" ht="20.100000000000001" customHeight="1">
      <c r="H695" s="124"/>
    </row>
    <row r="696" spans="8:8" ht="20.100000000000001" customHeight="1">
      <c r="H696" s="124"/>
    </row>
    <row r="697" spans="8:8" ht="20.100000000000001" customHeight="1">
      <c r="H697" s="124"/>
    </row>
    <row r="698" spans="8:8" ht="20.100000000000001" customHeight="1">
      <c r="H698" s="124"/>
    </row>
    <row r="699" spans="8:8" ht="20.100000000000001" customHeight="1">
      <c r="H699" s="124"/>
    </row>
    <row r="700" spans="8:8" ht="20.100000000000001" customHeight="1">
      <c r="H700" s="124"/>
    </row>
    <row r="701" spans="8:8" ht="20.100000000000001" customHeight="1" thickBot="1">
      <c r="H701" s="125"/>
    </row>
    <row r="702" spans="8:8" ht="20.100000000000001" customHeight="1" thickTop="1"/>
  </sheetData>
  <mergeCells count="1">
    <mergeCell ref="C1:D1"/>
  </mergeCells>
  <conditionalFormatting sqref="C1">
    <cfRule type="duplicateValues" dxfId="3" priority="10"/>
  </conditionalFormatting>
  <conditionalFormatting sqref="C2">
    <cfRule type="duplicateValues" dxfId="2" priority="9"/>
  </conditionalFormatting>
  <conditionalFormatting sqref="C3:C1048576">
    <cfRule type="duplicateValues" dxfId="1" priority="605"/>
  </conditionalFormatting>
  <pageMargins left="0.19685039370078741" right="0.19685039370078741" top="0.23622047244094491" bottom="0.43307086614173229" header="0.15748031496062992" footer="0.15748031496062992"/>
  <pageSetup paperSize="9" scale="62" fitToHeight="0" orientation="landscape" r:id="rId1"/>
  <headerFooter>
    <oddFooter>&amp;R&amp;P /   &amp;N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>
    <tabColor rgb="FF00B050"/>
    <pageSetUpPr fitToPage="1"/>
  </sheetPr>
  <dimension ref="A1:I2477"/>
  <sheetViews>
    <sheetView tabSelected="1" zoomScale="90" zoomScaleNormal="90" workbookViewId="0">
      <pane ySplit="2" topLeftCell="A3" activePane="bottomLeft" state="frozen"/>
      <selection activeCell="B5" sqref="B5"/>
      <selection pane="bottomLeft" activeCell="D22" sqref="D22"/>
    </sheetView>
  </sheetViews>
  <sheetFormatPr baseColWidth="10" defaultRowHeight="20.100000000000001" customHeight="1"/>
  <cols>
    <col min="1" max="2" width="10.7109375" style="14" customWidth="1"/>
    <col min="3" max="3" width="50.42578125" style="4" customWidth="1"/>
    <col min="4" max="4" width="15.7109375" style="9" customWidth="1"/>
    <col min="5" max="5" width="13.28515625" style="2" customWidth="1"/>
    <col min="6" max="6" width="61.140625" style="2" customWidth="1"/>
    <col min="7" max="7" width="12.140625" customWidth="1"/>
  </cols>
  <sheetData>
    <row r="1" spans="1:9" ht="51.75" customHeight="1" thickBot="1">
      <c r="A1" s="12"/>
      <c r="B1" s="12"/>
      <c r="C1" s="171" t="s">
        <v>87</v>
      </c>
      <c r="D1" s="172"/>
      <c r="E1" s="5"/>
      <c r="F1" s="118" t="s">
        <v>149</v>
      </c>
      <c r="G1" s="112">
        <f ca="1">TODAY()</f>
        <v>42589</v>
      </c>
      <c r="H1" s="6" t="s">
        <v>18</v>
      </c>
      <c r="I1" s="6" t="s">
        <v>77</v>
      </c>
    </row>
    <row r="2" spans="1:9" ht="56.25" customHeight="1">
      <c r="A2" s="17" t="s">
        <v>150</v>
      </c>
      <c r="B2" s="89" t="s">
        <v>185</v>
      </c>
      <c r="C2" s="119" t="s">
        <v>147</v>
      </c>
      <c r="D2" s="82" t="s">
        <v>139</v>
      </c>
      <c r="E2" s="123" t="s">
        <v>1</v>
      </c>
      <c r="F2" s="120" t="s">
        <v>17</v>
      </c>
      <c r="G2" s="160" t="s">
        <v>194</v>
      </c>
      <c r="H2" s="114">
        <f ca="1">COUNTIF(E:E,G1)</f>
        <v>0</v>
      </c>
      <c r="I2" s="116">
        <f>MATCH(MAX(A:A),A:A)</f>
        <v>14</v>
      </c>
    </row>
    <row r="3" spans="1:9" ht="20.100000000000001" customHeight="1">
      <c r="A3" s="98">
        <v>1</v>
      </c>
      <c r="B3" s="99" t="s">
        <v>113</v>
      </c>
      <c r="C3" s="109">
        <v>6917993</v>
      </c>
      <c r="D3" s="101">
        <v>802028779</v>
      </c>
      <c r="E3" s="57">
        <v>42373</v>
      </c>
      <c r="F3" s="56"/>
      <c r="G3" s="81"/>
    </row>
    <row r="4" spans="1:9" ht="20.100000000000001" customHeight="1">
      <c r="A4" s="98">
        <v>2</v>
      </c>
      <c r="B4" s="127" t="s">
        <v>113</v>
      </c>
      <c r="C4" s="157">
        <v>6921177</v>
      </c>
      <c r="D4" s="126"/>
      <c r="E4" s="57">
        <v>42373</v>
      </c>
      <c r="F4" s="56" t="s">
        <v>159</v>
      </c>
      <c r="G4" s="81"/>
    </row>
    <row r="5" spans="1:9" ht="20.100000000000001" customHeight="1">
      <c r="A5" s="98">
        <v>3</v>
      </c>
      <c r="B5" s="127" t="s">
        <v>113</v>
      </c>
      <c r="C5" s="157">
        <v>6918058</v>
      </c>
      <c r="D5" s="126"/>
      <c r="E5" s="57">
        <v>42373</v>
      </c>
      <c r="F5" s="56" t="s">
        <v>160</v>
      </c>
      <c r="G5" s="81"/>
    </row>
    <row r="6" spans="1:9" ht="20.100000000000001" customHeight="1">
      <c r="A6" s="98">
        <v>4</v>
      </c>
      <c r="B6" s="127" t="s">
        <v>113</v>
      </c>
      <c r="C6" s="157">
        <v>6920799</v>
      </c>
      <c r="D6" s="126">
        <v>525150033</v>
      </c>
      <c r="E6" s="57">
        <v>42373</v>
      </c>
      <c r="F6" s="56"/>
      <c r="G6" s="81"/>
    </row>
    <row r="7" spans="1:9" ht="20.100000000000001" customHeight="1">
      <c r="A7" s="98">
        <v>5</v>
      </c>
      <c r="B7" s="127" t="s">
        <v>113</v>
      </c>
      <c r="C7" s="157">
        <v>6920807</v>
      </c>
      <c r="D7" s="126">
        <v>525150033</v>
      </c>
      <c r="E7" s="57">
        <v>42373</v>
      </c>
      <c r="F7" s="56"/>
      <c r="G7" s="81"/>
    </row>
    <row r="8" spans="1:9" ht="20.100000000000001" customHeight="1">
      <c r="A8" s="98">
        <v>6</v>
      </c>
      <c r="B8" s="127" t="s">
        <v>113</v>
      </c>
      <c r="C8" s="157">
        <v>6919023</v>
      </c>
      <c r="D8" s="126"/>
      <c r="E8" s="57">
        <v>42373</v>
      </c>
      <c r="F8" s="56" t="s">
        <v>161</v>
      </c>
      <c r="G8" s="81"/>
    </row>
    <row r="9" spans="1:9" ht="20.100000000000001" customHeight="1">
      <c r="A9" s="98">
        <v>7</v>
      </c>
      <c r="B9" s="127" t="s">
        <v>113</v>
      </c>
      <c r="C9" s="157">
        <v>6920724</v>
      </c>
      <c r="D9" s="126">
        <v>533421467</v>
      </c>
      <c r="E9" s="57">
        <v>42373</v>
      </c>
      <c r="F9" s="56"/>
      <c r="G9" s="81"/>
    </row>
    <row r="10" spans="1:9" ht="20.100000000000001" customHeight="1">
      <c r="A10" s="98">
        <v>8</v>
      </c>
      <c r="B10" s="127" t="s">
        <v>113</v>
      </c>
      <c r="C10" s="157">
        <v>6921367</v>
      </c>
      <c r="D10" s="126">
        <v>422788851</v>
      </c>
      <c r="E10" s="57">
        <v>42373</v>
      </c>
      <c r="F10" s="56"/>
      <c r="G10" s="81"/>
    </row>
    <row r="11" spans="1:9" ht="20.100000000000001" customHeight="1">
      <c r="A11" s="98">
        <v>9</v>
      </c>
      <c r="B11" s="127" t="s">
        <v>113</v>
      </c>
      <c r="C11" s="157" t="s">
        <v>91</v>
      </c>
      <c r="D11" s="126">
        <v>318653094</v>
      </c>
      <c r="E11" s="57">
        <v>42373</v>
      </c>
      <c r="F11" s="56"/>
      <c r="G11" s="81"/>
    </row>
    <row r="12" spans="1:9" ht="20.100000000000001" customHeight="1">
      <c r="A12" s="98">
        <v>10</v>
      </c>
      <c r="B12" s="127" t="s">
        <v>113</v>
      </c>
      <c r="C12" s="157">
        <v>6921425</v>
      </c>
      <c r="D12" s="126">
        <v>479459570</v>
      </c>
      <c r="E12" s="57">
        <v>42373</v>
      </c>
      <c r="F12" s="56"/>
      <c r="G12" s="81"/>
    </row>
    <row r="13" spans="1:9" ht="20.100000000000001" customHeight="1">
      <c r="A13" s="98">
        <v>11</v>
      </c>
      <c r="B13" s="127" t="s">
        <v>113</v>
      </c>
      <c r="C13" s="157" t="s">
        <v>91</v>
      </c>
      <c r="D13" s="126">
        <v>790466668</v>
      </c>
      <c r="E13" s="57">
        <v>42373</v>
      </c>
      <c r="F13" s="56"/>
      <c r="G13" s="81"/>
    </row>
    <row r="14" spans="1:9" ht="20.100000000000001" customHeight="1">
      <c r="A14" s="98">
        <v>12</v>
      </c>
      <c r="B14" s="127" t="s">
        <v>113</v>
      </c>
      <c r="C14" s="157">
        <v>6921359</v>
      </c>
      <c r="D14" s="126">
        <v>448455522</v>
      </c>
      <c r="E14" s="57">
        <v>42373</v>
      </c>
      <c r="F14" s="56"/>
      <c r="G14" s="81"/>
    </row>
    <row r="2396" spans="7:7" ht="20.100000000000001" customHeight="1">
      <c r="G2396" s="91"/>
    </row>
    <row r="2397" spans="7:7" ht="20.100000000000001" customHeight="1">
      <c r="G2397" s="91"/>
    </row>
    <row r="2398" spans="7:7" ht="20.100000000000001" customHeight="1">
      <c r="G2398" s="91"/>
    </row>
    <row r="2399" spans="7:7" ht="20.100000000000001" customHeight="1">
      <c r="G2399" s="91"/>
    </row>
    <row r="2400" spans="7:7" ht="20.100000000000001" customHeight="1">
      <c r="G2400" s="91"/>
    </row>
    <row r="2401" spans="7:7" ht="20.100000000000001" customHeight="1">
      <c r="G2401" s="91"/>
    </row>
    <row r="2402" spans="7:7" ht="20.100000000000001" customHeight="1">
      <c r="G2402" s="91"/>
    </row>
    <row r="2403" spans="7:7" ht="20.100000000000001" customHeight="1">
      <c r="G2403" s="91"/>
    </row>
    <row r="2404" spans="7:7" ht="20.100000000000001" customHeight="1">
      <c r="G2404" s="91"/>
    </row>
    <row r="2405" spans="7:7" ht="20.100000000000001" customHeight="1">
      <c r="G2405" s="91"/>
    </row>
    <row r="2406" spans="7:7" ht="20.100000000000001" customHeight="1">
      <c r="G2406" s="91"/>
    </row>
    <row r="2407" spans="7:7" ht="20.100000000000001" customHeight="1">
      <c r="G2407" s="91"/>
    </row>
    <row r="2408" spans="7:7" ht="20.100000000000001" customHeight="1">
      <c r="G2408" s="91"/>
    </row>
    <row r="2409" spans="7:7" ht="20.100000000000001" customHeight="1">
      <c r="G2409" s="91"/>
    </row>
    <row r="2410" spans="7:7" ht="20.100000000000001" customHeight="1">
      <c r="G2410" s="91"/>
    </row>
    <row r="2411" spans="7:7" ht="20.100000000000001" customHeight="1">
      <c r="G2411" s="91"/>
    </row>
    <row r="2412" spans="7:7" ht="20.100000000000001" customHeight="1">
      <c r="G2412" s="91"/>
    </row>
    <row r="2413" spans="7:7" ht="20.100000000000001" customHeight="1">
      <c r="G2413" s="91"/>
    </row>
    <row r="2414" spans="7:7" ht="20.100000000000001" customHeight="1">
      <c r="G2414" s="91"/>
    </row>
    <row r="2415" spans="7:7" ht="20.100000000000001" customHeight="1">
      <c r="G2415" s="91"/>
    </row>
    <row r="2416" spans="7:7" ht="20.100000000000001" customHeight="1">
      <c r="G2416" s="91"/>
    </row>
    <row r="2465" spans="7:7" ht="20.100000000000001" customHeight="1">
      <c r="G2465" s="54"/>
    </row>
    <row r="2466" spans="7:7" ht="20.100000000000001" customHeight="1">
      <c r="G2466" s="54"/>
    </row>
    <row r="2467" spans="7:7" ht="20.100000000000001" customHeight="1">
      <c r="G2467" s="54"/>
    </row>
    <row r="2468" spans="7:7" ht="20.100000000000001" customHeight="1">
      <c r="G2468" s="54"/>
    </row>
    <row r="2469" spans="7:7" ht="20.100000000000001" customHeight="1">
      <c r="G2469" s="54"/>
    </row>
    <row r="2470" spans="7:7" ht="20.100000000000001" customHeight="1">
      <c r="G2470" s="54"/>
    </row>
    <row r="2471" spans="7:7" ht="20.100000000000001" customHeight="1">
      <c r="G2471" s="54"/>
    </row>
    <row r="2472" spans="7:7" ht="20.100000000000001" customHeight="1">
      <c r="G2472" s="54"/>
    </row>
    <row r="2473" spans="7:7" ht="20.100000000000001" customHeight="1">
      <c r="G2473" s="54"/>
    </row>
    <row r="2474" spans="7:7" ht="20.100000000000001" customHeight="1">
      <c r="G2474" s="54"/>
    </row>
    <row r="2475" spans="7:7" ht="20.100000000000001" customHeight="1">
      <c r="G2475" s="54"/>
    </row>
    <row r="2476" spans="7:7" ht="20.100000000000001" customHeight="1">
      <c r="G2476" s="54"/>
    </row>
    <row r="2477" spans="7:7" ht="20.100000000000001" customHeight="1">
      <c r="G2477" s="56"/>
    </row>
  </sheetData>
  <mergeCells count="1">
    <mergeCell ref="C1:D1"/>
  </mergeCells>
  <conditionalFormatting sqref="C1:C1048576">
    <cfRule type="duplicateValues" dxfId="0" priority="612"/>
  </conditionalFormatting>
  <pageMargins left="0.19685039370078741" right="0.19685039370078741" top="0.23622047244094491" bottom="0.43307086614173229" header="0.15748031496062992" footer="0.15748031496062992"/>
  <pageSetup paperSize="9" scale="74" fitToHeight="0" orientation="landscape" r:id="rId1"/>
  <headerFooter>
    <oddFooter>&amp;R&amp;P /   &amp;N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C521"/>
  <sheetViews>
    <sheetView workbookViewId="0">
      <pane ySplit="3" topLeftCell="A483" activePane="bottomLeft" state="frozen"/>
      <selection pane="bottomLeft" activeCell="E377" sqref="E377"/>
    </sheetView>
  </sheetViews>
  <sheetFormatPr baseColWidth="10" defaultRowHeight="14.25"/>
  <cols>
    <col min="1" max="1" width="10.85546875" bestFit="1" customWidth="1"/>
    <col min="2" max="2" width="5" bestFit="1" customWidth="1"/>
    <col min="3" max="3" width="28.42578125" style="9" customWidth="1"/>
    <col min="4" max="9" width="9.5703125" customWidth="1"/>
    <col min="10" max="10" width="15.140625" style="52" customWidth="1"/>
    <col min="11" max="11" width="6.140625" customWidth="1"/>
    <col min="12" max="12" width="18.85546875" style="1" bestFit="1" customWidth="1"/>
    <col min="13" max="13" width="14.28515625" style="1" bestFit="1" customWidth="1"/>
    <col min="14" max="14" width="4.7109375" style="1" customWidth="1"/>
    <col min="15" max="15" width="2.28515625" customWidth="1"/>
    <col min="16" max="16" width="13.7109375" customWidth="1"/>
    <col min="17" max="28" width="9.85546875" customWidth="1"/>
  </cols>
  <sheetData>
    <row r="1" spans="1:29" ht="6.75" customHeight="1" thickBot="1">
      <c r="C1" s="19">
        <f>DATE(C2,1,1)</f>
        <v>42370</v>
      </c>
    </row>
    <row r="2" spans="1:29" ht="20.25" customHeight="1" thickBot="1">
      <c r="A2" s="173" t="s">
        <v>88</v>
      </c>
      <c r="B2" s="174"/>
      <c r="C2" s="20">
        <v>2016</v>
      </c>
      <c r="D2" s="21"/>
      <c r="E2" s="21"/>
      <c r="F2" s="21"/>
      <c r="G2" s="21"/>
      <c r="H2" s="21"/>
      <c r="I2" s="21"/>
      <c r="J2" s="65" t="s">
        <v>123</v>
      </c>
      <c r="L2" s="1" t="s">
        <v>35</v>
      </c>
      <c r="M2" s="147">
        <f>AN</f>
        <v>2016</v>
      </c>
      <c r="P2" t="s">
        <v>183</v>
      </c>
    </row>
    <row r="3" spans="1:29" ht="18.75" customHeight="1">
      <c r="A3" s="8" t="s">
        <v>21</v>
      </c>
      <c r="B3" s="8" t="s">
        <v>16</v>
      </c>
      <c r="C3" s="10" t="s">
        <v>1</v>
      </c>
      <c r="D3" s="22" t="s">
        <v>78</v>
      </c>
      <c r="E3" s="22" t="s">
        <v>79</v>
      </c>
      <c r="F3" s="22" t="s">
        <v>80</v>
      </c>
      <c r="G3" s="22" t="s">
        <v>81</v>
      </c>
      <c r="H3" s="22" t="s">
        <v>82</v>
      </c>
      <c r="I3" s="22" t="s">
        <v>83</v>
      </c>
      <c r="J3" s="51" t="s">
        <v>96</v>
      </c>
      <c r="L3" s="148" t="s">
        <v>22</v>
      </c>
      <c r="M3" s="149">
        <f>ROUND(DATE(AN,4,MOD(234-11*MOD(AN,19),30))/7,0)*7-6</f>
        <v>42456</v>
      </c>
      <c r="N3" s="11"/>
    </row>
    <row r="4" spans="1:29" ht="15" thickBot="1">
      <c r="A4">
        <v>1</v>
      </c>
      <c r="B4">
        <v>1</v>
      </c>
      <c r="C4" s="7">
        <v>42006</v>
      </c>
      <c r="D4">
        <f>COUNTIF(LIASSE75!$E:$E,STAT2015!$C4)</f>
        <v>0</v>
      </c>
      <c r="E4">
        <f>COUNTIF(liasse78[[#All],[Date]],STAT2015!$C4)</f>
        <v>0</v>
      </c>
      <c r="F4">
        <f>COUNTIF(liasse92[[#All],[Date]],STAT2015!$C4)</f>
        <v>0</v>
      </c>
      <c r="G4">
        <f>COUNTIF(liasse93[[#All],[Date]],STAT2015!$C4)</f>
        <v>0</v>
      </c>
      <c r="H4">
        <f>COUNTIF(liasse94[[#All],[Date]],STAT2015!$C4)</f>
        <v>0</v>
      </c>
      <c r="I4">
        <f>COUNTIF(liasse95[[#All],[Date]],STAT2015!$C4)</f>
        <v>0</v>
      </c>
      <c r="J4" s="52">
        <f t="shared" ref="J4" si="0">SUM(D4:I4)</f>
        <v>0</v>
      </c>
      <c r="L4" s="150" t="s">
        <v>23</v>
      </c>
      <c r="M4" s="151">
        <f>DATE(AN,1,1)</f>
        <v>42370</v>
      </c>
      <c r="N4" s="175" t="s">
        <v>24</v>
      </c>
    </row>
    <row r="5" spans="1:29">
      <c r="A5">
        <v>2</v>
      </c>
      <c r="B5">
        <v>1</v>
      </c>
      <c r="C5" s="7">
        <v>42009</v>
      </c>
      <c r="D5">
        <v>663</v>
      </c>
      <c r="E5">
        <v>67</v>
      </c>
      <c r="F5">
        <v>262</v>
      </c>
      <c r="G5">
        <v>99</v>
      </c>
      <c r="H5">
        <v>53</v>
      </c>
      <c r="I5">
        <v>53</v>
      </c>
      <c r="J5" s="52">
        <v>1197</v>
      </c>
      <c r="L5" s="150" t="s">
        <v>25</v>
      </c>
      <c r="M5" s="151">
        <f>DATE(AN,5,1)</f>
        <v>42491</v>
      </c>
      <c r="N5" s="175"/>
      <c r="P5" s="67">
        <v>2015</v>
      </c>
      <c r="Q5" s="155">
        <v>42005</v>
      </c>
      <c r="R5" s="155">
        <v>42036</v>
      </c>
      <c r="S5" s="155">
        <v>42064</v>
      </c>
      <c r="T5" s="155">
        <v>42095</v>
      </c>
      <c r="U5" s="155">
        <v>42125</v>
      </c>
      <c r="V5" s="155">
        <v>42156</v>
      </c>
      <c r="W5" s="155">
        <v>42186</v>
      </c>
      <c r="X5" s="155">
        <v>42217</v>
      </c>
      <c r="Y5" s="155">
        <v>42248</v>
      </c>
      <c r="Z5" s="155">
        <v>42278</v>
      </c>
      <c r="AA5" s="155">
        <v>42309</v>
      </c>
      <c r="AB5" s="155">
        <v>42339</v>
      </c>
    </row>
    <row r="6" spans="1:29" ht="15" thickBot="1">
      <c r="A6">
        <v>2</v>
      </c>
      <c r="B6">
        <v>1</v>
      </c>
      <c r="C6" s="7">
        <v>42010</v>
      </c>
      <c r="D6">
        <v>394</v>
      </c>
      <c r="E6">
        <v>54</v>
      </c>
      <c r="F6">
        <v>129</v>
      </c>
      <c r="G6">
        <v>27</v>
      </c>
      <c r="H6">
        <v>45</v>
      </c>
      <c r="I6">
        <v>39</v>
      </c>
      <c r="J6" s="52">
        <v>688</v>
      </c>
      <c r="L6" s="150" t="s">
        <v>26</v>
      </c>
      <c r="M6" s="151">
        <f>DATE(AN,5,8)</f>
        <v>42498</v>
      </c>
      <c r="N6" s="175"/>
      <c r="P6" s="68"/>
      <c r="Q6" s="70">
        <v>1</v>
      </c>
      <c r="R6" s="70">
        <v>2</v>
      </c>
      <c r="S6" s="70">
        <v>3</v>
      </c>
      <c r="T6" s="70">
        <v>4</v>
      </c>
      <c r="U6" s="70">
        <v>5</v>
      </c>
      <c r="V6" s="70">
        <v>6</v>
      </c>
      <c r="W6" s="70">
        <v>7</v>
      </c>
      <c r="X6" s="70">
        <v>8</v>
      </c>
      <c r="Y6" s="70">
        <v>9</v>
      </c>
      <c r="Z6" s="70">
        <v>10</v>
      </c>
      <c r="AA6" s="70">
        <v>11</v>
      </c>
      <c r="AB6" s="70">
        <v>12</v>
      </c>
    </row>
    <row r="7" spans="1:29">
      <c r="A7">
        <v>2</v>
      </c>
      <c r="B7">
        <v>1</v>
      </c>
      <c r="C7" s="7">
        <v>42011</v>
      </c>
      <c r="D7">
        <v>263</v>
      </c>
      <c r="E7">
        <v>62</v>
      </c>
      <c r="F7">
        <v>104</v>
      </c>
      <c r="G7">
        <v>52</v>
      </c>
      <c r="H7">
        <v>42</v>
      </c>
      <c r="I7">
        <v>31</v>
      </c>
      <c r="J7" s="52">
        <v>554</v>
      </c>
      <c r="L7" s="150" t="s">
        <v>27</v>
      </c>
      <c r="M7" s="151">
        <f>DATE(AN,7,14)</f>
        <v>42565</v>
      </c>
      <c r="N7" s="175"/>
      <c r="P7" s="25" t="s">
        <v>78</v>
      </c>
      <c r="Q7" s="69">
        <f>SUMIF($B$4:$B$255,Q$6,$D$4:$D$255)</f>
        <v>5489</v>
      </c>
      <c r="R7" s="23">
        <f t="shared" ref="R7:AB7" si="1">SUMIF($B$4:$B$255,R$6,$D$4:$D$255)</f>
        <v>7358</v>
      </c>
      <c r="S7" s="23">
        <f t="shared" si="1"/>
        <v>6264</v>
      </c>
      <c r="T7" s="23">
        <f t="shared" si="1"/>
        <v>5709</v>
      </c>
      <c r="U7" s="23">
        <f t="shared" si="1"/>
        <v>4433</v>
      </c>
      <c r="V7" s="23">
        <f t="shared" si="1"/>
        <v>6730</v>
      </c>
      <c r="W7" s="23">
        <f t="shared" si="1"/>
        <v>8280</v>
      </c>
      <c r="X7" s="23">
        <f t="shared" si="1"/>
        <v>4413</v>
      </c>
      <c r="Y7" s="23">
        <f t="shared" si="1"/>
        <v>5562</v>
      </c>
      <c r="Z7" s="23">
        <f t="shared" si="1"/>
        <v>6614</v>
      </c>
      <c r="AA7" s="23">
        <f t="shared" si="1"/>
        <v>6130</v>
      </c>
      <c r="AB7" s="23">
        <f t="shared" si="1"/>
        <v>7915</v>
      </c>
    </row>
    <row r="8" spans="1:29">
      <c r="A8">
        <v>2</v>
      </c>
      <c r="B8">
        <v>1</v>
      </c>
      <c r="C8" s="7">
        <v>42012</v>
      </c>
      <c r="D8">
        <v>248</v>
      </c>
      <c r="E8">
        <v>45</v>
      </c>
      <c r="F8">
        <v>80</v>
      </c>
      <c r="G8">
        <v>48</v>
      </c>
      <c r="H8">
        <v>43</v>
      </c>
      <c r="I8">
        <v>24</v>
      </c>
      <c r="J8" s="52">
        <v>488</v>
      </c>
      <c r="L8" s="150" t="s">
        <v>28</v>
      </c>
      <c r="M8" s="151">
        <f>DATE(AN,8,15)</f>
        <v>42597</v>
      </c>
      <c r="N8" s="175"/>
      <c r="P8" s="25" t="s">
        <v>79</v>
      </c>
      <c r="Q8" s="69">
        <f>SUMIF($B$4:$B$255,Q$6,$E$4:$E$255)</f>
        <v>1041</v>
      </c>
      <c r="R8" s="24">
        <f t="shared" ref="R8:AB8" si="2">SUMIF($B$4:$B$255,R$6,$E$4:$E$255)</f>
        <v>1080</v>
      </c>
      <c r="S8" s="24">
        <f t="shared" si="2"/>
        <v>1087</v>
      </c>
      <c r="T8" s="24">
        <f t="shared" si="2"/>
        <v>959</v>
      </c>
      <c r="U8" s="24">
        <f t="shared" si="2"/>
        <v>705</v>
      </c>
      <c r="V8" s="24">
        <f t="shared" si="2"/>
        <v>937</v>
      </c>
      <c r="W8" s="24">
        <f t="shared" si="2"/>
        <v>1204</v>
      </c>
      <c r="X8" s="24">
        <f t="shared" si="2"/>
        <v>734</v>
      </c>
      <c r="Y8" s="24">
        <f t="shared" si="2"/>
        <v>920</v>
      </c>
      <c r="Z8" s="24">
        <f t="shared" si="2"/>
        <v>1072</v>
      </c>
      <c r="AA8" s="24">
        <f t="shared" si="2"/>
        <v>1008</v>
      </c>
      <c r="AB8" s="24">
        <f t="shared" si="2"/>
        <v>1462</v>
      </c>
    </row>
    <row r="9" spans="1:29">
      <c r="A9">
        <v>2</v>
      </c>
      <c r="B9">
        <v>1</v>
      </c>
      <c r="C9" s="7">
        <v>42013</v>
      </c>
      <c r="D9">
        <v>331</v>
      </c>
      <c r="E9">
        <v>61</v>
      </c>
      <c r="F9">
        <v>108</v>
      </c>
      <c r="G9">
        <v>2</v>
      </c>
      <c r="H9">
        <v>52</v>
      </c>
      <c r="I9">
        <v>26</v>
      </c>
      <c r="J9" s="52">
        <v>580</v>
      </c>
      <c r="L9" s="150" t="s">
        <v>29</v>
      </c>
      <c r="M9" s="151">
        <f>DATE(AN,11,1)</f>
        <v>42675</v>
      </c>
      <c r="N9" s="175"/>
      <c r="P9" s="25" t="s">
        <v>80</v>
      </c>
      <c r="Q9" s="69">
        <f>SUMIF($B$4:$B$255,Q$6,$F$4:$F$255)</f>
        <v>2192</v>
      </c>
      <c r="R9" s="24">
        <f t="shared" ref="R9:AB9" si="3">SUMIF($B$4:$B$255,R$6,$F$4:$F$255)</f>
        <v>2191</v>
      </c>
      <c r="S9" s="24">
        <f t="shared" si="3"/>
        <v>2211</v>
      </c>
      <c r="T9" s="24">
        <f t="shared" si="3"/>
        <v>1832</v>
      </c>
      <c r="U9" s="24">
        <f t="shared" si="3"/>
        <v>1467</v>
      </c>
      <c r="V9" s="24">
        <f t="shared" si="3"/>
        <v>2304</v>
      </c>
      <c r="W9" s="24">
        <f t="shared" si="3"/>
        <v>2646</v>
      </c>
      <c r="X9" s="24">
        <f t="shared" si="3"/>
        <v>1845</v>
      </c>
      <c r="Y9" s="24">
        <f t="shared" si="3"/>
        <v>2011</v>
      </c>
      <c r="Z9" s="24">
        <f t="shared" si="3"/>
        <v>2384</v>
      </c>
      <c r="AA9" s="24">
        <f t="shared" si="3"/>
        <v>2223</v>
      </c>
      <c r="AB9" s="24">
        <f t="shared" si="3"/>
        <v>2870</v>
      </c>
    </row>
    <row r="10" spans="1:29">
      <c r="A10">
        <v>3</v>
      </c>
      <c r="B10">
        <v>1</v>
      </c>
      <c r="C10" s="7">
        <v>42016</v>
      </c>
      <c r="D10">
        <v>281</v>
      </c>
      <c r="E10">
        <v>49</v>
      </c>
      <c r="F10">
        <v>105</v>
      </c>
      <c r="G10">
        <v>53</v>
      </c>
      <c r="H10">
        <v>35</v>
      </c>
      <c r="I10">
        <v>18</v>
      </c>
      <c r="J10" s="52">
        <v>541</v>
      </c>
      <c r="L10" s="150" t="s">
        <v>30</v>
      </c>
      <c r="M10" s="151">
        <f>DATE(AN,11,11)</f>
        <v>42685</v>
      </c>
      <c r="N10" s="175"/>
      <c r="P10" s="25" t="s">
        <v>81</v>
      </c>
      <c r="Q10" s="69">
        <f>SUMIF($B$4:$B$255,Q$6,$G$4:$G$255)</f>
        <v>1092</v>
      </c>
      <c r="R10" s="24">
        <f t="shared" ref="R10:AB10" si="4">SUMIF($B$4:$B$255,R$6,$G$4:$G$255)</f>
        <v>1260</v>
      </c>
      <c r="S10" s="24">
        <f t="shared" si="4"/>
        <v>1312</v>
      </c>
      <c r="T10" s="24">
        <f t="shared" si="4"/>
        <v>1153</v>
      </c>
      <c r="U10" s="24">
        <f t="shared" si="4"/>
        <v>925</v>
      </c>
      <c r="V10" s="24">
        <f t="shared" si="4"/>
        <v>1207</v>
      </c>
      <c r="W10" s="24">
        <f t="shared" si="4"/>
        <v>1367</v>
      </c>
      <c r="X10" s="24">
        <f t="shared" si="4"/>
        <v>880</v>
      </c>
      <c r="Y10" s="24">
        <f t="shared" si="4"/>
        <v>1069</v>
      </c>
      <c r="Z10" s="24">
        <f t="shared" si="4"/>
        <v>1279</v>
      </c>
      <c r="AA10" s="24">
        <f t="shared" si="4"/>
        <v>1245</v>
      </c>
      <c r="AB10" s="24">
        <f t="shared" si="4"/>
        <v>1546</v>
      </c>
    </row>
    <row r="11" spans="1:29">
      <c r="A11">
        <v>3</v>
      </c>
      <c r="B11">
        <v>1</v>
      </c>
      <c r="C11" s="7">
        <v>42017</v>
      </c>
      <c r="D11">
        <v>338</v>
      </c>
      <c r="E11">
        <v>45</v>
      </c>
      <c r="F11">
        <v>71</v>
      </c>
      <c r="G11">
        <v>72</v>
      </c>
      <c r="H11">
        <v>47</v>
      </c>
      <c r="I11">
        <v>43</v>
      </c>
      <c r="J11" s="52">
        <v>616</v>
      </c>
      <c r="L11" s="150" t="s">
        <v>31</v>
      </c>
      <c r="M11" s="151">
        <f>DATE(AN,12,25)</f>
        <v>42729</v>
      </c>
      <c r="N11" s="175"/>
      <c r="P11" s="25" t="s">
        <v>82</v>
      </c>
      <c r="Q11" s="69">
        <f>SUMIF($B$4:$B$255,Q$6,$H$4:$H$255)</f>
        <v>867</v>
      </c>
      <c r="R11" s="24">
        <f t="shared" ref="R11:AB11" si="5">SUMIF($B$4:$B$255,R$6,$H$4:$H$255)</f>
        <v>870</v>
      </c>
      <c r="S11" s="24">
        <f t="shared" si="5"/>
        <v>909</v>
      </c>
      <c r="T11" s="24">
        <f t="shared" si="5"/>
        <v>755</v>
      </c>
      <c r="U11" s="24">
        <f t="shared" si="5"/>
        <v>604</v>
      </c>
      <c r="V11" s="24">
        <f t="shared" si="5"/>
        <v>844</v>
      </c>
      <c r="W11" s="24">
        <f t="shared" si="5"/>
        <v>1069</v>
      </c>
      <c r="X11" s="24">
        <f t="shared" si="5"/>
        <v>642</v>
      </c>
      <c r="Y11" s="24">
        <f t="shared" si="5"/>
        <v>725</v>
      </c>
      <c r="Z11" s="24">
        <f t="shared" si="5"/>
        <v>928</v>
      </c>
      <c r="AA11" s="24">
        <f t="shared" si="5"/>
        <v>870</v>
      </c>
      <c r="AB11" s="24">
        <f t="shared" si="5"/>
        <v>1097</v>
      </c>
    </row>
    <row r="12" spans="1:29" ht="15" thickBot="1">
      <c r="A12">
        <v>3</v>
      </c>
      <c r="B12">
        <v>1</v>
      </c>
      <c r="C12" s="7">
        <v>42018</v>
      </c>
      <c r="D12">
        <v>252</v>
      </c>
      <c r="E12">
        <v>12</v>
      </c>
      <c r="F12">
        <v>91</v>
      </c>
      <c r="G12">
        <v>62</v>
      </c>
      <c r="H12">
        <v>27</v>
      </c>
      <c r="I12">
        <v>28</v>
      </c>
      <c r="J12" s="52">
        <v>472</v>
      </c>
      <c r="L12" s="150" t="s">
        <v>32</v>
      </c>
      <c r="M12" s="151">
        <f>M3+1</f>
        <v>42457</v>
      </c>
      <c r="N12" s="175"/>
      <c r="P12" s="26" t="s">
        <v>83</v>
      </c>
      <c r="Q12" s="69">
        <f>SUMIF($B$4:$B$255,Q$6,$I$4:$I$255)</f>
        <v>607</v>
      </c>
      <c r="R12" s="24">
        <f t="shared" ref="R12:AB12" si="6">SUMIF($B$4:$B$255,R$6,$I$4:$I$255)</f>
        <v>579</v>
      </c>
      <c r="S12" s="24">
        <f t="shared" si="6"/>
        <v>580</v>
      </c>
      <c r="T12" s="24">
        <f t="shared" si="6"/>
        <v>642</v>
      </c>
      <c r="U12" s="24">
        <f t="shared" si="6"/>
        <v>487</v>
      </c>
      <c r="V12" s="24">
        <f t="shared" si="6"/>
        <v>530</v>
      </c>
      <c r="W12" s="24">
        <f t="shared" si="6"/>
        <v>545</v>
      </c>
      <c r="X12" s="24">
        <f t="shared" si="6"/>
        <v>470</v>
      </c>
      <c r="Y12" s="24">
        <f t="shared" si="6"/>
        <v>456</v>
      </c>
      <c r="Z12" s="24">
        <f t="shared" si="6"/>
        <v>630</v>
      </c>
      <c r="AA12" s="24">
        <f t="shared" si="6"/>
        <v>499</v>
      </c>
      <c r="AB12" s="24">
        <f t="shared" si="6"/>
        <v>878</v>
      </c>
    </row>
    <row r="13" spans="1:29">
      <c r="A13">
        <v>3</v>
      </c>
      <c r="B13">
        <v>1</v>
      </c>
      <c r="C13" s="7">
        <v>42019</v>
      </c>
      <c r="D13">
        <v>403</v>
      </c>
      <c r="E13">
        <v>105</v>
      </c>
      <c r="F13">
        <v>112</v>
      </c>
      <c r="G13">
        <v>68</v>
      </c>
      <c r="H13">
        <v>35</v>
      </c>
      <c r="I13">
        <v>26</v>
      </c>
      <c r="J13" s="52">
        <v>749</v>
      </c>
      <c r="L13" s="150" t="s">
        <v>33</v>
      </c>
      <c r="M13" s="151">
        <f>M3+39</f>
        <v>42495</v>
      </c>
      <c r="N13" s="175"/>
      <c r="P13" s="33" t="s">
        <v>98</v>
      </c>
      <c r="Q13" s="30">
        <f>SUM(Q7:Q12)</f>
        <v>11288</v>
      </c>
      <c r="R13" s="30">
        <f t="shared" ref="R13:AB13" si="7">SUM(R7:R12)</f>
        <v>13338</v>
      </c>
      <c r="S13" s="30">
        <f t="shared" si="7"/>
        <v>12363</v>
      </c>
      <c r="T13" s="30">
        <f t="shared" si="7"/>
        <v>11050</v>
      </c>
      <c r="U13" s="30">
        <f t="shared" si="7"/>
        <v>8621</v>
      </c>
      <c r="V13" s="30">
        <f t="shared" si="7"/>
        <v>12552</v>
      </c>
      <c r="W13" s="30">
        <f t="shared" si="7"/>
        <v>15111</v>
      </c>
      <c r="X13" s="30">
        <f t="shared" si="7"/>
        <v>8984</v>
      </c>
      <c r="Y13" s="30">
        <f t="shared" si="7"/>
        <v>10743</v>
      </c>
      <c r="Z13" s="30">
        <f t="shared" si="7"/>
        <v>12907</v>
      </c>
      <c r="AA13" s="30">
        <f t="shared" si="7"/>
        <v>11975</v>
      </c>
      <c r="AB13" s="30">
        <f t="shared" si="7"/>
        <v>15768</v>
      </c>
      <c r="AC13" s="66">
        <f>SUM(Q13:AB13)</f>
        <v>144700</v>
      </c>
    </row>
    <row r="14" spans="1:29" ht="15" thickBot="1">
      <c r="A14">
        <v>3</v>
      </c>
      <c r="B14">
        <v>1</v>
      </c>
      <c r="C14" s="7">
        <v>42020</v>
      </c>
      <c r="D14">
        <v>262</v>
      </c>
      <c r="E14">
        <v>56</v>
      </c>
      <c r="F14">
        <v>111</v>
      </c>
      <c r="G14">
        <v>77</v>
      </c>
      <c r="H14">
        <v>36</v>
      </c>
      <c r="I14">
        <v>24</v>
      </c>
      <c r="J14" s="52">
        <v>566</v>
      </c>
      <c r="L14" s="150" t="s">
        <v>34</v>
      </c>
      <c r="M14" s="151">
        <f>M3+50</f>
        <v>42506</v>
      </c>
      <c r="N14" s="175"/>
    </row>
    <row r="15" spans="1:29">
      <c r="A15">
        <v>4</v>
      </c>
      <c r="B15">
        <v>1</v>
      </c>
      <c r="C15" s="7">
        <v>42023</v>
      </c>
      <c r="D15">
        <v>230</v>
      </c>
      <c r="E15">
        <v>56</v>
      </c>
      <c r="F15">
        <v>126</v>
      </c>
      <c r="G15">
        <v>71</v>
      </c>
      <c r="H15">
        <v>46</v>
      </c>
      <c r="I15">
        <v>29</v>
      </c>
      <c r="J15" s="52">
        <v>558</v>
      </c>
      <c r="L15" s="145"/>
      <c r="M15" s="146"/>
      <c r="P15" s="67">
        <v>2016</v>
      </c>
      <c r="Q15" s="155">
        <v>42370</v>
      </c>
      <c r="R15" s="155">
        <v>42401</v>
      </c>
      <c r="S15" s="155">
        <v>42430</v>
      </c>
      <c r="T15" s="155">
        <v>42461</v>
      </c>
      <c r="U15" s="155">
        <v>42491</v>
      </c>
      <c r="V15" s="155">
        <v>42522</v>
      </c>
      <c r="W15" s="155">
        <v>42552</v>
      </c>
      <c r="X15" s="155">
        <v>42583</v>
      </c>
      <c r="Y15" s="155">
        <v>42614</v>
      </c>
      <c r="Z15" s="155">
        <v>42644</v>
      </c>
      <c r="AA15" s="155">
        <v>42675</v>
      </c>
      <c r="AB15" s="155">
        <v>42705</v>
      </c>
    </row>
    <row r="16" spans="1:29" ht="15" thickBot="1">
      <c r="A16">
        <v>4</v>
      </c>
      <c r="B16">
        <v>1</v>
      </c>
      <c r="C16" s="7">
        <v>42024</v>
      </c>
      <c r="D16">
        <v>417</v>
      </c>
      <c r="E16">
        <v>88</v>
      </c>
      <c r="F16">
        <v>113</v>
      </c>
      <c r="G16">
        <v>59</v>
      </c>
      <c r="H16">
        <v>46</v>
      </c>
      <c r="I16">
        <v>28</v>
      </c>
      <c r="J16" s="52">
        <v>751</v>
      </c>
      <c r="L16" s="145"/>
      <c r="M16" s="146"/>
      <c r="P16" s="68"/>
      <c r="Q16" s="70">
        <v>1</v>
      </c>
      <c r="R16" s="70">
        <v>2</v>
      </c>
      <c r="S16" s="70">
        <v>3</v>
      </c>
      <c r="T16" s="70">
        <v>4</v>
      </c>
      <c r="U16" s="70">
        <v>5</v>
      </c>
      <c r="V16" s="70">
        <v>6</v>
      </c>
      <c r="W16" s="70">
        <v>7</v>
      </c>
      <c r="X16" s="70">
        <v>8</v>
      </c>
      <c r="Y16" s="70">
        <v>9</v>
      </c>
      <c r="Z16" s="70">
        <v>10</v>
      </c>
      <c r="AA16" s="70">
        <v>11</v>
      </c>
      <c r="AB16" s="70">
        <v>12</v>
      </c>
    </row>
    <row r="17" spans="1:29">
      <c r="A17">
        <v>4</v>
      </c>
      <c r="B17">
        <v>1</v>
      </c>
      <c r="C17" s="7">
        <v>42025</v>
      </c>
      <c r="D17">
        <v>319</v>
      </c>
      <c r="E17">
        <v>44</v>
      </c>
      <c r="F17">
        <v>114</v>
      </c>
      <c r="G17">
        <v>56</v>
      </c>
      <c r="H17">
        <v>34</v>
      </c>
      <c r="I17">
        <v>50</v>
      </c>
      <c r="J17" s="52">
        <v>617</v>
      </c>
      <c r="L17" s="145"/>
      <c r="M17" s="146"/>
      <c r="P17" s="25" t="s">
        <v>78</v>
      </c>
      <c r="Q17" s="69">
        <f>SUMIF($B$256:$B$510,Q$6,$D$256:$D$510)</f>
        <v>22</v>
      </c>
      <c r="R17" s="23">
        <f t="shared" ref="R17:AB17" si="8">SUMIF($B$256:$B$510,R$6,$D$256:$D$510)</f>
        <v>0</v>
      </c>
      <c r="S17" s="23">
        <f t="shared" si="8"/>
        <v>0</v>
      </c>
      <c r="T17" s="23">
        <f t="shared" si="8"/>
        <v>0</v>
      </c>
      <c r="U17" s="23">
        <f t="shared" si="8"/>
        <v>0</v>
      </c>
      <c r="V17" s="23">
        <f t="shared" si="8"/>
        <v>0</v>
      </c>
      <c r="W17" s="23">
        <f t="shared" si="8"/>
        <v>0</v>
      </c>
      <c r="X17" s="23">
        <f t="shared" si="8"/>
        <v>0</v>
      </c>
      <c r="Y17" s="23">
        <f t="shared" si="8"/>
        <v>0</v>
      </c>
      <c r="Z17" s="23">
        <f t="shared" si="8"/>
        <v>0</v>
      </c>
      <c r="AA17" s="23">
        <f t="shared" si="8"/>
        <v>0</v>
      </c>
      <c r="AB17" s="23">
        <f t="shared" si="8"/>
        <v>0</v>
      </c>
    </row>
    <row r="18" spans="1:29">
      <c r="A18">
        <v>4</v>
      </c>
      <c r="B18">
        <v>1</v>
      </c>
      <c r="C18" s="7">
        <v>42026</v>
      </c>
      <c r="D18">
        <v>391</v>
      </c>
      <c r="E18">
        <v>65</v>
      </c>
      <c r="F18">
        <v>82</v>
      </c>
      <c r="G18">
        <v>65</v>
      </c>
      <c r="H18">
        <v>36</v>
      </c>
      <c r="I18">
        <v>32</v>
      </c>
      <c r="J18" s="52">
        <v>671</v>
      </c>
      <c r="L18" s="145"/>
      <c r="M18" s="146"/>
      <c r="P18" s="25" t="s">
        <v>79</v>
      </c>
      <c r="Q18" s="69">
        <f>SUMIF($B$256:$B$510,Q$6,$E$256:$E$510)</f>
        <v>8</v>
      </c>
      <c r="R18" s="24">
        <f t="shared" ref="R18:AB18" si="9">SUMIF($B$256:$B$510,R$6,$E$256:$E$510)</f>
        <v>0</v>
      </c>
      <c r="S18" s="24">
        <f t="shared" si="9"/>
        <v>0</v>
      </c>
      <c r="T18" s="24">
        <f t="shared" si="9"/>
        <v>0</v>
      </c>
      <c r="U18" s="24">
        <f t="shared" si="9"/>
        <v>0</v>
      </c>
      <c r="V18" s="24">
        <f t="shared" si="9"/>
        <v>0</v>
      </c>
      <c r="W18" s="24">
        <f t="shared" si="9"/>
        <v>0</v>
      </c>
      <c r="X18" s="24">
        <f t="shared" si="9"/>
        <v>0</v>
      </c>
      <c r="Y18" s="24">
        <f t="shared" si="9"/>
        <v>0</v>
      </c>
      <c r="Z18" s="24">
        <f t="shared" si="9"/>
        <v>0</v>
      </c>
      <c r="AA18" s="24">
        <f t="shared" si="9"/>
        <v>0</v>
      </c>
      <c r="AB18" s="24">
        <f t="shared" si="9"/>
        <v>0</v>
      </c>
    </row>
    <row r="19" spans="1:29">
      <c r="A19">
        <v>4</v>
      </c>
      <c r="B19">
        <v>1</v>
      </c>
      <c r="C19" s="7">
        <v>42027</v>
      </c>
      <c r="D19">
        <v>379</v>
      </c>
      <c r="E19">
        <v>59</v>
      </c>
      <c r="F19">
        <v>131</v>
      </c>
      <c r="G19">
        <v>50</v>
      </c>
      <c r="H19">
        <v>32</v>
      </c>
      <c r="I19">
        <v>24</v>
      </c>
      <c r="J19" s="52">
        <v>675</v>
      </c>
      <c r="L19" s="145"/>
      <c r="M19" s="146"/>
      <c r="P19" s="25" t="s">
        <v>80</v>
      </c>
      <c r="Q19" s="69">
        <f>SUMIF($B$256:$B$510,Q$6,$F$256:$F$510)</f>
        <v>12</v>
      </c>
      <c r="R19" s="24">
        <f t="shared" ref="R19:AB19" si="10">SUMIF($B$256:$B$510,R$6,$F$256:$F$510)</f>
        <v>0</v>
      </c>
      <c r="S19" s="24">
        <f t="shared" si="10"/>
        <v>0</v>
      </c>
      <c r="T19" s="24">
        <f t="shared" si="10"/>
        <v>0</v>
      </c>
      <c r="U19" s="24">
        <f t="shared" si="10"/>
        <v>0</v>
      </c>
      <c r="V19" s="24">
        <f t="shared" si="10"/>
        <v>0</v>
      </c>
      <c r="W19" s="24">
        <f t="shared" si="10"/>
        <v>0</v>
      </c>
      <c r="X19" s="24">
        <f t="shared" si="10"/>
        <v>0</v>
      </c>
      <c r="Y19" s="24">
        <f t="shared" si="10"/>
        <v>0</v>
      </c>
      <c r="Z19" s="24">
        <f t="shared" si="10"/>
        <v>0</v>
      </c>
      <c r="AA19" s="24">
        <f t="shared" si="10"/>
        <v>0</v>
      </c>
      <c r="AB19" s="24">
        <f t="shared" si="10"/>
        <v>0</v>
      </c>
    </row>
    <row r="20" spans="1:29">
      <c r="A20">
        <v>5</v>
      </c>
      <c r="B20">
        <v>1</v>
      </c>
      <c r="C20" s="7">
        <v>42030</v>
      </c>
      <c r="D20">
        <v>240</v>
      </c>
      <c r="E20">
        <v>54</v>
      </c>
      <c r="F20">
        <v>98</v>
      </c>
      <c r="G20">
        <v>58</v>
      </c>
      <c r="H20">
        <v>65</v>
      </c>
      <c r="I20">
        <v>28</v>
      </c>
      <c r="J20" s="52">
        <v>543</v>
      </c>
      <c r="L20" s="145"/>
      <c r="M20" s="146"/>
      <c r="P20" s="25" t="s">
        <v>81</v>
      </c>
      <c r="Q20" s="69">
        <f>SUMIF($B$256:$B$510,Q$6,$G$256:$G$510)</f>
        <v>14</v>
      </c>
      <c r="R20" s="24">
        <f t="shared" ref="R20:AB20" si="11">SUMIF($B$256:$B$510,R$6,$G$256:$G$510)</f>
        <v>0</v>
      </c>
      <c r="S20" s="24">
        <f t="shared" si="11"/>
        <v>0</v>
      </c>
      <c r="T20" s="24">
        <f t="shared" si="11"/>
        <v>0</v>
      </c>
      <c r="U20" s="24">
        <f t="shared" si="11"/>
        <v>0</v>
      </c>
      <c r="V20" s="24">
        <f t="shared" si="11"/>
        <v>0</v>
      </c>
      <c r="W20" s="24">
        <f t="shared" si="11"/>
        <v>0</v>
      </c>
      <c r="X20" s="24">
        <f t="shared" si="11"/>
        <v>0</v>
      </c>
      <c r="Y20" s="24">
        <f t="shared" si="11"/>
        <v>0</v>
      </c>
      <c r="Z20" s="24">
        <f t="shared" si="11"/>
        <v>0</v>
      </c>
      <c r="AA20" s="24">
        <f t="shared" si="11"/>
        <v>0</v>
      </c>
      <c r="AB20" s="24">
        <f t="shared" si="11"/>
        <v>0</v>
      </c>
    </row>
    <row r="21" spans="1:29">
      <c r="A21">
        <v>5</v>
      </c>
      <c r="B21">
        <v>1</v>
      </c>
      <c r="C21" s="7">
        <v>42031</v>
      </c>
      <c r="D21">
        <v>23</v>
      </c>
      <c r="E21">
        <v>49</v>
      </c>
      <c r="F21">
        <v>83</v>
      </c>
      <c r="G21">
        <v>55</v>
      </c>
      <c r="H21">
        <v>48</v>
      </c>
      <c r="I21">
        <v>31</v>
      </c>
      <c r="J21" s="52">
        <v>289</v>
      </c>
      <c r="L21" s="145"/>
      <c r="M21" s="146"/>
      <c r="P21" s="25" t="s">
        <v>82</v>
      </c>
      <c r="Q21" s="69">
        <f>SUMIF($B$256:$B$510,Q$6,$H$256:$H$510)</f>
        <v>1</v>
      </c>
      <c r="R21" s="24">
        <f t="shared" ref="R21:AB21" si="12">SUMIF($B$256:$B$510,R$6,$H$256:$H$510)</f>
        <v>1</v>
      </c>
      <c r="S21" s="24">
        <f t="shared" si="12"/>
        <v>0</v>
      </c>
      <c r="T21" s="24">
        <f t="shared" si="12"/>
        <v>0</v>
      </c>
      <c r="U21" s="24">
        <f t="shared" si="12"/>
        <v>13</v>
      </c>
      <c r="V21" s="24">
        <f t="shared" si="12"/>
        <v>0</v>
      </c>
      <c r="W21" s="24">
        <f t="shared" si="12"/>
        <v>0</v>
      </c>
      <c r="X21" s="24">
        <f t="shared" si="12"/>
        <v>0</v>
      </c>
      <c r="Y21" s="24">
        <f t="shared" si="12"/>
        <v>0</v>
      </c>
      <c r="Z21" s="24">
        <f t="shared" si="12"/>
        <v>0</v>
      </c>
      <c r="AA21" s="24">
        <f t="shared" si="12"/>
        <v>0</v>
      </c>
      <c r="AB21" s="24">
        <f t="shared" si="12"/>
        <v>0</v>
      </c>
    </row>
    <row r="22" spans="1:29" ht="15" thickBot="1">
      <c r="A22">
        <v>5</v>
      </c>
      <c r="B22">
        <v>1</v>
      </c>
      <c r="C22" s="7">
        <v>42032</v>
      </c>
      <c r="D22">
        <v>23</v>
      </c>
      <c r="E22">
        <v>68</v>
      </c>
      <c r="F22">
        <v>78</v>
      </c>
      <c r="G22">
        <v>65</v>
      </c>
      <c r="H22">
        <v>66</v>
      </c>
      <c r="I22">
        <v>15</v>
      </c>
      <c r="J22" s="52">
        <v>315</v>
      </c>
      <c r="L22" s="145"/>
      <c r="M22" s="146"/>
      <c r="P22" s="26" t="s">
        <v>83</v>
      </c>
      <c r="Q22" s="69">
        <f>SUMIF($B$256:$B$510,Q$6,$I$256:$I$510)</f>
        <v>12</v>
      </c>
      <c r="R22" s="24">
        <f t="shared" ref="R22:AB22" si="13">SUMIF($B$256:$B$510,R$6,$I$256:$I$510)</f>
        <v>0</v>
      </c>
      <c r="S22" s="24">
        <f t="shared" si="13"/>
        <v>0</v>
      </c>
      <c r="T22" s="24">
        <f t="shared" si="13"/>
        <v>0</v>
      </c>
      <c r="U22" s="24">
        <f t="shared" si="13"/>
        <v>0</v>
      </c>
      <c r="V22" s="24">
        <f t="shared" si="13"/>
        <v>0</v>
      </c>
      <c r="W22" s="24">
        <f t="shared" si="13"/>
        <v>0</v>
      </c>
      <c r="X22" s="24">
        <f t="shared" si="13"/>
        <v>0</v>
      </c>
      <c r="Y22" s="24">
        <f t="shared" si="13"/>
        <v>0</v>
      </c>
      <c r="Z22" s="24">
        <f t="shared" si="13"/>
        <v>0</v>
      </c>
      <c r="AA22" s="24">
        <f t="shared" si="13"/>
        <v>0</v>
      </c>
      <c r="AB22" s="24">
        <f t="shared" si="13"/>
        <v>0</v>
      </c>
    </row>
    <row r="23" spans="1:29">
      <c r="A23">
        <v>5</v>
      </c>
      <c r="B23">
        <v>1</v>
      </c>
      <c r="C23" s="7">
        <v>42033</v>
      </c>
      <c r="D23">
        <v>25</v>
      </c>
      <c r="E23">
        <v>0</v>
      </c>
      <c r="F23">
        <v>83</v>
      </c>
      <c r="G23">
        <v>53</v>
      </c>
      <c r="H23">
        <v>41</v>
      </c>
      <c r="I23">
        <v>40</v>
      </c>
      <c r="J23" s="52">
        <v>242</v>
      </c>
      <c r="L23" s="145"/>
      <c r="M23" s="146"/>
      <c r="P23" s="33" t="s">
        <v>98</v>
      </c>
      <c r="Q23" s="30">
        <f>SUM(Q17:Q22)</f>
        <v>69</v>
      </c>
      <c r="R23" s="30">
        <f t="shared" ref="R23:AB23" si="14">SUM(R17:R22)</f>
        <v>1</v>
      </c>
      <c r="S23" s="30">
        <f t="shared" si="14"/>
        <v>0</v>
      </c>
      <c r="T23" s="30">
        <f t="shared" si="14"/>
        <v>0</v>
      </c>
      <c r="U23" s="30">
        <f t="shared" si="14"/>
        <v>13</v>
      </c>
      <c r="V23" s="30">
        <f t="shared" si="14"/>
        <v>0</v>
      </c>
      <c r="W23" s="30">
        <f t="shared" si="14"/>
        <v>0</v>
      </c>
      <c r="X23" s="30">
        <f t="shared" si="14"/>
        <v>0</v>
      </c>
      <c r="Y23" s="30">
        <f t="shared" si="14"/>
        <v>0</v>
      </c>
      <c r="Z23" s="30">
        <f t="shared" si="14"/>
        <v>0</v>
      </c>
      <c r="AA23" s="30">
        <f t="shared" si="14"/>
        <v>0</v>
      </c>
      <c r="AB23" s="30">
        <f t="shared" si="14"/>
        <v>0</v>
      </c>
      <c r="AC23" s="66">
        <f>SUM(Q23:AB23)</f>
        <v>83</v>
      </c>
    </row>
    <row r="24" spans="1:29">
      <c r="A24">
        <v>5</v>
      </c>
      <c r="B24">
        <v>1</v>
      </c>
      <c r="C24" s="7">
        <v>42034</v>
      </c>
      <c r="D24">
        <v>7</v>
      </c>
      <c r="E24">
        <v>2</v>
      </c>
      <c r="F24">
        <v>111</v>
      </c>
      <c r="G24">
        <v>0</v>
      </c>
      <c r="H24">
        <v>38</v>
      </c>
      <c r="I24">
        <v>18</v>
      </c>
      <c r="J24" s="52">
        <v>176</v>
      </c>
      <c r="L24" s="145"/>
      <c r="M24" s="146"/>
    </row>
    <row r="25" spans="1:29">
      <c r="A25">
        <v>6</v>
      </c>
      <c r="B25">
        <v>2</v>
      </c>
      <c r="C25" s="7">
        <v>42037</v>
      </c>
      <c r="D25">
        <v>5</v>
      </c>
      <c r="E25">
        <v>40</v>
      </c>
      <c r="F25">
        <v>125</v>
      </c>
      <c r="G25">
        <v>124</v>
      </c>
      <c r="H25">
        <v>29</v>
      </c>
      <c r="I25">
        <v>34</v>
      </c>
      <c r="J25" s="52">
        <v>357</v>
      </c>
      <c r="L25" s="145"/>
      <c r="M25" s="146"/>
    </row>
    <row r="26" spans="1:29">
      <c r="A26">
        <v>6</v>
      </c>
      <c r="B26">
        <v>2</v>
      </c>
      <c r="C26" s="7">
        <v>42038</v>
      </c>
      <c r="D26">
        <v>11</v>
      </c>
      <c r="E26">
        <v>83</v>
      </c>
      <c r="F26">
        <v>89</v>
      </c>
      <c r="G26">
        <v>76</v>
      </c>
      <c r="H26">
        <v>47</v>
      </c>
      <c r="I26">
        <v>29</v>
      </c>
      <c r="J26" s="52">
        <v>335</v>
      </c>
    </row>
    <row r="27" spans="1:29">
      <c r="A27">
        <v>6</v>
      </c>
      <c r="B27">
        <v>2</v>
      </c>
      <c r="C27" s="7">
        <v>42039</v>
      </c>
      <c r="D27">
        <v>871</v>
      </c>
      <c r="E27">
        <v>90</v>
      </c>
      <c r="F27">
        <v>183</v>
      </c>
      <c r="G27">
        <v>0</v>
      </c>
      <c r="H27">
        <v>0</v>
      </c>
      <c r="I27">
        <v>0</v>
      </c>
      <c r="J27" s="52">
        <v>1144</v>
      </c>
      <c r="P27" s="1"/>
      <c r="Q27" s="28" t="s">
        <v>78</v>
      </c>
      <c r="R27" s="29" t="s">
        <v>79</v>
      </c>
      <c r="S27" s="29" t="s">
        <v>80</v>
      </c>
      <c r="T27" s="29" t="s">
        <v>81</v>
      </c>
      <c r="U27" s="29" t="s">
        <v>82</v>
      </c>
      <c r="V27" s="29" t="s">
        <v>83</v>
      </c>
      <c r="W27" s="31" t="s">
        <v>97</v>
      </c>
    </row>
    <row r="28" spans="1:29">
      <c r="A28">
        <v>6</v>
      </c>
      <c r="B28">
        <v>2</v>
      </c>
      <c r="C28" s="7">
        <v>42040</v>
      </c>
      <c r="D28">
        <v>665</v>
      </c>
      <c r="E28">
        <v>43</v>
      </c>
      <c r="F28">
        <v>89</v>
      </c>
      <c r="G28">
        <v>123</v>
      </c>
      <c r="H28">
        <v>64</v>
      </c>
      <c r="I28">
        <v>57</v>
      </c>
      <c r="J28" s="52">
        <v>1041</v>
      </c>
      <c r="P28" s="27" t="s">
        <v>2</v>
      </c>
      <c r="Q28" s="27" t="s">
        <v>89</v>
      </c>
      <c r="R28" s="27" t="s">
        <v>89</v>
      </c>
      <c r="S28" s="27" t="s">
        <v>89</v>
      </c>
      <c r="T28" s="27" t="s">
        <v>89</v>
      </c>
      <c r="U28" s="27" t="s">
        <v>89</v>
      </c>
      <c r="V28" s="27" t="s">
        <v>89</v>
      </c>
    </row>
    <row r="29" spans="1:29">
      <c r="A29">
        <v>6</v>
      </c>
      <c r="B29">
        <v>2</v>
      </c>
      <c r="C29" s="7">
        <v>42041</v>
      </c>
      <c r="D29">
        <v>321</v>
      </c>
      <c r="E29">
        <v>56</v>
      </c>
      <c r="F29">
        <v>109</v>
      </c>
      <c r="G29">
        <v>60</v>
      </c>
      <c r="H29">
        <v>59</v>
      </c>
      <c r="I29">
        <v>39</v>
      </c>
      <c r="J29" s="52">
        <v>644</v>
      </c>
      <c r="P29" s="3" t="s">
        <v>67</v>
      </c>
      <c r="Q29" s="3">
        <f>SUMIF($A:$A,RIGHT($P29,2),D:D)</f>
        <v>0</v>
      </c>
      <c r="R29" s="3">
        <f t="shared" ref="R29:R60" si="15">SUMIF($A:$A,RIGHT($P29,2),E:E)</f>
        <v>0</v>
      </c>
      <c r="S29" s="3">
        <f t="shared" ref="S29:S60" si="16">SUMIF($A:$A,RIGHT($P29,2),F:F)</f>
        <v>0</v>
      </c>
      <c r="T29" s="3">
        <f t="shared" ref="T29:T60" si="17">SUMIF($A:$A,RIGHT($P29,2),G:G)</f>
        <v>0</v>
      </c>
      <c r="U29" s="3">
        <f t="shared" ref="U29:U60" si="18">SUMIF($A:$A,RIGHT($P29,2),H:H)</f>
        <v>0</v>
      </c>
      <c r="V29" s="3">
        <f t="shared" ref="V29:V60" si="19">SUMIF($A:$A,RIGHT($P29,2),I:I)</f>
        <v>0</v>
      </c>
      <c r="W29" s="32">
        <f>SUM(Q29:V29)</f>
        <v>0</v>
      </c>
    </row>
    <row r="30" spans="1:29">
      <c r="A30">
        <v>7</v>
      </c>
      <c r="B30">
        <v>2</v>
      </c>
      <c r="C30" s="7">
        <v>42044</v>
      </c>
      <c r="D30">
        <v>554</v>
      </c>
      <c r="E30">
        <v>49</v>
      </c>
      <c r="F30">
        <v>112</v>
      </c>
      <c r="G30">
        <v>53</v>
      </c>
      <c r="H30">
        <v>68</v>
      </c>
      <c r="I30">
        <v>24</v>
      </c>
      <c r="J30" s="52">
        <v>860</v>
      </c>
      <c r="P30" s="3" t="s">
        <v>68</v>
      </c>
      <c r="Q30" s="3">
        <f t="shared" ref="Q30:Q60" si="20">SUMIF($A:$A,RIGHT($P30,2),D:D)</f>
        <v>1921</v>
      </c>
      <c r="R30" s="3">
        <f t="shared" si="15"/>
        <v>297</v>
      </c>
      <c r="S30" s="3">
        <f t="shared" si="16"/>
        <v>695</v>
      </c>
      <c r="T30" s="3">
        <f t="shared" si="17"/>
        <v>242</v>
      </c>
      <c r="U30" s="3">
        <f t="shared" si="18"/>
        <v>236</v>
      </c>
      <c r="V30" s="3">
        <f t="shared" si="19"/>
        <v>185</v>
      </c>
      <c r="W30" s="32">
        <f t="shared" ref="W30:W81" si="21">SUM(Q30:V30)</f>
        <v>3576</v>
      </c>
    </row>
    <row r="31" spans="1:29">
      <c r="A31">
        <v>7</v>
      </c>
      <c r="B31">
        <v>2</v>
      </c>
      <c r="C31" s="7">
        <v>42045</v>
      </c>
      <c r="D31">
        <v>462</v>
      </c>
      <c r="E31">
        <v>77</v>
      </c>
      <c r="F31">
        <v>151</v>
      </c>
      <c r="G31">
        <v>63</v>
      </c>
      <c r="H31">
        <v>66</v>
      </c>
      <c r="I31">
        <v>12</v>
      </c>
      <c r="J31" s="52">
        <v>831</v>
      </c>
      <c r="P31" s="3" t="s">
        <v>69</v>
      </c>
      <c r="Q31" s="3">
        <f t="shared" si="20"/>
        <v>1536</v>
      </c>
      <c r="R31" s="3">
        <f t="shared" si="15"/>
        <v>267</v>
      </c>
      <c r="S31" s="3">
        <f t="shared" si="16"/>
        <v>490</v>
      </c>
      <c r="T31" s="3">
        <f t="shared" si="17"/>
        <v>332</v>
      </c>
      <c r="U31" s="3">
        <f t="shared" si="18"/>
        <v>180</v>
      </c>
      <c r="V31" s="3">
        <f t="shared" si="19"/>
        <v>139</v>
      </c>
      <c r="W31" s="32">
        <f t="shared" si="21"/>
        <v>2944</v>
      </c>
    </row>
    <row r="32" spans="1:29">
      <c r="A32">
        <v>7</v>
      </c>
      <c r="B32">
        <v>2</v>
      </c>
      <c r="C32" s="7">
        <v>42046</v>
      </c>
      <c r="D32">
        <v>412</v>
      </c>
      <c r="E32">
        <v>58</v>
      </c>
      <c r="F32">
        <v>108</v>
      </c>
      <c r="G32">
        <v>74</v>
      </c>
      <c r="H32">
        <v>56</v>
      </c>
      <c r="I32">
        <v>44</v>
      </c>
      <c r="J32" s="52">
        <v>752</v>
      </c>
      <c r="P32" s="3" t="s">
        <v>70</v>
      </c>
      <c r="Q32" s="3">
        <f t="shared" si="20"/>
        <v>1736</v>
      </c>
      <c r="R32" s="3">
        <f t="shared" si="15"/>
        <v>312</v>
      </c>
      <c r="S32" s="3">
        <f t="shared" si="16"/>
        <v>566</v>
      </c>
      <c r="T32" s="3">
        <f t="shared" si="17"/>
        <v>301</v>
      </c>
      <c r="U32" s="3">
        <f t="shared" si="18"/>
        <v>194</v>
      </c>
      <c r="V32" s="3">
        <f t="shared" si="19"/>
        <v>163</v>
      </c>
      <c r="W32" s="32">
        <f t="shared" si="21"/>
        <v>3272</v>
      </c>
    </row>
    <row r="33" spans="1:23">
      <c r="A33">
        <v>7</v>
      </c>
      <c r="B33">
        <v>2</v>
      </c>
      <c r="C33" s="7">
        <v>42047</v>
      </c>
      <c r="D33">
        <v>404</v>
      </c>
      <c r="E33">
        <v>56</v>
      </c>
      <c r="F33">
        <v>100</v>
      </c>
      <c r="G33">
        <v>73</v>
      </c>
      <c r="H33">
        <v>47</v>
      </c>
      <c r="I33">
        <v>16</v>
      </c>
      <c r="J33" s="52">
        <v>696</v>
      </c>
      <c r="P33" s="3" t="s">
        <v>71</v>
      </c>
      <c r="Q33" s="3">
        <f t="shared" si="20"/>
        <v>318</v>
      </c>
      <c r="R33" s="3">
        <f t="shared" si="15"/>
        <v>173</v>
      </c>
      <c r="S33" s="3">
        <f t="shared" si="16"/>
        <v>453</v>
      </c>
      <c r="T33" s="3">
        <f t="shared" si="17"/>
        <v>231</v>
      </c>
      <c r="U33" s="3">
        <f t="shared" si="18"/>
        <v>258</v>
      </c>
      <c r="V33" s="3">
        <f t="shared" si="19"/>
        <v>132</v>
      </c>
      <c r="W33" s="32">
        <f t="shared" si="21"/>
        <v>1565</v>
      </c>
    </row>
    <row r="34" spans="1:23">
      <c r="A34">
        <v>7</v>
      </c>
      <c r="B34">
        <v>2</v>
      </c>
      <c r="C34" s="7">
        <v>42048</v>
      </c>
      <c r="D34">
        <v>415</v>
      </c>
      <c r="E34">
        <v>76</v>
      </c>
      <c r="F34">
        <v>103</v>
      </c>
      <c r="G34">
        <v>47</v>
      </c>
      <c r="H34">
        <v>34</v>
      </c>
      <c r="I34">
        <v>46</v>
      </c>
      <c r="J34" s="52">
        <v>721</v>
      </c>
      <c r="P34" s="3" t="s">
        <v>72</v>
      </c>
      <c r="Q34" s="3">
        <f t="shared" si="20"/>
        <v>1873</v>
      </c>
      <c r="R34" s="3">
        <f t="shared" si="15"/>
        <v>312</v>
      </c>
      <c r="S34" s="3">
        <f t="shared" si="16"/>
        <v>595</v>
      </c>
      <c r="T34" s="3">
        <f t="shared" si="17"/>
        <v>383</v>
      </c>
      <c r="U34" s="3">
        <f t="shared" si="18"/>
        <v>199</v>
      </c>
      <c r="V34" s="3">
        <f t="shared" si="19"/>
        <v>159</v>
      </c>
      <c r="W34" s="32">
        <f t="shared" si="21"/>
        <v>3521</v>
      </c>
    </row>
    <row r="35" spans="1:23">
      <c r="A35">
        <v>8</v>
      </c>
      <c r="B35">
        <v>2</v>
      </c>
      <c r="C35" s="7">
        <v>42051</v>
      </c>
      <c r="D35">
        <v>279</v>
      </c>
      <c r="E35">
        <v>41</v>
      </c>
      <c r="F35">
        <v>116</v>
      </c>
      <c r="G35">
        <v>74</v>
      </c>
      <c r="H35">
        <v>33</v>
      </c>
      <c r="I35">
        <v>15</v>
      </c>
      <c r="J35" s="52">
        <v>558</v>
      </c>
      <c r="P35" s="3" t="s">
        <v>73</v>
      </c>
      <c r="Q35" s="3">
        <f t="shared" si="20"/>
        <v>2247</v>
      </c>
      <c r="R35" s="3">
        <f t="shared" si="15"/>
        <v>316</v>
      </c>
      <c r="S35" s="3">
        <f t="shared" si="16"/>
        <v>574</v>
      </c>
      <c r="T35" s="3">
        <f t="shared" si="17"/>
        <v>310</v>
      </c>
      <c r="U35" s="3">
        <f t="shared" si="18"/>
        <v>271</v>
      </c>
      <c r="V35" s="3">
        <f t="shared" si="19"/>
        <v>142</v>
      </c>
      <c r="W35" s="32">
        <f t="shared" si="21"/>
        <v>3860</v>
      </c>
    </row>
    <row r="36" spans="1:23">
      <c r="A36">
        <v>8</v>
      </c>
      <c r="B36">
        <v>2</v>
      </c>
      <c r="C36" s="7">
        <v>42052</v>
      </c>
      <c r="D36">
        <v>279</v>
      </c>
      <c r="E36">
        <v>44</v>
      </c>
      <c r="F36">
        <v>80</v>
      </c>
      <c r="G36">
        <v>20</v>
      </c>
      <c r="H36">
        <v>59</v>
      </c>
      <c r="I36">
        <v>64</v>
      </c>
      <c r="J36" s="52">
        <v>546</v>
      </c>
      <c r="P36" s="3" t="s">
        <v>74</v>
      </c>
      <c r="Q36" s="3">
        <f t="shared" si="20"/>
        <v>1394</v>
      </c>
      <c r="R36" s="3">
        <f t="shared" si="15"/>
        <v>237</v>
      </c>
      <c r="S36" s="3">
        <f t="shared" si="16"/>
        <v>543</v>
      </c>
      <c r="T36" s="3">
        <f t="shared" si="17"/>
        <v>288</v>
      </c>
      <c r="U36" s="3">
        <f t="shared" si="18"/>
        <v>205</v>
      </c>
      <c r="V36" s="3">
        <f t="shared" si="19"/>
        <v>153</v>
      </c>
      <c r="W36" s="32">
        <f t="shared" si="21"/>
        <v>2820</v>
      </c>
    </row>
    <row r="37" spans="1:23">
      <c r="A37">
        <v>8</v>
      </c>
      <c r="B37">
        <v>2</v>
      </c>
      <c r="C37" s="7">
        <v>42053</v>
      </c>
      <c r="D37">
        <v>291</v>
      </c>
      <c r="E37">
        <v>52</v>
      </c>
      <c r="F37">
        <v>143</v>
      </c>
      <c r="G37">
        <v>68</v>
      </c>
      <c r="H37">
        <v>42</v>
      </c>
      <c r="I37">
        <v>32</v>
      </c>
      <c r="J37" s="52">
        <v>628</v>
      </c>
      <c r="P37" s="3" t="s">
        <v>75</v>
      </c>
      <c r="Q37" s="3">
        <f t="shared" si="20"/>
        <v>1844</v>
      </c>
      <c r="R37" s="3">
        <f t="shared" si="15"/>
        <v>215</v>
      </c>
      <c r="S37" s="3">
        <f t="shared" si="16"/>
        <v>479</v>
      </c>
      <c r="T37" s="3">
        <f t="shared" si="17"/>
        <v>279</v>
      </c>
      <c r="U37" s="3">
        <f t="shared" si="18"/>
        <v>196</v>
      </c>
      <c r="V37" s="3">
        <f t="shared" si="19"/>
        <v>125</v>
      </c>
      <c r="W37" s="32">
        <f t="shared" si="21"/>
        <v>3138</v>
      </c>
    </row>
    <row r="38" spans="1:23">
      <c r="A38">
        <v>8</v>
      </c>
      <c r="B38">
        <v>2</v>
      </c>
      <c r="C38" s="7">
        <v>42054</v>
      </c>
      <c r="D38">
        <v>250</v>
      </c>
      <c r="E38">
        <v>49</v>
      </c>
      <c r="F38">
        <v>102</v>
      </c>
      <c r="G38">
        <v>59</v>
      </c>
      <c r="H38">
        <v>40</v>
      </c>
      <c r="I38">
        <v>35</v>
      </c>
      <c r="J38" s="52">
        <v>535</v>
      </c>
      <c r="P38" s="3" t="s">
        <v>36</v>
      </c>
      <c r="Q38" s="3">
        <f t="shared" si="20"/>
        <v>1475</v>
      </c>
      <c r="R38" s="3">
        <f t="shared" si="15"/>
        <v>217</v>
      </c>
      <c r="S38" s="3">
        <f t="shared" si="16"/>
        <v>500</v>
      </c>
      <c r="T38" s="3">
        <f t="shared" si="17"/>
        <v>330</v>
      </c>
      <c r="U38" s="3">
        <f t="shared" si="18"/>
        <v>206</v>
      </c>
      <c r="V38" s="3">
        <f t="shared" si="19"/>
        <v>109</v>
      </c>
      <c r="W38" s="32">
        <f t="shared" si="21"/>
        <v>2837</v>
      </c>
    </row>
    <row r="39" spans="1:23">
      <c r="A39">
        <v>8</v>
      </c>
      <c r="B39">
        <v>2</v>
      </c>
      <c r="C39" s="7">
        <v>42055</v>
      </c>
      <c r="D39">
        <v>295</v>
      </c>
      <c r="E39">
        <v>51</v>
      </c>
      <c r="F39">
        <v>102</v>
      </c>
      <c r="G39">
        <v>67</v>
      </c>
      <c r="H39">
        <v>31</v>
      </c>
      <c r="I39">
        <v>7</v>
      </c>
      <c r="J39" s="52">
        <v>553</v>
      </c>
      <c r="P39" s="3" t="s">
        <v>37</v>
      </c>
      <c r="Q39" s="3">
        <f t="shared" si="20"/>
        <v>1517</v>
      </c>
      <c r="R39" s="3">
        <f t="shared" si="15"/>
        <v>267</v>
      </c>
      <c r="S39" s="3">
        <f t="shared" si="16"/>
        <v>458</v>
      </c>
      <c r="T39" s="3">
        <f t="shared" si="17"/>
        <v>316</v>
      </c>
      <c r="U39" s="3">
        <f t="shared" si="18"/>
        <v>197</v>
      </c>
      <c r="V39" s="3">
        <f t="shared" si="19"/>
        <v>142</v>
      </c>
      <c r="W39" s="32">
        <f t="shared" si="21"/>
        <v>2897</v>
      </c>
    </row>
    <row r="40" spans="1:23">
      <c r="A40">
        <v>9</v>
      </c>
      <c r="B40">
        <v>2</v>
      </c>
      <c r="C40" s="7">
        <v>42058</v>
      </c>
      <c r="D40">
        <v>286</v>
      </c>
      <c r="E40">
        <v>33</v>
      </c>
      <c r="F40">
        <v>88</v>
      </c>
      <c r="G40">
        <v>68</v>
      </c>
      <c r="H40">
        <v>42</v>
      </c>
      <c r="I40">
        <v>26</v>
      </c>
      <c r="J40" s="52">
        <v>543</v>
      </c>
      <c r="P40" s="3" t="s">
        <v>38</v>
      </c>
      <c r="Q40" s="3">
        <f t="shared" si="20"/>
        <v>1328</v>
      </c>
      <c r="R40" s="3">
        <f t="shared" si="15"/>
        <v>228</v>
      </c>
      <c r="S40" s="3">
        <f t="shared" si="16"/>
        <v>547</v>
      </c>
      <c r="T40" s="3">
        <f t="shared" si="17"/>
        <v>277</v>
      </c>
      <c r="U40" s="3">
        <f t="shared" si="18"/>
        <v>235</v>
      </c>
      <c r="V40" s="3">
        <f t="shared" si="19"/>
        <v>142</v>
      </c>
      <c r="W40" s="32">
        <f t="shared" si="21"/>
        <v>2757</v>
      </c>
    </row>
    <row r="41" spans="1:23">
      <c r="A41">
        <v>9</v>
      </c>
      <c r="B41">
        <v>2</v>
      </c>
      <c r="C41" s="7">
        <v>42059</v>
      </c>
      <c r="D41">
        <v>499</v>
      </c>
      <c r="E41">
        <v>46</v>
      </c>
      <c r="F41">
        <v>94</v>
      </c>
      <c r="G41">
        <v>53</v>
      </c>
      <c r="H41">
        <v>33</v>
      </c>
      <c r="I41">
        <v>27</v>
      </c>
      <c r="J41" s="52">
        <v>752</v>
      </c>
      <c r="P41" s="3" t="s">
        <v>39</v>
      </c>
      <c r="Q41" s="3">
        <f t="shared" si="20"/>
        <v>1378</v>
      </c>
      <c r="R41" s="3">
        <f t="shared" si="15"/>
        <v>234</v>
      </c>
      <c r="S41" s="3">
        <f t="shared" si="16"/>
        <v>503</v>
      </c>
      <c r="T41" s="3">
        <f t="shared" si="17"/>
        <v>320</v>
      </c>
      <c r="U41" s="3">
        <f t="shared" si="18"/>
        <v>197</v>
      </c>
      <c r="V41" s="3">
        <f t="shared" si="19"/>
        <v>122</v>
      </c>
      <c r="W41" s="32">
        <f t="shared" si="21"/>
        <v>2754</v>
      </c>
    </row>
    <row r="42" spans="1:23">
      <c r="A42">
        <v>9</v>
      </c>
      <c r="B42">
        <v>2</v>
      </c>
      <c r="C42" s="7">
        <v>42060</v>
      </c>
      <c r="D42">
        <v>380</v>
      </c>
      <c r="E42">
        <v>59</v>
      </c>
      <c r="F42">
        <v>107</v>
      </c>
      <c r="G42">
        <v>43</v>
      </c>
      <c r="H42">
        <v>36</v>
      </c>
      <c r="I42">
        <v>32</v>
      </c>
      <c r="J42" s="52">
        <v>657</v>
      </c>
      <c r="P42" s="3" t="s">
        <v>40</v>
      </c>
      <c r="Q42" s="3">
        <f t="shared" si="20"/>
        <v>1362</v>
      </c>
      <c r="R42" s="3">
        <f t="shared" si="15"/>
        <v>290</v>
      </c>
      <c r="S42" s="3">
        <f t="shared" si="16"/>
        <v>491</v>
      </c>
      <c r="T42" s="3">
        <f t="shared" si="17"/>
        <v>226</v>
      </c>
      <c r="U42" s="3">
        <f t="shared" si="18"/>
        <v>194</v>
      </c>
      <c r="V42" s="3">
        <f t="shared" si="19"/>
        <v>169</v>
      </c>
      <c r="W42" s="32">
        <f t="shared" si="21"/>
        <v>2732</v>
      </c>
    </row>
    <row r="43" spans="1:23">
      <c r="A43">
        <v>9</v>
      </c>
      <c r="B43">
        <v>2</v>
      </c>
      <c r="C43" s="7">
        <v>42061</v>
      </c>
      <c r="D43">
        <v>347</v>
      </c>
      <c r="E43">
        <v>31</v>
      </c>
      <c r="F43">
        <v>61</v>
      </c>
      <c r="G43">
        <v>67</v>
      </c>
      <c r="H43">
        <v>47</v>
      </c>
      <c r="I43">
        <v>20</v>
      </c>
      <c r="J43" s="52">
        <v>573</v>
      </c>
      <c r="P43" s="3" t="s">
        <v>41</v>
      </c>
      <c r="Q43" s="3">
        <f t="shared" si="20"/>
        <v>997</v>
      </c>
      <c r="R43" s="3">
        <f t="shared" si="15"/>
        <v>177</v>
      </c>
      <c r="S43" s="3">
        <f t="shared" si="16"/>
        <v>370</v>
      </c>
      <c r="T43" s="3">
        <f t="shared" si="17"/>
        <v>212</v>
      </c>
      <c r="U43" s="3">
        <f t="shared" si="18"/>
        <v>120</v>
      </c>
      <c r="V43" s="3">
        <f t="shared" si="19"/>
        <v>160</v>
      </c>
      <c r="W43" s="32">
        <f t="shared" si="21"/>
        <v>2036</v>
      </c>
    </row>
    <row r="44" spans="1:23">
      <c r="A44">
        <v>9</v>
      </c>
      <c r="B44">
        <v>2</v>
      </c>
      <c r="C44" s="7">
        <v>42062</v>
      </c>
      <c r="D44">
        <v>332</v>
      </c>
      <c r="E44">
        <v>46</v>
      </c>
      <c r="F44">
        <v>129</v>
      </c>
      <c r="G44">
        <v>48</v>
      </c>
      <c r="H44">
        <v>37</v>
      </c>
      <c r="I44">
        <v>20</v>
      </c>
      <c r="J44" s="52">
        <v>612</v>
      </c>
      <c r="P44" s="3" t="s">
        <v>42</v>
      </c>
      <c r="Q44" s="3">
        <f t="shared" si="20"/>
        <v>1382</v>
      </c>
      <c r="R44" s="3">
        <f t="shared" si="15"/>
        <v>241</v>
      </c>
      <c r="S44" s="3">
        <f t="shared" si="16"/>
        <v>429</v>
      </c>
      <c r="T44" s="3">
        <f t="shared" si="17"/>
        <v>312</v>
      </c>
      <c r="U44" s="3">
        <f t="shared" si="18"/>
        <v>193</v>
      </c>
      <c r="V44" s="3">
        <f t="shared" si="19"/>
        <v>127</v>
      </c>
      <c r="W44" s="32">
        <f t="shared" si="21"/>
        <v>2684</v>
      </c>
    </row>
    <row r="45" spans="1:23">
      <c r="A45">
        <v>10</v>
      </c>
      <c r="B45">
        <v>3</v>
      </c>
      <c r="C45" s="7">
        <v>42065</v>
      </c>
      <c r="D45">
        <v>213</v>
      </c>
      <c r="E45">
        <v>37</v>
      </c>
      <c r="F45">
        <v>48</v>
      </c>
      <c r="G45">
        <v>62</v>
      </c>
      <c r="H45">
        <v>27</v>
      </c>
      <c r="I45">
        <v>27</v>
      </c>
      <c r="J45" s="52">
        <v>414</v>
      </c>
      <c r="P45" s="3" t="s">
        <v>43</v>
      </c>
      <c r="Q45" s="3">
        <f t="shared" si="20"/>
        <v>1434</v>
      </c>
      <c r="R45" s="3">
        <f t="shared" si="15"/>
        <v>221</v>
      </c>
      <c r="S45" s="3">
        <f t="shared" si="16"/>
        <v>475</v>
      </c>
      <c r="T45" s="3">
        <f t="shared" si="17"/>
        <v>261</v>
      </c>
      <c r="U45" s="3">
        <f t="shared" si="18"/>
        <v>193</v>
      </c>
      <c r="V45" s="3">
        <f t="shared" si="19"/>
        <v>134</v>
      </c>
      <c r="W45" s="32">
        <f t="shared" si="21"/>
        <v>2718</v>
      </c>
    </row>
    <row r="46" spans="1:23">
      <c r="A46">
        <v>10</v>
      </c>
      <c r="B46">
        <v>3</v>
      </c>
      <c r="C46" s="7">
        <v>42066</v>
      </c>
      <c r="D46">
        <v>318</v>
      </c>
      <c r="E46">
        <v>35</v>
      </c>
      <c r="F46">
        <v>98</v>
      </c>
      <c r="G46">
        <v>53</v>
      </c>
      <c r="H46">
        <v>56</v>
      </c>
      <c r="I46">
        <v>19</v>
      </c>
      <c r="J46" s="52">
        <v>579</v>
      </c>
      <c r="P46" s="3" t="s">
        <v>44</v>
      </c>
      <c r="Q46" s="3">
        <f t="shared" si="20"/>
        <v>1100</v>
      </c>
      <c r="R46" s="3">
        <f t="shared" si="15"/>
        <v>171</v>
      </c>
      <c r="S46" s="3">
        <f t="shared" si="16"/>
        <v>270</v>
      </c>
      <c r="T46" s="3">
        <f t="shared" si="17"/>
        <v>211</v>
      </c>
      <c r="U46" s="3">
        <f t="shared" si="18"/>
        <v>129</v>
      </c>
      <c r="V46" s="3">
        <f t="shared" si="19"/>
        <v>117</v>
      </c>
      <c r="W46" s="32">
        <f t="shared" si="21"/>
        <v>1998</v>
      </c>
    </row>
    <row r="47" spans="1:23">
      <c r="A47">
        <v>10</v>
      </c>
      <c r="B47">
        <v>3</v>
      </c>
      <c r="C47" s="7">
        <v>42067</v>
      </c>
      <c r="D47">
        <v>402</v>
      </c>
      <c r="E47">
        <v>50</v>
      </c>
      <c r="F47">
        <v>86</v>
      </c>
      <c r="G47">
        <v>79</v>
      </c>
      <c r="H47">
        <v>35</v>
      </c>
      <c r="I47">
        <v>14</v>
      </c>
      <c r="J47" s="52">
        <v>666</v>
      </c>
      <c r="P47" s="3" t="s">
        <v>45</v>
      </c>
      <c r="Q47" s="3">
        <f t="shared" si="20"/>
        <v>1016</v>
      </c>
      <c r="R47" s="3">
        <f t="shared" si="15"/>
        <v>184</v>
      </c>
      <c r="S47" s="3">
        <f t="shared" si="16"/>
        <v>254</v>
      </c>
      <c r="T47" s="3">
        <f t="shared" si="17"/>
        <v>204</v>
      </c>
      <c r="U47" s="3">
        <f t="shared" si="18"/>
        <v>127</v>
      </c>
      <c r="V47" s="3">
        <f t="shared" si="19"/>
        <v>102</v>
      </c>
      <c r="W47" s="32">
        <f t="shared" si="21"/>
        <v>1887</v>
      </c>
    </row>
    <row r="48" spans="1:23">
      <c r="A48">
        <v>10</v>
      </c>
      <c r="B48">
        <v>3</v>
      </c>
      <c r="C48" s="7">
        <v>42068</v>
      </c>
      <c r="D48">
        <v>255</v>
      </c>
      <c r="E48">
        <v>44</v>
      </c>
      <c r="F48">
        <v>124</v>
      </c>
      <c r="G48">
        <v>72</v>
      </c>
      <c r="H48">
        <v>49</v>
      </c>
      <c r="I48">
        <v>22</v>
      </c>
      <c r="J48" s="52">
        <v>566</v>
      </c>
      <c r="P48" s="3" t="s">
        <v>46</v>
      </c>
      <c r="Q48" s="3">
        <f t="shared" si="20"/>
        <v>781</v>
      </c>
      <c r="R48" s="3">
        <f t="shared" si="15"/>
        <v>108</v>
      </c>
      <c r="S48" s="3">
        <f t="shared" si="16"/>
        <v>328</v>
      </c>
      <c r="T48" s="3">
        <f t="shared" si="17"/>
        <v>195</v>
      </c>
      <c r="U48" s="3">
        <f t="shared" si="18"/>
        <v>115</v>
      </c>
      <c r="V48" s="3">
        <f t="shared" si="19"/>
        <v>142</v>
      </c>
      <c r="W48" s="32">
        <f t="shared" si="21"/>
        <v>1669</v>
      </c>
    </row>
    <row r="49" spans="1:23">
      <c r="A49">
        <v>10</v>
      </c>
      <c r="B49">
        <v>3</v>
      </c>
      <c r="C49" s="7">
        <v>42069</v>
      </c>
      <c r="D49">
        <v>287</v>
      </c>
      <c r="E49">
        <v>51</v>
      </c>
      <c r="F49">
        <v>144</v>
      </c>
      <c r="G49">
        <v>64</v>
      </c>
      <c r="H49">
        <v>39</v>
      </c>
      <c r="I49">
        <v>27</v>
      </c>
      <c r="J49" s="52">
        <v>612</v>
      </c>
      <c r="P49" s="3" t="s">
        <v>47</v>
      </c>
      <c r="Q49" s="3">
        <f t="shared" si="20"/>
        <v>1621</v>
      </c>
      <c r="R49" s="3">
        <f t="shared" si="15"/>
        <v>243</v>
      </c>
      <c r="S49" s="3">
        <f t="shared" si="16"/>
        <v>483</v>
      </c>
      <c r="T49" s="3">
        <f t="shared" si="17"/>
        <v>333</v>
      </c>
      <c r="U49" s="3">
        <f t="shared" si="18"/>
        <v>230</v>
      </c>
      <c r="V49" s="3">
        <f t="shared" si="19"/>
        <v>121</v>
      </c>
      <c r="W49" s="32">
        <f t="shared" si="21"/>
        <v>3031</v>
      </c>
    </row>
    <row r="50" spans="1:23">
      <c r="A50">
        <v>11</v>
      </c>
      <c r="B50">
        <v>3</v>
      </c>
      <c r="C50" s="7">
        <v>42072</v>
      </c>
      <c r="D50">
        <v>377</v>
      </c>
      <c r="E50">
        <v>47</v>
      </c>
      <c r="F50">
        <v>0</v>
      </c>
      <c r="G50">
        <v>0</v>
      </c>
      <c r="H50">
        <v>0</v>
      </c>
      <c r="I50">
        <v>21</v>
      </c>
      <c r="J50" s="52">
        <v>445</v>
      </c>
      <c r="P50" s="3" t="s">
        <v>48</v>
      </c>
      <c r="Q50" s="3">
        <f t="shared" si="20"/>
        <v>1015</v>
      </c>
      <c r="R50" s="3">
        <f t="shared" si="15"/>
        <v>170</v>
      </c>
      <c r="S50" s="3">
        <f t="shared" si="16"/>
        <v>402</v>
      </c>
      <c r="T50" s="3">
        <f t="shared" si="17"/>
        <v>193</v>
      </c>
      <c r="U50" s="3">
        <f t="shared" si="18"/>
        <v>145</v>
      </c>
      <c r="V50" s="3">
        <f t="shared" si="19"/>
        <v>122</v>
      </c>
      <c r="W50" s="32">
        <f t="shared" si="21"/>
        <v>2047</v>
      </c>
    </row>
    <row r="51" spans="1:23">
      <c r="A51">
        <v>11</v>
      </c>
      <c r="B51">
        <v>3</v>
      </c>
      <c r="C51" s="7">
        <v>42073</v>
      </c>
      <c r="D51">
        <v>230</v>
      </c>
      <c r="E51">
        <v>43</v>
      </c>
      <c r="F51">
        <v>198</v>
      </c>
      <c r="G51">
        <v>105</v>
      </c>
      <c r="H51">
        <v>91</v>
      </c>
      <c r="I51">
        <v>20</v>
      </c>
      <c r="J51" s="52">
        <v>687</v>
      </c>
      <c r="P51" s="3" t="s">
        <v>49</v>
      </c>
      <c r="Q51" s="3">
        <f t="shared" si="20"/>
        <v>1535</v>
      </c>
      <c r="R51" s="3">
        <f t="shared" si="15"/>
        <v>200</v>
      </c>
      <c r="S51" s="3">
        <f t="shared" si="16"/>
        <v>486</v>
      </c>
      <c r="T51" s="3">
        <f t="shared" si="17"/>
        <v>264</v>
      </c>
      <c r="U51" s="3">
        <f t="shared" si="18"/>
        <v>189</v>
      </c>
      <c r="V51" s="3">
        <f t="shared" si="19"/>
        <v>119</v>
      </c>
      <c r="W51" s="32">
        <f t="shared" si="21"/>
        <v>2793</v>
      </c>
    </row>
    <row r="52" spans="1:23">
      <c r="A52">
        <v>11</v>
      </c>
      <c r="B52">
        <v>3</v>
      </c>
      <c r="C52" s="7">
        <v>42074</v>
      </c>
      <c r="D52">
        <v>287</v>
      </c>
      <c r="E52">
        <v>78</v>
      </c>
      <c r="F52">
        <v>111</v>
      </c>
      <c r="G52">
        <v>75</v>
      </c>
      <c r="H52">
        <v>29</v>
      </c>
      <c r="I52">
        <v>34</v>
      </c>
      <c r="J52" s="52">
        <v>614</v>
      </c>
      <c r="P52" s="3" t="s">
        <v>50</v>
      </c>
      <c r="Q52" s="3">
        <f t="shared" si="20"/>
        <v>1494</v>
      </c>
      <c r="R52" s="3">
        <f t="shared" si="15"/>
        <v>172</v>
      </c>
      <c r="S52" s="3">
        <f t="shared" si="16"/>
        <v>426</v>
      </c>
      <c r="T52" s="3">
        <f t="shared" si="17"/>
        <v>275</v>
      </c>
      <c r="U52" s="3">
        <f t="shared" si="18"/>
        <v>190</v>
      </c>
      <c r="V52" s="3">
        <f t="shared" si="19"/>
        <v>123</v>
      </c>
      <c r="W52" s="32">
        <f t="shared" si="21"/>
        <v>2680</v>
      </c>
    </row>
    <row r="53" spans="1:23">
      <c r="A53">
        <v>11</v>
      </c>
      <c r="B53">
        <v>3</v>
      </c>
      <c r="C53" s="7">
        <v>42075</v>
      </c>
      <c r="D53">
        <v>243</v>
      </c>
      <c r="E53">
        <v>39</v>
      </c>
      <c r="F53">
        <v>76</v>
      </c>
      <c r="G53">
        <v>1</v>
      </c>
      <c r="H53">
        <v>30</v>
      </c>
      <c r="I53">
        <v>24</v>
      </c>
      <c r="J53" s="52">
        <v>413</v>
      </c>
      <c r="P53" s="3" t="s">
        <v>51</v>
      </c>
      <c r="Q53" s="3">
        <f t="shared" si="20"/>
        <v>1558</v>
      </c>
      <c r="R53" s="3">
        <f t="shared" si="15"/>
        <v>221</v>
      </c>
      <c r="S53" s="3">
        <f t="shared" si="16"/>
        <v>527</v>
      </c>
      <c r="T53" s="3">
        <f t="shared" si="17"/>
        <v>248</v>
      </c>
      <c r="U53" s="3">
        <f t="shared" si="18"/>
        <v>179</v>
      </c>
      <c r="V53" s="3">
        <f t="shared" si="19"/>
        <v>127</v>
      </c>
      <c r="W53" s="32">
        <f t="shared" si="21"/>
        <v>2860</v>
      </c>
    </row>
    <row r="54" spans="1:23">
      <c r="A54">
        <v>11</v>
      </c>
      <c r="B54">
        <v>3</v>
      </c>
      <c r="C54" s="7">
        <v>42076</v>
      </c>
      <c r="D54">
        <v>380</v>
      </c>
      <c r="E54">
        <v>60</v>
      </c>
      <c r="F54">
        <v>73</v>
      </c>
      <c r="G54">
        <v>135</v>
      </c>
      <c r="H54">
        <v>47</v>
      </c>
      <c r="I54">
        <v>43</v>
      </c>
      <c r="J54" s="52">
        <v>738</v>
      </c>
      <c r="P54" s="3" t="s">
        <v>52</v>
      </c>
      <c r="Q54" s="3">
        <f t="shared" si="20"/>
        <v>1509</v>
      </c>
      <c r="R54" s="3">
        <f t="shared" si="15"/>
        <v>245</v>
      </c>
      <c r="S54" s="3">
        <f t="shared" si="16"/>
        <v>615</v>
      </c>
      <c r="T54" s="3">
        <f t="shared" si="17"/>
        <v>298</v>
      </c>
      <c r="U54" s="3">
        <f t="shared" si="18"/>
        <v>204</v>
      </c>
      <c r="V54" s="3">
        <f t="shared" si="19"/>
        <v>109</v>
      </c>
      <c r="W54" s="32">
        <f t="shared" si="21"/>
        <v>2980</v>
      </c>
    </row>
    <row r="55" spans="1:23">
      <c r="A55">
        <v>12</v>
      </c>
      <c r="B55">
        <v>3</v>
      </c>
      <c r="C55" s="7">
        <v>42079</v>
      </c>
      <c r="D55">
        <v>359</v>
      </c>
      <c r="E55">
        <v>45</v>
      </c>
      <c r="F55">
        <v>109</v>
      </c>
      <c r="G55">
        <v>60</v>
      </c>
      <c r="H55">
        <v>43</v>
      </c>
      <c r="I55">
        <v>43</v>
      </c>
      <c r="J55" s="52">
        <v>659</v>
      </c>
      <c r="P55" s="3" t="s">
        <v>53</v>
      </c>
      <c r="Q55" s="3">
        <f t="shared" si="20"/>
        <v>1705</v>
      </c>
      <c r="R55" s="3">
        <f t="shared" si="15"/>
        <v>221</v>
      </c>
      <c r="S55" s="3">
        <f t="shared" si="16"/>
        <v>473</v>
      </c>
      <c r="T55" s="3">
        <f t="shared" si="17"/>
        <v>310</v>
      </c>
      <c r="U55" s="3">
        <f t="shared" si="18"/>
        <v>228</v>
      </c>
      <c r="V55" s="3">
        <f t="shared" si="19"/>
        <v>107</v>
      </c>
      <c r="W55" s="32">
        <f t="shared" si="21"/>
        <v>3044</v>
      </c>
    </row>
    <row r="56" spans="1:23">
      <c r="A56">
        <v>12</v>
      </c>
      <c r="B56">
        <v>3</v>
      </c>
      <c r="C56" s="7">
        <v>42080</v>
      </c>
      <c r="D56">
        <v>229</v>
      </c>
      <c r="E56">
        <v>33</v>
      </c>
      <c r="F56">
        <v>99</v>
      </c>
      <c r="G56">
        <v>46</v>
      </c>
      <c r="H56">
        <v>73</v>
      </c>
      <c r="I56">
        <v>17</v>
      </c>
      <c r="J56" s="52">
        <v>497</v>
      </c>
      <c r="P56" s="3" t="s">
        <v>54</v>
      </c>
      <c r="Q56" s="3">
        <f t="shared" si="20"/>
        <v>1897</v>
      </c>
      <c r="R56" s="3">
        <f t="shared" si="15"/>
        <v>274</v>
      </c>
      <c r="S56" s="3">
        <f t="shared" si="16"/>
        <v>597</v>
      </c>
      <c r="T56" s="3">
        <f t="shared" si="17"/>
        <v>342</v>
      </c>
      <c r="U56" s="3">
        <f t="shared" si="18"/>
        <v>216</v>
      </c>
      <c r="V56" s="3">
        <f t="shared" si="19"/>
        <v>124</v>
      </c>
      <c r="W56" s="32">
        <f t="shared" si="21"/>
        <v>3450</v>
      </c>
    </row>
    <row r="57" spans="1:23">
      <c r="A57">
        <v>12</v>
      </c>
      <c r="B57">
        <v>3</v>
      </c>
      <c r="C57" s="7">
        <v>42081</v>
      </c>
      <c r="D57">
        <v>254</v>
      </c>
      <c r="E57">
        <v>45</v>
      </c>
      <c r="F57">
        <v>128</v>
      </c>
      <c r="G57">
        <v>52</v>
      </c>
      <c r="H57">
        <v>34</v>
      </c>
      <c r="I57">
        <v>28</v>
      </c>
      <c r="J57" s="52">
        <v>541</v>
      </c>
      <c r="P57" s="3" t="s">
        <v>55</v>
      </c>
      <c r="Q57" s="3">
        <f t="shared" si="20"/>
        <v>1339</v>
      </c>
      <c r="R57" s="3">
        <f t="shared" si="15"/>
        <v>224</v>
      </c>
      <c r="S57" s="3">
        <f t="shared" si="16"/>
        <v>499</v>
      </c>
      <c r="T57" s="3">
        <f t="shared" si="17"/>
        <v>258</v>
      </c>
      <c r="U57" s="3">
        <f t="shared" si="18"/>
        <v>210</v>
      </c>
      <c r="V57" s="3">
        <f t="shared" si="19"/>
        <v>105</v>
      </c>
      <c r="W57" s="32">
        <f t="shared" si="21"/>
        <v>2635</v>
      </c>
    </row>
    <row r="58" spans="1:23">
      <c r="A58">
        <v>12</v>
      </c>
      <c r="B58">
        <v>3</v>
      </c>
      <c r="C58" s="7">
        <v>42082</v>
      </c>
      <c r="D58">
        <v>241</v>
      </c>
      <c r="E58">
        <v>49</v>
      </c>
      <c r="F58">
        <v>117</v>
      </c>
      <c r="G58">
        <v>67</v>
      </c>
      <c r="H58">
        <v>35</v>
      </c>
      <c r="I58">
        <v>42</v>
      </c>
      <c r="J58" s="52">
        <v>551</v>
      </c>
      <c r="P58" s="3" t="s">
        <v>56</v>
      </c>
      <c r="Q58" s="3">
        <f t="shared" si="20"/>
        <v>1969</v>
      </c>
      <c r="R58" s="3">
        <f t="shared" si="15"/>
        <v>313</v>
      </c>
      <c r="S58" s="3">
        <f t="shared" si="16"/>
        <v>600</v>
      </c>
      <c r="T58" s="3">
        <f t="shared" si="17"/>
        <v>290</v>
      </c>
      <c r="U58" s="3">
        <f t="shared" si="18"/>
        <v>267</v>
      </c>
      <c r="V58" s="3">
        <f t="shared" si="19"/>
        <v>125</v>
      </c>
      <c r="W58" s="32">
        <f t="shared" si="21"/>
        <v>3564</v>
      </c>
    </row>
    <row r="59" spans="1:23">
      <c r="A59">
        <v>12</v>
      </c>
      <c r="B59">
        <v>3</v>
      </c>
      <c r="C59" s="7">
        <v>42083</v>
      </c>
      <c r="D59">
        <v>245</v>
      </c>
      <c r="E59">
        <v>56</v>
      </c>
      <c r="F59">
        <v>94</v>
      </c>
      <c r="G59">
        <v>52</v>
      </c>
      <c r="H59">
        <v>50</v>
      </c>
      <c r="I59">
        <v>12</v>
      </c>
      <c r="J59" s="52">
        <v>509</v>
      </c>
      <c r="P59" s="3" t="s">
        <v>57</v>
      </c>
      <c r="Q59" s="3">
        <f t="shared" si="20"/>
        <v>2004</v>
      </c>
      <c r="R59" s="3">
        <f t="shared" si="15"/>
        <v>271</v>
      </c>
      <c r="S59" s="3">
        <f t="shared" si="16"/>
        <v>727</v>
      </c>
      <c r="T59" s="3">
        <f t="shared" si="17"/>
        <v>289</v>
      </c>
      <c r="U59" s="3">
        <f t="shared" si="18"/>
        <v>230</v>
      </c>
      <c r="V59" s="3">
        <f t="shared" si="19"/>
        <v>136</v>
      </c>
      <c r="W59" s="32">
        <f t="shared" si="21"/>
        <v>3657</v>
      </c>
    </row>
    <row r="60" spans="1:23">
      <c r="A60">
        <v>13</v>
      </c>
      <c r="B60">
        <v>3</v>
      </c>
      <c r="C60" s="7">
        <v>42086</v>
      </c>
      <c r="D60">
        <v>283</v>
      </c>
      <c r="E60">
        <v>53</v>
      </c>
      <c r="F60">
        <v>91</v>
      </c>
      <c r="G60">
        <v>48</v>
      </c>
      <c r="H60">
        <v>41</v>
      </c>
      <c r="I60">
        <v>13</v>
      </c>
      <c r="J60" s="52">
        <v>529</v>
      </c>
      <c r="P60" s="3" t="s">
        <v>58</v>
      </c>
      <c r="Q60" s="3">
        <f t="shared" si="20"/>
        <v>1758</v>
      </c>
      <c r="R60" s="3">
        <f t="shared" si="15"/>
        <v>283</v>
      </c>
      <c r="S60" s="3">
        <f t="shared" si="16"/>
        <v>569</v>
      </c>
      <c r="T60" s="3">
        <f t="shared" si="17"/>
        <v>277</v>
      </c>
      <c r="U60" s="3">
        <f t="shared" si="18"/>
        <v>205</v>
      </c>
      <c r="V60" s="3">
        <f t="shared" si="19"/>
        <v>114</v>
      </c>
      <c r="W60" s="32">
        <f t="shared" si="21"/>
        <v>3206</v>
      </c>
    </row>
    <row r="61" spans="1:23">
      <c r="A61">
        <v>13</v>
      </c>
      <c r="B61">
        <v>3</v>
      </c>
      <c r="C61" s="7">
        <v>42087</v>
      </c>
      <c r="D61">
        <v>275</v>
      </c>
      <c r="E61">
        <v>49</v>
      </c>
      <c r="F61">
        <v>91</v>
      </c>
      <c r="G61">
        <v>105</v>
      </c>
      <c r="H61">
        <v>48</v>
      </c>
      <c r="I61">
        <v>18</v>
      </c>
      <c r="J61" s="52">
        <v>586</v>
      </c>
      <c r="P61" s="3" t="s">
        <v>59</v>
      </c>
      <c r="Q61" s="3">
        <f t="shared" ref="Q61:Q81" si="22">SUMIF($A:$A,RIGHT($P61,2),D:D)</f>
        <v>1037</v>
      </c>
      <c r="R61" s="3">
        <f t="shared" ref="R61:R81" si="23">SUMIF($A:$A,RIGHT($P61,2),E:E)</f>
        <v>217</v>
      </c>
      <c r="S61" s="3">
        <f t="shared" ref="S61:S81" si="24">SUMIF($A:$A,RIGHT($P61,2),F:F)</f>
        <v>542</v>
      </c>
      <c r="T61" s="3">
        <f t="shared" ref="T61:T81" si="25">SUMIF($A:$A,RIGHT($P61,2),G:G)</f>
        <v>244</v>
      </c>
      <c r="U61" s="3">
        <f t="shared" ref="U61:U81" si="26">SUMIF($A:$A,RIGHT($P61,2),H:H)</f>
        <v>221</v>
      </c>
      <c r="V61" s="3">
        <f t="shared" ref="V61:V81" si="27">SUMIF($A:$A,RIGHT($P61,2),I:I)</f>
        <v>177</v>
      </c>
      <c r="W61" s="32">
        <f t="shared" si="21"/>
        <v>2438</v>
      </c>
    </row>
    <row r="62" spans="1:23">
      <c r="A62">
        <v>13</v>
      </c>
      <c r="B62">
        <v>3</v>
      </c>
      <c r="C62" s="7">
        <v>42088</v>
      </c>
      <c r="D62">
        <v>290</v>
      </c>
      <c r="E62">
        <v>47</v>
      </c>
      <c r="F62">
        <v>132</v>
      </c>
      <c r="G62">
        <v>55</v>
      </c>
      <c r="H62">
        <v>41</v>
      </c>
      <c r="I62">
        <v>28</v>
      </c>
      <c r="J62" s="52">
        <v>593</v>
      </c>
      <c r="P62" s="3" t="s">
        <v>60</v>
      </c>
      <c r="Q62" s="3">
        <f t="shared" si="22"/>
        <v>776</v>
      </c>
      <c r="R62" s="3">
        <f t="shared" si="23"/>
        <v>113</v>
      </c>
      <c r="S62" s="3">
        <f t="shared" si="24"/>
        <v>406</v>
      </c>
      <c r="T62" s="3">
        <f t="shared" si="25"/>
        <v>172</v>
      </c>
      <c r="U62" s="3">
        <f t="shared" si="26"/>
        <v>119</v>
      </c>
      <c r="V62" s="3">
        <f t="shared" si="27"/>
        <v>56</v>
      </c>
      <c r="W62" s="32">
        <f t="shared" si="21"/>
        <v>1642</v>
      </c>
    </row>
    <row r="63" spans="1:23">
      <c r="A63">
        <v>13</v>
      </c>
      <c r="B63">
        <v>3</v>
      </c>
      <c r="C63" s="7">
        <v>42089</v>
      </c>
      <c r="D63">
        <v>204</v>
      </c>
      <c r="E63">
        <v>38</v>
      </c>
      <c r="F63">
        <v>101</v>
      </c>
      <c r="G63">
        <v>65</v>
      </c>
      <c r="H63">
        <v>47</v>
      </c>
      <c r="I63">
        <v>37</v>
      </c>
      <c r="J63" s="52">
        <v>492</v>
      </c>
      <c r="P63" s="3" t="s">
        <v>61</v>
      </c>
      <c r="Q63" s="3">
        <f t="shared" si="22"/>
        <v>662</v>
      </c>
      <c r="R63" s="3">
        <f t="shared" si="23"/>
        <v>93</v>
      </c>
      <c r="S63" s="3">
        <f t="shared" si="24"/>
        <v>266</v>
      </c>
      <c r="T63" s="3">
        <f t="shared" si="25"/>
        <v>158</v>
      </c>
      <c r="U63" s="3">
        <f t="shared" si="26"/>
        <v>72</v>
      </c>
      <c r="V63" s="3">
        <f t="shared" si="27"/>
        <v>102</v>
      </c>
      <c r="W63" s="32">
        <f t="shared" si="21"/>
        <v>1353</v>
      </c>
    </row>
    <row r="64" spans="1:23">
      <c r="A64">
        <v>13</v>
      </c>
      <c r="B64">
        <v>3</v>
      </c>
      <c r="C64" s="7">
        <v>42090</v>
      </c>
      <c r="D64">
        <v>326</v>
      </c>
      <c r="E64">
        <v>47</v>
      </c>
      <c r="F64">
        <v>88</v>
      </c>
      <c r="G64">
        <v>47</v>
      </c>
      <c r="H64">
        <v>20</v>
      </c>
      <c r="I64">
        <v>26</v>
      </c>
      <c r="J64" s="52">
        <v>554</v>
      </c>
      <c r="P64" s="3" t="s">
        <v>62</v>
      </c>
      <c r="Q64" s="3">
        <f t="shared" si="22"/>
        <v>882</v>
      </c>
      <c r="R64" s="3">
        <f t="shared" si="23"/>
        <v>177</v>
      </c>
      <c r="S64" s="3">
        <f t="shared" si="24"/>
        <v>385</v>
      </c>
      <c r="T64" s="3">
        <f t="shared" si="25"/>
        <v>201</v>
      </c>
      <c r="U64" s="3">
        <f t="shared" si="26"/>
        <v>118</v>
      </c>
      <c r="V64" s="3">
        <f t="shared" si="27"/>
        <v>92</v>
      </c>
      <c r="W64" s="32">
        <f t="shared" si="21"/>
        <v>1855</v>
      </c>
    </row>
    <row r="65" spans="1:23">
      <c r="A65">
        <v>14</v>
      </c>
      <c r="B65">
        <v>3</v>
      </c>
      <c r="C65" s="7">
        <v>42093</v>
      </c>
      <c r="D65">
        <v>255</v>
      </c>
      <c r="E65">
        <v>72</v>
      </c>
      <c r="F65">
        <v>112</v>
      </c>
      <c r="G65">
        <v>32</v>
      </c>
      <c r="H65">
        <v>30</v>
      </c>
      <c r="I65">
        <v>31</v>
      </c>
      <c r="J65" s="52">
        <v>532</v>
      </c>
      <c r="P65" s="3" t="s">
        <v>63</v>
      </c>
      <c r="Q65" s="3">
        <f t="shared" si="22"/>
        <v>1231</v>
      </c>
      <c r="R65" s="3">
        <f t="shared" si="23"/>
        <v>198</v>
      </c>
      <c r="S65" s="3">
        <f t="shared" si="24"/>
        <v>489</v>
      </c>
      <c r="T65" s="3">
        <f t="shared" si="25"/>
        <v>237</v>
      </c>
      <c r="U65" s="3">
        <f t="shared" si="26"/>
        <v>159</v>
      </c>
      <c r="V65" s="3">
        <f t="shared" si="27"/>
        <v>96</v>
      </c>
      <c r="W65" s="32">
        <f t="shared" si="21"/>
        <v>2410</v>
      </c>
    </row>
    <row r="66" spans="1:23">
      <c r="A66">
        <v>14</v>
      </c>
      <c r="B66">
        <v>3</v>
      </c>
      <c r="C66" s="7">
        <v>42094</v>
      </c>
      <c r="D66">
        <v>311</v>
      </c>
      <c r="E66">
        <v>69</v>
      </c>
      <c r="F66">
        <v>91</v>
      </c>
      <c r="G66">
        <v>37</v>
      </c>
      <c r="H66">
        <v>44</v>
      </c>
      <c r="I66">
        <v>34</v>
      </c>
      <c r="J66" s="52">
        <v>586</v>
      </c>
      <c r="P66" s="3" t="s">
        <v>64</v>
      </c>
      <c r="Q66" s="3">
        <f t="shared" si="22"/>
        <v>1463</v>
      </c>
      <c r="R66" s="3">
        <f t="shared" si="23"/>
        <v>226</v>
      </c>
      <c r="S66" s="3">
        <f t="shared" si="24"/>
        <v>466</v>
      </c>
      <c r="T66" s="3">
        <f t="shared" si="25"/>
        <v>264</v>
      </c>
      <c r="U66" s="3">
        <f t="shared" si="26"/>
        <v>187</v>
      </c>
      <c r="V66" s="3">
        <f t="shared" si="27"/>
        <v>108</v>
      </c>
      <c r="W66" s="32">
        <f t="shared" si="21"/>
        <v>2714</v>
      </c>
    </row>
    <row r="67" spans="1:23">
      <c r="A67">
        <v>14</v>
      </c>
      <c r="B67">
        <v>4</v>
      </c>
      <c r="C67" s="7">
        <v>42095</v>
      </c>
      <c r="D67">
        <v>257</v>
      </c>
      <c r="E67">
        <v>44</v>
      </c>
      <c r="F67">
        <v>96</v>
      </c>
      <c r="G67">
        <v>40</v>
      </c>
      <c r="H67">
        <v>35</v>
      </c>
      <c r="I67">
        <v>10</v>
      </c>
      <c r="J67" s="52">
        <v>482</v>
      </c>
      <c r="P67" s="3" t="s">
        <v>65</v>
      </c>
      <c r="Q67" s="3">
        <f t="shared" si="22"/>
        <v>1385</v>
      </c>
      <c r="R67" s="3">
        <f t="shared" si="23"/>
        <v>201</v>
      </c>
      <c r="S67" s="3">
        <f t="shared" si="24"/>
        <v>441</v>
      </c>
      <c r="T67" s="3">
        <f t="shared" si="25"/>
        <v>226</v>
      </c>
      <c r="U67" s="3">
        <f t="shared" si="26"/>
        <v>182</v>
      </c>
      <c r="V67" s="3">
        <f t="shared" si="27"/>
        <v>113</v>
      </c>
      <c r="W67" s="32">
        <f t="shared" si="21"/>
        <v>2548</v>
      </c>
    </row>
    <row r="68" spans="1:23">
      <c r="A68">
        <v>14</v>
      </c>
      <c r="B68">
        <v>4</v>
      </c>
      <c r="C68" s="7">
        <v>42096</v>
      </c>
      <c r="D68">
        <v>262</v>
      </c>
      <c r="E68">
        <v>46</v>
      </c>
      <c r="F68">
        <v>119</v>
      </c>
      <c r="G68">
        <v>58</v>
      </c>
      <c r="H68">
        <v>40</v>
      </c>
      <c r="I68">
        <v>56</v>
      </c>
      <c r="J68" s="52">
        <v>581</v>
      </c>
      <c r="P68" s="3" t="s">
        <v>66</v>
      </c>
      <c r="Q68" s="3">
        <f t="shared" si="22"/>
        <v>1284</v>
      </c>
      <c r="R68" s="3">
        <f t="shared" si="23"/>
        <v>246</v>
      </c>
      <c r="S68" s="3">
        <f t="shared" si="24"/>
        <v>494</v>
      </c>
      <c r="T68" s="3">
        <f t="shared" si="25"/>
        <v>307</v>
      </c>
      <c r="U68" s="3">
        <f t="shared" si="26"/>
        <v>175</v>
      </c>
      <c r="V68" s="3">
        <f t="shared" si="27"/>
        <v>141</v>
      </c>
      <c r="W68" s="32">
        <f t="shared" si="21"/>
        <v>2647</v>
      </c>
    </row>
    <row r="69" spans="1:23">
      <c r="A69">
        <v>14</v>
      </c>
      <c r="B69">
        <v>4</v>
      </c>
      <c r="C69" s="7">
        <v>42097</v>
      </c>
      <c r="D69">
        <v>277</v>
      </c>
      <c r="E69">
        <v>59</v>
      </c>
      <c r="F69">
        <v>73</v>
      </c>
      <c r="G69">
        <v>59</v>
      </c>
      <c r="H69">
        <v>45</v>
      </c>
      <c r="I69">
        <v>38</v>
      </c>
      <c r="J69" s="52">
        <v>551</v>
      </c>
      <c r="P69" s="3" t="s">
        <v>3</v>
      </c>
      <c r="Q69" s="3">
        <f t="shared" si="22"/>
        <v>1536</v>
      </c>
      <c r="R69" s="3">
        <f t="shared" si="23"/>
        <v>248</v>
      </c>
      <c r="S69" s="3">
        <f t="shared" si="24"/>
        <v>498</v>
      </c>
      <c r="T69" s="3">
        <f t="shared" si="25"/>
        <v>288</v>
      </c>
      <c r="U69" s="3">
        <f t="shared" si="26"/>
        <v>174</v>
      </c>
      <c r="V69" s="3">
        <f t="shared" si="27"/>
        <v>171</v>
      </c>
      <c r="W69" s="32">
        <f t="shared" si="21"/>
        <v>2915</v>
      </c>
    </row>
    <row r="70" spans="1:23">
      <c r="A70">
        <v>15</v>
      </c>
      <c r="B70">
        <v>4</v>
      </c>
      <c r="C70" s="7">
        <v>42101</v>
      </c>
      <c r="D70">
        <v>276</v>
      </c>
      <c r="E70">
        <v>48</v>
      </c>
      <c r="F70">
        <v>91</v>
      </c>
      <c r="G70">
        <v>50</v>
      </c>
      <c r="H70">
        <v>25</v>
      </c>
      <c r="I70">
        <v>49</v>
      </c>
      <c r="J70" s="52">
        <v>539</v>
      </c>
      <c r="P70" s="3" t="s">
        <v>4</v>
      </c>
      <c r="Q70" s="3">
        <f t="shared" si="22"/>
        <v>1414</v>
      </c>
      <c r="R70" s="3">
        <f t="shared" si="23"/>
        <v>253</v>
      </c>
      <c r="S70" s="3">
        <f t="shared" si="24"/>
        <v>582</v>
      </c>
      <c r="T70" s="3">
        <f t="shared" si="25"/>
        <v>282</v>
      </c>
      <c r="U70" s="3">
        <f t="shared" si="26"/>
        <v>248</v>
      </c>
      <c r="V70" s="3">
        <f t="shared" si="27"/>
        <v>123</v>
      </c>
      <c r="W70" s="32">
        <f t="shared" si="21"/>
        <v>2902</v>
      </c>
    </row>
    <row r="71" spans="1:23">
      <c r="A71">
        <v>15</v>
      </c>
      <c r="B71">
        <v>4</v>
      </c>
      <c r="C71" s="7">
        <v>42102</v>
      </c>
      <c r="D71">
        <v>219</v>
      </c>
      <c r="E71">
        <v>40</v>
      </c>
      <c r="F71">
        <v>85</v>
      </c>
      <c r="G71">
        <v>62</v>
      </c>
      <c r="H71">
        <v>29</v>
      </c>
      <c r="I71">
        <v>41</v>
      </c>
      <c r="J71" s="52">
        <v>476</v>
      </c>
      <c r="P71" s="3" t="s">
        <v>5</v>
      </c>
      <c r="Q71" s="3">
        <f t="shared" si="22"/>
        <v>1649</v>
      </c>
      <c r="R71" s="3">
        <f t="shared" si="23"/>
        <v>214</v>
      </c>
      <c r="S71" s="3">
        <f t="shared" si="24"/>
        <v>583</v>
      </c>
      <c r="T71" s="3">
        <f t="shared" si="25"/>
        <v>261</v>
      </c>
      <c r="U71" s="3">
        <f t="shared" si="26"/>
        <v>205</v>
      </c>
      <c r="V71" s="3">
        <f t="shared" si="27"/>
        <v>94</v>
      </c>
      <c r="W71" s="32">
        <f t="shared" si="21"/>
        <v>3006</v>
      </c>
    </row>
    <row r="72" spans="1:23">
      <c r="A72">
        <v>15</v>
      </c>
      <c r="B72">
        <v>4</v>
      </c>
      <c r="C72" s="7">
        <v>42103</v>
      </c>
      <c r="D72">
        <v>214</v>
      </c>
      <c r="E72">
        <v>45</v>
      </c>
      <c r="F72">
        <v>94</v>
      </c>
      <c r="G72">
        <v>38</v>
      </c>
      <c r="H72">
        <v>35</v>
      </c>
      <c r="I72">
        <v>18</v>
      </c>
      <c r="J72" s="52">
        <v>444</v>
      </c>
      <c r="P72" s="3" t="s">
        <v>6</v>
      </c>
      <c r="Q72" s="3">
        <f t="shared" si="22"/>
        <v>1512</v>
      </c>
      <c r="R72" s="3">
        <f t="shared" si="23"/>
        <v>257</v>
      </c>
      <c r="S72" s="3">
        <f t="shared" si="24"/>
        <v>519</v>
      </c>
      <c r="T72" s="3">
        <f t="shared" si="25"/>
        <v>311</v>
      </c>
      <c r="U72" s="3">
        <f t="shared" si="26"/>
        <v>230</v>
      </c>
      <c r="V72" s="3">
        <f t="shared" si="27"/>
        <v>169</v>
      </c>
      <c r="W72" s="32">
        <f t="shared" si="21"/>
        <v>2998</v>
      </c>
    </row>
    <row r="73" spans="1:23">
      <c r="A73">
        <v>15</v>
      </c>
      <c r="B73">
        <v>4</v>
      </c>
      <c r="C73" s="7">
        <v>42104</v>
      </c>
      <c r="D73">
        <v>288</v>
      </c>
      <c r="E73">
        <v>44</v>
      </c>
      <c r="F73">
        <v>100</v>
      </c>
      <c r="G73">
        <v>62</v>
      </c>
      <c r="H73">
        <v>31</v>
      </c>
      <c r="I73">
        <v>52</v>
      </c>
      <c r="J73" s="52">
        <v>577</v>
      </c>
      <c r="P73" s="3" t="s">
        <v>7</v>
      </c>
      <c r="Q73" s="3">
        <f t="shared" si="22"/>
        <v>1449</v>
      </c>
      <c r="R73" s="3">
        <f t="shared" si="23"/>
        <v>244</v>
      </c>
      <c r="S73" s="3">
        <f t="shared" si="24"/>
        <v>444</v>
      </c>
      <c r="T73" s="3">
        <f t="shared" si="25"/>
        <v>300</v>
      </c>
      <c r="U73" s="3">
        <f t="shared" si="26"/>
        <v>194</v>
      </c>
      <c r="V73" s="3">
        <f t="shared" si="27"/>
        <v>163</v>
      </c>
      <c r="W73" s="32">
        <f t="shared" si="21"/>
        <v>2794</v>
      </c>
    </row>
    <row r="74" spans="1:23">
      <c r="A74">
        <v>16</v>
      </c>
      <c r="B74">
        <v>4</v>
      </c>
      <c r="C74" s="7">
        <v>42107</v>
      </c>
      <c r="D74">
        <v>246</v>
      </c>
      <c r="E74">
        <v>34</v>
      </c>
      <c r="F74">
        <v>102</v>
      </c>
      <c r="G74">
        <v>64</v>
      </c>
      <c r="H74">
        <v>34</v>
      </c>
      <c r="I74">
        <v>7</v>
      </c>
      <c r="J74" s="52">
        <v>487</v>
      </c>
      <c r="P74" s="3" t="s">
        <v>8</v>
      </c>
      <c r="Q74" s="3">
        <f t="shared" si="22"/>
        <v>1064</v>
      </c>
      <c r="R74" s="3">
        <f t="shared" si="23"/>
        <v>207</v>
      </c>
      <c r="S74" s="3">
        <f t="shared" si="24"/>
        <v>470</v>
      </c>
      <c r="T74" s="3">
        <f t="shared" si="25"/>
        <v>261</v>
      </c>
      <c r="U74" s="3">
        <f t="shared" si="26"/>
        <v>148</v>
      </c>
      <c r="V74" s="3">
        <f t="shared" si="27"/>
        <v>98</v>
      </c>
      <c r="W74" s="32">
        <f t="shared" si="21"/>
        <v>2248</v>
      </c>
    </row>
    <row r="75" spans="1:23">
      <c r="A75">
        <v>16</v>
      </c>
      <c r="B75">
        <v>4</v>
      </c>
      <c r="C75" s="7">
        <v>42108</v>
      </c>
      <c r="D75">
        <v>310</v>
      </c>
      <c r="E75">
        <v>49</v>
      </c>
      <c r="F75">
        <v>76</v>
      </c>
      <c r="G75">
        <v>64</v>
      </c>
      <c r="H75">
        <v>49</v>
      </c>
      <c r="I75">
        <v>9</v>
      </c>
      <c r="J75" s="52">
        <v>557</v>
      </c>
      <c r="P75" s="3" t="s">
        <v>9</v>
      </c>
      <c r="Q75" s="3">
        <f t="shared" si="22"/>
        <v>1607</v>
      </c>
      <c r="R75" s="3">
        <f t="shared" si="23"/>
        <v>274</v>
      </c>
      <c r="S75" s="3">
        <f t="shared" si="24"/>
        <v>572</v>
      </c>
      <c r="T75" s="3">
        <f t="shared" si="25"/>
        <v>242</v>
      </c>
      <c r="U75" s="3">
        <f t="shared" si="26"/>
        <v>256</v>
      </c>
      <c r="V75" s="3">
        <f t="shared" si="27"/>
        <v>111</v>
      </c>
      <c r="W75" s="32">
        <f t="shared" si="21"/>
        <v>3062</v>
      </c>
    </row>
    <row r="76" spans="1:23">
      <c r="A76">
        <v>16</v>
      </c>
      <c r="B76">
        <v>4</v>
      </c>
      <c r="C76" s="7">
        <v>42109</v>
      </c>
      <c r="D76">
        <v>354</v>
      </c>
      <c r="E76">
        <v>59</v>
      </c>
      <c r="F76">
        <v>90</v>
      </c>
      <c r="G76">
        <v>69</v>
      </c>
      <c r="H76">
        <v>43</v>
      </c>
      <c r="I76">
        <v>51</v>
      </c>
      <c r="J76" s="52">
        <v>666</v>
      </c>
      <c r="P76" s="3" t="s">
        <v>10</v>
      </c>
      <c r="Q76" s="3">
        <f t="shared" si="22"/>
        <v>1709</v>
      </c>
      <c r="R76" s="3">
        <f t="shared" si="23"/>
        <v>283</v>
      </c>
      <c r="S76" s="3">
        <f t="shared" si="24"/>
        <v>612</v>
      </c>
      <c r="T76" s="3">
        <f t="shared" si="25"/>
        <v>370</v>
      </c>
      <c r="U76" s="3">
        <f t="shared" si="26"/>
        <v>228</v>
      </c>
      <c r="V76" s="3">
        <f t="shared" si="27"/>
        <v>127</v>
      </c>
      <c r="W76" s="32">
        <f t="shared" si="21"/>
        <v>3329</v>
      </c>
    </row>
    <row r="77" spans="1:23">
      <c r="A77">
        <v>16</v>
      </c>
      <c r="B77">
        <v>4</v>
      </c>
      <c r="C77" s="7">
        <v>42110</v>
      </c>
      <c r="D77">
        <v>224</v>
      </c>
      <c r="E77">
        <v>45</v>
      </c>
      <c r="F77">
        <v>75</v>
      </c>
      <c r="G77">
        <v>62</v>
      </c>
      <c r="H77">
        <v>25</v>
      </c>
      <c r="I77">
        <v>30</v>
      </c>
      <c r="J77" s="52">
        <v>461</v>
      </c>
      <c r="P77" s="3" t="s">
        <v>11</v>
      </c>
      <c r="Q77" s="3">
        <f t="shared" si="22"/>
        <v>1620</v>
      </c>
      <c r="R77" s="3">
        <f t="shared" si="23"/>
        <v>263</v>
      </c>
      <c r="S77" s="3">
        <f t="shared" si="24"/>
        <v>575</v>
      </c>
      <c r="T77" s="3">
        <f t="shared" si="25"/>
        <v>307</v>
      </c>
      <c r="U77" s="3">
        <f t="shared" si="26"/>
        <v>216</v>
      </c>
      <c r="V77" s="3">
        <f t="shared" si="27"/>
        <v>162</v>
      </c>
      <c r="W77" s="32">
        <f t="shared" si="21"/>
        <v>3143</v>
      </c>
    </row>
    <row r="78" spans="1:23">
      <c r="A78">
        <v>16</v>
      </c>
      <c r="B78">
        <v>4</v>
      </c>
      <c r="C78" s="7">
        <v>42111</v>
      </c>
      <c r="D78">
        <v>248</v>
      </c>
      <c r="E78">
        <v>54</v>
      </c>
      <c r="F78">
        <v>86</v>
      </c>
      <c r="G78">
        <v>53</v>
      </c>
      <c r="H78">
        <v>42</v>
      </c>
      <c r="I78">
        <v>30</v>
      </c>
      <c r="J78" s="52">
        <v>513</v>
      </c>
      <c r="P78" s="3" t="s">
        <v>12</v>
      </c>
      <c r="Q78" s="3">
        <f t="shared" si="22"/>
        <v>1639</v>
      </c>
      <c r="R78" s="3">
        <f t="shared" si="23"/>
        <v>319</v>
      </c>
      <c r="S78" s="3">
        <f t="shared" si="24"/>
        <v>584</v>
      </c>
      <c r="T78" s="3">
        <f t="shared" si="25"/>
        <v>373</v>
      </c>
      <c r="U78" s="3">
        <f t="shared" si="26"/>
        <v>223</v>
      </c>
      <c r="V78" s="3">
        <f t="shared" si="27"/>
        <v>198</v>
      </c>
      <c r="W78" s="32">
        <f t="shared" si="21"/>
        <v>3336</v>
      </c>
    </row>
    <row r="79" spans="1:23">
      <c r="A79">
        <v>17</v>
      </c>
      <c r="B79">
        <v>4</v>
      </c>
      <c r="C79" s="7">
        <v>42114</v>
      </c>
      <c r="D79">
        <v>321</v>
      </c>
      <c r="E79">
        <v>40</v>
      </c>
      <c r="F79">
        <v>104</v>
      </c>
      <c r="G79">
        <v>50</v>
      </c>
      <c r="H79">
        <v>37</v>
      </c>
      <c r="I79">
        <v>19</v>
      </c>
      <c r="J79" s="52">
        <v>571</v>
      </c>
      <c r="L79"/>
      <c r="M79"/>
      <c r="N79"/>
      <c r="P79" s="3" t="s">
        <v>13</v>
      </c>
      <c r="Q79" s="3">
        <f t="shared" si="22"/>
        <v>1993</v>
      </c>
      <c r="R79" s="3">
        <f t="shared" si="23"/>
        <v>297</v>
      </c>
      <c r="S79" s="3">
        <f t="shared" si="24"/>
        <v>643</v>
      </c>
      <c r="T79" s="3">
        <f t="shared" si="25"/>
        <v>311</v>
      </c>
      <c r="U79" s="3">
        <f t="shared" si="26"/>
        <v>242</v>
      </c>
      <c r="V79" s="3">
        <f t="shared" si="27"/>
        <v>226</v>
      </c>
      <c r="W79" s="32">
        <f t="shared" si="21"/>
        <v>3712</v>
      </c>
    </row>
    <row r="80" spans="1:23">
      <c r="A80">
        <v>17</v>
      </c>
      <c r="B80">
        <v>4</v>
      </c>
      <c r="C80" s="7">
        <v>42115</v>
      </c>
      <c r="D80">
        <v>250</v>
      </c>
      <c r="E80">
        <v>0</v>
      </c>
      <c r="F80">
        <v>104</v>
      </c>
      <c r="G80">
        <v>26</v>
      </c>
      <c r="H80">
        <v>46</v>
      </c>
      <c r="I80">
        <v>19</v>
      </c>
      <c r="J80" s="52">
        <v>445</v>
      </c>
      <c r="L80"/>
      <c r="M80"/>
      <c r="N80"/>
      <c r="P80" s="3" t="s">
        <v>14</v>
      </c>
      <c r="Q80" s="3">
        <f t="shared" si="22"/>
        <v>1619</v>
      </c>
      <c r="R80" s="3">
        <f t="shared" si="23"/>
        <v>320</v>
      </c>
      <c r="S80" s="3">
        <f t="shared" si="24"/>
        <v>512</v>
      </c>
      <c r="T80" s="3">
        <f t="shared" si="25"/>
        <v>347</v>
      </c>
      <c r="U80" s="3">
        <f t="shared" si="26"/>
        <v>252</v>
      </c>
      <c r="V80" s="3">
        <f t="shared" si="27"/>
        <v>134</v>
      </c>
      <c r="W80" s="32">
        <f t="shared" si="21"/>
        <v>3184</v>
      </c>
    </row>
    <row r="81" spans="1:23">
      <c r="A81">
        <v>17</v>
      </c>
      <c r="B81">
        <v>4</v>
      </c>
      <c r="C81" s="7">
        <v>42116</v>
      </c>
      <c r="D81">
        <v>357</v>
      </c>
      <c r="E81">
        <v>87</v>
      </c>
      <c r="F81">
        <v>105</v>
      </c>
      <c r="G81">
        <v>66</v>
      </c>
      <c r="H81">
        <v>35</v>
      </c>
      <c r="I81">
        <v>18</v>
      </c>
      <c r="J81" s="52">
        <v>668</v>
      </c>
      <c r="L81"/>
      <c r="M81"/>
      <c r="N81"/>
      <c r="P81" s="3" t="s">
        <v>15</v>
      </c>
      <c r="Q81" s="3">
        <f t="shared" si="22"/>
        <v>1345</v>
      </c>
      <c r="R81" s="3">
        <f t="shared" si="23"/>
        <v>263</v>
      </c>
      <c r="S81" s="3">
        <f t="shared" si="24"/>
        <v>681</v>
      </c>
      <c r="T81" s="3">
        <f t="shared" si="25"/>
        <v>280</v>
      </c>
      <c r="U81" s="3">
        <f t="shared" si="26"/>
        <v>208</v>
      </c>
      <c r="V81" s="3">
        <f t="shared" si="27"/>
        <v>158</v>
      </c>
      <c r="W81" s="32">
        <f t="shared" si="21"/>
        <v>2935</v>
      </c>
    </row>
    <row r="82" spans="1:23">
      <c r="A82">
        <v>17</v>
      </c>
      <c r="B82">
        <v>4</v>
      </c>
      <c r="C82" s="7">
        <v>42117</v>
      </c>
      <c r="D82">
        <v>241</v>
      </c>
      <c r="E82">
        <v>52</v>
      </c>
      <c r="F82">
        <v>82</v>
      </c>
      <c r="G82">
        <v>65</v>
      </c>
      <c r="H82">
        <v>37</v>
      </c>
      <c r="I82">
        <v>22</v>
      </c>
      <c r="J82" s="52">
        <v>499</v>
      </c>
      <c r="L82"/>
      <c r="M82"/>
      <c r="N82"/>
    </row>
    <row r="83" spans="1:23">
      <c r="A83">
        <v>17</v>
      </c>
      <c r="B83">
        <v>4</v>
      </c>
      <c r="C83" s="7">
        <v>42118</v>
      </c>
      <c r="D83">
        <v>265</v>
      </c>
      <c r="E83">
        <v>42</v>
      </c>
      <c r="F83">
        <v>80</v>
      </c>
      <c r="G83">
        <v>54</v>
      </c>
      <c r="H83">
        <v>38</v>
      </c>
      <c r="I83">
        <v>56</v>
      </c>
      <c r="J83" s="52">
        <v>535</v>
      </c>
      <c r="L83"/>
      <c r="M83"/>
      <c r="N83"/>
    </row>
    <row r="84" spans="1:23">
      <c r="A84">
        <v>18</v>
      </c>
      <c r="B84">
        <v>4</v>
      </c>
      <c r="C84" s="7">
        <v>42121</v>
      </c>
      <c r="D84">
        <v>301</v>
      </c>
      <c r="E84">
        <v>41</v>
      </c>
      <c r="F84">
        <v>75</v>
      </c>
      <c r="G84">
        <v>63</v>
      </c>
      <c r="H84">
        <v>29</v>
      </c>
      <c r="I84">
        <v>28</v>
      </c>
      <c r="J84" s="52">
        <v>537</v>
      </c>
      <c r="L84"/>
      <c r="M84"/>
      <c r="N84"/>
    </row>
    <row r="85" spans="1:23">
      <c r="A85">
        <v>18</v>
      </c>
      <c r="B85">
        <v>4</v>
      </c>
      <c r="C85" s="7">
        <v>42122</v>
      </c>
      <c r="D85">
        <v>256</v>
      </c>
      <c r="E85">
        <v>43</v>
      </c>
      <c r="F85">
        <v>94</v>
      </c>
      <c r="G85">
        <v>52</v>
      </c>
      <c r="H85">
        <v>33</v>
      </c>
      <c r="I85">
        <v>22</v>
      </c>
      <c r="J85" s="52">
        <v>500</v>
      </c>
      <c r="L85"/>
      <c r="M85"/>
      <c r="N85"/>
    </row>
    <row r="86" spans="1:23">
      <c r="A86">
        <v>18</v>
      </c>
      <c r="B86">
        <v>4</v>
      </c>
      <c r="C86" s="7">
        <v>42123</v>
      </c>
      <c r="D86">
        <v>246</v>
      </c>
      <c r="E86">
        <v>41</v>
      </c>
      <c r="F86">
        <v>65</v>
      </c>
      <c r="G86">
        <v>54</v>
      </c>
      <c r="H86">
        <v>25</v>
      </c>
      <c r="I86">
        <v>40</v>
      </c>
      <c r="J86" s="52">
        <v>471</v>
      </c>
      <c r="L86"/>
      <c r="M86"/>
      <c r="N86"/>
    </row>
    <row r="87" spans="1:23">
      <c r="A87">
        <v>18</v>
      </c>
      <c r="B87">
        <v>4</v>
      </c>
      <c r="C87" s="7">
        <v>42124</v>
      </c>
      <c r="D87">
        <v>297</v>
      </c>
      <c r="E87">
        <v>46</v>
      </c>
      <c r="F87">
        <v>36</v>
      </c>
      <c r="G87">
        <v>42</v>
      </c>
      <c r="H87">
        <v>42</v>
      </c>
      <c r="I87">
        <v>27</v>
      </c>
      <c r="J87" s="52">
        <v>490</v>
      </c>
      <c r="L87"/>
      <c r="M87"/>
      <c r="N87"/>
    </row>
    <row r="88" spans="1:23">
      <c r="A88">
        <v>19</v>
      </c>
      <c r="B88">
        <v>5</v>
      </c>
      <c r="C88" s="7">
        <v>42128</v>
      </c>
      <c r="D88">
        <v>241</v>
      </c>
      <c r="E88">
        <v>36</v>
      </c>
      <c r="F88">
        <v>83</v>
      </c>
      <c r="G88">
        <v>54</v>
      </c>
      <c r="H88">
        <v>29</v>
      </c>
      <c r="I88">
        <v>29</v>
      </c>
      <c r="J88" s="52">
        <v>472</v>
      </c>
    </row>
    <row r="89" spans="1:23">
      <c r="A89">
        <v>19</v>
      </c>
      <c r="B89">
        <v>5</v>
      </c>
      <c r="C89" s="7">
        <v>42129</v>
      </c>
      <c r="D89">
        <v>279</v>
      </c>
      <c r="E89">
        <v>50</v>
      </c>
      <c r="F89">
        <v>49</v>
      </c>
      <c r="G89">
        <v>51</v>
      </c>
      <c r="H89">
        <v>26</v>
      </c>
      <c r="I89">
        <v>6</v>
      </c>
      <c r="J89" s="52">
        <v>461</v>
      </c>
    </row>
    <row r="90" spans="1:23">
      <c r="A90">
        <v>19</v>
      </c>
      <c r="B90">
        <v>5</v>
      </c>
      <c r="C90" s="7">
        <v>42130</v>
      </c>
      <c r="D90">
        <v>285</v>
      </c>
      <c r="E90">
        <v>55</v>
      </c>
      <c r="F90">
        <v>60</v>
      </c>
      <c r="G90">
        <v>49</v>
      </c>
      <c r="H90">
        <v>40</v>
      </c>
      <c r="I90">
        <v>38</v>
      </c>
      <c r="J90" s="52">
        <v>527</v>
      </c>
    </row>
    <row r="91" spans="1:23">
      <c r="A91">
        <v>19</v>
      </c>
      <c r="B91">
        <v>5</v>
      </c>
      <c r="C91" s="7">
        <v>42131</v>
      </c>
      <c r="D91">
        <v>211</v>
      </c>
      <c r="E91">
        <v>43</v>
      </c>
      <c r="F91">
        <v>62</v>
      </c>
      <c r="G91">
        <v>50</v>
      </c>
      <c r="H91">
        <v>32</v>
      </c>
      <c r="I91">
        <v>29</v>
      </c>
      <c r="J91" s="52">
        <v>427</v>
      </c>
    </row>
    <row r="92" spans="1:23">
      <c r="A92">
        <v>20</v>
      </c>
      <c r="B92">
        <v>5</v>
      </c>
      <c r="C92" s="7">
        <v>42135</v>
      </c>
      <c r="D92">
        <v>211</v>
      </c>
      <c r="E92">
        <v>34</v>
      </c>
      <c r="F92">
        <v>69</v>
      </c>
      <c r="G92">
        <v>58</v>
      </c>
      <c r="H92">
        <v>34</v>
      </c>
      <c r="I92">
        <v>58</v>
      </c>
      <c r="J92" s="52">
        <v>464</v>
      </c>
    </row>
    <row r="93" spans="1:23">
      <c r="A93">
        <v>20</v>
      </c>
      <c r="B93">
        <v>5</v>
      </c>
      <c r="C93" s="7">
        <v>42136</v>
      </c>
      <c r="D93">
        <v>265</v>
      </c>
      <c r="E93">
        <v>35</v>
      </c>
      <c r="F93">
        <v>162</v>
      </c>
      <c r="G93">
        <v>62</v>
      </c>
      <c r="H93">
        <v>34</v>
      </c>
      <c r="I93">
        <v>28</v>
      </c>
      <c r="J93" s="52">
        <v>586</v>
      </c>
    </row>
    <row r="94" spans="1:23">
      <c r="A94">
        <v>20</v>
      </c>
      <c r="B94">
        <v>5</v>
      </c>
      <c r="C94" s="7">
        <v>42137</v>
      </c>
      <c r="D94">
        <v>305</v>
      </c>
      <c r="E94">
        <v>39</v>
      </c>
      <c r="F94">
        <v>97</v>
      </c>
      <c r="G94">
        <v>75</v>
      </c>
      <c r="H94">
        <v>47</v>
      </c>
      <c r="I94">
        <v>56</v>
      </c>
      <c r="J94" s="52">
        <v>619</v>
      </c>
    </row>
    <row r="95" spans="1:23">
      <c r="A95">
        <v>20</v>
      </c>
      <c r="B95">
        <v>5</v>
      </c>
      <c r="C95" s="7">
        <v>42139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 s="52">
        <v>0</v>
      </c>
    </row>
    <row r="96" spans="1:23">
      <c r="A96">
        <v>21</v>
      </c>
      <c r="B96">
        <v>5</v>
      </c>
      <c r="C96" s="7">
        <v>42142</v>
      </c>
      <c r="D96">
        <v>401</v>
      </c>
      <c r="E96">
        <v>83</v>
      </c>
      <c r="F96">
        <v>89</v>
      </c>
      <c r="G96">
        <v>91</v>
      </c>
      <c r="H96">
        <v>58</v>
      </c>
      <c r="I96">
        <v>29</v>
      </c>
      <c r="J96" s="52">
        <v>751</v>
      </c>
    </row>
    <row r="97" spans="1:11">
      <c r="A97">
        <v>21</v>
      </c>
      <c r="B97">
        <v>5</v>
      </c>
      <c r="C97" s="7">
        <v>42143</v>
      </c>
      <c r="D97">
        <v>323</v>
      </c>
      <c r="E97">
        <v>47</v>
      </c>
      <c r="F97">
        <v>100</v>
      </c>
      <c r="G97">
        <v>58</v>
      </c>
      <c r="H97">
        <v>50</v>
      </c>
      <c r="I97">
        <v>26</v>
      </c>
      <c r="J97" s="52">
        <v>604</v>
      </c>
    </row>
    <row r="98" spans="1:11">
      <c r="A98">
        <v>21</v>
      </c>
      <c r="B98">
        <v>5</v>
      </c>
      <c r="C98" s="7">
        <v>42144</v>
      </c>
      <c r="D98">
        <v>283</v>
      </c>
      <c r="E98">
        <v>34</v>
      </c>
      <c r="F98">
        <v>105</v>
      </c>
      <c r="G98">
        <v>51</v>
      </c>
      <c r="H98">
        <v>38</v>
      </c>
      <c r="I98">
        <v>24</v>
      </c>
      <c r="J98" s="52">
        <v>535</v>
      </c>
    </row>
    <row r="99" spans="1:11">
      <c r="A99">
        <v>21</v>
      </c>
      <c r="B99">
        <v>5</v>
      </c>
      <c r="C99" s="7">
        <v>42145</v>
      </c>
      <c r="D99">
        <v>270</v>
      </c>
      <c r="E99">
        <v>32</v>
      </c>
      <c r="F99">
        <v>111</v>
      </c>
      <c r="G99">
        <v>76</v>
      </c>
      <c r="H99">
        <v>40</v>
      </c>
      <c r="I99">
        <v>16</v>
      </c>
      <c r="J99" s="52">
        <v>545</v>
      </c>
    </row>
    <row r="100" spans="1:11">
      <c r="A100">
        <v>21</v>
      </c>
      <c r="B100">
        <v>5</v>
      </c>
      <c r="C100" s="7">
        <v>42146</v>
      </c>
      <c r="D100">
        <v>344</v>
      </c>
      <c r="E100">
        <v>47</v>
      </c>
      <c r="F100">
        <v>78</v>
      </c>
      <c r="G100">
        <v>57</v>
      </c>
      <c r="H100">
        <v>31</v>
      </c>
      <c r="I100">
        <v>26</v>
      </c>
      <c r="J100" s="52">
        <v>583</v>
      </c>
    </row>
    <row r="101" spans="1:11">
      <c r="A101">
        <v>22</v>
      </c>
      <c r="B101">
        <v>5</v>
      </c>
      <c r="C101" s="7">
        <v>42150</v>
      </c>
      <c r="D101">
        <v>238</v>
      </c>
      <c r="E101">
        <v>42</v>
      </c>
      <c r="F101">
        <v>59</v>
      </c>
      <c r="G101">
        <v>40</v>
      </c>
      <c r="H101">
        <v>42</v>
      </c>
      <c r="I101">
        <v>47</v>
      </c>
      <c r="J101" s="52">
        <v>468</v>
      </c>
    </row>
    <row r="102" spans="1:11">
      <c r="A102">
        <v>22</v>
      </c>
      <c r="B102">
        <v>5</v>
      </c>
      <c r="C102" s="7">
        <v>42151</v>
      </c>
      <c r="D102">
        <v>209</v>
      </c>
      <c r="E102">
        <v>48</v>
      </c>
      <c r="F102">
        <v>101</v>
      </c>
      <c r="G102">
        <v>45</v>
      </c>
      <c r="H102">
        <v>35</v>
      </c>
      <c r="I102">
        <v>26</v>
      </c>
      <c r="J102" s="52">
        <v>464</v>
      </c>
    </row>
    <row r="103" spans="1:11">
      <c r="A103">
        <v>22</v>
      </c>
      <c r="B103">
        <v>5</v>
      </c>
      <c r="C103" s="7">
        <v>42152</v>
      </c>
      <c r="D103">
        <v>296</v>
      </c>
      <c r="E103">
        <v>42</v>
      </c>
      <c r="F103">
        <v>132</v>
      </c>
      <c r="G103">
        <v>46</v>
      </c>
      <c r="H103">
        <v>30</v>
      </c>
      <c r="I103">
        <v>24</v>
      </c>
      <c r="J103" s="52">
        <v>570</v>
      </c>
    </row>
    <row r="104" spans="1:11">
      <c r="A104">
        <v>22</v>
      </c>
      <c r="B104">
        <v>5</v>
      </c>
      <c r="C104" s="7">
        <v>42153</v>
      </c>
      <c r="D104">
        <v>272</v>
      </c>
      <c r="E104">
        <v>38</v>
      </c>
      <c r="F104">
        <v>110</v>
      </c>
      <c r="G104">
        <v>62</v>
      </c>
      <c r="H104">
        <v>38</v>
      </c>
      <c r="I104">
        <v>25</v>
      </c>
      <c r="J104" s="52">
        <v>545</v>
      </c>
    </row>
    <row r="105" spans="1:11">
      <c r="A105">
        <v>23</v>
      </c>
      <c r="B105">
        <v>6</v>
      </c>
      <c r="C105" s="7">
        <v>42156</v>
      </c>
      <c r="D105">
        <v>260</v>
      </c>
      <c r="E105">
        <v>35</v>
      </c>
      <c r="F105">
        <v>86</v>
      </c>
      <c r="G105">
        <v>48</v>
      </c>
      <c r="H105">
        <v>42</v>
      </c>
      <c r="I105">
        <v>27</v>
      </c>
      <c r="J105" s="52">
        <v>498</v>
      </c>
    </row>
    <row r="106" spans="1:11">
      <c r="A106">
        <v>23</v>
      </c>
      <c r="B106">
        <v>6</v>
      </c>
      <c r="C106" s="7">
        <v>42157</v>
      </c>
      <c r="D106">
        <v>338</v>
      </c>
      <c r="E106">
        <v>42</v>
      </c>
      <c r="F106">
        <v>101</v>
      </c>
      <c r="G106">
        <v>48</v>
      </c>
      <c r="H106">
        <v>43</v>
      </c>
      <c r="I106">
        <v>28</v>
      </c>
      <c r="J106" s="52">
        <v>600</v>
      </c>
      <c r="K106" s="48"/>
    </row>
    <row r="107" spans="1:11">
      <c r="A107">
        <v>23</v>
      </c>
      <c r="B107">
        <v>6</v>
      </c>
      <c r="C107" s="7">
        <v>42158</v>
      </c>
      <c r="D107">
        <v>284</v>
      </c>
      <c r="E107">
        <v>48</v>
      </c>
      <c r="F107">
        <v>86</v>
      </c>
      <c r="G107">
        <v>58</v>
      </c>
      <c r="H107">
        <v>27</v>
      </c>
      <c r="I107">
        <v>9</v>
      </c>
      <c r="J107" s="52">
        <v>512</v>
      </c>
    </row>
    <row r="108" spans="1:11">
      <c r="A108">
        <v>23</v>
      </c>
      <c r="B108">
        <v>6</v>
      </c>
      <c r="C108" s="7">
        <v>42159</v>
      </c>
      <c r="D108">
        <v>343</v>
      </c>
      <c r="E108">
        <v>40</v>
      </c>
      <c r="F108">
        <v>78</v>
      </c>
      <c r="G108">
        <v>51</v>
      </c>
      <c r="H108">
        <v>26</v>
      </c>
      <c r="I108">
        <v>29</v>
      </c>
      <c r="J108" s="52">
        <v>567</v>
      </c>
    </row>
    <row r="109" spans="1:11">
      <c r="A109">
        <v>23</v>
      </c>
      <c r="B109">
        <v>6</v>
      </c>
      <c r="C109" s="7">
        <v>42160</v>
      </c>
      <c r="D109">
        <v>310</v>
      </c>
      <c r="E109">
        <v>35</v>
      </c>
      <c r="F109">
        <v>135</v>
      </c>
      <c r="G109">
        <v>59</v>
      </c>
      <c r="H109">
        <v>51</v>
      </c>
      <c r="I109">
        <v>26</v>
      </c>
      <c r="J109" s="52">
        <v>616</v>
      </c>
    </row>
    <row r="110" spans="1:11">
      <c r="A110">
        <v>24</v>
      </c>
      <c r="B110">
        <v>6</v>
      </c>
      <c r="C110" s="7">
        <v>42163</v>
      </c>
      <c r="D110">
        <v>282</v>
      </c>
      <c r="E110">
        <v>28</v>
      </c>
      <c r="F110">
        <v>66</v>
      </c>
      <c r="G110">
        <v>54</v>
      </c>
      <c r="H110">
        <v>34</v>
      </c>
      <c r="I110">
        <v>16</v>
      </c>
      <c r="J110" s="52">
        <v>480</v>
      </c>
    </row>
    <row r="111" spans="1:11">
      <c r="A111">
        <v>24</v>
      </c>
      <c r="B111">
        <v>6</v>
      </c>
      <c r="C111" s="7">
        <v>42164</v>
      </c>
      <c r="D111">
        <v>264</v>
      </c>
      <c r="E111">
        <v>26</v>
      </c>
      <c r="F111">
        <v>49</v>
      </c>
      <c r="G111">
        <v>46</v>
      </c>
      <c r="H111">
        <v>37</v>
      </c>
      <c r="I111">
        <v>29</v>
      </c>
      <c r="J111" s="52">
        <v>451</v>
      </c>
    </row>
    <row r="112" spans="1:11">
      <c r="A112">
        <v>24</v>
      </c>
      <c r="B112">
        <v>6</v>
      </c>
      <c r="C112" s="7">
        <v>42165</v>
      </c>
      <c r="D112">
        <v>355</v>
      </c>
      <c r="E112">
        <v>33</v>
      </c>
      <c r="F112">
        <v>75</v>
      </c>
      <c r="G112">
        <v>46</v>
      </c>
      <c r="H112">
        <v>39</v>
      </c>
      <c r="I112">
        <v>31</v>
      </c>
      <c r="J112" s="52">
        <v>579</v>
      </c>
    </row>
    <row r="113" spans="1:10">
      <c r="A113">
        <v>24</v>
      </c>
      <c r="B113">
        <v>6</v>
      </c>
      <c r="C113" s="7">
        <v>42166</v>
      </c>
      <c r="D113">
        <v>348</v>
      </c>
      <c r="E113">
        <v>51</v>
      </c>
      <c r="F113">
        <v>141</v>
      </c>
      <c r="G113">
        <v>67</v>
      </c>
      <c r="H113">
        <v>45</v>
      </c>
      <c r="I113">
        <v>28</v>
      </c>
      <c r="J113" s="52">
        <v>680</v>
      </c>
    </row>
    <row r="114" spans="1:10">
      <c r="A114">
        <v>24</v>
      </c>
      <c r="B114">
        <v>6</v>
      </c>
      <c r="C114" s="7">
        <v>42167</v>
      </c>
      <c r="D114">
        <v>245</v>
      </c>
      <c r="E114">
        <v>34</v>
      </c>
      <c r="F114">
        <v>95</v>
      </c>
      <c r="G114">
        <v>62</v>
      </c>
      <c r="H114">
        <v>35</v>
      </c>
      <c r="I114">
        <v>19</v>
      </c>
      <c r="J114" s="52">
        <v>490</v>
      </c>
    </row>
    <row r="115" spans="1:10">
      <c r="A115">
        <v>25</v>
      </c>
      <c r="B115">
        <v>6</v>
      </c>
      <c r="C115" s="7">
        <v>42170</v>
      </c>
      <c r="D115">
        <v>319</v>
      </c>
      <c r="E115">
        <v>40</v>
      </c>
      <c r="F115">
        <v>87</v>
      </c>
      <c r="G115">
        <v>51</v>
      </c>
      <c r="H115">
        <v>34</v>
      </c>
      <c r="I115">
        <v>30</v>
      </c>
      <c r="J115" s="52">
        <v>561</v>
      </c>
    </row>
    <row r="116" spans="1:10">
      <c r="A116">
        <v>25</v>
      </c>
      <c r="B116">
        <v>6</v>
      </c>
      <c r="C116" s="7">
        <v>42171</v>
      </c>
      <c r="D116">
        <v>299</v>
      </c>
      <c r="E116">
        <v>47</v>
      </c>
      <c r="F116">
        <v>77</v>
      </c>
      <c r="G116">
        <v>46</v>
      </c>
      <c r="H116">
        <v>37</v>
      </c>
      <c r="I116">
        <v>36</v>
      </c>
      <c r="J116" s="52">
        <v>542</v>
      </c>
    </row>
    <row r="117" spans="1:10">
      <c r="A117">
        <v>25</v>
      </c>
      <c r="B117">
        <v>6</v>
      </c>
      <c r="C117" s="7">
        <v>42172</v>
      </c>
      <c r="D117">
        <v>345</v>
      </c>
      <c r="E117">
        <v>42</v>
      </c>
      <c r="F117">
        <v>136</v>
      </c>
      <c r="G117">
        <v>55</v>
      </c>
      <c r="H117">
        <v>36</v>
      </c>
      <c r="I117">
        <v>11</v>
      </c>
      <c r="J117" s="52">
        <v>625</v>
      </c>
    </row>
    <row r="118" spans="1:10">
      <c r="A118">
        <v>25</v>
      </c>
      <c r="B118">
        <v>6</v>
      </c>
      <c r="C118" s="7">
        <v>42173</v>
      </c>
      <c r="D118">
        <v>284</v>
      </c>
      <c r="E118">
        <v>29</v>
      </c>
      <c r="F118">
        <v>119</v>
      </c>
      <c r="G118">
        <v>44</v>
      </c>
      <c r="H118">
        <v>38</v>
      </c>
      <c r="I118">
        <v>29</v>
      </c>
      <c r="J118" s="52">
        <v>543</v>
      </c>
    </row>
    <row r="119" spans="1:10">
      <c r="A119">
        <v>25</v>
      </c>
      <c r="B119">
        <v>6</v>
      </c>
      <c r="C119" s="7">
        <v>42174</v>
      </c>
      <c r="D119">
        <v>311</v>
      </c>
      <c r="E119">
        <v>63</v>
      </c>
      <c r="F119">
        <v>108</v>
      </c>
      <c r="G119">
        <v>52</v>
      </c>
      <c r="H119">
        <v>34</v>
      </c>
      <c r="I119">
        <v>21</v>
      </c>
      <c r="J119" s="52">
        <v>589</v>
      </c>
    </row>
    <row r="120" spans="1:10">
      <c r="A120">
        <v>26</v>
      </c>
      <c r="B120">
        <v>6</v>
      </c>
      <c r="C120" s="7">
        <v>42177</v>
      </c>
      <c r="D120">
        <v>316</v>
      </c>
      <c r="E120">
        <v>61</v>
      </c>
      <c r="F120">
        <v>67</v>
      </c>
      <c r="G120">
        <v>55</v>
      </c>
      <c r="H120">
        <v>34</v>
      </c>
      <c r="I120">
        <v>30</v>
      </c>
      <c r="J120" s="52">
        <v>563</v>
      </c>
    </row>
    <row r="121" spans="1:10">
      <c r="A121">
        <v>26</v>
      </c>
      <c r="B121">
        <v>6</v>
      </c>
      <c r="C121" s="7">
        <v>42178</v>
      </c>
      <c r="D121">
        <v>330</v>
      </c>
      <c r="E121">
        <v>51</v>
      </c>
      <c r="F121">
        <v>190</v>
      </c>
      <c r="G121">
        <v>62</v>
      </c>
      <c r="H121">
        <v>37</v>
      </c>
      <c r="I121">
        <v>17</v>
      </c>
      <c r="J121" s="52">
        <v>687</v>
      </c>
    </row>
    <row r="122" spans="1:10">
      <c r="A122">
        <v>26</v>
      </c>
      <c r="B122">
        <v>6</v>
      </c>
      <c r="C122" s="7">
        <v>42179</v>
      </c>
      <c r="D122">
        <v>264</v>
      </c>
      <c r="E122">
        <v>50</v>
      </c>
      <c r="F122">
        <v>119</v>
      </c>
      <c r="G122">
        <v>42</v>
      </c>
      <c r="H122">
        <v>31</v>
      </c>
      <c r="I122">
        <v>21</v>
      </c>
      <c r="J122" s="52">
        <v>527</v>
      </c>
    </row>
    <row r="123" spans="1:10">
      <c r="A123">
        <v>26</v>
      </c>
      <c r="B123">
        <v>6</v>
      </c>
      <c r="C123" s="7">
        <v>42180</v>
      </c>
      <c r="D123">
        <v>253</v>
      </c>
      <c r="E123">
        <v>42</v>
      </c>
      <c r="F123">
        <v>106</v>
      </c>
      <c r="G123">
        <v>78</v>
      </c>
      <c r="H123">
        <v>45</v>
      </c>
      <c r="I123">
        <v>30</v>
      </c>
      <c r="J123" s="52">
        <v>554</v>
      </c>
    </row>
    <row r="124" spans="1:10">
      <c r="A124">
        <v>26</v>
      </c>
      <c r="B124">
        <v>6</v>
      </c>
      <c r="C124" s="7">
        <v>42181</v>
      </c>
      <c r="D124">
        <v>346</v>
      </c>
      <c r="E124">
        <v>41</v>
      </c>
      <c r="F124">
        <v>133</v>
      </c>
      <c r="G124">
        <v>61</v>
      </c>
      <c r="H124">
        <v>57</v>
      </c>
      <c r="I124">
        <v>11</v>
      </c>
      <c r="J124" s="52">
        <v>649</v>
      </c>
    </row>
    <row r="125" spans="1:10">
      <c r="A125">
        <v>27</v>
      </c>
      <c r="B125">
        <v>6</v>
      </c>
      <c r="C125" s="7">
        <v>42184</v>
      </c>
      <c r="D125">
        <v>342</v>
      </c>
      <c r="E125">
        <v>45</v>
      </c>
      <c r="F125">
        <v>133</v>
      </c>
      <c r="G125">
        <v>62</v>
      </c>
      <c r="H125">
        <v>43</v>
      </c>
      <c r="I125">
        <v>18</v>
      </c>
      <c r="J125" s="52">
        <v>643</v>
      </c>
    </row>
    <row r="126" spans="1:10">
      <c r="A126">
        <v>27</v>
      </c>
      <c r="B126">
        <v>6</v>
      </c>
      <c r="C126" s="7">
        <v>42185</v>
      </c>
      <c r="D126">
        <v>292</v>
      </c>
      <c r="E126">
        <v>54</v>
      </c>
      <c r="F126">
        <v>117</v>
      </c>
      <c r="G126">
        <v>60</v>
      </c>
      <c r="H126">
        <v>39</v>
      </c>
      <c r="I126">
        <v>34</v>
      </c>
      <c r="J126" s="52">
        <v>596</v>
      </c>
    </row>
    <row r="127" spans="1:10">
      <c r="A127">
        <v>27</v>
      </c>
      <c r="B127">
        <v>7</v>
      </c>
      <c r="C127" s="7">
        <v>42186</v>
      </c>
      <c r="D127">
        <v>359</v>
      </c>
      <c r="E127">
        <v>33</v>
      </c>
      <c r="F127">
        <v>71</v>
      </c>
      <c r="G127">
        <v>67</v>
      </c>
      <c r="H127">
        <v>52</v>
      </c>
      <c r="I127">
        <v>26</v>
      </c>
      <c r="J127" s="52">
        <v>608</v>
      </c>
    </row>
    <row r="128" spans="1:10">
      <c r="A128">
        <v>27</v>
      </c>
      <c r="B128">
        <v>7</v>
      </c>
      <c r="C128" s="7">
        <v>42187</v>
      </c>
      <c r="D128">
        <v>376</v>
      </c>
      <c r="E128">
        <v>47</v>
      </c>
      <c r="F128">
        <v>76</v>
      </c>
      <c r="G128">
        <v>63</v>
      </c>
      <c r="H128">
        <v>52</v>
      </c>
      <c r="I128">
        <v>26</v>
      </c>
      <c r="J128" s="52">
        <v>640</v>
      </c>
    </row>
    <row r="129" spans="1:10">
      <c r="A129">
        <v>27</v>
      </c>
      <c r="B129">
        <v>7</v>
      </c>
      <c r="C129" s="7">
        <v>42188</v>
      </c>
      <c r="D129">
        <v>336</v>
      </c>
      <c r="E129">
        <v>42</v>
      </c>
      <c r="F129">
        <v>76</v>
      </c>
      <c r="G129">
        <v>58</v>
      </c>
      <c r="H129">
        <v>42</v>
      </c>
      <c r="I129">
        <v>3</v>
      </c>
      <c r="J129" s="52">
        <v>557</v>
      </c>
    </row>
    <row r="130" spans="1:10">
      <c r="A130">
        <v>28</v>
      </c>
      <c r="B130">
        <v>7</v>
      </c>
      <c r="C130" s="7">
        <v>42191</v>
      </c>
      <c r="D130">
        <v>364</v>
      </c>
      <c r="E130">
        <v>63</v>
      </c>
      <c r="F130">
        <v>149</v>
      </c>
      <c r="G130">
        <v>55</v>
      </c>
      <c r="H130">
        <v>37</v>
      </c>
      <c r="I130">
        <v>25</v>
      </c>
      <c r="J130" s="52">
        <v>693</v>
      </c>
    </row>
    <row r="131" spans="1:10">
      <c r="A131">
        <v>28</v>
      </c>
      <c r="B131">
        <v>7</v>
      </c>
      <c r="C131" s="7">
        <v>42192</v>
      </c>
      <c r="D131">
        <v>334</v>
      </c>
      <c r="E131">
        <v>52</v>
      </c>
      <c r="F131">
        <v>78</v>
      </c>
      <c r="G131">
        <v>56</v>
      </c>
      <c r="H131">
        <v>73</v>
      </c>
      <c r="I131">
        <v>30</v>
      </c>
      <c r="J131" s="52">
        <v>623</v>
      </c>
    </row>
    <row r="132" spans="1:10">
      <c r="A132">
        <v>28</v>
      </c>
      <c r="B132">
        <v>7</v>
      </c>
      <c r="C132" s="7">
        <v>42193</v>
      </c>
      <c r="D132">
        <v>454</v>
      </c>
      <c r="E132">
        <v>50</v>
      </c>
      <c r="F132">
        <v>122</v>
      </c>
      <c r="G132">
        <v>111</v>
      </c>
      <c r="H132">
        <v>1</v>
      </c>
      <c r="I132">
        <v>27</v>
      </c>
      <c r="J132" s="52">
        <v>765</v>
      </c>
    </row>
    <row r="133" spans="1:10">
      <c r="A133">
        <v>28</v>
      </c>
      <c r="B133">
        <v>7</v>
      </c>
      <c r="C133" s="7">
        <v>42194</v>
      </c>
      <c r="D133">
        <v>367</v>
      </c>
      <c r="E133">
        <v>66</v>
      </c>
      <c r="F133">
        <v>131</v>
      </c>
      <c r="G133">
        <v>64</v>
      </c>
      <c r="H133">
        <v>53</v>
      </c>
      <c r="I133">
        <v>21</v>
      </c>
      <c r="J133" s="52">
        <v>702</v>
      </c>
    </row>
    <row r="134" spans="1:10">
      <c r="A134">
        <v>28</v>
      </c>
      <c r="B134">
        <v>7</v>
      </c>
      <c r="C134" s="7">
        <v>42195</v>
      </c>
      <c r="D134">
        <v>378</v>
      </c>
      <c r="E134">
        <v>43</v>
      </c>
      <c r="F134">
        <v>117</v>
      </c>
      <c r="G134">
        <v>56</v>
      </c>
      <c r="H134">
        <v>52</v>
      </c>
      <c r="I134">
        <v>21</v>
      </c>
      <c r="J134" s="52">
        <v>667</v>
      </c>
    </row>
    <row r="135" spans="1:10">
      <c r="A135">
        <v>29</v>
      </c>
      <c r="B135">
        <v>7</v>
      </c>
      <c r="C135" s="7">
        <v>42198</v>
      </c>
      <c r="D135">
        <v>376</v>
      </c>
      <c r="E135">
        <v>63</v>
      </c>
      <c r="F135">
        <v>159</v>
      </c>
      <c r="G135">
        <v>82</v>
      </c>
      <c r="H135">
        <v>58</v>
      </c>
      <c r="I135">
        <v>40</v>
      </c>
      <c r="J135" s="52">
        <v>778</v>
      </c>
    </row>
    <row r="136" spans="1:10">
      <c r="A136">
        <v>29</v>
      </c>
      <c r="B136">
        <v>7</v>
      </c>
      <c r="C136" s="7">
        <v>42200</v>
      </c>
      <c r="D136">
        <v>406</v>
      </c>
      <c r="E136">
        <v>51</v>
      </c>
      <c r="F136">
        <v>108</v>
      </c>
      <c r="G136">
        <v>39</v>
      </c>
      <c r="H136">
        <v>50</v>
      </c>
      <c r="I136">
        <v>7</v>
      </c>
      <c r="J136" s="52">
        <v>661</v>
      </c>
    </row>
    <row r="137" spans="1:10">
      <c r="A137">
        <v>29</v>
      </c>
      <c r="B137">
        <v>7</v>
      </c>
      <c r="C137" s="7">
        <v>42201</v>
      </c>
      <c r="D137">
        <v>260</v>
      </c>
      <c r="E137">
        <v>63</v>
      </c>
      <c r="F137">
        <v>133</v>
      </c>
      <c r="G137">
        <v>75</v>
      </c>
      <c r="H137">
        <v>34</v>
      </c>
      <c r="I137">
        <v>27</v>
      </c>
      <c r="J137" s="52">
        <v>592</v>
      </c>
    </row>
    <row r="138" spans="1:10">
      <c r="A138">
        <v>29</v>
      </c>
      <c r="B138">
        <v>7</v>
      </c>
      <c r="C138" s="7">
        <v>42202</v>
      </c>
      <c r="D138">
        <v>297</v>
      </c>
      <c r="E138">
        <v>47</v>
      </c>
      <c r="F138">
        <v>99</v>
      </c>
      <c r="G138">
        <v>62</v>
      </c>
      <c r="H138">
        <v>68</v>
      </c>
      <c r="I138">
        <v>31</v>
      </c>
      <c r="J138" s="52">
        <v>604</v>
      </c>
    </row>
    <row r="139" spans="1:10">
      <c r="A139">
        <v>30</v>
      </c>
      <c r="B139">
        <v>7</v>
      </c>
      <c r="C139" s="7">
        <v>42205</v>
      </c>
      <c r="D139">
        <v>393</v>
      </c>
      <c r="E139">
        <v>64</v>
      </c>
      <c r="F139">
        <v>94</v>
      </c>
      <c r="G139">
        <v>67</v>
      </c>
      <c r="H139">
        <v>43</v>
      </c>
      <c r="I139">
        <v>30</v>
      </c>
      <c r="J139" s="52">
        <v>691</v>
      </c>
    </row>
    <row r="140" spans="1:10">
      <c r="A140">
        <v>30</v>
      </c>
      <c r="B140">
        <v>7</v>
      </c>
      <c r="C140" s="7">
        <v>42206</v>
      </c>
      <c r="D140">
        <v>338</v>
      </c>
      <c r="E140">
        <v>64</v>
      </c>
      <c r="F140">
        <v>136</v>
      </c>
      <c r="G140">
        <v>53</v>
      </c>
      <c r="H140">
        <v>80</v>
      </c>
      <c r="I140">
        <v>12</v>
      </c>
      <c r="J140" s="52">
        <v>683</v>
      </c>
    </row>
    <row r="141" spans="1:10">
      <c r="A141">
        <v>30</v>
      </c>
      <c r="B141">
        <v>7</v>
      </c>
      <c r="C141" s="7">
        <v>42207</v>
      </c>
      <c r="D141">
        <v>453</v>
      </c>
      <c r="E141">
        <v>50</v>
      </c>
      <c r="F141">
        <v>106</v>
      </c>
      <c r="G141">
        <v>57</v>
      </c>
      <c r="H141">
        <v>53</v>
      </c>
      <c r="I141">
        <v>23</v>
      </c>
      <c r="J141" s="52">
        <v>742</v>
      </c>
    </row>
    <row r="142" spans="1:10">
      <c r="A142">
        <v>30</v>
      </c>
      <c r="B142">
        <v>7</v>
      </c>
      <c r="C142" s="7">
        <v>42208</v>
      </c>
      <c r="D142">
        <v>420</v>
      </c>
      <c r="E142">
        <v>63</v>
      </c>
      <c r="F142">
        <v>85</v>
      </c>
      <c r="G142">
        <v>64</v>
      </c>
      <c r="H142">
        <v>44</v>
      </c>
      <c r="I142">
        <v>29</v>
      </c>
      <c r="J142" s="52">
        <v>705</v>
      </c>
    </row>
    <row r="143" spans="1:10">
      <c r="A143">
        <v>30</v>
      </c>
      <c r="B143">
        <v>7</v>
      </c>
      <c r="C143" s="7">
        <v>42209</v>
      </c>
      <c r="D143">
        <v>365</v>
      </c>
      <c r="E143">
        <v>72</v>
      </c>
      <c r="F143">
        <v>179</v>
      </c>
      <c r="G143">
        <v>49</v>
      </c>
      <c r="H143">
        <v>47</v>
      </c>
      <c r="I143">
        <v>31</v>
      </c>
      <c r="J143" s="52">
        <v>743</v>
      </c>
    </row>
    <row r="144" spans="1:10">
      <c r="A144">
        <v>31</v>
      </c>
      <c r="B144">
        <v>7</v>
      </c>
      <c r="C144" s="7">
        <v>42212</v>
      </c>
      <c r="D144">
        <v>341</v>
      </c>
      <c r="E144">
        <v>29</v>
      </c>
      <c r="F144">
        <v>164</v>
      </c>
      <c r="G144">
        <v>70</v>
      </c>
      <c r="H144">
        <v>45</v>
      </c>
      <c r="I144">
        <v>26</v>
      </c>
      <c r="J144" s="52">
        <v>675</v>
      </c>
    </row>
    <row r="145" spans="1:10">
      <c r="A145">
        <v>31</v>
      </c>
      <c r="B145">
        <v>7</v>
      </c>
      <c r="C145" s="7">
        <v>42213</v>
      </c>
      <c r="D145">
        <v>453</v>
      </c>
      <c r="E145">
        <v>49</v>
      </c>
      <c r="F145">
        <v>168</v>
      </c>
      <c r="G145">
        <v>19</v>
      </c>
      <c r="H145">
        <v>40</v>
      </c>
      <c r="I145">
        <v>27</v>
      </c>
      <c r="J145" s="52">
        <v>756</v>
      </c>
    </row>
    <row r="146" spans="1:10">
      <c r="A146">
        <v>31</v>
      </c>
      <c r="B146">
        <v>7</v>
      </c>
      <c r="C146" s="7">
        <v>42214</v>
      </c>
      <c r="D146">
        <v>451</v>
      </c>
      <c r="E146">
        <v>58</v>
      </c>
      <c r="F146">
        <v>124</v>
      </c>
      <c r="G146">
        <v>58</v>
      </c>
      <c r="H146">
        <v>43</v>
      </c>
      <c r="I146">
        <v>29</v>
      </c>
      <c r="J146" s="52">
        <v>763</v>
      </c>
    </row>
    <row r="147" spans="1:10">
      <c r="A147">
        <v>31</v>
      </c>
      <c r="B147">
        <v>7</v>
      </c>
      <c r="C147" s="7">
        <v>42215</v>
      </c>
      <c r="D147">
        <v>349</v>
      </c>
      <c r="E147">
        <v>75</v>
      </c>
      <c r="F147">
        <v>101</v>
      </c>
      <c r="G147">
        <v>90</v>
      </c>
      <c r="H147">
        <v>44</v>
      </c>
      <c r="I147">
        <v>50</v>
      </c>
      <c r="J147" s="52">
        <v>709</v>
      </c>
    </row>
    <row r="148" spans="1:10">
      <c r="A148">
        <v>31</v>
      </c>
      <c r="B148">
        <v>7</v>
      </c>
      <c r="C148" s="7">
        <v>42216</v>
      </c>
      <c r="D148">
        <v>410</v>
      </c>
      <c r="E148">
        <v>60</v>
      </c>
      <c r="F148">
        <v>170</v>
      </c>
      <c r="G148">
        <v>52</v>
      </c>
      <c r="H148">
        <v>58</v>
      </c>
      <c r="I148">
        <v>4</v>
      </c>
      <c r="J148" s="52">
        <v>754</v>
      </c>
    </row>
    <row r="149" spans="1:10">
      <c r="A149">
        <v>32</v>
      </c>
      <c r="B149">
        <v>8</v>
      </c>
      <c r="C149" s="7">
        <v>42219</v>
      </c>
      <c r="D149">
        <v>341</v>
      </c>
      <c r="E149">
        <v>63</v>
      </c>
      <c r="F149">
        <v>117</v>
      </c>
      <c r="G149">
        <v>64</v>
      </c>
      <c r="H149">
        <v>48</v>
      </c>
      <c r="I149">
        <v>21</v>
      </c>
      <c r="J149" s="52">
        <v>654</v>
      </c>
    </row>
    <row r="150" spans="1:10">
      <c r="A150">
        <v>32</v>
      </c>
      <c r="B150">
        <v>8</v>
      </c>
      <c r="C150" s="7">
        <v>42220</v>
      </c>
      <c r="D150">
        <v>327</v>
      </c>
      <c r="E150">
        <v>72</v>
      </c>
      <c r="F150">
        <v>136</v>
      </c>
      <c r="G150">
        <v>30</v>
      </c>
      <c r="H150">
        <v>59</v>
      </c>
      <c r="I150">
        <v>28</v>
      </c>
      <c r="J150" s="52">
        <v>652</v>
      </c>
    </row>
    <row r="151" spans="1:10">
      <c r="A151">
        <v>32</v>
      </c>
      <c r="B151">
        <v>8</v>
      </c>
      <c r="C151" s="7">
        <v>42221</v>
      </c>
      <c r="D151">
        <v>429</v>
      </c>
      <c r="E151">
        <v>38</v>
      </c>
      <c r="F151">
        <v>129</v>
      </c>
      <c r="G151">
        <v>53</v>
      </c>
      <c r="H151">
        <v>34</v>
      </c>
      <c r="I151">
        <v>9</v>
      </c>
      <c r="J151" s="52">
        <v>692</v>
      </c>
    </row>
    <row r="152" spans="1:10">
      <c r="A152">
        <v>32</v>
      </c>
      <c r="B152">
        <v>8</v>
      </c>
      <c r="C152" s="7">
        <v>42222</v>
      </c>
      <c r="D152">
        <v>385</v>
      </c>
      <c r="E152">
        <v>55</v>
      </c>
      <c r="F152">
        <v>105</v>
      </c>
      <c r="G152">
        <v>71</v>
      </c>
      <c r="H152">
        <v>17</v>
      </c>
      <c r="I152">
        <v>35</v>
      </c>
      <c r="J152" s="52">
        <v>668</v>
      </c>
    </row>
    <row r="153" spans="1:10">
      <c r="A153">
        <v>32</v>
      </c>
      <c r="B153">
        <v>8</v>
      </c>
      <c r="C153" s="7">
        <v>42223</v>
      </c>
      <c r="D153">
        <v>276</v>
      </c>
      <c r="E153">
        <v>55</v>
      </c>
      <c r="F153">
        <v>82</v>
      </c>
      <c r="G153">
        <v>59</v>
      </c>
      <c r="H153">
        <v>47</v>
      </c>
      <c r="I153">
        <v>21</v>
      </c>
      <c r="J153" s="52">
        <v>540</v>
      </c>
    </row>
    <row r="154" spans="1:10">
      <c r="A154">
        <v>33</v>
      </c>
      <c r="B154">
        <v>8</v>
      </c>
      <c r="C154" s="7">
        <v>42226</v>
      </c>
      <c r="D154">
        <v>297</v>
      </c>
      <c r="E154">
        <v>44</v>
      </c>
      <c r="F154">
        <v>109</v>
      </c>
      <c r="G154">
        <v>62</v>
      </c>
      <c r="H154">
        <v>44</v>
      </c>
      <c r="I154">
        <v>42</v>
      </c>
      <c r="J154" s="52">
        <v>598</v>
      </c>
    </row>
    <row r="155" spans="1:10">
      <c r="A155">
        <v>33</v>
      </c>
      <c r="B155">
        <v>8</v>
      </c>
      <c r="C155" s="7">
        <v>42227</v>
      </c>
      <c r="D155">
        <v>232</v>
      </c>
      <c r="E155">
        <v>47</v>
      </c>
      <c r="F155">
        <v>88</v>
      </c>
      <c r="G155">
        <v>50</v>
      </c>
      <c r="H155">
        <v>34</v>
      </c>
      <c r="I155">
        <v>35</v>
      </c>
      <c r="J155" s="52">
        <v>486</v>
      </c>
    </row>
    <row r="156" spans="1:10">
      <c r="A156">
        <v>33</v>
      </c>
      <c r="B156">
        <v>8</v>
      </c>
      <c r="C156" s="7">
        <v>42228</v>
      </c>
      <c r="D156">
        <v>180</v>
      </c>
      <c r="E156">
        <v>40</v>
      </c>
      <c r="F156">
        <v>89</v>
      </c>
      <c r="G156">
        <v>60</v>
      </c>
      <c r="H156">
        <v>31</v>
      </c>
      <c r="I156">
        <v>52</v>
      </c>
      <c r="J156" s="52">
        <v>452</v>
      </c>
    </row>
    <row r="157" spans="1:10">
      <c r="A157">
        <v>33</v>
      </c>
      <c r="B157">
        <v>8</v>
      </c>
      <c r="C157" s="7">
        <v>42229</v>
      </c>
      <c r="D157">
        <v>162</v>
      </c>
      <c r="E157">
        <v>50</v>
      </c>
      <c r="F157">
        <v>138</v>
      </c>
      <c r="G157">
        <v>41</v>
      </c>
      <c r="H157">
        <v>52</v>
      </c>
      <c r="I157">
        <v>31</v>
      </c>
      <c r="J157" s="52">
        <v>474</v>
      </c>
    </row>
    <row r="158" spans="1:10">
      <c r="A158">
        <v>33</v>
      </c>
      <c r="B158">
        <v>8</v>
      </c>
      <c r="C158" s="7">
        <v>42230</v>
      </c>
      <c r="D158">
        <v>166</v>
      </c>
      <c r="E158">
        <v>36</v>
      </c>
      <c r="F158">
        <v>118</v>
      </c>
      <c r="G158">
        <v>31</v>
      </c>
      <c r="H158">
        <v>60</v>
      </c>
      <c r="I158">
        <v>17</v>
      </c>
      <c r="J158" s="52">
        <v>428</v>
      </c>
    </row>
    <row r="159" spans="1:10">
      <c r="A159">
        <v>34</v>
      </c>
      <c r="B159">
        <v>8</v>
      </c>
      <c r="C159" s="7">
        <v>42233</v>
      </c>
      <c r="D159">
        <v>176</v>
      </c>
      <c r="E159">
        <v>38</v>
      </c>
      <c r="F159">
        <v>123</v>
      </c>
      <c r="G159">
        <v>33</v>
      </c>
      <c r="H159">
        <v>20</v>
      </c>
      <c r="I159">
        <v>26</v>
      </c>
      <c r="J159" s="52">
        <v>416</v>
      </c>
    </row>
    <row r="160" spans="1:10">
      <c r="A160">
        <v>34</v>
      </c>
      <c r="B160">
        <v>8</v>
      </c>
      <c r="C160" s="7">
        <v>42234</v>
      </c>
      <c r="D160">
        <v>180</v>
      </c>
      <c r="E160">
        <v>17</v>
      </c>
      <c r="F160">
        <v>101</v>
      </c>
      <c r="G160">
        <v>34</v>
      </c>
      <c r="H160">
        <v>5</v>
      </c>
      <c r="I160">
        <v>11</v>
      </c>
      <c r="J160" s="52">
        <v>348</v>
      </c>
    </row>
    <row r="161" spans="1:10">
      <c r="A161">
        <v>34</v>
      </c>
      <c r="B161">
        <v>8</v>
      </c>
      <c r="C161" s="7">
        <v>42235</v>
      </c>
      <c r="D161">
        <v>130</v>
      </c>
      <c r="E161">
        <v>18</v>
      </c>
      <c r="F161">
        <v>63</v>
      </c>
      <c r="G161">
        <v>33</v>
      </c>
      <c r="H161">
        <v>30</v>
      </c>
      <c r="I161">
        <v>10</v>
      </c>
      <c r="J161" s="52">
        <v>284</v>
      </c>
    </row>
    <row r="162" spans="1:10">
      <c r="A162">
        <v>34</v>
      </c>
      <c r="B162">
        <v>8</v>
      </c>
      <c r="C162" s="7">
        <v>42236</v>
      </c>
      <c r="D162">
        <v>125</v>
      </c>
      <c r="E162">
        <v>25</v>
      </c>
      <c r="F162">
        <v>63</v>
      </c>
      <c r="G162">
        <v>33</v>
      </c>
      <c r="H162">
        <v>40</v>
      </c>
      <c r="I162">
        <v>2</v>
      </c>
      <c r="J162" s="52">
        <v>288</v>
      </c>
    </row>
    <row r="163" spans="1:10">
      <c r="A163">
        <v>34</v>
      </c>
      <c r="B163">
        <v>8</v>
      </c>
      <c r="C163" s="7">
        <v>42237</v>
      </c>
      <c r="D163">
        <v>165</v>
      </c>
      <c r="E163">
        <v>15</v>
      </c>
      <c r="F163">
        <v>56</v>
      </c>
      <c r="G163">
        <v>39</v>
      </c>
      <c r="H163">
        <v>24</v>
      </c>
      <c r="I163">
        <v>7</v>
      </c>
      <c r="J163" s="52">
        <v>306</v>
      </c>
    </row>
    <row r="164" spans="1:10">
      <c r="A164">
        <v>35</v>
      </c>
      <c r="B164">
        <v>8</v>
      </c>
      <c r="C164" s="7">
        <v>42240</v>
      </c>
      <c r="D164">
        <v>80</v>
      </c>
      <c r="E164">
        <v>15</v>
      </c>
      <c r="F164">
        <v>63</v>
      </c>
      <c r="G164">
        <v>24</v>
      </c>
      <c r="H164">
        <v>10</v>
      </c>
      <c r="I164">
        <v>29</v>
      </c>
      <c r="J164" s="52">
        <v>221</v>
      </c>
    </row>
    <row r="165" spans="1:10">
      <c r="A165">
        <v>35</v>
      </c>
      <c r="B165">
        <v>8</v>
      </c>
      <c r="C165" s="7">
        <v>42241</v>
      </c>
      <c r="D165">
        <v>132</v>
      </c>
      <c r="E165">
        <v>15</v>
      </c>
      <c r="F165">
        <v>58</v>
      </c>
      <c r="G165">
        <v>29</v>
      </c>
      <c r="H165">
        <v>13</v>
      </c>
      <c r="I165">
        <v>22</v>
      </c>
      <c r="J165" s="52">
        <v>269</v>
      </c>
    </row>
    <row r="166" spans="1:10">
      <c r="A166">
        <v>35</v>
      </c>
      <c r="B166">
        <v>8</v>
      </c>
      <c r="C166" s="7">
        <v>42242</v>
      </c>
      <c r="D166">
        <v>122</v>
      </c>
      <c r="E166">
        <v>17</v>
      </c>
      <c r="F166">
        <v>35</v>
      </c>
      <c r="G166">
        <v>30</v>
      </c>
      <c r="H166">
        <v>11</v>
      </c>
      <c r="I166">
        <v>20</v>
      </c>
      <c r="J166" s="52">
        <v>235</v>
      </c>
    </row>
    <row r="167" spans="1:10">
      <c r="A167">
        <v>35</v>
      </c>
      <c r="B167">
        <v>8</v>
      </c>
      <c r="C167" s="7">
        <v>42243</v>
      </c>
      <c r="D167">
        <v>168</v>
      </c>
      <c r="E167">
        <v>16</v>
      </c>
      <c r="F167">
        <v>63</v>
      </c>
      <c r="G167">
        <v>41</v>
      </c>
      <c r="H167">
        <v>27</v>
      </c>
      <c r="I167">
        <v>13</v>
      </c>
      <c r="J167" s="52">
        <v>328</v>
      </c>
    </row>
    <row r="168" spans="1:10">
      <c r="A168">
        <v>35</v>
      </c>
      <c r="B168">
        <v>8</v>
      </c>
      <c r="C168" s="7">
        <v>42244</v>
      </c>
      <c r="D168">
        <v>160</v>
      </c>
      <c r="E168">
        <v>30</v>
      </c>
      <c r="F168">
        <v>47</v>
      </c>
      <c r="G168">
        <v>34</v>
      </c>
      <c r="H168">
        <v>11</v>
      </c>
      <c r="I168">
        <v>18</v>
      </c>
      <c r="J168" s="52">
        <v>300</v>
      </c>
    </row>
    <row r="169" spans="1:10">
      <c r="A169">
        <v>36</v>
      </c>
      <c r="B169">
        <v>8</v>
      </c>
      <c r="C169" s="7">
        <v>42247</v>
      </c>
      <c r="D169" s="63">
        <v>180</v>
      </c>
      <c r="E169">
        <v>28</v>
      </c>
      <c r="F169">
        <v>62</v>
      </c>
      <c r="G169">
        <v>29</v>
      </c>
      <c r="H169">
        <v>25</v>
      </c>
      <c r="I169">
        <v>21</v>
      </c>
      <c r="J169" s="52">
        <v>345</v>
      </c>
    </row>
    <row r="170" spans="1:10">
      <c r="A170">
        <v>36</v>
      </c>
      <c r="B170">
        <v>9</v>
      </c>
      <c r="C170" s="7">
        <v>42248</v>
      </c>
      <c r="D170" s="63">
        <v>158</v>
      </c>
      <c r="E170">
        <v>38</v>
      </c>
      <c r="F170">
        <v>77</v>
      </c>
      <c r="G170">
        <v>42</v>
      </c>
      <c r="H170">
        <v>23</v>
      </c>
      <c r="I170">
        <v>16</v>
      </c>
      <c r="J170" s="52">
        <v>354</v>
      </c>
    </row>
    <row r="171" spans="1:10">
      <c r="A171">
        <v>36</v>
      </c>
      <c r="B171">
        <v>9</v>
      </c>
      <c r="C171" s="7">
        <v>42249</v>
      </c>
      <c r="D171" s="63">
        <v>149</v>
      </c>
      <c r="E171">
        <v>26</v>
      </c>
      <c r="F171">
        <v>53</v>
      </c>
      <c r="G171">
        <v>50</v>
      </c>
      <c r="H171">
        <v>19</v>
      </c>
      <c r="I171">
        <v>21</v>
      </c>
      <c r="J171" s="52">
        <v>318</v>
      </c>
    </row>
    <row r="172" spans="1:10">
      <c r="A172">
        <v>36</v>
      </c>
      <c r="B172">
        <v>9</v>
      </c>
      <c r="C172" s="7">
        <v>42250</v>
      </c>
      <c r="D172" s="63">
        <v>208</v>
      </c>
      <c r="E172">
        <v>46</v>
      </c>
      <c r="F172">
        <v>85</v>
      </c>
      <c r="G172">
        <v>29</v>
      </c>
      <c r="H172">
        <v>27</v>
      </c>
      <c r="I172">
        <v>21</v>
      </c>
      <c r="J172" s="52">
        <v>416</v>
      </c>
    </row>
    <row r="173" spans="1:10">
      <c r="A173">
        <v>36</v>
      </c>
      <c r="B173">
        <v>9</v>
      </c>
      <c r="C173" s="7">
        <v>42251</v>
      </c>
      <c r="D173" s="63">
        <v>187</v>
      </c>
      <c r="E173">
        <v>39</v>
      </c>
      <c r="F173">
        <v>108</v>
      </c>
      <c r="G173">
        <v>51</v>
      </c>
      <c r="H173">
        <v>24</v>
      </c>
      <c r="I173">
        <v>13</v>
      </c>
      <c r="J173" s="52">
        <v>422</v>
      </c>
    </row>
    <row r="174" spans="1:10">
      <c r="A174">
        <v>37</v>
      </c>
      <c r="B174">
        <v>9</v>
      </c>
      <c r="C174" s="7">
        <v>42254</v>
      </c>
      <c r="D174" s="63">
        <v>209</v>
      </c>
      <c r="E174">
        <v>23</v>
      </c>
      <c r="F174">
        <v>47</v>
      </c>
      <c r="G174">
        <v>67</v>
      </c>
      <c r="H174">
        <v>25</v>
      </c>
      <c r="I174">
        <v>11</v>
      </c>
      <c r="J174" s="52">
        <v>382</v>
      </c>
    </row>
    <row r="175" spans="1:10">
      <c r="A175">
        <v>37</v>
      </c>
      <c r="B175">
        <v>9</v>
      </c>
      <c r="C175" s="7">
        <v>42255</v>
      </c>
      <c r="D175" s="63">
        <v>272</v>
      </c>
      <c r="E175">
        <v>54</v>
      </c>
      <c r="F175">
        <v>109</v>
      </c>
      <c r="G175">
        <v>32</v>
      </c>
      <c r="H175">
        <v>39</v>
      </c>
      <c r="I175">
        <v>15</v>
      </c>
      <c r="J175" s="52">
        <v>521</v>
      </c>
    </row>
    <row r="176" spans="1:10">
      <c r="A176">
        <v>37</v>
      </c>
      <c r="B176">
        <v>9</v>
      </c>
      <c r="C176" s="7">
        <v>42256</v>
      </c>
      <c r="D176" s="63">
        <v>273</v>
      </c>
      <c r="E176">
        <v>40</v>
      </c>
      <c r="F176">
        <v>151</v>
      </c>
      <c r="G176">
        <v>55</v>
      </c>
      <c r="H176">
        <v>33</v>
      </c>
      <c r="I176">
        <v>19</v>
      </c>
      <c r="J176" s="52">
        <v>571</v>
      </c>
    </row>
    <row r="177" spans="1:10">
      <c r="A177">
        <v>37</v>
      </c>
      <c r="B177">
        <v>9</v>
      </c>
      <c r="C177" s="7">
        <v>42257</v>
      </c>
      <c r="D177" s="63">
        <v>224</v>
      </c>
      <c r="E177">
        <v>36</v>
      </c>
      <c r="F177">
        <v>66</v>
      </c>
      <c r="G177">
        <v>53</v>
      </c>
      <c r="H177">
        <v>35</v>
      </c>
      <c r="I177">
        <v>22</v>
      </c>
      <c r="J177" s="52">
        <v>436</v>
      </c>
    </row>
    <row r="178" spans="1:10">
      <c r="A178">
        <v>37</v>
      </c>
      <c r="B178">
        <v>9</v>
      </c>
      <c r="C178" s="7">
        <v>42258</v>
      </c>
      <c r="D178" s="63">
        <v>253</v>
      </c>
      <c r="E178">
        <v>45</v>
      </c>
      <c r="F178">
        <v>116</v>
      </c>
      <c r="G178">
        <v>30</v>
      </c>
      <c r="H178">
        <v>27</v>
      </c>
      <c r="I178">
        <v>29</v>
      </c>
      <c r="J178" s="52">
        <v>500</v>
      </c>
    </row>
    <row r="179" spans="1:10">
      <c r="A179">
        <v>38</v>
      </c>
      <c r="B179">
        <v>9</v>
      </c>
      <c r="C179" s="7">
        <v>42261</v>
      </c>
      <c r="D179" s="63">
        <v>330</v>
      </c>
      <c r="E179">
        <v>38</v>
      </c>
      <c r="F179">
        <v>104</v>
      </c>
      <c r="G179">
        <v>52</v>
      </c>
      <c r="H179">
        <v>27</v>
      </c>
      <c r="I179">
        <v>19</v>
      </c>
      <c r="J179" s="52">
        <v>570</v>
      </c>
    </row>
    <row r="180" spans="1:10">
      <c r="A180">
        <v>38</v>
      </c>
      <c r="B180">
        <v>9</v>
      </c>
      <c r="C180" s="7">
        <v>42262</v>
      </c>
      <c r="D180" s="63">
        <v>312</v>
      </c>
      <c r="E180">
        <v>56</v>
      </c>
      <c r="F180">
        <v>75</v>
      </c>
      <c r="G180">
        <v>54</v>
      </c>
      <c r="H180">
        <v>43</v>
      </c>
      <c r="I180">
        <v>16</v>
      </c>
      <c r="J180" s="52">
        <v>556</v>
      </c>
    </row>
    <row r="181" spans="1:10">
      <c r="A181">
        <v>38</v>
      </c>
      <c r="B181">
        <v>9</v>
      </c>
      <c r="C181" s="7">
        <v>42263</v>
      </c>
      <c r="D181" s="63">
        <v>245</v>
      </c>
      <c r="E181">
        <v>32</v>
      </c>
      <c r="F181">
        <v>116</v>
      </c>
      <c r="G181">
        <v>65</v>
      </c>
      <c r="H181">
        <v>38</v>
      </c>
      <c r="I181">
        <v>30</v>
      </c>
      <c r="J181" s="52">
        <v>526</v>
      </c>
    </row>
    <row r="182" spans="1:10">
      <c r="A182">
        <v>38</v>
      </c>
      <c r="B182">
        <v>9</v>
      </c>
      <c r="C182" s="7">
        <v>42264</v>
      </c>
      <c r="D182" s="63">
        <v>332</v>
      </c>
      <c r="E182">
        <v>46</v>
      </c>
      <c r="F182">
        <v>81</v>
      </c>
      <c r="G182">
        <v>51</v>
      </c>
      <c r="H182">
        <v>47</v>
      </c>
      <c r="I182">
        <v>19</v>
      </c>
      <c r="J182" s="52">
        <v>576</v>
      </c>
    </row>
    <row r="183" spans="1:10">
      <c r="A183">
        <v>38</v>
      </c>
      <c r="B183">
        <v>9</v>
      </c>
      <c r="C183" s="7">
        <v>42265</v>
      </c>
      <c r="D183" s="63">
        <v>244</v>
      </c>
      <c r="E183">
        <v>54</v>
      </c>
      <c r="F183">
        <v>90</v>
      </c>
      <c r="G183">
        <v>42</v>
      </c>
      <c r="H183">
        <v>32</v>
      </c>
      <c r="I183">
        <v>24</v>
      </c>
      <c r="J183" s="52">
        <v>486</v>
      </c>
    </row>
    <row r="184" spans="1:10">
      <c r="A184">
        <v>39</v>
      </c>
      <c r="B184">
        <v>9</v>
      </c>
      <c r="C184" s="7">
        <v>42268</v>
      </c>
      <c r="D184" s="63">
        <v>254</v>
      </c>
      <c r="E184">
        <v>47</v>
      </c>
      <c r="F184">
        <v>85</v>
      </c>
      <c r="G184">
        <v>61</v>
      </c>
      <c r="H184">
        <v>38</v>
      </c>
      <c r="I184">
        <v>8</v>
      </c>
      <c r="J184" s="52">
        <v>493</v>
      </c>
    </row>
    <row r="185" spans="1:10">
      <c r="A185">
        <v>39</v>
      </c>
      <c r="B185">
        <v>9</v>
      </c>
      <c r="C185" s="7">
        <v>42269</v>
      </c>
      <c r="D185" s="63">
        <v>326</v>
      </c>
      <c r="E185">
        <v>47</v>
      </c>
      <c r="F185">
        <v>114</v>
      </c>
      <c r="G185">
        <v>39</v>
      </c>
      <c r="H185">
        <v>40</v>
      </c>
      <c r="I185">
        <v>31</v>
      </c>
      <c r="J185" s="52">
        <v>597</v>
      </c>
    </row>
    <row r="186" spans="1:10">
      <c r="A186">
        <v>39</v>
      </c>
      <c r="B186">
        <v>9</v>
      </c>
      <c r="C186" s="7">
        <v>42270</v>
      </c>
      <c r="D186" s="63">
        <v>317</v>
      </c>
      <c r="E186">
        <v>34</v>
      </c>
      <c r="F186">
        <v>98</v>
      </c>
      <c r="G186">
        <v>33</v>
      </c>
      <c r="H186">
        <v>27</v>
      </c>
      <c r="I186">
        <v>32</v>
      </c>
      <c r="J186" s="52">
        <v>541</v>
      </c>
    </row>
    <row r="187" spans="1:10">
      <c r="A187">
        <v>39</v>
      </c>
      <c r="B187">
        <v>9</v>
      </c>
      <c r="C187" s="7">
        <v>42271</v>
      </c>
      <c r="D187" s="63">
        <v>282</v>
      </c>
      <c r="E187">
        <v>29</v>
      </c>
      <c r="F187">
        <v>81</v>
      </c>
      <c r="G187">
        <v>49</v>
      </c>
      <c r="H187">
        <v>42</v>
      </c>
      <c r="I187">
        <v>35</v>
      </c>
      <c r="J187" s="52">
        <v>518</v>
      </c>
    </row>
    <row r="188" spans="1:10">
      <c r="A188">
        <v>39</v>
      </c>
      <c r="B188">
        <v>9</v>
      </c>
      <c r="C188" s="7">
        <v>42272</v>
      </c>
      <c r="D188" s="63">
        <v>206</v>
      </c>
      <c r="E188">
        <v>44</v>
      </c>
      <c r="F188">
        <v>63</v>
      </c>
      <c r="G188">
        <v>44</v>
      </c>
      <c r="H188">
        <v>35</v>
      </c>
      <c r="I188">
        <v>7</v>
      </c>
      <c r="J188" s="52">
        <v>399</v>
      </c>
    </row>
    <row r="189" spans="1:10">
      <c r="A189">
        <v>40</v>
      </c>
      <c r="B189">
        <v>9</v>
      </c>
      <c r="C189" s="7">
        <v>42275</v>
      </c>
      <c r="D189" s="63">
        <v>238</v>
      </c>
      <c r="E189">
        <v>53</v>
      </c>
      <c r="F189">
        <v>109</v>
      </c>
      <c r="G189">
        <v>42</v>
      </c>
      <c r="H189">
        <v>32</v>
      </c>
      <c r="I189">
        <v>41</v>
      </c>
      <c r="J189" s="52">
        <v>515</v>
      </c>
    </row>
    <row r="190" spans="1:10">
      <c r="A190">
        <v>40</v>
      </c>
      <c r="B190">
        <v>9</v>
      </c>
      <c r="C190" s="7">
        <v>42276</v>
      </c>
      <c r="D190" s="63">
        <v>232</v>
      </c>
      <c r="E190">
        <v>44</v>
      </c>
      <c r="F190">
        <v>122</v>
      </c>
      <c r="G190">
        <v>63</v>
      </c>
      <c r="H190">
        <v>38</v>
      </c>
      <c r="I190">
        <v>13</v>
      </c>
      <c r="J190" s="52">
        <v>512</v>
      </c>
    </row>
    <row r="191" spans="1:10">
      <c r="A191">
        <v>40</v>
      </c>
      <c r="B191">
        <v>9</v>
      </c>
      <c r="C191" s="7">
        <v>42277</v>
      </c>
      <c r="D191" s="63">
        <v>311</v>
      </c>
      <c r="E191">
        <v>49</v>
      </c>
      <c r="F191">
        <v>61</v>
      </c>
      <c r="G191">
        <v>65</v>
      </c>
      <c r="H191">
        <v>34</v>
      </c>
      <c r="I191">
        <v>14</v>
      </c>
      <c r="J191" s="52">
        <v>534</v>
      </c>
    </row>
    <row r="192" spans="1:10">
      <c r="A192">
        <v>40</v>
      </c>
      <c r="B192">
        <v>10</v>
      </c>
      <c r="C192" s="7">
        <v>42278</v>
      </c>
      <c r="D192" s="63">
        <v>248</v>
      </c>
      <c r="E192">
        <v>54</v>
      </c>
      <c r="F192">
        <v>55</v>
      </c>
      <c r="G192">
        <v>71</v>
      </c>
      <c r="H192">
        <v>37</v>
      </c>
      <c r="I192">
        <v>43</v>
      </c>
      <c r="J192" s="52">
        <v>508</v>
      </c>
    </row>
    <row r="193" spans="1:10">
      <c r="A193">
        <v>40</v>
      </c>
      <c r="B193">
        <v>10</v>
      </c>
      <c r="C193" s="7">
        <v>42279</v>
      </c>
      <c r="D193" s="63">
        <v>255</v>
      </c>
      <c r="E193">
        <v>46</v>
      </c>
      <c r="F193">
        <v>147</v>
      </c>
      <c r="G193">
        <v>66</v>
      </c>
      <c r="H193">
        <v>34</v>
      </c>
      <c r="I193">
        <v>30</v>
      </c>
      <c r="J193" s="52">
        <v>578</v>
      </c>
    </row>
    <row r="194" spans="1:10">
      <c r="A194">
        <v>41</v>
      </c>
      <c r="B194">
        <v>10</v>
      </c>
      <c r="C194" s="7">
        <v>42282</v>
      </c>
      <c r="D194" s="63">
        <v>211</v>
      </c>
      <c r="E194">
        <v>48</v>
      </c>
      <c r="F194">
        <v>86</v>
      </c>
      <c r="G194">
        <v>76</v>
      </c>
      <c r="H194">
        <v>33</v>
      </c>
      <c r="I194">
        <v>39</v>
      </c>
      <c r="J194" s="52">
        <v>493</v>
      </c>
    </row>
    <row r="195" spans="1:10">
      <c r="A195">
        <v>41</v>
      </c>
      <c r="B195">
        <v>10</v>
      </c>
      <c r="C195" s="7">
        <v>42283</v>
      </c>
      <c r="D195" s="63">
        <v>382</v>
      </c>
      <c r="E195">
        <v>50</v>
      </c>
      <c r="F195">
        <v>112</v>
      </c>
      <c r="G195">
        <v>46</v>
      </c>
      <c r="H195">
        <v>34</v>
      </c>
      <c r="I195">
        <v>22</v>
      </c>
      <c r="J195" s="52">
        <v>646</v>
      </c>
    </row>
    <row r="196" spans="1:10">
      <c r="A196">
        <v>41</v>
      </c>
      <c r="B196">
        <v>10</v>
      </c>
      <c r="C196" s="7">
        <v>42284</v>
      </c>
      <c r="D196" s="63">
        <v>315</v>
      </c>
      <c r="E196">
        <v>39</v>
      </c>
      <c r="F196">
        <v>84</v>
      </c>
      <c r="G196">
        <v>51</v>
      </c>
      <c r="H196">
        <v>29</v>
      </c>
      <c r="I196">
        <v>39</v>
      </c>
      <c r="J196" s="52">
        <v>557</v>
      </c>
    </row>
    <row r="197" spans="1:10">
      <c r="A197">
        <v>41</v>
      </c>
      <c r="B197">
        <v>10</v>
      </c>
      <c r="C197" s="7">
        <v>42285</v>
      </c>
      <c r="D197" s="63">
        <v>275</v>
      </c>
      <c r="E197">
        <v>53</v>
      </c>
      <c r="F197">
        <v>110</v>
      </c>
      <c r="G197">
        <v>45</v>
      </c>
      <c r="H197">
        <v>43</v>
      </c>
      <c r="I197">
        <v>37</v>
      </c>
      <c r="J197" s="52">
        <v>563</v>
      </c>
    </row>
    <row r="198" spans="1:10">
      <c r="A198">
        <v>41</v>
      </c>
      <c r="B198">
        <v>10</v>
      </c>
      <c r="C198" s="7">
        <v>42286</v>
      </c>
      <c r="D198" s="63">
        <v>353</v>
      </c>
      <c r="E198">
        <v>58</v>
      </c>
      <c r="F198">
        <v>106</v>
      </c>
      <c r="G198">
        <v>70</v>
      </c>
      <c r="H198">
        <v>35</v>
      </c>
      <c r="I198">
        <v>34</v>
      </c>
      <c r="J198" s="52">
        <v>656</v>
      </c>
    </row>
    <row r="199" spans="1:10">
      <c r="A199">
        <v>42</v>
      </c>
      <c r="B199">
        <v>10</v>
      </c>
      <c r="C199" s="7">
        <v>42289</v>
      </c>
      <c r="D199" s="63">
        <v>253</v>
      </c>
      <c r="E199">
        <v>50</v>
      </c>
      <c r="F199">
        <v>137</v>
      </c>
      <c r="G199">
        <v>38</v>
      </c>
      <c r="H199">
        <v>73</v>
      </c>
      <c r="I199">
        <v>35</v>
      </c>
      <c r="J199" s="52">
        <v>586</v>
      </c>
    </row>
    <row r="200" spans="1:10">
      <c r="A200">
        <v>42</v>
      </c>
      <c r="B200">
        <v>10</v>
      </c>
      <c r="C200" s="7">
        <v>42290</v>
      </c>
      <c r="D200" s="63">
        <v>212</v>
      </c>
      <c r="E200">
        <v>55</v>
      </c>
      <c r="F200">
        <v>106</v>
      </c>
      <c r="G200">
        <v>0</v>
      </c>
      <c r="H200">
        <v>37</v>
      </c>
      <c r="I200">
        <v>18</v>
      </c>
      <c r="J200" s="52">
        <v>428</v>
      </c>
    </row>
    <row r="201" spans="1:10">
      <c r="A201">
        <v>42</v>
      </c>
      <c r="B201">
        <v>10</v>
      </c>
      <c r="C201" s="7">
        <v>42291</v>
      </c>
      <c r="D201" s="63">
        <v>396</v>
      </c>
      <c r="E201">
        <v>54</v>
      </c>
      <c r="F201">
        <v>126</v>
      </c>
      <c r="G201">
        <v>102</v>
      </c>
      <c r="H201">
        <v>46</v>
      </c>
      <c r="I201">
        <v>14</v>
      </c>
      <c r="J201" s="52">
        <v>738</v>
      </c>
    </row>
    <row r="202" spans="1:10">
      <c r="A202">
        <v>42</v>
      </c>
      <c r="B202">
        <v>10</v>
      </c>
      <c r="C202" s="7">
        <v>42292</v>
      </c>
      <c r="D202" s="63">
        <v>284</v>
      </c>
      <c r="E202">
        <v>42</v>
      </c>
      <c r="F202">
        <v>116</v>
      </c>
      <c r="G202">
        <v>64</v>
      </c>
      <c r="H202">
        <v>42</v>
      </c>
      <c r="I202">
        <v>31</v>
      </c>
      <c r="J202" s="52">
        <v>579</v>
      </c>
    </row>
    <row r="203" spans="1:10">
      <c r="A203">
        <v>42</v>
      </c>
      <c r="B203">
        <v>10</v>
      </c>
      <c r="C203" s="7">
        <v>42293</v>
      </c>
      <c r="D203" s="63">
        <v>269</v>
      </c>
      <c r="E203">
        <v>52</v>
      </c>
      <c r="F203">
        <v>97</v>
      </c>
      <c r="G203">
        <v>78</v>
      </c>
      <c r="H203">
        <v>50</v>
      </c>
      <c r="I203">
        <v>25</v>
      </c>
      <c r="J203" s="52">
        <v>571</v>
      </c>
    </row>
    <row r="204" spans="1:10">
      <c r="A204">
        <v>43</v>
      </c>
      <c r="B204">
        <v>10</v>
      </c>
      <c r="C204" s="7">
        <v>42296</v>
      </c>
      <c r="D204" s="63">
        <v>287</v>
      </c>
      <c r="E204">
        <v>41</v>
      </c>
      <c r="F204">
        <v>156</v>
      </c>
      <c r="G204">
        <v>42</v>
      </c>
      <c r="H204">
        <v>42</v>
      </c>
      <c r="I204">
        <v>41</v>
      </c>
      <c r="J204" s="52">
        <v>609</v>
      </c>
    </row>
    <row r="205" spans="1:10">
      <c r="A205">
        <v>43</v>
      </c>
      <c r="B205">
        <v>10</v>
      </c>
      <c r="C205" s="7">
        <v>42297</v>
      </c>
      <c r="D205" s="63">
        <v>373</v>
      </c>
      <c r="E205">
        <v>61</v>
      </c>
      <c r="F205">
        <v>105</v>
      </c>
      <c r="G205">
        <v>63</v>
      </c>
      <c r="H205">
        <v>0</v>
      </c>
      <c r="I205">
        <v>3</v>
      </c>
      <c r="J205" s="52">
        <v>605</v>
      </c>
    </row>
    <row r="206" spans="1:10">
      <c r="A206">
        <v>43</v>
      </c>
      <c r="B206">
        <v>10</v>
      </c>
      <c r="C206" s="7">
        <v>42298</v>
      </c>
      <c r="D206" s="63">
        <v>337</v>
      </c>
      <c r="E206">
        <v>43</v>
      </c>
      <c r="F206">
        <v>144</v>
      </c>
      <c r="G206">
        <v>47</v>
      </c>
      <c r="H206">
        <v>34</v>
      </c>
      <c r="I206">
        <v>34</v>
      </c>
      <c r="J206" s="52">
        <v>639</v>
      </c>
    </row>
    <row r="207" spans="1:10">
      <c r="A207">
        <v>43</v>
      </c>
      <c r="B207">
        <v>10</v>
      </c>
      <c r="C207" s="7">
        <v>42299</v>
      </c>
      <c r="D207" s="63">
        <v>344</v>
      </c>
      <c r="E207">
        <v>35</v>
      </c>
      <c r="F207">
        <v>83</v>
      </c>
      <c r="G207">
        <v>62</v>
      </c>
      <c r="H207">
        <v>90</v>
      </c>
      <c r="I207">
        <v>10</v>
      </c>
      <c r="J207" s="52">
        <v>624</v>
      </c>
    </row>
    <row r="208" spans="1:10">
      <c r="A208">
        <v>43</v>
      </c>
      <c r="B208">
        <v>10</v>
      </c>
      <c r="C208" s="7">
        <v>42300</v>
      </c>
      <c r="D208" s="63">
        <v>308</v>
      </c>
      <c r="E208">
        <v>34</v>
      </c>
      <c r="F208">
        <v>95</v>
      </c>
      <c r="G208">
        <v>47</v>
      </c>
      <c r="H208">
        <v>39</v>
      </c>
      <c r="I208">
        <v>6</v>
      </c>
      <c r="J208" s="52">
        <v>529</v>
      </c>
    </row>
    <row r="209" spans="1:10">
      <c r="A209">
        <v>44</v>
      </c>
      <c r="B209">
        <v>10</v>
      </c>
      <c r="C209" s="7">
        <v>42303</v>
      </c>
      <c r="D209" s="63">
        <v>320</v>
      </c>
      <c r="E209">
        <v>74</v>
      </c>
      <c r="F209">
        <v>146</v>
      </c>
      <c r="G209">
        <v>53</v>
      </c>
      <c r="H209">
        <v>48</v>
      </c>
      <c r="I209">
        <v>66</v>
      </c>
      <c r="J209" s="52">
        <v>707</v>
      </c>
    </row>
    <row r="210" spans="1:10">
      <c r="A210">
        <v>44</v>
      </c>
      <c r="B210">
        <v>10</v>
      </c>
      <c r="C210" s="7">
        <v>42304</v>
      </c>
      <c r="D210" s="63">
        <v>366</v>
      </c>
      <c r="E210">
        <v>56</v>
      </c>
      <c r="F210">
        <v>37</v>
      </c>
      <c r="G210">
        <v>43</v>
      </c>
      <c r="H210">
        <v>33</v>
      </c>
      <c r="I210">
        <v>5</v>
      </c>
      <c r="J210" s="52">
        <v>540</v>
      </c>
    </row>
    <row r="211" spans="1:10">
      <c r="A211">
        <v>44</v>
      </c>
      <c r="B211">
        <v>10</v>
      </c>
      <c r="C211" s="7">
        <v>42305</v>
      </c>
      <c r="D211" s="63">
        <v>264</v>
      </c>
      <c r="E211">
        <v>42</v>
      </c>
      <c r="F211">
        <v>110</v>
      </c>
      <c r="G211">
        <v>87</v>
      </c>
      <c r="H211">
        <v>64</v>
      </c>
      <c r="I211">
        <v>43</v>
      </c>
      <c r="J211" s="52">
        <v>610</v>
      </c>
    </row>
    <row r="212" spans="1:10">
      <c r="A212">
        <v>44</v>
      </c>
      <c r="B212">
        <v>10</v>
      </c>
      <c r="C212" s="7">
        <v>42306</v>
      </c>
      <c r="D212" s="63">
        <v>307</v>
      </c>
      <c r="E212">
        <v>47</v>
      </c>
      <c r="F212">
        <v>110</v>
      </c>
      <c r="G212">
        <v>67</v>
      </c>
      <c r="H212">
        <v>44</v>
      </c>
      <c r="I212">
        <v>30</v>
      </c>
      <c r="J212" s="52">
        <v>605</v>
      </c>
    </row>
    <row r="213" spans="1:10">
      <c r="A213">
        <v>44</v>
      </c>
      <c r="B213">
        <v>10</v>
      </c>
      <c r="C213" s="7">
        <v>42307</v>
      </c>
      <c r="D213" s="63">
        <v>255</v>
      </c>
      <c r="E213">
        <v>38</v>
      </c>
      <c r="F213">
        <v>116</v>
      </c>
      <c r="G213">
        <v>61</v>
      </c>
      <c r="H213">
        <v>41</v>
      </c>
      <c r="I213">
        <v>25</v>
      </c>
      <c r="J213" s="52">
        <v>536</v>
      </c>
    </row>
    <row r="214" spans="1:10">
      <c r="A214">
        <v>45</v>
      </c>
      <c r="B214">
        <v>11</v>
      </c>
      <c r="C214" s="7">
        <v>42310</v>
      </c>
      <c r="D214" s="63">
        <v>217</v>
      </c>
      <c r="E214">
        <v>44</v>
      </c>
      <c r="F214">
        <v>91</v>
      </c>
      <c r="G214">
        <v>79</v>
      </c>
      <c r="H214">
        <v>57</v>
      </c>
      <c r="I214">
        <v>60</v>
      </c>
      <c r="J214" s="52">
        <v>548</v>
      </c>
    </row>
    <row r="215" spans="1:10">
      <c r="A215">
        <v>45</v>
      </c>
      <c r="B215">
        <v>11</v>
      </c>
      <c r="C215" s="7">
        <v>42311</v>
      </c>
      <c r="D215" s="63">
        <v>281</v>
      </c>
      <c r="E215">
        <v>53</v>
      </c>
      <c r="F215">
        <v>35</v>
      </c>
      <c r="G215">
        <v>43</v>
      </c>
      <c r="H215">
        <v>33</v>
      </c>
      <c r="I215">
        <v>21</v>
      </c>
      <c r="J215" s="52">
        <v>466</v>
      </c>
    </row>
    <row r="216" spans="1:10">
      <c r="A216">
        <v>45</v>
      </c>
      <c r="B216">
        <v>11</v>
      </c>
      <c r="C216" s="7">
        <v>42312</v>
      </c>
      <c r="D216" s="63">
        <v>372</v>
      </c>
      <c r="E216">
        <v>49</v>
      </c>
      <c r="F216">
        <v>131</v>
      </c>
      <c r="G216">
        <v>58</v>
      </c>
      <c r="H216">
        <v>38</v>
      </c>
      <c r="I216">
        <v>28</v>
      </c>
      <c r="J216" s="52">
        <v>676</v>
      </c>
    </row>
    <row r="217" spans="1:10">
      <c r="A217">
        <v>45</v>
      </c>
      <c r="B217">
        <v>11</v>
      </c>
      <c r="C217" s="7">
        <v>42313</v>
      </c>
      <c r="D217" s="63">
        <v>283</v>
      </c>
      <c r="E217">
        <v>53</v>
      </c>
      <c r="F217">
        <v>59</v>
      </c>
      <c r="G217">
        <v>69</v>
      </c>
      <c r="H217">
        <v>35</v>
      </c>
      <c r="I217">
        <v>33</v>
      </c>
      <c r="J217" s="52">
        <v>532</v>
      </c>
    </row>
    <row r="218" spans="1:10">
      <c r="A218">
        <v>45</v>
      </c>
      <c r="B218">
        <v>11</v>
      </c>
      <c r="C218" s="7">
        <v>42314</v>
      </c>
      <c r="D218" s="63">
        <v>296</v>
      </c>
      <c r="E218">
        <v>45</v>
      </c>
      <c r="F218">
        <v>128</v>
      </c>
      <c r="G218">
        <v>51</v>
      </c>
      <c r="H218">
        <v>31</v>
      </c>
      <c r="I218">
        <v>21</v>
      </c>
      <c r="J218" s="52">
        <v>572</v>
      </c>
    </row>
    <row r="219" spans="1:10">
      <c r="A219">
        <v>46</v>
      </c>
      <c r="B219">
        <v>11</v>
      </c>
      <c r="C219" s="7">
        <v>42317</v>
      </c>
      <c r="D219" s="63">
        <v>332</v>
      </c>
      <c r="E219">
        <v>56</v>
      </c>
      <c r="F219">
        <v>34</v>
      </c>
      <c r="G219">
        <v>64</v>
      </c>
      <c r="H219">
        <v>48</v>
      </c>
      <c r="I219">
        <v>31</v>
      </c>
      <c r="J219" s="52">
        <v>565</v>
      </c>
    </row>
    <row r="220" spans="1:10">
      <c r="A220">
        <v>46</v>
      </c>
      <c r="B220">
        <v>11</v>
      </c>
      <c r="C220" s="7">
        <v>42318</v>
      </c>
      <c r="D220" s="63">
        <v>229</v>
      </c>
      <c r="E220">
        <v>72</v>
      </c>
      <c r="F220">
        <v>99</v>
      </c>
      <c r="G220">
        <v>52</v>
      </c>
      <c r="H220">
        <v>34</v>
      </c>
      <c r="I220">
        <v>19</v>
      </c>
      <c r="J220" s="52">
        <v>505</v>
      </c>
    </row>
    <row r="221" spans="1:10">
      <c r="A221">
        <v>46</v>
      </c>
      <c r="B221">
        <v>11</v>
      </c>
      <c r="C221" s="7">
        <v>42320</v>
      </c>
      <c r="D221" s="63">
        <v>265</v>
      </c>
      <c r="E221">
        <v>40</v>
      </c>
      <c r="F221">
        <v>190</v>
      </c>
      <c r="G221">
        <v>63</v>
      </c>
      <c r="H221">
        <v>34</v>
      </c>
      <c r="I221">
        <v>24</v>
      </c>
      <c r="J221" s="52">
        <v>616</v>
      </c>
    </row>
    <row r="222" spans="1:10">
      <c r="A222">
        <v>46</v>
      </c>
      <c r="B222">
        <v>11</v>
      </c>
      <c r="C222" s="7">
        <v>42321</v>
      </c>
      <c r="D222" s="63">
        <v>238</v>
      </c>
      <c r="E222">
        <v>39</v>
      </c>
      <c r="F222">
        <v>147</v>
      </c>
      <c r="G222">
        <v>82</v>
      </c>
      <c r="H222">
        <v>32</v>
      </c>
      <c r="I222">
        <v>24</v>
      </c>
      <c r="J222" s="52">
        <v>562</v>
      </c>
    </row>
    <row r="223" spans="1:10">
      <c r="A223">
        <v>47</v>
      </c>
      <c r="B223">
        <v>11</v>
      </c>
      <c r="C223" s="7">
        <v>42324</v>
      </c>
      <c r="D223" s="63">
        <v>338</v>
      </c>
      <c r="E223">
        <v>44</v>
      </c>
      <c r="F223">
        <v>94</v>
      </c>
      <c r="G223">
        <v>63</v>
      </c>
      <c r="H223">
        <v>43</v>
      </c>
      <c r="I223">
        <v>21</v>
      </c>
      <c r="J223" s="52">
        <v>603</v>
      </c>
    </row>
    <row r="224" spans="1:10">
      <c r="A224">
        <v>47</v>
      </c>
      <c r="B224">
        <v>11</v>
      </c>
      <c r="C224" s="7">
        <v>42325</v>
      </c>
      <c r="D224" s="63">
        <v>275</v>
      </c>
      <c r="E224">
        <v>67</v>
      </c>
      <c r="F224">
        <v>144</v>
      </c>
      <c r="G224">
        <v>33</v>
      </c>
      <c r="H224">
        <v>59</v>
      </c>
      <c r="I224">
        <v>23</v>
      </c>
      <c r="J224" s="52">
        <v>601</v>
      </c>
    </row>
    <row r="225" spans="1:10">
      <c r="A225">
        <v>47</v>
      </c>
      <c r="B225">
        <v>11</v>
      </c>
      <c r="C225" s="7">
        <v>42326</v>
      </c>
      <c r="D225" s="63">
        <v>343</v>
      </c>
      <c r="E225">
        <v>50</v>
      </c>
      <c r="F225">
        <v>90</v>
      </c>
      <c r="G225">
        <v>63</v>
      </c>
      <c r="H225">
        <v>62</v>
      </c>
      <c r="I225">
        <v>32</v>
      </c>
      <c r="J225" s="52">
        <v>640</v>
      </c>
    </row>
    <row r="226" spans="1:10">
      <c r="A226">
        <v>47</v>
      </c>
      <c r="B226">
        <v>11</v>
      </c>
      <c r="C226" s="7">
        <v>42327</v>
      </c>
      <c r="D226" s="63">
        <v>315</v>
      </c>
      <c r="E226">
        <v>58</v>
      </c>
      <c r="F226">
        <v>95</v>
      </c>
      <c r="G226">
        <v>19</v>
      </c>
      <c r="H226">
        <v>31</v>
      </c>
      <c r="I226">
        <v>11</v>
      </c>
      <c r="J226" s="52">
        <v>529</v>
      </c>
    </row>
    <row r="227" spans="1:10">
      <c r="A227">
        <v>47</v>
      </c>
      <c r="B227">
        <v>11</v>
      </c>
      <c r="C227" s="7">
        <v>42328</v>
      </c>
      <c r="D227" s="63">
        <v>336</v>
      </c>
      <c r="E227">
        <v>55</v>
      </c>
      <c r="F227">
        <v>149</v>
      </c>
      <c r="G227">
        <v>64</v>
      </c>
      <c r="H227">
        <v>61</v>
      </c>
      <c r="I227">
        <v>24</v>
      </c>
      <c r="J227" s="52">
        <v>689</v>
      </c>
    </row>
    <row r="228" spans="1:10">
      <c r="A228">
        <v>48</v>
      </c>
      <c r="B228">
        <v>11</v>
      </c>
      <c r="C228" s="7">
        <v>42331</v>
      </c>
      <c r="D228" s="63">
        <v>225</v>
      </c>
      <c r="E228">
        <v>41</v>
      </c>
      <c r="F228">
        <v>123</v>
      </c>
      <c r="G228">
        <v>71</v>
      </c>
      <c r="H228">
        <v>55</v>
      </c>
      <c r="I228">
        <v>24</v>
      </c>
      <c r="J228" s="52">
        <v>539</v>
      </c>
    </row>
    <row r="229" spans="1:10">
      <c r="A229">
        <v>48</v>
      </c>
      <c r="B229">
        <v>11</v>
      </c>
      <c r="C229" s="7">
        <v>42332</v>
      </c>
      <c r="D229" s="63">
        <v>353</v>
      </c>
      <c r="E229">
        <v>81</v>
      </c>
      <c r="F229">
        <v>108</v>
      </c>
      <c r="G229">
        <v>82</v>
      </c>
      <c r="H229">
        <v>36</v>
      </c>
      <c r="I229">
        <v>12</v>
      </c>
      <c r="J229" s="52">
        <v>672</v>
      </c>
    </row>
    <row r="230" spans="1:10">
      <c r="A230">
        <v>48</v>
      </c>
      <c r="B230">
        <v>11</v>
      </c>
      <c r="C230" s="7">
        <v>42333</v>
      </c>
      <c r="D230" s="63">
        <v>462</v>
      </c>
      <c r="E230">
        <v>40</v>
      </c>
      <c r="F230">
        <v>146</v>
      </c>
      <c r="G230">
        <v>63</v>
      </c>
      <c r="H230">
        <v>42</v>
      </c>
      <c r="I230">
        <v>19</v>
      </c>
      <c r="J230" s="52">
        <v>772</v>
      </c>
    </row>
    <row r="231" spans="1:10">
      <c r="A231">
        <v>48</v>
      </c>
      <c r="B231">
        <v>11</v>
      </c>
      <c r="C231" s="7">
        <v>42334</v>
      </c>
      <c r="D231" s="63">
        <v>334</v>
      </c>
      <c r="E231">
        <v>65</v>
      </c>
      <c r="F231">
        <v>106</v>
      </c>
      <c r="G231">
        <v>64</v>
      </c>
      <c r="H231">
        <v>34</v>
      </c>
      <c r="I231">
        <v>13</v>
      </c>
      <c r="J231" s="52">
        <v>616</v>
      </c>
    </row>
    <row r="232" spans="1:10">
      <c r="A232">
        <v>48</v>
      </c>
      <c r="B232">
        <v>11</v>
      </c>
      <c r="C232" s="7">
        <v>42335</v>
      </c>
      <c r="D232" s="63">
        <v>335</v>
      </c>
      <c r="E232">
        <v>56</v>
      </c>
      <c r="F232">
        <v>129</v>
      </c>
      <c r="G232">
        <v>90</v>
      </c>
      <c r="H232">
        <v>61</v>
      </c>
      <c r="I232">
        <v>59</v>
      </c>
      <c r="J232" s="52">
        <v>730</v>
      </c>
    </row>
    <row r="233" spans="1:10">
      <c r="A233">
        <v>49</v>
      </c>
      <c r="B233">
        <v>11</v>
      </c>
      <c r="C233" s="7">
        <v>42338</v>
      </c>
      <c r="D233" s="63">
        <v>301</v>
      </c>
      <c r="E233">
        <v>0</v>
      </c>
      <c r="F233">
        <v>125</v>
      </c>
      <c r="G233">
        <v>72</v>
      </c>
      <c r="H233">
        <v>44</v>
      </c>
      <c r="I233">
        <v>0</v>
      </c>
      <c r="J233" s="52">
        <v>542</v>
      </c>
    </row>
    <row r="234" spans="1:10">
      <c r="A234">
        <v>49</v>
      </c>
      <c r="B234">
        <v>12</v>
      </c>
      <c r="C234" s="7">
        <v>42339</v>
      </c>
      <c r="D234" s="63">
        <v>404</v>
      </c>
      <c r="E234">
        <v>104</v>
      </c>
      <c r="F234">
        <v>105</v>
      </c>
      <c r="G234">
        <v>72</v>
      </c>
      <c r="H234">
        <v>38</v>
      </c>
      <c r="I234">
        <v>61</v>
      </c>
      <c r="J234" s="52">
        <v>784</v>
      </c>
    </row>
    <row r="235" spans="1:10">
      <c r="A235">
        <v>49</v>
      </c>
      <c r="B235">
        <v>12</v>
      </c>
      <c r="C235" s="7">
        <v>42340</v>
      </c>
      <c r="D235" s="63">
        <v>299</v>
      </c>
      <c r="E235">
        <v>51</v>
      </c>
      <c r="F235">
        <v>109</v>
      </c>
      <c r="G235">
        <v>43</v>
      </c>
      <c r="H235">
        <v>30</v>
      </c>
      <c r="I235">
        <v>26</v>
      </c>
      <c r="J235" s="52">
        <v>558</v>
      </c>
    </row>
    <row r="236" spans="1:10">
      <c r="A236">
        <v>49</v>
      </c>
      <c r="B236">
        <v>12</v>
      </c>
      <c r="C236" s="7">
        <v>42341</v>
      </c>
      <c r="D236" s="63">
        <v>295</v>
      </c>
      <c r="E236">
        <v>52</v>
      </c>
      <c r="F236">
        <v>102</v>
      </c>
      <c r="G236">
        <v>51</v>
      </c>
      <c r="H236">
        <v>60</v>
      </c>
      <c r="I236">
        <v>39</v>
      </c>
      <c r="J236" s="52">
        <v>599</v>
      </c>
    </row>
    <row r="237" spans="1:10">
      <c r="A237">
        <v>49</v>
      </c>
      <c r="B237">
        <v>12</v>
      </c>
      <c r="C237" s="7">
        <v>42342</v>
      </c>
      <c r="D237" s="63">
        <v>321</v>
      </c>
      <c r="E237">
        <v>56</v>
      </c>
      <c r="F237">
        <v>134</v>
      </c>
      <c r="G237">
        <v>69</v>
      </c>
      <c r="H237">
        <v>44</v>
      </c>
      <c r="I237">
        <v>36</v>
      </c>
      <c r="J237" s="52">
        <v>660</v>
      </c>
    </row>
    <row r="238" spans="1:10">
      <c r="A238">
        <v>50</v>
      </c>
      <c r="B238">
        <v>12</v>
      </c>
      <c r="C238" s="7">
        <v>42345</v>
      </c>
      <c r="D238" s="63">
        <v>316</v>
      </c>
      <c r="E238">
        <v>52</v>
      </c>
      <c r="F238">
        <v>125</v>
      </c>
      <c r="G238">
        <v>76</v>
      </c>
      <c r="H238">
        <v>53</v>
      </c>
      <c r="I238">
        <v>81</v>
      </c>
      <c r="J238" s="52">
        <v>703</v>
      </c>
    </row>
    <row r="239" spans="1:10">
      <c r="A239">
        <v>50</v>
      </c>
      <c r="B239">
        <v>12</v>
      </c>
      <c r="C239" s="7">
        <v>42346</v>
      </c>
      <c r="D239" s="63">
        <v>334</v>
      </c>
      <c r="E239">
        <v>65</v>
      </c>
      <c r="F239">
        <v>121</v>
      </c>
      <c r="G239">
        <v>70</v>
      </c>
      <c r="H239">
        <v>42</v>
      </c>
      <c r="I239">
        <v>7</v>
      </c>
      <c r="J239" s="52">
        <v>639</v>
      </c>
    </row>
    <row r="240" spans="1:10">
      <c r="A240">
        <v>50</v>
      </c>
      <c r="B240">
        <v>12</v>
      </c>
      <c r="C240" s="7">
        <v>42347</v>
      </c>
      <c r="D240" s="63">
        <v>329</v>
      </c>
      <c r="E240">
        <v>64</v>
      </c>
      <c r="F240">
        <v>114</v>
      </c>
      <c r="G240">
        <v>87</v>
      </c>
      <c r="H240">
        <v>41</v>
      </c>
      <c r="I240">
        <v>10</v>
      </c>
      <c r="J240" s="52">
        <v>645</v>
      </c>
    </row>
    <row r="241" spans="1:10">
      <c r="A241">
        <v>50</v>
      </c>
      <c r="B241">
        <v>12</v>
      </c>
      <c r="C241" s="7">
        <v>42348</v>
      </c>
      <c r="D241" s="63">
        <v>272</v>
      </c>
      <c r="E241">
        <v>71</v>
      </c>
      <c r="F241">
        <v>98</v>
      </c>
      <c r="G241">
        <v>68</v>
      </c>
      <c r="H241">
        <v>48</v>
      </c>
      <c r="I241">
        <v>62</v>
      </c>
      <c r="J241" s="52">
        <v>619</v>
      </c>
    </row>
    <row r="242" spans="1:10">
      <c r="A242">
        <v>50</v>
      </c>
      <c r="B242">
        <v>12</v>
      </c>
      <c r="C242" s="7">
        <v>42349</v>
      </c>
      <c r="D242" s="63">
        <v>388</v>
      </c>
      <c r="E242">
        <v>67</v>
      </c>
      <c r="F242">
        <v>126</v>
      </c>
      <c r="G242">
        <v>72</v>
      </c>
      <c r="H242">
        <v>39</v>
      </c>
      <c r="I242">
        <v>38</v>
      </c>
      <c r="J242" s="52">
        <v>730</v>
      </c>
    </row>
    <row r="243" spans="1:10">
      <c r="A243">
        <v>51</v>
      </c>
      <c r="B243">
        <v>12</v>
      </c>
      <c r="C243" s="7">
        <v>42352</v>
      </c>
      <c r="D243" s="63">
        <v>336</v>
      </c>
      <c r="E243">
        <v>53</v>
      </c>
      <c r="F243">
        <v>104</v>
      </c>
      <c r="G243">
        <v>65</v>
      </c>
      <c r="H243">
        <v>59</v>
      </c>
      <c r="I243">
        <v>90</v>
      </c>
      <c r="J243" s="52">
        <v>707</v>
      </c>
    </row>
    <row r="244" spans="1:10">
      <c r="A244">
        <v>51</v>
      </c>
      <c r="B244">
        <v>12</v>
      </c>
      <c r="C244" s="7">
        <v>42353</v>
      </c>
      <c r="D244" s="63">
        <v>398</v>
      </c>
      <c r="E244">
        <v>75</v>
      </c>
      <c r="F244">
        <v>166</v>
      </c>
      <c r="G244">
        <v>57</v>
      </c>
      <c r="H244">
        <v>45</v>
      </c>
      <c r="I244">
        <v>31</v>
      </c>
      <c r="J244" s="52">
        <v>772</v>
      </c>
    </row>
    <row r="245" spans="1:10">
      <c r="A245">
        <v>51</v>
      </c>
      <c r="B245">
        <v>12</v>
      </c>
      <c r="C245" s="7">
        <v>42354</v>
      </c>
      <c r="D245" s="63">
        <v>550</v>
      </c>
      <c r="E245">
        <v>62</v>
      </c>
      <c r="F245">
        <v>122</v>
      </c>
      <c r="G245">
        <v>67</v>
      </c>
      <c r="H245">
        <v>47</v>
      </c>
      <c r="I245">
        <v>31</v>
      </c>
      <c r="J245" s="52">
        <v>879</v>
      </c>
    </row>
    <row r="246" spans="1:10">
      <c r="A246">
        <v>51</v>
      </c>
      <c r="B246">
        <v>12</v>
      </c>
      <c r="C246" s="7">
        <v>42355</v>
      </c>
      <c r="D246" s="63">
        <v>337</v>
      </c>
      <c r="E246">
        <v>56</v>
      </c>
      <c r="F246">
        <v>136</v>
      </c>
      <c r="G246">
        <v>67</v>
      </c>
      <c r="H246">
        <v>42</v>
      </c>
      <c r="I246">
        <v>38</v>
      </c>
      <c r="J246" s="52">
        <v>676</v>
      </c>
    </row>
    <row r="247" spans="1:10">
      <c r="A247">
        <v>51</v>
      </c>
      <c r="B247">
        <v>12</v>
      </c>
      <c r="C247" s="7">
        <v>42356</v>
      </c>
      <c r="D247" s="63">
        <v>372</v>
      </c>
      <c r="E247">
        <v>51</v>
      </c>
      <c r="F247">
        <v>115</v>
      </c>
      <c r="G247">
        <v>55</v>
      </c>
      <c r="H247">
        <v>49</v>
      </c>
      <c r="I247">
        <v>36</v>
      </c>
      <c r="J247" s="52">
        <v>678</v>
      </c>
    </row>
    <row r="248" spans="1:10">
      <c r="A248">
        <v>52</v>
      </c>
      <c r="B248">
        <v>12</v>
      </c>
      <c r="C248" s="7">
        <v>42359</v>
      </c>
      <c r="D248" s="63">
        <v>396</v>
      </c>
      <c r="E248">
        <v>69</v>
      </c>
      <c r="F248">
        <v>151</v>
      </c>
      <c r="G248">
        <v>76</v>
      </c>
      <c r="H248">
        <v>63</v>
      </c>
      <c r="I248">
        <v>19</v>
      </c>
      <c r="J248" s="52">
        <v>774</v>
      </c>
    </row>
    <row r="249" spans="1:10">
      <c r="A249">
        <v>52</v>
      </c>
      <c r="B249">
        <v>12</v>
      </c>
      <c r="C249" s="7">
        <v>42360</v>
      </c>
      <c r="D249" s="63">
        <v>396</v>
      </c>
      <c r="E249">
        <v>105</v>
      </c>
      <c r="F249">
        <v>129</v>
      </c>
      <c r="G249">
        <v>96</v>
      </c>
      <c r="H249">
        <v>88</v>
      </c>
      <c r="I249">
        <v>40</v>
      </c>
      <c r="J249" s="52">
        <v>854</v>
      </c>
    </row>
    <row r="250" spans="1:10">
      <c r="A250">
        <v>52</v>
      </c>
      <c r="B250">
        <v>12</v>
      </c>
      <c r="C250" s="7">
        <v>42361</v>
      </c>
      <c r="D250" s="63">
        <v>492</v>
      </c>
      <c r="E250">
        <v>80</v>
      </c>
      <c r="F250">
        <v>139</v>
      </c>
      <c r="G250">
        <v>82</v>
      </c>
      <c r="H250">
        <v>51</v>
      </c>
      <c r="I250">
        <v>63</v>
      </c>
      <c r="J250" s="52">
        <v>907</v>
      </c>
    </row>
    <row r="251" spans="1:10">
      <c r="A251">
        <v>52</v>
      </c>
      <c r="B251">
        <v>12</v>
      </c>
      <c r="C251" s="7">
        <v>42362</v>
      </c>
      <c r="D251" s="63">
        <v>335</v>
      </c>
      <c r="E251">
        <v>66</v>
      </c>
      <c r="F251">
        <v>93</v>
      </c>
      <c r="G251">
        <v>93</v>
      </c>
      <c r="H251">
        <v>50</v>
      </c>
      <c r="I251">
        <v>12</v>
      </c>
      <c r="J251" s="52">
        <v>649</v>
      </c>
    </row>
    <row r="252" spans="1:10">
      <c r="A252">
        <v>53</v>
      </c>
      <c r="B252">
        <v>12</v>
      </c>
      <c r="C252" s="7">
        <v>42366</v>
      </c>
      <c r="D252" s="63">
        <v>261</v>
      </c>
      <c r="E252">
        <v>85</v>
      </c>
      <c r="F252">
        <v>167</v>
      </c>
      <c r="G252">
        <v>63</v>
      </c>
      <c r="H252">
        <v>43</v>
      </c>
      <c r="I252">
        <v>42</v>
      </c>
      <c r="J252" s="52">
        <v>661</v>
      </c>
    </row>
    <row r="253" spans="1:10">
      <c r="A253">
        <v>53</v>
      </c>
      <c r="B253">
        <v>12</v>
      </c>
      <c r="C253" s="7">
        <v>42367</v>
      </c>
      <c r="D253" s="63">
        <v>514</v>
      </c>
      <c r="E253">
        <v>73</v>
      </c>
      <c r="F253">
        <v>109</v>
      </c>
      <c r="G253">
        <v>78</v>
      </c>
      <c r="H253">
        <v>49</v>
      </c>
      <c r="I253">
        <v>36</v>
      </c>
      <c r="J253" s="52">
        <v>859</v>
      </c>
    </row>
    <row r="254" spans="1:10">
      <c r="A254">
        <v>53</v>
      </c>
      <c r="B254">
        <v>12</v>
      </c>
      <c r="C254" s="7">
        <v>42368</v>
      </c>
      <c r="D254" s="63">
        <v>342</v>
      </c>
      <c r="E254">
        <v>52</v>
      </c>
      <c r="F254">
        <v>279</v>
      </c>
      <c r="G254">
        <v>0</v>
      </c>
      <c r="H254">
        <v>46</v>
      </c>
      <c r="I254">
        <v>43</v>
      </c>
      <c r="J254" s="52">
        <v>762</v>
      </c>
    </row>
    <row r="255" spans="1:10">
      <c r="A255">
        <v>53</v>
      </c>
      <c r="B255">
        <v>12</v>
      </c>
      <c r="C255" s="144">
        <v>42369</v>
      </c>
      <c r="D255" s="152">
        <v>228</v>
      </c>
      <c r="E255" s="153">
        <v>53</v>
      </c>
      <c r="F255" s="153">
        <v>126</v>
      </c>
      <c r="G255" s="153">
        <v>139</v>
      </c>
      <c r="H255" s="153">
        <v>70</v>
      </c>
      <c r="I255" s="153">
        <v>37</v>
      </c>
      <c r="J255" s="154">
        <v>653</v>
      </c>
    </row>
    <row r="256" spans="1:10">
      <c r="A256">
        <f t="shared" ref="A256:A270" si="28">WEEKNUM(C256)</f>
        <v>2</v>
      </c>
      <c r="B256">
        <f t="shared" ref="B256:B270" si="29">MONTH(C256)</f>
        <v>1</v>
      </c>
      <c r="C256" s="7">
        <f t="shared" ref="C256:C260" si="30">WORKDAY(C255,1,feries)</f>
        <v>42373</v>
      </c>
      <c r="D256" s="63">
        <f>COUNTIF(LIASSE75!$E:$E,STAT2015!$C256)</f>
        <v>22</v>
      </c>
      <c r="E256">
        <f>COUNTIF(liasse78[[#All],[Date]],STAT2015!$C256)</f>
        <v>8</v>
      </c>
      <c r="F256">
        <f>COUNTIF(liasse92[[#All],[Date]],STAT2015!$C256)</f>
        <v>12</v>
      </c>
      <c r="G256">
        <f>COUNTIF(liasse93[[#All],[Date]],STAT2015!$C256)</f>
        <v>14</v>
      </c>
      <c r="H256">
        <f>COUNTIF(liasse94[[#All],[Date]],STAT2015!$C256)</f>
        <v>0</v>
      </c>
      <c r="I256">
        <f>COUNTIF(liasse95[[#All],[Date]],STAT2015!$C256)</f>
        <v>12</v>
      </c>
      <c r="J256" s="52">
        <f t="shared" ref="J256" si="31">SUM(D256:I256)</f>
        <v>68</v>
      </c>
    </row>
    <row r="257" spans="1:10">
      <c r="A257">
        <f t="shared" si="28"/>
        <v>2</v>
      </c>
      <c r="B257">
        <f t="shared" si="29"/>
        <v>1</v>
      </c>
      <c r="C257" s="7">
        <f t="shared" si="30"/>
        <v>42374</v>
      </c>
      <c r="D257" s="63">
        <f>COUNTIF(LIASSE75!$E:$E,STAT2015!$C257)</f>
        <v>0</v>
      </c>
      <c r="E257">
        <f>COUNTIF(liasse78[[#All],[Date]],STAT2015!$C257)</f>
        <v>0</v>
      </c>
      <c r="F257">
        <f>COUNTIF(liasse92[[#All],[Date]],STAT2015!$C257)</f>
        <v>0</v>
      </c>
      <c r="G257">
        <f>COUNTIF(liasse93[[#All],[Date]],STAT2015!$C257)</f>
        <v>0</v>
      </c>
      <c r="H257">
        <f>COUNTIF(liasse94[[#All],[Date]],STAT2015!$C257)</f>
        <v>0</v>
      </c>
      <c r="I257">
        <f>COUNTIF(liasse95[[#All],[Date]],STAT2015!$C257)</f>
        <v>0</v>
      </c>
      <c r="J257" s="52">
        <f t="shared" ref="J257:J268" si="32">SUM(D257:I257)</f>
        <v>0</v>
      </c>
    </row>
    <row r="258" spans="1:10">
      <c r="A258">
        <f t="shared" si="28"/>
        <v>2</v>
      </c>
      <c r="B258">
        <f t="shared" si="29"/>
        <v>1</v>
      </c>
      <c r="C258" s="7">
        <f t="shared" si="30"/>
        <v>42375</v>
      </c>
      <c r="D258" s="63">
        <f>COUNTIF(LIASSE75!$E:$E,STAT2015!$C258)</f>
        <v>0</v>
      </c>
      <c r="E258">
        <f>COUNTIF(liasse78[[#All],[Date]],STAT2015!$C258)</f>
        <v>0</v>
      </c>
      <c r="F258">
        <f>COUNTIF(liasse92[[#All],[Date]],STAT2015!$C258)</f>
        <v>0</v>
      </c>
      <c r="G258">
        <f>COUNTIF(liasse93[[#All],[Date]],STAT2015!$C258)</f>
        <v>0</v>
      </c>
      <c r="H258">
        <f>COUNTIF(liasse94[[#All],[Date]],STAT2015!$C258)</f>
        <v>1</v>
      </c>
      <c r="I258">
        <f>COUNTIF(liasse95[[#All],[Date]],STAT2015!$C258)</f>
        <v>0</v>
      </c>
      <c r="J258" s="52">
        <f t="shared" si="32"/>
        <v>1</v>
      </c>
    </row>
    <row r="259" spans="1:10">
      <c r="A259">
        <f t="shared" si="28"/>
        <v>2</v>
      </c>
      <c r="B259">
        <f t="shared" si="29"/>
        <v>1</v>
      </c>
      <c r="C259" s="7">
        <f t="shared" si="30"/>
        <v>42376</v>
      </c>
      <c r="D259" s="63">
        <f>COUNTIF(LIASSE75!$E:$E,STAT2015!$C259)</f>
        <v>0</v>
      </c>
      <c r="E259">
        <f>COUNTIF(liasse78[[#All],[Date]],STAT2015!$C259)</f>
        <v>0</v>
      </c>
      <c r="F259">
        <f>COUNTIF(liasse92[[#All],[Date]],STAT2015!$C259)</f>
        <v>0</v>
      </c>
      <c r="G259">
        <f>COUNTIF(liasse93[[#All],[Date]],STAT2015!$C259)</f>
        <v>0</v>
      </c>
      <c r="H259">
        <f>COUNTIF(liasse94[[#All],[Date]],STAT2015!$C259)</f>
        <v>0</v>
      </c>
      <c r="I259">
        <f>COUNTIF(liasse95[[#All],[Date]],STAT2015!$C259)</f>
        <v>0</v>
      </c>
      <c r="J259" s="52">
        <f t="shared" si="32"/>
        <v>0</v>
      </c>
    </row>
    <row r="260" spans="1:10">
      <c r="A260">
        <f t="shared" si="28"/>
        <v>2</v>
      </c>
      <c r="B260">
        <f t="shared" si="29"/>
        <v>1</v>
      </c>
      <c r="C260" s="7">
        <f t="shared" si="30"/>
        <v>42377</v>
      </c>
      <c r="D260" s="63">
        <f>COUNTIF(LIASSE75!$E:$E,STAT2015!$C260)</f>
        <v>0</v>
      </c>
      <c r="E260">
        <f>COUNTIF(liasse78[[#All],[Date]],STAT2015!$C260)</f>
        <v>0</v>
      </c>
      <c r="F260">
        <f>COUNTIF(liasse92[[#All],[Date]],STAT2015!$C260)</f>
        <v>0</v>
      </c>
      <c r="G260">
        <f>COUNTIF(liasse93[[#All],[Date]],STAT2015!$C260)</f>
        <v>0</v>
      </c>
      <c r="H260">
        <f>COUNTIF(liasse94[[#All],[Date]],STAT2015!$C260)</f>
        <v>0</v>
      </c>
      <c r="I260">
        <f>COUNTIF(liasse95[[#All],[Date]],STAT2015!$C260)</f>
        <v>0</v>
      </c>
      <c r="J260" s="52">
        <f t="shared" si="32"/>
        <v>0</v>
      </c>
    </row>
    <row r="261" spans="1:10">
      <c r="A261">
        <f t="shared" si="28"/>
        <v>3</v>
      </c>
      <c r="B261">
        <f t="shared" si="29"/>
        <v>1</v>
      </c>
      <c r="C261" s="7">
        <f t="shared" ref="C261:C324" si="33">WORKDAY(C260,1,feries)</f>
        <v>42380</v>
      </c>
      <c r="D261" s="63">
        <f>COUNTIF(LIASSE75!$E:$E,STAT2015!$C261)</f>
        <v>0</v>
      </c>
      <c r="E261">
        <f>COUNTIF(liasse78[[#All],[Date]],STAT2015!$C261)</f>
        <v>0</v>
      </c>
      <c r="F261">
        <f>COUNTIF(liasse92[[#All],[Date]],STAT2015!$C261)</f>
        <v>0</v>
      </c>
      <c r="G261">
        <f>COUNTIF(liasse93[[#All],[Date]],STAT2015!$C261)</f>
        <v>0</v>
      </c>
      <c r="H261">
        <f>COUNTIF(liasse94[[#All],[Date]],STAT2015!$C261)</f>
        <v>0</v>
      </c>
      <c r="I261">
        <f>COUNTIF(liasse95[[#All],[Date]],STAT2015!$C261)</f>
        <v>0</v>
      </c>
      <c r="J261" s="52">
        <f t="shared" si="32"/>
        <v>0</v>
      </c>
    </row>
    <row r="262" spans="1:10">
      <c r="A262">
        <f t="shared" si="28"/>
        <v>3</v>
      </c>
      <c r="B262">
        <f t="shared" si="29"/>
        <v>1</v>
      </c>
      <c r="C262" s="7">
        <f t="shared" si="33"/>
        <v>42381</v>
      </c>
      <c r="D262" s="63">
        <f>COUNTIF(LIASSE75!$E:$E,STAT2015!$C262)</f>
        <v>0</v>
      </c>
      <c r="E262">
        <f>COUNTIF(liasse78[[#All],[Date]],STAT2015!$C262)</f>
        <v>0</v>
      </c>
      <c r="F262">
        <f>COUNTIF(liasse92[[#All],[Date]],STAT2015!$C262)</f>
        <v>0</v>
      </c>
      <c r="G262">
        <f>COUNTIF(liasse93[[#All],[Date]],STAT2015!$C262)</f>
        <v>0</v>
      </c>
      <c r="H262">
        <f>COUNTIF(liasse94[[#All],[Date]],STAT2015!$C262)</f>
        <v>0</v>
      </c>
      <c r="I262">
        <f>COUNTIF(liasse95[[#All],[Date]],STAT2015!$C262)</f>
        <v>0</v>
      </c>
      <c r="J262" s="52">
        <f t="shared" si="32"/>
        <v>0</v>
      </c>
    </row>
    <row r="263" spans="1:10">
      <c r="A263">
        <f t="shared" si="28"/>
        <v>3</v>
      </c>
      <c r="B263">
        <f t="shared" si="29"/>
        <v>1</v>
      </c>
      <c r="C263" s="7">
        <f t="shared" si="33"/>
        <v>42382</v>
      </c>
      <c r="D263" s="63">
        <f>COUNTIF(LIASSE75!$E:$E,STAT2015!$C263)</f>
        <v>0</v>
      </c>
      <c r="E263">
        <f>COUNTIF(liasse78[[#All],[Date]],STAT2015!$C263)</f>
        <v>0</v>
      </c>
      <c r="F263">
        <f>COUNTIF(liasse92[[#All],[Date]],STAT2015!$C263)</f>
        <v>0</v>
      </c>
      <c r="G263">
        <f>COUNTIF(liasse93[[#All],[Date]],STAT2015!$C263)</f>
        <v>0</v>
      </c>
      <c r="H263">
        <f>COUNTIF(liasse94[[#All],[Date]],STAT2015!$C263)</f>
        <v>0</v>
      </c>
      <c r="I263">
        <f>COUNTIF(liasse95[[#All],[Date]],STAT2015!$C263)</f>
        <v>0</v>
      </c>
      <c r="J263" s="52">
        <f t="shared" si="32"/>
        <v>0</v>
      </c>
    </row>
    <row r="264" spans="1:10">
      <c r="A264">
        <f t="shared" si="28"/>
        <v>3</v>
      </c>
      <c r="B264">
        <f t="shared" si="29"/>
        <v>1</v>
      </c>
      <c r="C264" s="7">
        <f t="shared" si="33"/>
        <v>42383</v>
      </c>
      <c r="D264" s="63">
        <f>COUNTIF(LIASSE75!$E:$E,STAT2015!$C264)</f>
        <v>0</v>
      </c>
      <c r="E264">
        <f>COUNTIF(liasse78[[#All],[Date]],STAT2015!$C264)</f>
        <v>0</v>
      </c>
      <c r="F264">
        <f>COUNTIF(liasse92[[#All],[Date]],STAT2015!$C264)</f>
        <v>0</v>
      </c>
      <c r="G264">
        <f>COUNTIF(liasse93[[#All],[Date]],STAT2015!$C264)</f>
        <v>0</v>
      </c>
      <c r="H264">
        <f>COUNTIF(liasse94[[#All],[Date]],STAT2015!$C264)</f>
        <v>0</v>
      </c>
      <c r="I264">
        <f>COUNTIF(liasse95[[#All],[Date]],STAT2015!$C264)</f>
        <v>0</v>
      </c>
      <c r="J264" s="52">
        <f t="shared" si="32"/>
        <v>0</v>
      </c>
    </row>
    <row r="265" spans="1:10">
      <c r="A265">
        <f t="shared" si="28"/>
        <v>3</v>
      </c>
      <c r="B265">
        <f t="shared" si="29"/>
        <v>1</v>
      </c>
      <c r="C265" s="7">
        <f t="shared" si="33"/>
        <v>42384</v>
      </c>
      <c r="D265" s="63">
        <f>COUNTIF(LIASSE75!$E:$E,STAT2015!$C265)</f>
        <v>0</v>
      </c>
      <c r="E265">
        <f>COUNTIF(liasse78[[#All],[Date]],STAT2015!$C265)</f>
        <v>0</v>
      </c>
      <c r="F265">
        <f>COUNTIF(liasse92[[#All],[Date]],STAT2015!$C265)</f>
        <v>0</v>
      </c>
      <c r="G265">
        <f>COUNTIF(liasse93[[#All],[Date]],STAT2015!$C265)</f>
        <v>0</v>
      </c>
      <c r="H265">
        <f>COUNTIF(liasse94[[#All],[Date]],STAT2015!$C265)</f>
        <v>0</v>
      </c>
      <c r="I265">
        <f>COUNTIF(liasse95[[#All],[Date]],STAT2015!$C265)</f>
        <v>0</v>
      </c>
      <c r="J265" s="52">
        <f t="shared" si="32"/>
        <v>0</v>
      </c>
    </row>
    <row r="266" spans="1:10">
      <c r="A266">
        <f t="shared" si="28"/>
        <v>4</v>
      </c>
      <c r="B266">
        <f t="shared" si="29"/>
        <v>1</v>
      </c>
      <c r="C266" s="7">
        <f t="shared" si="33"/>
        <v>42387</v>
      </c>
      <c r="D266" s="63">
        <f>COUNTIF(LIASSE75!$E:$E,STAT2015!$C266)</f>
        <v>0</v>
      </c>
      <c r="E266">
        <f>COUNTIF(liasse78[[#All],[Date]],STAT2015!$C266)</f>
        <v>0</v>
      </c>
      <c r="F266">
        <f>COUNTIF(liasse92[[#All],[Date]],STAT2015!$C266)</f>
        <v>0</v>
      </c>
      <c r="G266">
        <f>COUNTIF(liasse93[[#All],[Date]],STAT2015!$C266)</f>
        <v>0</v>
      </c>
      <c r="H266">
        <f>COUNTIF(liasse94[[#All],[Date]],STAT2015!$C266)</f>
        <v>0</v>
      </c>
      <c r="I266">
        <f>COUNTIF(liasse95[[#All],[Date]],STAT2015!$C266)</f>
        <v>0</v>
      </c>
      <c r="J266" s="52">
        <f t="shared" si="32"/>
        <v>0</v>
      </c>
    </row>
    <row r="267" spans="1:10">
      <c r="A267">
        <f t="shared" si="28"/>
        <v>4</v>
      </c>
      <c r="B267">
        <f t="shared" si="29"/>
        <v>1</v>
      </c>
      <c r="C267" s="7">
        <f t="shared" si="33"/>
        <v>42388</v>
      </c>
      <c r="D267" s="63">
        <f>COUNTIF(LIASSE75!$E:$E,STAT2015!$C267)</f>
        <v>0</v>
      </c>
      <c r="E267">
        <f>COUNTIF(liasse78[[#All],[Date]],STAT2015!$C267)</f>
        <v>0</v>
      </c>
      <c r="F267">
        <f>COUNTIF(liasse92[[#All],[Date]],STAT2015!$C267)</f>
        <v>0</v>
      </c>
      <c r="G267">
        <f>COUNTIF(liasse93[[#All],[Date]],STAT2015!$C267)</f>
        <v>0</v>
      </c>
      <c r="H267">
        <f>COUNTIF(liasse94[[#All],[Date]],STAT2015!$C267)</f>
        <v>0</v>
      </c>
      <c r="I267">
        <f>COUNTIF(liasse95[[#All],[Date]],STAT2015!$C267)</f>
        <v>0</v>
      </c>
      <c r="J267" s="52">
        <f t="shared" si="32"/>
        <v>0</v>
      </c>
    </row>
    <row r="268" spans="1:10">
      <c r="A268">
        <f t="shared" si="28"/>
        <v>4</v>
      </c>
      <c r="B268">
        <f t="shared" si="29"/>
        <v>1</v>
      </c>
      <c r="C268" s="7">
        <f t="shared" si="33"/>
        <v>42389</v>
      </c>
      <c r="D268" s="63">
        <f>COUNTIF(LIASSE75!$E:$E,STAT2015!$C268)</f>
        <v>0</v>
      </c>
      <c r="E268">
        <f>COUNTIF(liasse78[[#All],[Date]],STAT2015!$C268)</f>
        <v>0</v>
      </c>
      <c r="F268">
        <f>COUNTIF(liasse92[[#All],[Date]],STAT2015!$C268)</f>
        <v>0</v>
      </c>
      <c r="G268">
        <f>COUNTIF(liasse93[[#All],[Date]],STAT2015!$C268)</f>
        <v>0</v>
      </c>
      <c r="H268">
        <f>COUNTIF(liasse94[[#All],[Date]],STAT2015!$C268)</f>
        <v>0</v>
      </c>
      <c r="I268">
        <f>COUNTIF(liasse95[[#All],[Date]],STAT2015!$C268)</f>
        <v>0</v>
      </c>
      <c r="J268" s="52">
        <f t="shared" si="32"/>
        <v>0</v>
      </c>
    </row>
    <row r="269" spans="1:10">
      <c r="A269">
        <f t="shared" si="28"/>
        <v>4</v>
      </c>
      <c r="B269">
        <f t="shared" si="29"/>
        <v>1</v>
      </c>
      <c r="C269" s="7">
        <f t="shared" si="33"/>
        <v>42390</v>
      </c>
      <c r="D269" s="63">
        <f>COUNTIF(LIASSE75!$E:$E,STAT2015!$C269)</f>
        <v>0</v>
      </c>
      <c r="E269">
        <f>COUNTIF(liasse78[[#All],[Date]],STAT2015!$C269)</f>
        <v>0</v>
      </c>
      <c r="F269">
        <f>COUNTIF(liasse92[[#All],[Date]],STAT2015!$C269)</f>
        <v>0</v>
      </c>
      <c r="G269">
        <f>COUNTIF(liasse93[[#All],[Date]],STAT2015!$C269)</f>
        <v>0</v>
      </c>
      <c r="H269">
        <f>COUNTIF(liasse94[[#All],[Date]],STAT2015!$C269)</f>
        <v>0</v>
      </c>
      <c r="I269">
        <f>COUNTIF(liasse95[[#All],[Date]],STAT2015!$C269)</f>
        <v>0</v>
      </c>
      <c r="J269" s="52">
        <f t="shared" ref="J269:J270" si="34">SUM(D269:I269)</f>
        <v>0</v>
      </c>
    </row>
    <row r="270" spans="1:10">
      <c r="A270">
        <f t="shared" si="28"/>
        <v>4</v>
      </c>
      <c r="B270">
        <f t="shared" si="29"/>
        <v>1</v>
      </c>
      <c r="C270" s="7">
        <f t="shared" si="33"/>
        <v>42391</v>
      </c>
      <c r="D270" s="63">
        <f>COUNTIF(LIASSE75!$E:$E,STAT2015!$C270)</f>
        <v>0</v>
      </c>
      <c r="E270">
        <f>COUNTIF(liasse78[[#All],[Date]],STAT2015!$C270)</f>
        <v>0</v>
      </c>
      <c r="F270">
        <f>COUNTIF(liasse92[[#All],[Date]],STAT2015!$C270)</f>
        <v>0</v>
      </c>
      <c r="G270">
        <f>COUNTIF(liasse93[[#All],[Date]],STAT2015!$C270)</f>
        <v>0</v>
      </c>
      <c r="H270">
        <f>COUNTIF(liasse94[[#All],[Date]],STAT2015!$C270)</f>
        <v>0</v>
      </c>
      <c r="I270">
        <f>COUNTIF(liasse95[[#All],[Date]],STAT2015!$C270)</f>
        <v>0</v>
      </c>
      <c r="J270" s="52">
        <f t="shared" si="34"/>
        <v>0</v>
      </c>
    </row>
    <row r="271" spans="1:10">
      <c r="A271">
        <f t="shared" ref="A271:A278" si="35">WEEKNUM(C271)</f>
        <v>5</v>
      </c>
      <c r="B271">
        <f t="shared" ref="B271:B278" si="36">MONTH(C271)</f>
        <v>1</v>
      </c>
      <c r="C271" s="7">
        <f t="shared" si="33"/>
        <v>42394</v>
      </c>
      <c r="D271" s="63">
        <f>COUNTIF(LIASSE75!$E:$E,STAT2015!$C271)</f>
        <v>0</v>
      </c>
      <c r="E271">
        <f>COUNTIF(liasse78[[#All],[Date]],STAT2015!$C271)</f>
        <v>0</v>
      </c>
      <c r="F271">
        <f>COUNTIF(liasse92[[#All],[Date]],STAT2015!$C271)</f>
        <v>0</v>
      </c>
      <c r="G271">
        <f>COUNTIF(liasse93[[#All],[Date]],STAT2015!$C271)</f>
        <v>0</v>
      </c>
      <c r="H271">
        <f>COUNTIF(liasse94[[#All],[Date]],STAT2015!$C271)</f>
        <v>0</v>
      </c>
      <c r="I271">
        <f>COUNTIF(liasse95[[#All],[Date]],STAT2015!$C271)</f>
        <v>0</v>
      </c>
      <c r="J271" s="52">
        <f t="shared" ref="J271:J278" si="37">SUM(D271:I271)</f>
        <v>0</v>
      </c>
    </row>
    <row r="272" spans="1:10">
      <c r="A272">
        <f t="shared" si="35"/>
        <v>5</v>
      </c>
      <c r="B272">
        <f t="shared" si="36"/>
        <v>1</v>
      </c>
      <c r="C272" s="7">
        <f t="shared" si="33"/>
        <v>42395</v>
      </c>
      <c r="D272" s="63">
        <f>COUNTIF(LIASSE75!$E:$E,STAT2015!$C272)</f>
        <v>0</v>
      </c>
      <c r="E272">
        <f>COUNTIF(liasse78[[#All],[Date]],STAT2015!$C272)</f>
        <v>0</v>
      </c>
      <c r="F272">
        <f>COUNTIF(liasse92[[#All],[Date]],STAT2015!$C272)</f>
        <v>0</v>
      </c>
      <c r="G272">
        <f>COUNTIF(liasse93[[#All],[Date]],STAT2015!$C272)</f>
        <v>0</v>
      </c>
      <c r="H272">
        <f>COUNTIF(liasse94[[#All],[Date]],STAT2015!$C272)</f>
        <v>0</v>
      </c>
      <c r="I272">
        <f>COUNTIF(liasse95[[#All],[Date]],STAT2015!$C272)</f>
        <v>0</v>
      </c>
      <c r="J272" s="52">
        <f t="shared" si="37"/>
        <v>0</v>
      </c>
    </row>
    <row r="273" spans="1:10">
      <c r="A273">
        <f t="shared" si="35"/>
        <v>5</v>
      </c>
      <c r="B273">
        <f t="shared" si="36"/>
        <v>1</v>
      </c>
      <c r="C273" s="7">
        <f t="shared" si="33"/>
        <v>42396</v>
      </c>
      <c r="D273" s="63">
        <f>COUNTIF(LIASSE75!$E:$E,STAT2015!$C273)</f>
        <v>0</v>
      </c>
      <c r="E273">
        <f>COUNTIF(liasse78[[#All],[Date]],STAT2015!$C273)</f>
        <v>0</v>
      </c>
      <c r="F273">
        <f>COUNTIF(liasse92[[#All],[Date]],STAT2015!$C273)</f>
        <v>0</v>
      </c>
      <c r="G273">
        <f>COUNTIF(liasse93[[#All],[Date]],STAT2015!$C273)</f>
        <v>0</v>
      </c>
      <c r="H273">
        <f>COUNTIF(liasse94[[#All],[Date]],STAT2015!$C273)</f>
        <v>0</v>
      </c>
      <c r="I273">
        <f>COUNTIF(liasse95[[#All],[Date]],STAT2015!$C273)</f>
        <v>0</v>
      </c>
      <c r="J273" s="52">
        <f t="shared" si="37"/>
        <v>0</v>
      </c>
    </row>
    <row r="274" spans="1:10">
      <c r="A274">
        <f t="shared" si="35"/>
        <v>5</v>
      </c>
      <c r="B274">
        <f t="shared" si="36"/>
        <v>1</v>
      </c>
      <c r="C274" s="7">
        <f t="shared" si="33"/>
        <v>42397</v>
      </c>
      <c r="D274" s="63">
        <f>COUNTIF(LIASSE75!$E:$E,STAT2015!$C274)</f>
        <v>0</v>
      </c>
      <c r="E274">
        <f>COUNTIF(liasse78[[#All],[Date]],STAT2015!$C274)</f>
        <v>0</v>
      </c>
      <c r="F274">
        <f>COUNTIF(liasse92[[#All],[Date]],STAT2015!$C274)</f>
        <v>0</v>
      </c>
      <c r="G274">
        <f>COUNTIF(liasse93[[#All],[Date]],STAT2015!$C274)</f>
        <v>0</v>
      </c>
      <c r="H274">
        <f>COUNTIF(liasse94[[#All],[Date]],STAT2015!$C274)</f>
        <v>0</v>
      </c>
      <c r="I274">
        <f>COUNTIF(liasse95[[#All],[Date]],STAT2015!$C274)</f>
        <v>0</v>
      </c>
      <c r="J274" s="52">
        <f t="shared" si="37"/>
        <v>0</v>
      </c>
    </row>
    <row r="275" spans="1:10">
      <c r="A275">
        <f t="shared" si="35"/>
        <v>5</v>
      </c>
      <c r="B275">
        <f t="shared" si="36"/>
        <v>1</v>
      </c>
      <c r="C275" s="7">
        <f t="shared" si="33"/>
        <v>42398</v>
      </c>
      <c r="D275" s="63">
        <f>COUNTIF(LIASSE75!$E:$E,STAT2015!$C275)</f>
        <v>0</v>
      </c>
      <c r="E275">
        <f>COUNTIF(liasse78[[#All],[Date]],STAT2015!$C275)</f>
        <v>0</v>
      </c>
      <c r="F275">
        <f>COUNTIF(liasse92[[#All],[Date]],STAT2015!$C275)</f>
        <v>0</v>
      </c>
      <c r="G275">
        <f>COUNTIF(liasse93[[#All],[Date]],STAT2015!$C275)</f>
        <v>0</v>
      </c>
      <c r="H275">
        <f>COUNTIF(liasse94[[#All],[Date]],STAT2015!$C275)</f>
        <v>0</v>
      </c>
      <c r="I275">
        <f>COUNTIF(liasse95[[#All],[Date]],STAT2015!$C275)</f>
        <v>0</v>
      </c>
      <c r="J275" s="52">
        <f t="shared" si="37"/>
        <v>0</v>
      </c>
    </row>
    <row r="276" spans="1:10">
      <c r="A276">
        <f t="shared" si="35"/>
        <v>6</v>
      </c>
      <c r="B276">
        <f t="shared" si="36"/>
        <v>2</v>
      </c>
      <c r="C276" s="7">
        <f t="shared" si="33"/>
        <v>42401</v>
      </c>
      <c r="D276" s="63">
        <f>COUNTIF(LIASSE75!$E:$E,STAT2015!$C276)</f>
        <v>0</v>
      </c>
      <c r="E276">
        <f>COUNTIF(liasse78[[#All],[Date]],STAT2015!$C276)</f>
        <v>0</v>
      </c>
      <c r="F276">
        <f>COUNTIF(liasse92[[#All],[Date]],STAT2015!$C276)</f>
        <v>0</v>
      </c>
      <c r="G276">
        <f>COUNTIF(liasse93[[#All],[Date]],STAT2015!$C276)</f>
        <v>0</v>
      </c>
      <c r="H276">
        <f>COUNTIF(liasse94[[#All],[Date]],STAT2015!$C276)</f>
        <v>0</v>
      </c>
      <c r="I276">
        <f>COUNTIF(liasse95[[#All],[Date]],STAT2015!$C276)</f>
        <v>0</v>
      </c>
      <c r="J276" s="52">
        <f t="shared" si="37"/>
        <v>0</v>
      </c>
    </row>
    <row r="277" spans="1:10">
      <c r="A277">
        <f t="shared" si="35"/>
        <v>6</v>
      </c>
      <c r="B277">
        <f t="shared" si="36"/>
        <v>2</v>
      </c>
      <c r="C277" s="7">
        <f t="shared" si="33"/>
        <v>42402</v>
      </c>
      <c r="D277" s="63">
        <f>COUNTIF(LIASSE75!$E:$E,STAT2015!$C277)</f>
        <v>0</v>
      </c>
      <c r="E277">
        <f>COUNTIF(liasse78[[#All],[Date]],STAT2015!$C277)</f>
        <v>0</v>
      </c>
      <c r="F277">
        <f>COUNTIF(liasse92[[#All],[Date]],STAT2015!$C277)</f>
        <v>0</v>
      </c>
      <c r="G277">
        <f>COUNTIF(liasse93[[#All],[Date]],STAT2015!$C277)</f>
        <v>0</v>
      </c>
      <c r="H277">
        <f>COUNTIF(liasse94[[#All],[Date]],STAT2015!$C277)</f>
        <v>0</v>
      </c>
      <c r="I277">
        <f>COUNTIF(liasse95[[#All],[Date]],STAT2015!$C277)</f>
        <v>0</v>
      </c>
      <c r="J277" s="52">
        <f t="shared" si="37"/>
        <v>0</v>
      </c>
    </row>
    <row r="278" spans="1:10">
      <c r="A278">
        <f t="shared" si="35"/>
        <v>6</v>
      </c>
      <c r="B278">
        <f t="shared" si="36"/>
        <v>2</v>
      </c>
      <c r="C278" s="7">
        <f t="shared" si="33"/>
        <v>42403</v>
      </c>
      <c r="D278" s="63">
        <f>COUNTIF(LIASSE75!$E:$E,STAT2015!$C278)</f>
        <v>0</v>
      </c>
      <c r="E278">
        <f>COUNTIF(liasse78[[#All],[Date]],STAT2015!$C278)</f>
        <v>0</v>
      </c>
      <c r="F278">
        <f>COUNTIF(liasse92[[#All],[Date]],STAT2015!$C278)</f>
        <v>0</v>
      </c>
      <c r="G278">
        <f>COUNTIF(liasse93[[#All],[Date]],STAT2015!$C278)</f>
        <v>0</v>
      </c>
      <c r="H278">
        <f>COUNTIF(liasse94[[#All],[Date]],STAT2015!$C278)</f>
        <v>0</v>
      </c>
      <c r="I278">
        <f>COUNTIF(liasse95[[#All],[Date]],STAT2015!$C278)</f>
        <v>0</v>
      </c>
      <c r="J278" s="52">
        <f t="shared" si="37"/>
        <v>0</v>
      </c>
    </row>
    <row r="279" spans="1:10">
      <c r="A279">
        <f t="shared" ref="A279:A317" si="38">WEEKNUM(C279)</f>
        <v>6</v>
      </c>
      <c r="B279">
        <f t="shared" ref="B279:B317" si="39">MONTH(C279)</f>
        <v>2</v>
      </c>
      <c r="C279" s="7">
        <f t="shared" si="33"/>
        <v>42404</v>
      </c>
      <c r="D279" s="63">
        <f>COUNTIF(LIASSE75!$E:$E,STAT2015!$C279)</f>
        <v>0</v>
      </c>
      <c r="E279">
        <f>COUNTIF(liasse78[[#All],[Date]],STAT2015!$C279)</f>
        <v>0</v>
      </c>
      <c r="F279">
        <f>COUNTIF(liasse92[[#All],[Date]],STAT2015!$C279)</f>
        <v>0</v>
      </c>
      <c r="G279">
        <f>COUNTIF(liasse93[[#All],[Date]],STAT2015!$C279)</f>
        <v>0</v>
      </c>
      <c r="H279">
        <f>COUNTIF(liasse94[[#All],[Date]],STAT2015!$C279)</f>
        <v>0</v>
      </c>
      <c r="I279">
        <f>COUNTIF(liasse95[[#All],[Date]],STAT2015!$C279)</f>
        <v>0</v>
      </c>
      <c r="J279" s="52">
        <f t="shared" ref="J279:J317" si="40">SUM(D279:I279)</f>
        <v>0</v>
      </c>
    </row>
    <row r="280" spans="1:10">
      <c r="A280">
        <f t="shared" si="38"/>
        <v>6</v>
      </c>
      <c r="B280">
        <f t="shared" si="39"/>
        <v>2</v>
      </c>
      <c r="C280" s="7">
        <f t="shared" si="33"/>
        <v>42405</v>
      </c>
      <c r="D280" s="63">
        <f>COUNTIF(LIASSE75!$E:$E,STAT2015!$C280)</f>
        <v>0</v>
      </c>
      <c r="E280">
        <f>COUNTIF(liasse78[[#All],[Date]],STAT2015!$C280)</f>
        <v>0</v>
      </c>
      <c r="F280">
        <f>COUNTIF(liasse92[[#All],[Date]],STAT2015!$C280)</f>
        <v>0</v>
      </c>
      <c r="G280">
        <f>COUNTIF(liasse93[[#All],[Date]],STAT2015!$C280)</f>
        <v>0</v>
      </c>
      <c r="H280">
        <f>COUNTIF(liasse94[[#All],[Date]],STAT2015!$C280)</f>
        <v>0</v>
      </c>
      <c r="I280">
        <f>COUNTIF(liasse95[[#All],[Date]],STAT2015!$C280)</f>
        <v>0</v>
      </c>
      <c r="J280" s="52">
        <f t="shared" si="40"/>
        <v>0</v>
      </c>
    </row>
    <row r="281" spans="1:10">
      <c r="A281">
        <f t="shared" si="38"/>
        <v>7</v>
      </c>
      <c r="B281">
        <f t="shared" si="39"/>
        <v>2</v>
      </c>
      <c r="C281" s="7">
        <f t="shared" si="33"/>
        <v>42408</v>
      </c>
      <c r="D281" s="63">
        <f>COUNTIF(LIASSE75!$E:$E,STAT2015!$C281)</f>
        <v>0</v>
      </c>
      <c r="E281">
        <f>COUNTIF(liasse78[[#All],[Date]],STAT2015!$C281)</f>
        <v>0</v>
      </c>
      <c r="F281">
        <f>COUNTIF(liasse92[[#All],[Date]],STAT2015!$C281)</f>
        <v>0</v>
      </c>
      <c r="G281">
        <f>COUNTIF(liasse93[[#All],[Date]],STAT2015!$C281)</f>
        <v>0</v>
      </c>
      <c r="H281">
        <f>COUNTIF(liasse94[[#All],[Date]],STAT2015!$C281)</f>
        <v>0</v>
      </c>
      <c r="I281">
        <f>COUNTIF(liasse95[[#All],[Date]],STAT2015!$C281)</f>
        <v>0</v>
      </c>
      <c r="J281" s="52">
        <f t="shared" si="40"/>
        <v>0</v>
      </c>
    </row>
    <row r="282" spans="1:10">
      <c r="A282">
        <f t="shared" si="38"/>
        <v>7</v>
      </c>
      <c r="B282">
        <f t="shared" si="39"/>
        <v>2</v>
      </c>
      <c r="C282" s="7">
        <f t="shared" si="33"/>
        <v>42409</v>
      </c>
      <c r="D282" s="63">
        <f>COUNTIF(LIASSE75!$E:$E,STAT2015!$C282)</f>
        <v>0</v>
      </c>
      <c r="E282">
        <f>COUNTIF(liasse78[[#All],[Date]],STAT2015!$C282)</f>
        <v>0</v>
      </c>
      <c r="F282">
        <f>COUNTIF(liasse92[[#All],[Date]],STAT2015!$C282)</f>
        <v>0</v>
      </c>
      <c r="G282">
        <f>COUNTIF(liasse93[[#All],[Date]],STAT2015!$C282)</f>
        <v>0</v>
      </c>
      <c r="H282">
        <f>COUNTIF(liasse94[[#All],[Date]],STAT2015!$C282)</f>
        <v>0</v>
      </c>
      <c r="I282">
        <f>COUNTIF(liasse95[[#All],[Date]],STAT2015!$C282)</f>
        <v>0</v>
      </c>
      <c r="J282" s="52">
        <f t="shared" si="40"/>
        <v>0</v>
      </c>
    </row>
    <row r="283" spans="1:10">
      <c r="A283">
        <f t="shared" si="38"/>
        <v>7</v>
      </c>
      <c r="B283">
        <f t="shared" si="39"/>
        <v>2</v>
      </c>
      <c r="C283" s="7">
        <f t="shared" si="33"/>
        <v>42410</v>
      </c>
      <c r="D283" s="63">
        <f>COUNTIF(LIASSE75!$E:$E,STAT2015!$C283)</f>
        <v>0</v>
      </c>
      <c r="E283">
        <f>COUNTIF(liasse78[[#All],[Date]],STAT2015!$C283)</f>
        <v>0</v>
      </c>
      <c r="F283">
        <f>COUNTIF(liasse92[[#All],[Date]],STAT2015!$C283)</f>
        <v>0</v>
      </c>
      <c r="G283">
        <f>COUNTIF(liasse93[[#All],[Date]],STAT2015!$C283)</f>
        <v>0</v>
      </c>
      <c r="H283">
        <f>COUNTIF(liasse94[[#All],[Date]],STAT2015!$C283)</f>
        <v>0</v>
      </c>
      <c r="I283">
        <f>COUNTIF(liasse95[[#All],[Date]],STAT2015!$C283)</f>
        <v>0</v>
      </c>
      <c r="J283" s="52">
        <f t="shared" si="40"/>
        <v>0</v>
      </c>
    </row>
    <row r="284" spans="1:10">
      <c r="A284">
        <f t="shared" si="38"/>
        <v>7</v>
      </c>
      <c r="B284">
        <f t="shared" si="39"/>
        <v>2</v>
      </c>
      <c r="C284" s="7">
        <f t="shared" si="33"/>
        <v>42411</v>
      </c>
      <c r="D284" s="63">
        <f>COUNTIF(LIASSE75!$E:$E,STAT2015!$C284)</f>
        <v>0</v>
      </c>
      <c r="E284">
        <f>COUNTIF(liasse78[[#All],[Date]],STAT2015!$C284)</f>
        <v>0</v>
      </c>
      <c r="F284">
        <f>COUNTIF(liasse92[[#All],[Date]],STAT2015!$C284)</f>
        <v>0</v>
      </c>
      <c r="G284">
        <f>COUNTIF(liasse93[[#All],[Date]],STAT2015!$C284)</f>
        <v>0</v>
      </c>
      <c r="H284">
        <f>COUNTIF(liasse94[[#All],[Date]],STAT2015!$C284)</f>
        <v>0</v>
      </c>
      <c r="I284">
        <f>COUNTIF(liasse95[[#All],[Date]],STAT2015!$C284)</f>
        <v>0</v>
      </c>
      <c r="J284" s="52">
        <f t="shared" si="40"/>
        <v>0</v>
      </c>
    </row>
    <row r="285" spans="1:10">
      <c r="A285">
        <f t="shared" si="38"/>
        <v>7</v>
      </c>
      <c r="B285">
        <f t="shared" si="39"/>
        <v>2</v>
      </c>
      <c r="C285" s="7">
        <f t="shared" si="33"/>
        <v>42412</v>
      </c>
      <c r="D285" s="63">
        <f>COUNTIF(LIASSE75!$E:$E,STAT2015!$C285)</f>
        <v>0</v>
      </c>
      <c r="E285">
        <f>COUNTIF(liasse78[[#All],[Date]],STAT2015!$C285)</f>
        <v>0</v>
      </c>
      <c r="F285">
        <f>COUNTIF(liasse92[[#All],[Date]],STAT2015!$C285)</f>
        <v>0</v>
      </c>
      <c r="G285">
        <f>COUNTIF(liasse93[[#All],[Date]],STAT2015!$C285)</f>
        <v>0</v>
      </c>
      <c r="H285">
        <f>COUNTIF(liasse94[[#All],[Date]],STAT2015!$C285)</f>
        <v>0</v>
      </c>
      <c r="I285">
        <f>COUNTIF(liasse95[[#All],[Date]],STAT2015!$C285)</f>
        <v>0</v>
      </c>
      <c r="J285" s="52">
        <f t="shared" si="40"/>
        <v>0</v>
      </c>
    </row>
    <row r="286" spans="1:10">
      <c r="A286">
        <f t="shared" si="38"/>
        <v>8</v>
      </c>
      <c r="B286">
        <f t="shared" si="39"/>
        <v>2</v>
      </c>
      <c r="C286" s="7">
        <f t="shared" si="33"/>
        <v>42415</v>
      </c>
      <c r="D286" s="63">
        <f>COUNTIF(LIASSE75!$E:$E,STAT2015!$C286)</f>
        <v>0</v>
      </c>
      <c r="E286">
        <f>COUNTIF(liasse78[[#All],[Date]],STAT2015!$C286)</f>
        <v>0</v>
      </c>
      <c r="F286">
        <f>COUNTIF(liasse92[[#All],[Date]],STAT2015!$C286)</f>
        <v>0</v>
      </c>
      <c r="G286">
        <f>COUNTIF(liasse93[[#All],[Date]],STAT2015!$C286)</f>
        <v>0</v>
      </c>
      <c r="H286">
        <f>COUNTIF(liasse94[[#All],[Date]],STAT2015!$C286)</f>
        <v>0</v>
      </c>
      <c r="I286">
        <f>COUNTIF(liasse95[[#All],[Date]],STAT2015!$C286)</f>
        <v>0</v>
      </c>
      <c r="J286" s="52">
        <f t="shared" si="40"/>
        <v>0</v>
      </c>
    </row>
    <row r="287" spans="1:10">
      <c r="A287">
        <f t="shared" si="38"/>
        <v>8</v>
      </c>
      <c r="B287">
        <f t="shared" si="39"/>
        <v>2</v>
      </c>
      <c r="C287" s="7">
        <f t="shared" si="33"/>
        <v>42416</v>
      </c>
      <c r="D287" s="63">
        <f>COUNTIF(LIASSE75!$E:$E,STAT2015!$C287)</f>
        <v>0</v>
      </c>
      <c r="E287">
        <f>COUNTIF(liasse78[[#All],[Date]],STAT2015!$C287)</f>
        <v>0</v>
      </c>
      <c r="F287">
        <f>COUNTIF(liasse92[[#All],[Date]],STAT2015!$C287)</f>
        <v>0</v>
      </c>
      <c r="G287">
        <f>COUNTIF(liasse93[[#All],[Date]],STAT2015!$C287)</f>
        <v>0</v>
      </c>
      <c r="H287">
        <f>COUNTIF(liasse94[[#All],[Date]],STAT2015!$C287)</f>
        <v>0</v>
      </c>
      <c r="I287">
        <f>COUNTIF(liasse95[[#All],[Date]],STAT2015!$C287)</f>
        <v>0</v>
      </c>
      <c r="J287" s="52">
        <f t="shared" si="40"/>
        <v>0</v>
      </c>
    </row>
    <row r="288" spans="1:10">
      <c r="A288">
        <f t="shared" si="38"/>
        <v>8</v>
      </c>
      <c r="B288">
        <f t="shared" si="39"/>
        <v>2</v>
      </c>
      <c r="C288" s="7">
        <f t="shared" si="33"/>
        <v>42417</v>
      </c>
      <c r="D288" s="63">
        <f>COUNTIF(LIASSE75!$E:$E,STAT2015!$C288)</f>
        <v>0</v>
      </c>
      <c r="E288">
        <f>COUNTIF(liasse78[[#All],[Date]],STAT2015!$C288)</f>
        <v>0</v>
      </c>
      <c r="F288">
        <f>COUNTIF(liasse92[[#All],[Date]],STAT2015!$C288)</f>
        <v>0</v>
      </c>
      <c r="G288">
        <f>COUNTIF(liasse93[[#All],[Date]],STAT2015!$C288)</f>
        <v>0</v>
      </c>
      <c r="H288">
        <f>COUNTIF(liasse94[[#All],[Date]],STAT2015!$C288)</f>
        <v>0</v>
      </c>
      <c r="I288">
        <f>COUNTIF(liasse95[[#All],[Date]],STAT2015!$C288)</f>
        <v>0</v>
      </c>
      <c r="J288" s="52">
        <f t="shared" si="40"/>
        <v>0</v>
      </c>
    </row>
    <row r="289" spans="1:10">
      <c r="A289">
        <f t="shared" si="38"/>
        <v>8</v>
      </c>
      <c r="B289">
        <f t="shared" si="39"/>
        <v>2</v>
      </c>
      <c r="C289" s="7">
        <f t="shared" si="33"/>
        <v>42418</v>
      </c>
      <c r="D289" s="63">
        <f>COUNTIF(LIASSE75!$E:$E,STAT2015!$C289)</f>
        <v>0</v>
      </c>
      <c r="E289">
        <f>COUNTIF(liasse78[[#All],[Date]],STAT2015!$C289)</f>
        <v>0</v>
      </c>
      <c r="F289">
        <f>COUNTIF(liasse92[[#All],[Date]],STAT2015!$C289)</f>
        <v>0</v>
      </c>
      <c r="G289">
        <f>COUNTIF(liasse93[[#All],[Date]],STAT2015!$C289)</f>
        <v>0</v>
      </c>
      <c r="H289">
        <f>COUNTIF(liasse94[[#All],[Date]],STAT2015!$C289)</f>
        <v>0</v>
      </c>
      <c r="I289">
        <f>COUNTIF(liasse95[[#All],[Date]],STAT2015!$C289)</f>
        <v>0</v>
      </c>
      <c r="J289" s="52">
        <f t="shared" si="40"/>
        <v>0</v>
      </c>
    </row>
    <row r="290" spans="1:10">
      <c r="A290">
        <f t="shared" si="38"/>
        <v>8</v>
      </c>
      <c r="B290">
        <f t="shared" si="39"/>
        <v>2</v>
      </c>
      <c r="C290" s="7">
        <f t="shared" si="33"/>
        <v>42419</v>
      </c>
      <c r="D290" s="63">
        <f>COUNTIF(LIASSE75!$E:$E,STAT2015!$C290)</f>
        <v>0</v>
      </c>
      <c r="E290">
        <f>COUNTIF(liasse78[[#All],[Date]],STAT2015!$C290)</f>
        <v>0</v>
      </c>
      <c r="F290">
        <f>COUNTIF(liasse92[[#All],[Date]],STAT2015!$C290)</f>
        <v>0</v>
      </c>
      <c r="G290">
        <f>COUNTIF(liasse93[[#All],[Date]],STAT2015!$C290)</f>
        <v>0</v>
      </c>
      <c r="H290">
        <f>COUNTIF(liasse94[[#All],[Date]],STAT2015!$C290)</f>
        <v>0</v>
      </c>
      <c r="I290">
        <f>COUNTIF(liasse95[[#All],[Date]],STAT2015!$C290)</f>
        <v>0</v>
      </c>
      <c r="J290" s="52">
        <f t="shared" si="40"/>
        <v>0</v>
      </c>
    </row>
    <row r="291" spans="1:10">
      <c r="A291">
        <f t="shared" si="38"/>
        <v>9</v>
      </c>
      <c r="B291">
        <f t="shared" si="39"/>
        <v>2</v>
      </c>
      <c r="C291" s="7">
        <f t="shared" si="33"/>
        <v>42422</v>
      </c>
      <c r="D291" s="63">
        <f>COUNTIF(LIASSE75!$E:$E,STAT2015!$C291)</f>
        <v>0</v>
      </c>
      <c r="E291">
        <f>COUNTIF(liasse78[[#All],[Date]],STAT2015!$C291)</f>
        <v>0</v>
      </c>
      <c r="F291">
        <f>COUNTIF(liasse92[[#All],[Date]],STAT2015!$C291)</f>
        <v>0</v>
      </c>
      <c r="G291">
        <f>COUNTIF(liasse93[[#All],[Date]],STAT2015!$C291)</f>
        <v>0</v>
      </c>
      <c r="H291">
        <f>COUNTIF(liasse94[[#All],[Date]],STAT2015!$C291)</f>
        <v>0</v>
      </c>
      <c r="I291">
        <f>COUNTIF(liasse95[[#All],[Date]],STAT2015!$C291)</f>
        <v>0</v>
      </c>
      <c r="J291" s="52">
        <f t="shared" si="40"/>
        <v>0</v>
      </c>
    </row>
    <row r="292" spans="1:10">
      <c r="A292">
        <f t="shared" si="38"/>
        <v>9</v>
      </c>
      <c r="B292">
        <f t="shared" si="39"/>
        <v>2</v>
      </c>
      <c r="C292" s="7">
        <f t="shared" si="33"/>
        <v>42423</v>
      </c>
      <c r="D292" s="63">
        <f>COUNTIF(LIASSE75!$E:$E,STAT2015!$C292)</f>
        <v>0</v>
      </c>
      <c r="E292">
        <f>COUNTIF(liasse78[[#All],[Date]],STAT2015!$C292)</f>
        <v>0</v>
      </c>
      <c r="F292">
        <f>COUNTIF(liasse92[[#All],[Date]],STAT2015!$C292)</f>
        <v>0</v>
      </c>
      <c r="G292">
        <f>COUNTIF(liasse93[[#All],[Date]],STAT2015!$C292)</f>
        <v>0</v>
      </c>
      <c r="H292">
        <f>COUNTIF(liasse94[[#All],[Date]],STAT2015!$C292)</f>
        <v>0</v>
      </c>
      <c r="I292">
        <f>COUNTIF(liasse95[[#All],[Date]],STAT2015!$C292)</f>
        <v>0</v>
      </c>
      <c r="J292" s="52">
        <f t="shared" si="40"/>
        <v>0</v>
      </c>
    </row>
    <row r="293" spans="1:10">
      <c r="A293">
        <f t="shared" si="38"/>
        <v>9</v>
      </c>
      <c r="B293">
        <f t="shared" si="39"/>
        <v>2</v>
      </c>
      <c r="C293" s="7">
        <f t="shared" si="33"/>
        <v>42424</v>
      </c>
      <c r="D293" s="63">
        <f>COUNTIF(LIASSE75!$E:$E,STAT2015!$C293)</f>
        <v>0</v>
      </c>
      <c r="E293">
        <f>COUNTIF(liasse78[[#All],[Date]],STAT2015!$C293)</f>
        <v>0</v>
      </c>
      <c r="F293">
        <f>COUNTIF(liasse92[[#All],[Date]],STAT2015!$C293)</f>
        <v>0</v>
      </c>
      <c r="G293">
        <f>COUNTIF(liasse93[[#All],[Date]],STAT2015!$C293)</f>
        <v>0</v>
      </c>
      <c r="H293">
        <f>COUNTIF(liasse94[[#All],[Date]],STAT2015!$C293)</f>
        <v>0</v>
      </c>
      <c r="I293">
        <f>COUNTIF(liasse95[[#All],[Date]],STAT2015!$C293)</f>
        <v>0</v>
      </c>
      <c r="J293" s="52">
        <f t="shared" si="40"/>
        <v>0</v>
      </c>
    </row>
    <row r="294" spans="1:10">
      <c r="A294">
        <f t="shared" si="38"/>
        <v>9</v>
      </c>
      <c r="B294">
        <f t="shared" si="39"/>
        <v>2</v>
      </c>
      <c r="C294" s="7">
        <f t="shared" si="33"/>
        <v>42425</v>
      </c>
      <c r="D294" s="63">
        <f>COUNTIF(LIASSE75!$E:$E,STAT2015!$C294)</f>
        <v>0</v>
      </c>
      <c r="E294">
        <f>COUNTIF(liasse78[[#All],[Date]],STAT2015!$C294)</f>
        <v>0</v>
      </c>
      <c r="F294">
        <f>COUNTIF(liasse92[[#All],[Date]],STAT2015!$C294)</f>
        <v>0</v>
      </c>
      <c r="G294">
        <f>COUNTIF(liasse93[[#All],[Date]],STAT2015!$C294)</f>
        <v>0</v>
      </c>
      <c r="H294">
        <f>COUNTIF(liasse94[[#All],[Date]],STAT2015!$C294)</f>
        <v>0</v>
      </c>
      <c r="I294">
        <f>COUNTIF(liasse95[[#All],[Date]],STAT2015!$C294)</f>
        <v>0</v>
      </c>
      <c r="J294" s="52">
        <f t="shared" si="40"/>
        <v>0</v>
      </c>
    </row>
    <row r="295" spans="1:10">
      <c r="A295">
        <f t="shared" si="38"/>
        <v>9</v>
      </c>
      <c r="B295">
        <f t="shared" si="39"/>
        <v>2</v>
      </c>
      <c r="C295" s="7">
        <f t="shared" si="33"/>
        <v>42426</v>
      </c>
      <c r="D295" s="63">
        <f>COUNTIF(LIASSE75!$E:$E,STAT2015!$C295)</f>
        <v>0</v>
      </c>
      <c r="E295">
        <f>COUNTIF(liasse78[[#All],[Date]],STAT2015!$C295)</f>
        <v>0</v>
      </c>
      <c r="F295">
        <f>COUNTIF(liasse92[[#All],[Date]],STAT2015!$C295)</f>
        <v>0</v>
      </c>
      <c r="G295">
        <f>COUNTIF(liasse93[[#All],[Date]],STAT2015!$C295)</f>
        <v>0</v>
      </c>
      <c r="H295">
        <f>COUNTIF(liasse94[[#All],[Date]],STAT2015!$C295)</f>
        <v>1</v>
      </c>
      <c r="I295">
        <f>COUNTIF(liasse95[[#All],[Date]],STAT2015!$C295)</f>
        <v>0</v>
      </c>
      <c r="J295" s="52">
        <f t="shared" si="40"/>
        <v>1</v>
      </c>
    </row>
    <row r="296" spans="1:10">
      <c r="A296">
        <f t="shared" si="38"/>
        <v>10</v>
      </c>
      <c r="B296">
        <f t="shared" si="39"/>
        <v>2</v>
      </c>
      <c r="C296" s="7">
        <f t="shared" si="33"/>
        <v>42429</v>
      </c>
      <c r="D296" s="63">
        <f>COUNTIF(LIASSE75!$E:$E,STAT2015!$C296)</f>
        <v>0</v>
      </c>
      <c r="E296">
        <f>COUNTIF(liasse78[[#All],[Date]],STAT2015!$C296)</f>
        <v>0</v>
      </c>
      <c r="F296">
        <f>COUNTIF(liasse92[[#All],[Date]],STAT2015!$C296)</f>
        <v>0</v>
      </c>
      <c r="G296">
        <f>COUNTIF(liasse93[[#All],[Date]],STAT2015!$C296)</f>
        <v>0</v>
      </c>
      <c r="H296">
        <f>COUNTIF(liasse94[[#All],[Date]],STAT2015!$C296)</f>
        <v>0</v>
      </c>
      <c r="I296">
        <f>COUNTIF(liasse95[[#All],[Date]],STAT2015!$C296)</f>
        <v>0</v>
      </c>
      <c r="J296" s="52">
        <f t="shared" si="40"/>
        <v>0</v>
      </c>
    </row>
    <row r="297" spans="1:10">
      <c r="A297">
        <f t="shared" si="38"/>
        <v>10</v>
      </c>
      <c r="B297">
        <f t="shared" si="39"/>
        <v>3</v>
      </c>
      <c r="C297" s="7">
        <f t="shared" si="33"/>
        <v>42430</v>
      </c>
      <c r="D297" s="63">
        <f>COUNTIF(LIASSE75!$E:$E,STAT2015!$C297)</f>
        <v>0</v>
      </c>
      <c r="E297">
        <f>COUNTIF(liasse78[[#All],[Date]],STAT2015!$C297)</f>
        <v>0</v>
      </c>
      <c r="F297">
        <f>COUNTIF(liasse92[[#All],[Date]],STAT2015!$C297)</f>
        <v>0</v>
      </c>
      <c r="G297">
        <f>COUNTIF(liasse93[[#All],[Date]],STAT2015!$C297)</f>
        <v>0</v>
      </c>
      <c r="H297">
        <f>COUNTIF(liasse94[[#All],[Date]],STAT2015!$C297)</f>
        <v>0</v>
      </c>
      <c r="I297">
        <f>COUNTIF(liasse95[[#All],[Date]],STAT2015!$C297)</f>
        <v>0</v>
      </c>
      <c r="J297" s="52">
        <f t="shared" si="40"/>
        <v>0</v>
      </c>
    </row>
    <row r="298" spans="1:10">
      <c r="A298">
        <f t="shared" si="38"/>
        <v>10</v>
      </c>
      <c r="B298">
        <f t="shared" si="39"/>
        <v>3</v>
      </c>
      <c r="C298" s="7">
        <f t="shared" si="33"/>
        <v>42431</v>
      </c>
      <c r="D298" s="63">
        <f>COUNTIF(LIASSE75!$E:$E,STAT2015!$C298)</f>
        <v>0</v>
      </c>
      <c r="E298">
        <f>COUNTIF(liasse78[[#All],[Date]],STAT2015!$C298)</f>
        <v>0</v>
      </c>
      <c r="F298">
        <f>COUNTIF(liasse92[[#All],[Date]],STAT2015!$C298)</f>
        <v>0</v>
      </c>
      <c r="G298">
        <f>COUNTIF(liasse93[[#All],[Date]],STAT2015!$C298)</f>
        <v>0</v>
      </c>
      <c r="H298">
        <f>COUNTIF(liasse94[[#All],[Date]],STAT2015!$C298)</f>
        <v>0</v>
      </c>
      <c r="I298">
        <f>COUNTIF(liasse95[[#All],[Date]],STAT2015!$C298)</f>
        <v>0</v>
      </c>
      <c r="J298" s="52">
        <f t="shared" si="40"/>
        <v>0</v>
      </c>
    </row>
    <row r="299" spans="1:10">
      <c r="A299">
        <f t="shared" si="38"/>
        <v>10</v>
      </c>
      <c r="B299">
        <f t="shared" si="39"/>
        <v>3</v>
      </c>
      <c r="C299" s="7">
        <f t="shared" si="33"/>
        <v>42432</v>
      </c>
      <c r="D299" s="63">
        <f>COUNTIF(LIASSE75!$E:$E,STAT2015!$C299)</f>
        <v>0</v>
      </c>
      <c r="E299">
        <f>COUNTIF(liasse78[[#All],[Date]],STAT2015!$C299)</f>
        <v>0</v>
      </c>
      <c r="F299">
        <f>COUNTIF(liasse92[[#All],[Date]],STAT2015!$C299)</f>
        <v>0</v>
      </c>
      <c r="G299">
        <f>COUNTIF(liasse93[[#All],[Date]],STAT2015!$C299)</f>
        <v>0</v>
      </c>
      <c r="H299">
        <f>COUNTIF(liasse94[[#All],[Date]],STAT2015!$C299)</f>
        <v>0</v>
      </c>
      <c r="I299">
        <f>COUNTIF(liasse95[[#All],[Date]],STAT2015!$C299)</f>
        <v>0</v>
      </c>
      <c r="J299" s="52">
        <f t="shared" si="40"/>
        <v>0</v>
      </c>
    </row>
    <row r="300" spans="1:10">
      <c r="A300">
        <f t="shared" si="38"/>
        <v>10</v>
      </c>
      <c r="B300">
        <f t="shared" si="39"/>
        <v>3</v>
      </c>
      <c r="C300" s="7">
        <f t="shared" si="33"/>
        <v>42433</v>
      </c>
      <c r="D300" s="63">
        <f>COUNTIF(LIASSE75!$E:$E,STAT2015!$C300)</f>
        <v>0</v>
      </c>
      <c r="E300">
        <f>COUNTIF(liasse78[[#All],[Date]],STAT2015!$C300)</f>
        <v>0</v>
      </c>
      <c r="F300">
        <f>COUNTIF(liasse92[[#All],[Date]],STAT2015!$C300)</f>
        <v>0</v>
      </c>
      <c r="G300">
        <f>COUNTIF(liasse93[[#All],[Date]],STAT2015!$C300)</f>
        <v>0</v>
      </c>
      <c r="H300">
        <f>COUNTIF(liasse94[[#All],[Date]],STAT2015!$C300)</f>
        <v>0</v>
      </c>
      <c r="I300">
        <f>COUNTIF(liasse95[[#All],[Date]],STAT2015!$C300)</f>
        <v>0</v>
      </c>
      <c r="J300" s="52">
        <f t="shared" si="40"/>
        <v>0</v>
      </c>
    </row>
    <row r="301" spans="1:10">
      <c r="A301">
        <f t="shared" si="38"/>
        <v>11</v>
      </c>
      <c r="B301">
        <f t="shared" si="39"/>
        <v>3</v>
      </c>
      <c r="C301" s="7">
        <f t="shared" si="33"/>
        <v>42436</v>
      </c>
      <c r="D301" s="63">
        <f>COUNTIF(LIASSE75!$E:$E,STAT2015!$C301)</f>
        <v>0</v>
      </c>
      <c r="E301">
        <f>COUNTIF(liasse78[[#All],[Date]],STAT2015!$C301)</f>
        <v>0</v>
      </c>
      <c r="F301">
        <f>COUNTIF(liasse92[[#All],[Date]],STAT2015!$C301)</f>
        <v>0</v>
      </c>
      <c r="G301">
        <f>COUNTIF(liasse93[[#All],[Date]],STAT2015!$C301)</f>
        <v>0</v>
      </c>
      <c r="H301">
        <f>COUNTIF(liasse94[[#All],[Date]],STAT2015!$C301)</f>
        <v>0</v>
      </c>
      <c r="I301">
        <f>COUNTIF(liasse95[[#All],[Date]],STAT2015!$C301)</f>
        <v>0</v>
      </c>
      <c r="J301" s="52">
        <f t="shared" si="40"/>
        <v>0</v>
      </c>
    </row>
    <row r="302" spans="1:10">
      <c r="A302">
        <f t="shared" si="38"/>
        <v>11</v>
      </c>
      <c r="B302">
        <f t="shared" si="39"/>
        <v>3</v>
      </c>
      <c r="C302" s="7">
        <f t="shared" si="33"/>
        <v>42437</v>
      </c>
      <c r="D302" s="63">
        <f>COUNTIF(LIASSE75!$E:$E,STAT2015!$C302)</f>
        <v>0</v>
      </c>
      <c r="E302">
        <f>COUNTIF(liasse78[[#All],[Date]],STAT2015!$C302)</f>
        <v>0</v>
      </c>
      <c r="F302">
        <f>COUNTIF(liasse92[[#All],[Date]],STAT2015!$C302)</f>
        <v>0</v>
      </c>
      <c r="G302">
        <f>COUNTIF(liasse93[[#All],[Date]],STAT2015!$C302)</f>
        <v>0</v>
      </c>
      <c r="H302">
        <f>COUNTIF(liasse94[[#All],[Date]],STAT2015!$C302)</f>
        <v>0</v>
      </c>
      <c r="I302">
        <f>COUNTIF(liasse95[[#All],[Date]],STAT2015!$C302)</f>
        <v>0</v>
      </c>
      <c r="J302" s="52">
        <f t="shared" si="40"/>
        <v>0</v>
      </c>
    </row>
    <row r="303" spans="1:10">
      <c r="A303">
        <f t="shared" si="38"/>
        <v>11</v>
      </c>
      <c r="B303">
        <f t="shared" si="39"/>
        <v>3</v>
      </c>
      <c r="C303" s="7">
        <f t="shared" si="33"/>
        <v>42438</v>
      </c>
      <c r="D303" s="63">
        <f>COUNTIF(LIASSE75!$E:$E,STAT2015!$C303)</f>
        <v>0</v>
      </c>
      <c r="E303">
        <f>COUNTIF(liasse78[[#All],[Date]],STAT2015!$C303)</f>
        <v>0</v>
      </c>
      <c r="F303">
        <f>COUNTIF(liasse92[[#All],[Date]],STAT2015!$C303)</f>
        <v>0</v>
      </c>
      <c r="G303">
        <f>COUNTIF(liasse93[[#All],[Date]],STAT2015!$C303)</f>
        <v>0</v>
      </c>
      <c r="H303">
        <f>COUNTIF(liasse94[[#All],[Date]],STAT2015!$C303)</f>
        <v>0</v>
      </c>
      <c r="I303">
        <f>COUNTIF(liasse95[[#All],[Date]],STAT2015!$C303)</f>
        <v>0</v>
      </c>
      <c r="J303" s="52">
        <f t="shared" si="40"/>
        <v>0</v>
      </c>
    </row>
    <row r="304" spans="1:10">
      <c r="A304">
        <f t="shared" si="38"/>
        <v>11</v>
      </c>
      <c r="B304">
        <f t="shared" si="39"/>
        <v>3</v>
      </c>
      <c r="C304" s="7">
        <f t="shared" si="33"/>
        <v>42439</v>
      </c>
      <c r="D304" s="63">
        <f>COUNTIF(LIASSE75!$E:$E,STAT2015!$C304)</f>
        <v>0</v>
      </c>
      <c r="E304">
        <f>COUNTIF(liasse78[[#All],[Date]],STAT2015!$C304)</f>
        <v>0</v>
      </c>
      <c r="F304">
        <f>COUNTIF(liasse92[[#All],[Date]],STAT2015!$C304)</f>
        <v>0</v>
      </c>
      <c r="G304">
        <f>COUNTIF(liasse93[[#All],[Date]],STAT2015!$C304)</f>
        <v>0</v>
      </c>
      <c r="H304">
        <f>COUNTIF(liasse94[[#All],[Date]],STAT2015!$C304)</f>
        <v>0</v>
      </c>
      <c r="I304">
        <f>COUNTIF(liasse95[[#All],[Date]],STAT2015!$C304)</f>
        <v>0</v>
      </c>
      <c r="J304" s="52">
        <f t="shared" si="40"/>
        <v>0</v>
      </c>
    </row>
    <row r="305" spans="1:10">
      <c r="A305">
        <f t="shared" si="38"/>
        <v>11</v>
      </c>
      <c r="B305">
        <f t="shared" si="39"/>
        <v>3</v>
      </c>
      <c r="C305" s="7">
        <f t="shared" si="33"/>
        <v>42440</v>
      </c>
      <c r="D305" s="63">
        <f>COUNTIF(LIASSE75!$E:$E,STAT2015!$C305)</f>
        <v>0</v>
      </c>
      <c r="E305">
        <f>COUNTIF(liasse78[[#All],[Date]],STAT2015!$C305)</f>
        <v>0</v>
      </c>
      <c r="F305">
        <f>COUNTIF(liasse92[[#All],[Date]],STAT2015!$C305)</f>
        <v>0</v>
      </c>
      <c r="G305">
        <f>COUNTIF(liasse93[[#All],[Date]],STAT2015!$C305)</f>
        <v>0</v>
      </c>
      <c r="H305">
        <f>COUNTIF(liasse94[[#All],[Date]],STAT2015!$C305)</f>
        <v>0</v>
      </c>
      <c r="I305">
        <f>COUNTIF(liasse95[[#All],[Date]],STAT2015!$C305)</f>
        <v>0</v>
      </c>
      <c r="J305" s="52">
        <f t="shared" si="40"/>
        <v>0</v>
      </c>
    </row>
    <row r="306" spans="1:10">
      <c r="A306">
        <f t="shared" si="38"/>
        <v>12</v>
      </c>
      <c r="B306">
        <f t="shared" si="39"/>
        <v>3</v>
      </c>
      <c r="C306" s="7">
        <f t="shared" si="33"/>
        <v>42443</v>
      </c>
      <c r="D306" s="63">
        <f>COUNTIF(LIASSE75!$E:$E,STAT2015!$C306)</f>
        <v>0</v>
      </c>
      <c r="E306">
        <f>COUNTIF(liasse78[[#All],[Date]],STAT2015!$C306)</f>
        <v>0</v>
      </c>
      <c r="F306">
        <f>COUNTIF(liasse92[[#All],[Date]],STAT2015!$C306)</f>
        <v>0</v>
      </c>
      <c r="G306">
        <f>COUNTIF(liasse93[[#All],[Date]],STAT2015!$C306)</f>
        <v>0</v>
      </c>
      <c r="H306">
        <f>COUNTIF(liasse94[[#All],[Date]],STAT2015!$C306)</f>
        <v>0</v>
      </c>
      <c r="I306">
        <f>COUNTIF(liasse95[[#All],[Date]],STAT2015!$C306)</f>
        <v>0</v>
      </c>
      <c r="J306" s="52">
        <f t="shared" si="40"/>
        <v>0</v>
      </c>
    </row>
    <row r="307" spans="1:10">
      <c r="A307">
        <f t="shared" si="38"/>
        <v>12</v>
      </c>
      <c r="B307">
        <f t="shared" si="39"/>
        <v>3</v>
      </c>
      <c r="C307" s="7">
        <f t="shared" si="33"/>
        <v>42444</v>
      </c>
      <c r="D307" s="63">
        <f>COUNTIF(LIASSE75!$E:$E,STAT2015!$C307)</f>
        <v>0</v>
      </c>
      <c r="E307">
        <f>COUNTIF(liasse78[[#All],[Date]],STAT2015!$C307)</f>
        <v>0</v>
      </c>
      <c r="F307">
        <f>COUNTIF(liasse92[[#All],[Date]],STAT2015!$C307)</f>
        <v>0</v>
      </c>
      <c r="G307">
        <f>COUNTIF(liasse93[[#All],[Date]],STAT2015!$C307)</f>
        <v>0</v>
      </c>
      <c r="H307">
        <f>COUNTIF(liasse94[[#All],[Date]],STAT2015!$C307)</f>
        <v>0</v>
      </c>
      <c r="I307">
        <f>COUNTIF(liasse95[[#All],[Date]],STAT2015!$C307)</f>
        <v>0</v>
      </c>
      <c r="J307" s="52">
        <f t="shared" si="40"/>
        <v>0</v>
      </c>
    </row>
    <row r="308" spans="1:10">
      <c r="A308">
        <f t="shared" si="38"/>
        <v>12</v>
      </c>
      <c r="B308">
        <f t="shared" si="39"/>
        <v>3</v>
      </c>
      <c r="C308" s="7">
        <f t="shared" si="33"/>
        <v>42445</v>
      </c>
      <c r="D308" s="63">
        <f>COUNTIF(LIASSE75!$E:$E,STAT2015!$C308)</f>
        <v>0</v>
      </c>
      <c r="E308">
        <f>COUNTIF(liasse78[[#All],[Date]],STAT2015!$C308)</f>
        <v>0</v>
      </c>
      <c r="F308">
        <f>COUNTIF(liasse92[[#All],[Date]],STAT2015!$C308)</f>
        <v>0</v>
      </c>
      <c r="G308">
        <f>COUNTIF(liasse93[[#All],[Date]],STAT2015!$C308)</f>
        <v>0</v>
      </c>
      <c r="H308">
        <f>COUNTIF(liasse94[[#All],[Date]],STAT2015!$C308)</f>
        <v>0</v>
      </c>
      <c r="I308">
        <f>COUNTIF(liasse95[[#All],[Date]],STAT2015!$C308)</f>
        <v>0</v>
      </c>
      <c r="J308" s="52">
        <f t="shared" si="40"/>
        <v>0</v>
      </c>
    </row>
    <row r="309" spans="1:10">
      <c r="A309">
        <f t="shared" si="38"/>
        <v>12</v>
      </c>
      <c r="B309">
        <f t="shared" si="39"/>
        <v>3</v>
      </c>
      <c r="C309" s="7">
        <f t="shared" si="33"/>
        <v>42446</v>
      </c>
      <c r="D309" s="63">
        <f>COUNTIF(LIASSE75!$E:$E,STAT2015!$C309)</f>
        <v>0</v>
      </c>
      <c r="E309">
        <f>COUNTIF(liasse78[[#All],[Date]],STAT2015!$C309)</f>
        <v>0</v>
      </c>
      <c r="F309">
        <f>COUNTIF(liasse92[[#All],[Date]],STAT2015!$C309)</f>
        <v>0</v>
      </c>
      <c r="G309">
        <f>COUNTIF(liasse93[[#All],[Date]],STAT2015!$C309)</f>
        <v>0</v>
      </c>
      <c r="H309">
        <f>COUNTIF(liasse94[[#All],[Date]],STAT2015!$C309)</f>
        <v>0</v>
      </c>
      <c r="I309">
        <f>COUNTIF(liasse95[[#All],[Date]],STAT2015!$C309)</f>
        <v>0</v>
      </c>
      <c r="J309" s="52">
        <f t="shared" si="40"/>
        <v>0</v>
      </c>
    </row>
    <row r="310" spans="1:10">
      <c r="A310">
        <f t="shared" si="38"/>
        <v>12</v>
      </c>
      <c r="B310">
        <f t="shared" si="39"/>
        <v>3</v>
      </c>
      <c r="C310" s="7">
        <f t="shared" si="33"/>
        <v>42447</v>
      </c>
      <c r="D310" s="63">
        <f>COUNTIF(LIASSE75!$E:$E,STAT2015!$C310)</f>
        <v>0</v>
      </c>
      <c r="E310">
        <f>COUNTIF(liasse78[[#All],[Date]],STAT2015!$C310)</f>
        <v>0</v>
      </c>
      <c r="F310">
        <f>COUNTIF(liasse92[[#All],[Date]],STAT2015!$C310)</f>
        <v>0</v>
      </c>
      <c r="G310">
        <f>COUNTIF(liasse93[[#All],[Date]],STAT2015!$C310)</f>
        <v>0</v>
      </c>
      <c r="H310">
        <f>COUNTIF(liasse94[[#All],[Date]],STAT2015!$C310)</f>
        <v>0</v>
      </c>
      <c r="I310">
        <f>COUNTIF(liasse95[[#All],[Date]],STAT2015!$C310)</f>
        <v>0</v>
      </c>
      <c r="J310" s="52">
        <f t="shared" si="40"/>
        <v>0</v>
      </c>
    </row>
    <row r="311" spans="1:10">
      <c r="A311">
        <f t="shared" si="38"/>
        <v>13</v>
      </c>
      <c r="B311">
        <f t="shared" si="39"/>
        <v>3</v>
      </c>
      <c r="C311" s="7">
        <f t="shared" si="33"/>
        <v>42450</v>
      </c>
      <c r="D311" s="63">
        <f>COUNTIF(LIASSE75!$E:$E,STAT2015!$C311)</f>
        <v>0</v>
      </c>
      <c r="E311">
        <f>COUNTIF(liasse78[[#All],[Date]],STAT2015!$C311)</f>
        <v>0</v>
      </c>
      <c r="F311">
        <f>COUNTIF(liasse92[[#All],[Date]],STAT2015!$C311)</f>
        <v>0</v>
      </c>
      <c r="G311">
        <f>COUNTIF(liasse93[[#All],[Date]],STAT2015!$C311)</f>
        <v>0</v>
      </c>
      <c r="H311">
        <f>COUNTIF(liasse94[[#All],[Date]],STAT2015!$C311)</f>
        <v>0</v>
      </c>
      <c r="I311">
        <f>COUNTIF(liasse95[[#All],[Date]],STAT2015!$C311)</f>
        <v>0</v>
      </c>
      <c r="J311" s="52">
        <f t="shared" si="40"/>
        <v>0</v>
      </c>
    </row>
    <row r="312" spans="1:10">
      <c r="A312">
        <f t="shared" si="38"/>
        <v>13</v>
      </c>
      <c r="B312">
        <f t="shared" si="39"/>
        <v>3</v>
      </c>
      <c r="C312" s="7">
        <f t="shared" si="33"/>
        <v>42451</v>
      </c>
      <c r="D312" s="63">
        <f>COUNTIF(LIASSE75!$E:$E,STAT2015!$C312)</f>
        <v>0</v>
      </c>
      <c r="E312">
        <f>COUNTIF(liasse78[[#All],[Date]],STAT2015!$C312)</f>
        <v>0</v>
      </c>
      <c r="F312">
        <f>COUNTIF(liasse92[[#All],[Date]],STAT2015!$C312)</f>
        <v>0</v>
      </c>
      <c r="G312">
        <f>COUNTIF(liasse93[[#All],[Date]],STAT2015!$C312)</f>
        <v>0</v>
      </c>
      <c r="H312">
        <f>COUNTIF(liasse94[[#All],[Date]],STAT2015!$C312)</f>
        <v>0</v>
      </c>
      <c r="I312">
        <f>COUNTIF(liasse95[[#All],[Date]],STAT2015!$C312)</f>
        <v>0</v>
      </c>
      <c r="J312" s="52">
        <f t="shared" si="40"/>
        <v>0</v>
      </c>
    </row>
    <row r="313" spans="1:10">
      <c r="A313">
        <f t="shared" si="38"/>
        <v>13</v>
      </c>
      <c r="B313">
        <f t="shared" si="39"/>
        <v>3</v>
      </c>
      <c r="C313" s="7">
        <f t="shared" si="33"/>
        <v>42452</v>
      </c>
      <c r="D313" s="63">
        <f>COUNTIF(LIASSE75!$E:$E,STAT2015!$C313)</f>
        <v>0</v>
      </c>
      <c r="E313">
        <f>COUNTIF(liasse78[[#All],[Date]],STAT2015!$C313)</f>
        <v>0</v>
      </c>
      <c r="F313">
        <f>COUNTIF(liasse92[[#All],[Date]],STAT2015!$C313)</f>
        <v>0</v>
      </c>
      <c r="G313">
        <f>COUNTIF(liasse93[[#All],[Date]],STAT2015!$C313)</f>
        <v>0</v>
      </c>
      <c r="H313">
        <f>COUNTIF(liasse94[[#All],[Date]],STAT2015!$C313)</f>
        <v>0</v>
      </c>
      <c r="I313">
        <f>COUNTIF(liasse95[[#All],[Date]],STAT2015!$C313)</f>
        <v>0</v>
      </c>
      <c r="J313" s="52">
        <f t="shared" si="40"/>
        <v>0</v>
      </c>
    </row>
    <row r="314" spans="1:10">
      <c r="A314">
        <f t="shared" si="38"/>
        <v>13</v>
      </c>
      <c r="B314">
        <f t="shared" si="39"/>
        <v>3</v>
      </c>
      <c r="C314" s="7">
        <f t="shared" si="33"/>
        <v>42453</v>
      </c>
      <c r="D314" s="63">
        <f>COUNTIF(LIASSE75!$E:$E,STAT2015!$C314)</f>
        <v>0</v>
      </c>
      <c r="E314">
        <f>COUNTIF(liasse78[[#All],[Date]],STAT2015!$C314)</f>
        <v>0</v>
      </c>
      <c r="F314">
        <f>COUNTIF(liasse92[[#All],[Date]],STAT2015!$C314)</f>
        <v>0</v>
      </c>
      <c r="G314">
        <f>COUNTIF(liasse93[[#All],[Date]],STAT2015!$C314)</f>
        <v>0</v>
      </c>
      <c r="H314">
        <f>COUNTIF(liasse94[[#All],[Date]],STAT2015!$C314)</f>
        <v>0</v>
      </c>
      <c r="I314">
        <f>COUNTIF(liasse95[[#All],[Date]],STAT2015!$C314)</f>
        <v>0</v>
      </c>
      <c r="J314" s="52">
        <f t="shared" si="40"/>
        <v>0</v>
      </c>
    </row>
    <row r="315" spans="1:10">
      <c r="A315">
        <f t="shared" si="38"/>
        <v>13</v>
      </c>
      <c r="B315">
        <f t="shared" si="39"/>
        <v>3</v>
      </c>
      <c r="C315" s="7">
        <f t="shared" si="33"/>
        <v>42454</v>
      </c>
      <c r="D315" s="63">
        <f>COUNTIF(LIASSE75!$E:$E,STAT2015!$C315)</f>
        <v>0</v>
      </c>
      <c r="E315">
        <f>COUNTIF(liasse78[[#All],[Date]],STAT2015!$C315)</f>
        <v>0</v>
      </c>
      <c r="F315">
        <f>COUNTIF(liasse92[[#All],[Date]],STAT2015!$C315)</f>
        <v>0</v>
      </c>
      <c r="G315">
        <f>COUNTIF(liasse93[[#All],[Date]],STAT2015!$C315)</f>
        <v>0</v>
      </c>
      <c r="H315">
        <f>COUNTIF(liasse94[[#All],[Date]],STAT2015!$C315)</f>
        <v>0</v>
      </c>
      <c r="I315">
        <f>COUNTIF(liasse95[[#All],[Date]],STAT2015!$C315)</f>
        <v>0</v>
      </c>
      <c r="J315" s="52">
        <f t="shared" si="40"/>
        <v>0</v>
      </c>
    </row>
    <row r="316" spans="1:10">
      <c r="A316">
        <f t="shared" si="38"/>
        <v>14</v>
      </c>
      <c r="B316">
        <f t="shared" si="39"/>
        <v>3</v>
      </c>
      <c r="C316" s="7">
        <f t="shared" si="33"/>
        <v>42458</v>
      </c>
      <c r="D316" s="63">
        <f>COUNTIF(LIASSE75!$E:$E,STAT2015!$C316)</f>
        <v>0</v>
      </c>
      <c r="E316">
        <f>COUNTIF(liasse78[[#All],[Date]],STAT2015!$C316)</f>
        <v>0</v>
      </c>
      <c r="F316">
        <f>COUNTIF(liasse92[[#All],[Date]],STAT2015!$C316)</f>
        <v>0</v>
      </c>
      <c r="G316">
        <f>COUNTIF(liasse93[[#All],[Date]],STAT2015!$C316)</f>
        <v>0</v>
      </c>
      <c r="H316">
        <f>COUNTIF(liasse94[[#All],[Date]],STAT2015!$C316)</f>
        <v>0</v>
      </c>
      <c r="I316">
        <f>COUNTIF(liasse95[[#All],[Date]],STAT2015!$C316)</f>
        <v>0</v>
      </c>
      <c r="J316" s="52">
        <f t="shared" si="40"/>
        <v>0</v>
      </c>
    </row>
    <row r="317" spans="1:10">
      <c r="A317">
        <f t="shared" si="38"/>
        <v>14</v>
      </c>
      <c r="B317">
        <f t="shared" si="39"/>
        <v>3</v>
      </c>
      <c r="C317" s="7">
        <f t="shared" si="33"/>
        <v>42459</v>
      </c>
      <c r="D317" s="63">
        <f>COUNTIF(LIASSE75!$E:$E,STAT2015!$C317)</f>
        <v>0</v>
      </c>
      <c r="E317">
        <f>COUNTIF(liasse78[[#All],[Date]],STAT2015!$C317)</f>
        <v>0</v>
      </c>
      <c r="F317">
        <f>COUNTIF(liasse92[[#All],[Date]],STAT2015!$C317)</f>
        <v>0</v>
      </c>
      <c r="G317">
        <f>COUNTIF(liasse93[[#All],[Date]],STAT2015!$C317)</f>
        <v>0</v>
      </c>
      <c r="H317">
        <f>COUNTIF(liasse94[[#All],[Date]],STAT2015!$C317)</f>
        <v>0</v>
      </c>
      <c r="I317">
        <f>COUNTIF(liasse95[[#All],[Date]],STAT2015!$C317)</f>
        <v>0</v>
      </c>
      <c r="J317" s="52">
        <f t="shared" si="40"/>
        <v>0</v>
      </c>
    </row>
    <row r="318" spans="1:10">
      <c r="A318">
        <f t="shared" ref="A318:A381" si="41">WEEKNUM(C318)</f>
        <v>14</v>
      </c>
      <c r="B318">
        <f t="shared" ref="B318:B381" si="42">MONTH(C318)</f>
        <v>3</v>
      </c>
      <c r="C318" s="7">
        <f t="shared" si="33"/>
        <v>42460</v>
      </c>
      <c r="D318" s="63">
        <f>COUNTIF(LIASSE75!$E:$E,STAT2015!$C318)</f>
        <v>0</v>
      </c>
      <c r="E318">
        <f>COUNTIF(liasse78[[#All],[Date]],STAT2015!$C318)</f>
        <v>0</v>
      </c>
      <c r="F318">
        <f>COUNTIF(liasse92[[#All],[Date]],STAT2015!$C318)</f>
        <v>0</v>
      </c>
      <c r="G318">
        <f>COUNTIF(liasse93[[#All],[Date]],STAT2015!$C318)</f>
        <v>0</v>
      </c>
      <c r="H318">
        <f>COUNTIF(liasse94[[#All],[Date]],STAT2015!$C318)</f>
        <v>0</v>
      </c>
      <c r="I318">
        <f>COUNTIF(liasse95[[#All],[Date]],STAT2015!$C318)</f>
        <v>0</v>
      </c>
      <c r="J318" s="52">
        <f t="shared" ref="J318:J381" si="43">SUM(D318:I318)</f>
        <v>0</v>
      </c>
    </row>
    <row r="319" spans="1:10">
      <c r="A319">
        <f t="shared" si="41"/>
        <v>14</v>
      </c>
      <c r="B319">
        <f t="shared" si="42"/>
        <v>4</v>
      </c>
      <c r="C319" s="7">
        <f t="shared" si="33"/>
        <v>42461</v>
      </c>
      <c r="D319" s="63">
        <f>COUNTIF(LIASSE75!$E:$E,STAT2015!$C319)</f>
        <v>0</v>
      </c>
      <c r="E319">
        <f>COUNTIF(liasse78[[#All],[Date]],STAT2015!$C319)</f>
        <v>0</v>
      </c>
      <c r="F319">
        <f>COUNTIF(liasse92[[#All],[Date]],STAT2015!$C319)</f>
        <v>0</v>
      </c>
      <c r="G319">
        <f>COUNTIF(liasse93[[#All],[Date]],STAT2015!$C319)</f>
        <v>0</v>
      </c>
      <c r="H319">
        <f>COUNTIF(liasse94[[#All],[Date]],STAT2015!$C319)</f>
        <v>0</v>
      </c>
      <c r="I319">
        <f>COUNTIF(liasse95[[#All],[Date]],STAT2015!$C319)</f>
        <v>0</v>
      </c>
      <c r="J319" s="52">
        <f t="shared" si="43"/>
        <v>0</v>
      </c>
    </row>
    <row r="320" spans="1:10">
      <c r="A320">
        <f t="shared" si="41"/>
        <v>15</v>
      </c>
      <c r="B320">
        <f t="shared" si="42"/>
        <v>4</v>
      </c>
      <c r="C320" s="7">
        <f t="shared" si="33"/>
        <v>42464</v>
      </c>
      <c r="D320" s="63">
        <f>COUNTIF(LIASSE75!$E:$E,STAT2015!$C320)</f>
        <v>0</v>
      </c>
      <c r="E320">
        <f>COUNTIF(liasse78[[#All],[Date]],STAT2015!$C320)</f>
        <v>0</v>
      </c>
      <c r="F320">
        <f>COUNTIF(liasse92[[#All],[Date]],STAT2015!$C320)</f>
        <v>0</v>
      </c>
      <c r="G320">
        <f>COUNTIF(liasse93[[#All],[Date]],STAT2015!$C320)</f>
        <v>0</v>
      </c>
      <c r="H320">
        <f>COUNTIF(liasse94[[#All],[Date]],STAT2015!$C320)</f>
        <v>0</v>
      </c>
      <c r="I320">
        <f>COUNTIF(liasse95[[#All],[Date]],STAT2015!$C320)</f>
        <v>0</v>
      </c>
      <c r="J320" s="52">
        <f t="shared" si="43"/>
        <v>0</v>
      </c>
    </row>
    <row r="321" spans="1:10">
      <c r="A321">
        <f t="shared" si="41"/>
        <v>15</v>
      </c>
      <c r="B321">
        <f t="shared" si="42"/>
        <v>4</v>
      </c>
      <c r="C321" s="7">
        <f t="shared" si="33"/>
        <v>42465</v>
      </c>
      <c r="D321" s="63">
        <f>COUNTIF(LIASSE75!$E:$E,STAT2015!$C321)</f>
        <v>0</v>
      </c>
      <c r="E321">
        <f>COUNTIF(liasse78[[#All],[Date]],STAT2015!$C321)</f>
        <v>0</v>
      </c>
      <c r="F321">
        <f>COUNTIF(liasse92[[#All],[Date]],STAT2015!$C321)</f>
        <v>0</v>
      </c>
      <c r="G321">
        <f>COUNTIF(liasse93[[#All],[Date]],STAT2015!$C321)</f>
        <v>0</v>
      </c>
      <c r="H321">
        <f>COUNTIF(liasse94[[#All],[Date]],STAT2015!$C321)</f>
        <v>0</v>
      </c>
      <c r="I321">
        <f>COUNTIF(liasse95[[#All],[Date]],STAT2015!$C321)</f>
        <v>0</v>
      </c>
      <c r="J321" s="52">
        <f t="shared" si="43"/>
        <v>0</v>
      </c>
    </row>
    <row r="322" spans="1:10">
      <c r="A322">
        <f t="shared" si="41"/>
        <v>15</v>
      </c>
      <c r="B322">
        <f t="shared" si="42"/>
        <v>4</v>
      </c>
      <c r="C322" s="7">
        <f t="shared" si="33"/>
        <v>42466</v>
      </c>
      <c r="D322" s="63">
        <f>COUNTIF(LIASSE75!$E:$E,STAT2015!$C322)</f>
        <v>0</v>
      </c>
      <c r="E322">
        <f>COUNTIF(liasse78[[#All],[Date]],STAT2015!$C322)</f>
        <v>0</v>
      </c>
      <c r="F322">
        <f>COUNTIF(liasse92[[#All],[Date]],STAT2015!$C322)</f>
        <v>0</v>
      </c>
      <c r="G322">
        <f>COUNTIF(liasse93[[#All],[Date]],STAT2015!$C322)</f>
        <v>0</v>
      </c>
      <c r="H322">
        <f>COUNTIF(liasse94[[#All],[Date]],STAT2015!$C322)</f>
        <v>0</v>
      </c>
      <c r="I322">
        <f>COUNTIF(liasse95[[#All],[Date]],STAT2015!$C322)</f>
        <v>0</v>
      </c>
      <c r="J322" s="52">
        <f t="shared" si="43"/>
        <v>0</v>
      </c>
    </row>
    <row r="323" spans="1:10">
      <c r="A323">
        <f t="shared" si="41"/>
        <v>15</v>
      </c>
      <c r="B323">
        <f t="shared" si="42"/>
        <v>4</v>
      </c>
      <c r="C323" s="7">
        <f t="shared" si="33"/>
        <v>42467</v>
      </c>
      <c r="D323" s="63">
        <f>COUNTIF(LIASSE75!$E:$E,STAT2015!$C323)</f>
        <v>0</v>
      </c>
      <c r="E323">
        <f>COUNTIF(liasse78[[#All],[Date]],STAT2015!$C323)</f>
        <v>0</v>
      </c>
      <c r="F323">
        <f>COUNTIF(liasse92[[#All],[Date]],STAT2015!$C323)</f>
        <v>0</v>
      </c>
      <c r="G323">
        <f>COUNTIF(liasse93[[#All],[Date]],STAT2015!$C323)</f>
        <v>0</v>
      </c>
      <c r="H323">
        <f>COUNTIF(liasse94[[#All],[Date]],STAT2015!$C323)</f>
        <v>0</v>
      </c>
      <c r="I323">
        <f>COUNTIF(liasse95[[#All],[Date]],STAT2015!$C323)</f>
        <v>0</v>
      </c>
      <c r="J323" s="52">
        <f t="shared" si="43"/>
        <v>0</v>
      </c>
    </row>
    <row r="324" spans="1:10">
      <c r="A324">
        <f t="shared" si="41"/>
        <v>15</v>
      </c>
      <c r="B324">
        <f t="shared" si="42"/>
        <v>4</v>
      </c>
      <c r="C324" s="7">
        <f t="shared" si="33"/>
        <v>42468</v>
      </c>
      <c r="D324" s="63">
        <f>COUNTIF(LIASSE75!$E:$E,STAT2015!$C324)</f>
        <v>0</v>
      </c>
      <c r="E324">
        <f>COUNTIF(liasse78[[#All],[Date]],STAT2015!$C324)</f>
        <v>0</v>
      </c>
      <c r="F324">
        <f>COUNTIF(liasse92[[#All],[Date]],STAT2015!$C324)</f>
        <v>0</v>
      </c>
      <c r="G324">
        <f>COUNTIF(liasse93[[#All],[Date]],STAT2015!$C324)</f>
        <v>0</v>
      </c>
      <c r="H324">
        <f>COUNTIF(liasse94[[#All],[Date]],STAT2015!$C324)</f>
        <v>0</v>
      </c>
      <c r="I324">
        <f>COUNTIF(liasse95[[#All],[Date]],STAT2015!$C324)</f>
        <v>0</v>
      </c>
      <c r="J324" s="52">
        <f t="shared" si="43"/>
        <v>0</v>
      </c>
    </row>
    <row r="325" spans="1:10">
      <c r="A325">
        <f t="shared" si="41"/>
        <v>16</v>
      </c>
      <c r="B325">
        <f t="shared" si="42"/>
        <v>4</v>
      </c>
      <c r="C325" s="7">
        <f t="shared" ref="C325:C388" si="44">WORKDAY(C324,1,feries)</f>
        <v>42471</v>
      </c>
      <c r="D325" s="63">
        <f>COUNTIF(LIASSE75!$E:$E,STAT2015!$C325)</f>
        <v>0</v>
      </c>
      <c r="E325">
        <f>COUNTIF(liasse78[[#All],[Date]],STAT2015!$C325)</f>
        <v>0</v>
      </c>
      <c r="F325">
        <f>COUNTIF(liasse92[[#All],[Date]],STAT2015!$C325)</f>
        <v>0</v>
      </c>
      <c r="G325">
        <f>COUNTIF(liasse93[[#All],[Date]],STAT2015!$C325)</f>
        <v>0</v>
      </c>
      <c r="H325">
        <f>COUNTIF(liasse94[[#All],[Date]],STAT2015!$C325)</f>
        <v>0</v>
      </c>
      <c r="I325">
        <f>COUNTIF(liasse95[[#All],[Date]],STAT2015!$C325)</f>
        <v>0</v>
      </c>
      <c r="J325" s="52">
        <f t="shared" si="43"/>
        <v>0</v>
      </c>
    </row>
    <row r="326" spans="1:10">
      <c r="A326">
        <f t="shared" si="41"/>
        <v>16</v>
      </c>
      <c r="B326">
        <f t="shared" si="42"/>
        <v>4</v>
      </c>
      <c r="C326" s="7">
        <f t="shared" si="44"/>
        <v>42472</v>
      </c>
      <c r="D326" s="63">
        <f>COUNTIF(LIASSE75!$E:$E,STAT2015!$C326)</f>
        <v>0</v>
      </c>
      <c r="E326">
        <f>COUNTIF(liasse78[[#All],[Date]],STAT2015!$C326)</f>
        <v>0</v>
      </c>
      <c r="F326">
        <f>COUNTIF(liasse92[[#All],[Date]],STAT2015!$C326)</f>
        <v>0</v>
      </c>
      <c r="G326">
        <f>COUNTIF(liasse93[[#All],[Date]],STAT2015!$C326)</f>
        <v>0</v>
      </c>
      <c r="H326">
        <f>COUNTIF(liasse94[[#All],[Date]],STAT2015!$C326)</f>
        <v>0</v>
      </c>
      <c r="I326">
        <f>COUNTIF(liasse95[[#All],[Date]],STAT2015!$C326)</f>
        <v>0</v>
      </c>
      <c r="J326" s="52">
        <f t="shared" si="43"/>
        <v>0</v>
      </c>
    </row>
    <row r="327" spans="1:10">
      <c r="A327">
        <f t="shared" si="41"/>
        <v>16</v>
      </c>
      <c r="B327">
        <f t="shared" si="42"/>
        <v>4</v>
      </c>
      <c r="C327" s="7">
        <f t="shared" si="44"/>
        <v>42473</v>
      </c>
      <c r="D327" s="63">
        <f>COUNTIF(LIASSE75!$E:$E,STAT2015!$C327)</f>
        <v>0</v>
      </c>
      <c r="E327">
        <f>COUNTIF(liasse78[[#All],[Date]],STAT2015!$C327)</f>
        <v>0</v>
      </c>
      <c r="F327">
        <f>COUNTIF(liasse92[[#All],[Date]],STAT2015!$C327)</f>
        <v>0</v>
      </c>
      <c r="G327">
        <f>COUNTIF(liasse93[[#All],[Date]],STAT2015!$C327)</f>
        <v>0</v>
      </c>
      <c r="H327">
        <f>COUNTIF(liasse94[[#All],[Date]],STAT2015!$C327)</f>
        <v>0</v>
      </c>
      <c r="I327">
        <f>COUNTIF(liasse95[[#All],[Date]],STAT2015!$C327)</f>
        <v>0</v>
      </c>
      <c r="J327" s="52">
        <f t="shared" si="43"/>
        <v>0</v>
      </c>
    </row>
    <row r="328" spans="1:10">
      <c r="A328">
        <f t="shared" si="41"/>
        <v>16</v>
      </c>
      <c r="B328">
        <f t="shared" si="42"/>
        <v>4</v>
      </c>
      <c r="C328" s="7">
        <f t="shared" si="44"/>
        <v>42474</v>
      </c>
      <c r="D328" s="63">
        <f>COUNTIF(LIASSE75!$E:$E,STAT2015!$C328)</f>
        <v>0</v>
      </c>
      <c r="E328">
        <f>COUNTIF(liasse78[[#All],[Date]],STAT2015!$C328)</f>
        <v>0</v>
      </c>
      <c r="F328">
        <f>COUNTIF(liasse92[[#All],[Date]],STAT2015!$C328)</f>
        <v>0</v>
      </c>
      <c r="G328">
        <f>COUNTIF(liasse93[[#All],[Date]],STAT2015!$C328)</f>
        <v>0</v>
      </c>
      <c r="H328">
        <f>COUNTIF(liasse94[[#All],[Date]],STAT2015!$C328)</f>
        <v>0</v>
      </c>
      <c r="I328">
        <f>COUNTIF(liasse95[[#All],[Date]],STAT2015!$C328)</f>
        <v>0</v>
      </c>
      <c r="J328" s="52">
        <f t="shared" si="43"/>
        <v>0</v>
      </c>
    </row>
    <row r="329" spans="1:10">
      <c r="A329">
        <f t="shared" si="41"/>
        <v>16</v>
      </c>
      <c r="B329">
        <f t="shared" si="42"/>
        <v>4</v>
      </c>
      <c r="C329" s="7">
        <f t="shared" si="44"/>
        <v>42475</v>
      </c>
      <c r="D329" s="63">
        <f>COUNTIF(LIASSE75!$E:$E,STAT2015!$C329)</f>
        <v>0</v>
      </c>
      <c r="E329">
        <f>COUNTIF(liasse78[[#All],[Date]],STAT2015!$C329)</f>
        <v>0</v>
      </c>
      <c r="F329">
        <f>COUNTIF(liasse92[[#All],[Date]],STAT2015!$C329)</f>
        <v>0</v>
      </c>
      <c r="G329">
        <f>COUNTIF(liasse93[[#All],[Date]],STAT2015!$C329)</f>
        <v>0</v>
      </c>
      <c r="H329">
        <f>COUNTIF(liasse94[[#All],[Date]],STAT2015!$C329)</f>
        <v>0</v>
      </c>
      <c r="I329">
        <f>COUNTIF(liasse95[[#All],[Date]],STAT2015!$C329)</f>
        <v>0</v>
      </c>
      <c r="J329" s="52">
        <f t="shared" si="43"/>
        <v>0</v>
      </c>
    </row>
    <row r="330" spans="1:10">
      <c r="A330">
        <f t="shared" si="41"/>
        <v>17</v>
      </c>
      <c r="B330">
        <f t="shared" si="42"/>
        <v>4</v>
      </c>
      <c r="C330" s="7">
        <f t="shared" si="44"/>
        <v>42478</v>
      </c>
      <c r="D330" s="63">
        <f>COUNTIF(LIASSE75!$E:$E,STAT2015!$C330)</f>
        <v>0</v>
      </c>
      <c r="E330">
        <f>COUNTIF(liasse78[[#All],[Date]],STAT2015!$C330)</f>
        <v>0</v>
      </c>
      <c r="F330">
        <f>COUNTIF(liasse92[[#All],[Date]],STAT2015!$C330)</f>
        <v>0</v>
      </c>
      <c r="G330">
        <f>COUNTIF(liasse93[[#All],[Date]],STAT2015!$C330)</f>
        <v>0</v>
      </c>
      <c r="H330">
        <f>COUNTIF(liasse94[[#All],[Date]],STAT2015!$C330)</f>
        <v>0</v>
      </c>
      <c r="I330">
        <f>COUNTIF(liasse95[[#All],[Date]],STAT2015!$C330)</f>
        <v>0</v>
      </c>
      <c r="J330" s="52">
        <f t="shared" si="43"/>
        <v>0</v>
      </c>
    </row>
    <row r="331" spans="1:10">
      <c r="A331">
        <f t="shared" si="41"/>
        <v>17</v>
      </c>
      <c r="B331">
        <f t="shared" si="42"/>
        <v>4</v>
      </c>
      <c r="C331" s="7">
        <f t="shared" si="44"/>
        <v>42479</v>
      </c>
      <c r="D331" s="63">
        <f>COUNTIF(LIASSE75!$E:$E,STAT2015!$C331)</f>
        <v>0</v>
      </c>
      <c r="E331">
        <f>COUNTIF(liasse78[[#All],[Date]],STAT2015!$C331)</f>
        <v>0</v>
      </c>
      <c r="F331">
        <f>COUNTIF(liasse92[[#All],[Date]],STAT2015!$C331)</f>
        <v>0</v>
      </c>
      <c r="G331">
        <f>COUNTIF(liasse93[[#All],[Date]],STAT2015!$C331)</f>
        <v>0</v>
      </c>
      <c r="H331">
        <f>COUNTIF(liasse94[[#All],[Date]],STAT2015!$C331)</f>
        <v>0</v>
      </c>
      <c r="I331">
        <f>COUNTIF(liasse95[[#All],[Date]],STAT2015!$C331)</f>
        <v>0</v>
      </c>
      <c r="J331" s="52">
        <f t="shared" si="43"/>
        <v>0</v>
      </c>
    </row>
    <row r="332" spans="1:10">
      <c r="A332">
        <f t="shared" si="41"/>
        <v>17</v>
      </c>
      <c r="B332">
        <f t="shared" si="42"/>
        <v>4</v>
      </c>
      <c r="C332" s="7">
        <f t="shared" si="44"/>
        <v>42480</v>
      </c>
      <c r="D332" s="63">
        <f>COUNTIF(LIASSE75!$E:$E,STAT2015!$C332)</f>
        <v>0</v>
      </c>
      <c r="E332">
        <f>COUNTIF(liasse78[[#All],[Date]],STAT2015!$C332)</f>
        <v>0</v>
      </c>
      <c r="F332">
        <f>COUNTIF(liasse92[[#All],[Date]],STAT2015!$C332)</f>
        <v>0</v>
      </c>
      <c r="G332">
        <f>COUNTIF(liasse93[[#All],[Date]],STAT2015!$C332)</f>
        <v>0</v>
      </c>
      <c r="H332">
        <f>COUNTIF(liasse94[[#All],[Date]],STAT2015!$C332)</f>
        <v>0</v>
      </c>
      <c r="I332">
        <f>COUNTIF(liasse95[[#All],[Date]],STAT2015!$C332)</f>
        <v>0</v>
      </c>
      <c r="J332" s="52">
        <f t="shared" si="43"/>
        <v>0</v>
      </c>
    </row>
    <row r="333" spans="1:10">
      <c r="A333">
        <f t="shared" si="41"/>
        <v>17</v>
      </c>
      <c r="B333">
        <f t="shared" si="42"/>
        <v>4</v>
      </c>
      <c r="C333" s="7">
        <f t="shared" si="44"/>
        <v>42481</v>
      </c>
      <c r="D333" s="63">
        <f>COUNTIF(LIASSE75!$E:$E,STAT2015!$C333)</f>
        <v>0</v>
      </c>
      <c r="E333">
        <f>COUNTIF(liasse78[[#All],[Date]],STAT2015!$C333)</f>
        <v>0</v>
      </c>
      <c r="F333">
        <f>COUNTIF(liasse92[[#All],[Date]],STAT2015!$C333)</f>
        <v>0</v>
      </c>
      <c r="G333">
        <f>COUNTIF(liasse93[[#All],[Date]],STAT2015!$C333)</f>
        <v>0</v>
      </c>
      <c r="H333">
        <f>COUNTIF(liasse94[[#All],[Date]],STAT2015!$C333)</f>
        <v>0</v>
      </c>
      <c r="I333">
        <f>COUNTIF(liasse95[[#All],[Date]],STAT2015!$C333)</f>
        <v>0</v>
      </c>
      <c r="J333" s="52">
        <f t="shared" si="43"/>
        <v>0</v>
      </c>
    </row>
    <row r="334" spans="1:10">
      <c r="A334">
        <f t="shared" si="41"/>
        <v>17</v>
      </c>
      <c r="B334">
        <f t="shared" si="42"/>
        <v>4</v>
      </c>
      <c r="C334" s="7">
        <f t="shared" si="44"/>
        <v>42482</v>
      </c>
      <c r="D334" s="63">
        <f>COUNTIF(LIASSE75!$E:$E,STAT2015!$C334)</f>
        <v>0</v>
      </c>
      <c r="E334">
        <f>COUNTIF(liasse78[[#All],[Date]],STAT2015!$C334)</f>
        <v>0</v>
      </c>
      <c r="F334">
        <f>COUNTIF(liasse92[[#All],[Date]],STAT2015!$C334)</f>
        <v>0</v>
      </c>
      <c r="G334">
        <f>COUNTIF(liasse93[[#All],[Date]],STAT2015!$C334)</f>
        <v>0</v>
      </c>
      <c r="H334">
        <f>COUNTIF(liasse94[[#All],[Date]],STAT2015!$C334)</f>
        <v>0</v>
      </c>
      <c r="I334">
        <f>COUNTIF(liasse95[[#All],[Date]],STAT2015!$C334)</f>
        <v>0</v>
      </c>
      <c r="J334" s="52">
        <f t="shared" si="43"/>
        <v>0</v>
      </c>
    </row>
    <row r="335" spans="1:10">
      <c r="A335">
        <f t="shared" si="41"/>
        <v>18</v>
      </c>
      <c r="B335">
        <f t="shared" si="42"/>
        <v>4</v>
      </c>
      <c r="C335" s="7">
        <f t="shared" si="44"/>
        <v>42485</v>
      </c>
      <c r="D335" s="63">
        <f>COUNTIF(LIASSE75!$E:$E,STAT2015!$C335)</f>
        <v>0</v>
      </c>
      <c r="E335">
        <f>COUNTIF(liasse78[[#All],[Date]],STAT2015!$C335)</f>
        <v>0</v>
      </c>
      <c r="F335">
        <f>COUNTIF(liasse92[[#All],[Date]],STAT2015!$C335)</f>
        <v>0</v>
      </c>
      <c r="G335">
        <f>COUNTIF(liasse93[[#All],[Date]],STAT2015!$C335)</f>
        <v>0</v>
      </c>
      <c r="H335">
        <f>COUNTIF(liasse94[[#All],[Date]],STAT2015!$C335)</f>
        <v>0</v>
      </c>
      <c r="I335">
        <f>COUNTIF(liasse95[[#All],[Date]],STAT2015!$C335)</f>
        <v>0</v>
      </c>
      <c r="J335" s="52">
        <f t="shared" si="43"/>
        <v>0</v>
      </c>
    </row>
    <row r="336" spans="1:10">
      <c r="A336">
        <f t="shared" si="41"/>
        <v>18</v>
      </c>
      <c r="B336">
        <f t="shared" si="42"/>
        <v>4</v>
      </c>
      <c r="C336" s="7">
        <f t="shared" si="44"/>
        <v>42486</v>
      </c>
      <c r="D336" s="63">
        <f>COUNTIF(LIASSE75!$E:$E,STAT2015!$C336)</f>
        <v>0</v>
      </c>
      <c r="E336">
        <f>COUNTIF(liasse78[[#All],[Date]],STAT2015!$C336)</f>
        <v>0</v>
      </c>
      <c r="F336">
        <f>COUNTIF(liasse92[[#All],[Date]],STAT2015!$C336)</f>
        <v>0</v>
      </c>
      <c r="G336">
        <f>COUNTIF(liasse93[[#All],[Date]],STAT2015!$C336)</f>
        <v>0</v>
      </c>
      <c r="H336">
        <f>COUNTIF(liasse94[[#All],[Date]],STAT2015!$C336)</f>
        <v>0</v>
      </c>
      <c r="I336">
        <f>COUNTIF(liasse95[[#All],[Date]],STAT2015!$C336)</f>
        <v>0</v>
      </c>
      <c r="J336" s="52">
        <f t="shared" si="43"/>
        <v>0</v>
      </c>
    </row>
    <row r="337" spans="1:10">
      <c r="A337">
        <f t="shared" si="41"/>
        <v>18</v>
      </c>
      <c r="B337">
        <f t="shared" si="42"/>
        <v>4</v>
      </c>
      <c r="C337" s="7">
        <f t="shared" si="44"/>
        <v>42487</v>
      </c>
      <c r="D337" s="63">
        <f>COUNTIF(LIASSE75!$E:$E,STAT2015!$C337)</f>
        <v>0</v>
      </c>
      <c r="E337">
        <f>COUNTIF(liasse78[[#All],[Date]],STAT2015!$C337)</f>
        <v>0</v>
      </c>
      <c r="F337">
        <f>COUNTIF(liasse92[[#All],[Date]],STAT2015!$C337)</f>
        <v>0</v>
      </c>
      <c r="G337">
        <f>COUNTIF(liasse93[[#All],[Date]],STAT2015!$C337)</f>
        <v>0</v>
      </c>
      <c r="H337">
        <f>COUNTIF(liasse94[[#All],[Date]],STAT2015!$C337)</f>
        <v>0</v>
      </c>
      <c r="I337">
        <f>COUNTIF(liasse95[[#All],[Date]],STAT2015!$C337)</f>
        <v>0</v>
      </c>
      <c r="J337" s="52">
        <f t="shared" si="43"/>
        <v>0</v>
      </c>
    </row>
    <row r="338" spans="1:10">
      <c r="A338">
        <f t="shared" si="41"/>
        <v>18</v>
      </c>
      <c r="B338">
        <f t="shared" si="42"/>
        <v>4</v>
      </c>
      <c r="C338" s="7">
        <f t="shared" si="44"/>
        <v>42488</v>
      </c>
      <c r="D338" s="63">
        <f>COUNTIF(LIASSE75!$E:$E,STAT2015!$C338)</f>
        <v>0</v>
      </c>
      <c r="E338">
        <f>COUNTIF(liasse78[[#All],[Date]],STAT2015!$C338)</f>
        <v>0</v>
      </c>
      <c r="F338">
        <f>COUNTIF(liasse92[[#All],[Date]],STAT2015!$C338)</f>
        <v>0</v>
      </c>
      <c r="G338">
        <f>COUNTIF(liasse93[[#All],[Date]],STAT2015!$C338)</f>
        <v>0</v>
      </c>
      <c r="H338">
        <f>COUNTIF(liasse94[[#All],[Date]],STAT2015!$C338)</f>
        <v>0</v>
      </c>
      <c r="I338">
        <f>COUNTIF(liasse95[[#All],[Date]],STAT2015!$C338)</f>
        <v>0</v>
      </c>
      <c r="J338" s="52">
        <f t="shared" si="43"/>
        <v>0</v>
      </c>
    </row>
    <row r="339" spans="1:10">
      <c r="A339">
        <f t="shared" si="41"/>
        <v>18</v>
      </c>
      <c r="B339">
        <f t="shared" si="42"/>
        <v>4</v>
      </c>
      <c r="C339" s="7">
        <f t="shared" si="44"/>
        <v>42489</v>
      </c>
      <c r="D339" s="63">
        <f>COUNTIF(LIASSE75!$E:$E,STAT2015!$C339)</f>
        <v>0</v>
      </c>
      <c r="E339">
        <f>COUNTIF(liasse78[[#All],[Date]],STAT2015!$C339)</f>
        <v>0</v>
      </c>
      <c r="F339">
        <f>COUNTIF(liasse92[[#All],[Date]],STAT2015!$C339)</f>
        <v>0</v>
      </c>
      <c r="G339">
        <f>COUNTIF(liasse93[[#All],[Date]],STAT2015!$C339)</f>
        <v>0</v>
      </c>
      <c r="H339">
        <f>COUNTIF(liasse94[[#All],[Date]],STAT2015!$C339)</f>
        <v>0</v>
      </c>
      <c r="I339">
        <f>COUNTIF(liasse95[[#All],[Date]],STAT2015!$C339)</f>
        <v>0</v>
      </c>
      <c r="J339" s="52">
        <f t="shared" si="43"/>
        <v>0</v>
      </c>
    </row>
    <row r="340" spans="1:10">
      <c r="A340">
        <f t="shared" si="41"/>
        <v>19</v>
      </c>
      <c r="B340">
        <f t="shared" si="42"/>
        <v>5</v>
      </c>
      <c r="C340" s="7">
        <f t="shared" si="44"/>
        <v>42492</v>
      </c>
      <c r="D340" s="63">
        <f>COUNTIF(LIASSE75!$E:$E,STAT2015!$C340)</f>
        <v>0</v>
      </c>
      <c r="E340">
        <f>COUNTIF(liasse78[[#All],[Date]],STAT2015!$C340)</f>
        <v>0</v>
      </c>
      <c r="F340">
        <f>COUNTIF(liasse92[[#All],[Date]],STAT2015!$C340)</f>
        <v>0</v>
      </c>
      <c r="G340">
        <f>COUNTIF(liasse93[[#All],[Date]],STAT2015!$C340)</f>
        <v>0</v>
      </c>
      <c r="H340">
        <f>COUNTIF(liasse94[[#All],[Date]],STAT2015!$C340)</f>
        <v>0</v>
      </c>
      <c r="I340">
        <f>COUNTIF(liasse95[[#All],[Date]],STAT2015!$C340)</f>
        <v>0</v>
      </c>
      <c r="J340" s="52">
        <f t="shared" si="43"/>
        <v>0</v>
      </c>
    </row>
    <row r="341" spans="1:10">
      <c r="A341">
        <f t="shared" si="41"/>
        <v>19</v>
      </c>
      <c r="B341">
        <f t="shared" si="42"/>
        <v>5</v>
      </c>
      <c r="C341" s="7">
        <f t="shared" si="44"/>
        <v>42493</v>
      </c>
      <c r="D341" s="63">
        <f>COUNTIF(LIASSE75!$E:$E,STAT2015!$C341)</f>
        <v>0</v>
      </c>
      <c r="E341">
        <f>COUNTIF(liasse78[[#All],[Date]],STAT2015!$C341)</f>
        <v>0</v>
      </c>
      <c r="F341">
        <f>COUNTIF(liasse92[[#All],[Date]],STAT2015!$C341)</f>
        <v>0</v>
      </c>
      <c r="G341">
        <f>COUNTIF(liasse93[[#All],[Date]],STAT2015!$C341)</f>
        <v>0</v>
      </c>
      <c r="H341">
        <f>COUNTIF(liasse94[[#All],[Date]],STAT2015!$C341)</f>
        <v>0</v>
      </c>
      <c r="I341">
        <f>COUNTIF(liasse95[[#All],[Date]],STAT2015!$C341)</f>
        <v>0</v>
      </c>
      <c r="J341" s="52">
        <f t="shared" si="43"/>
        <v>0</v>
      </c>
    </row>
    <row r="342" spans="1:10">
      <c r="A342">
        <f t="shared" si="41"/>
        <v>19</v>
      </c>
      <c r="B342">
        <f t="shared" si="42"/>
        <v>5</v>
      </c>
      <c r="C342" s="7">
        <f t="shared" si="44"/>
        <v>42494</v>
      </c>
      <c r="D342" s="63">
        <f>COUNTIF(LIASSE75!$E:$E,STAT2015!$C342)</f>
        <v>0</v>
      </c>
      <c r="E342">
        <f>COUNTIF(liasse78[[#All],[Date]],STAT2015!$C342)</f>
        <v>0</v>
      </c>
      <c r="F342">
        <f>COUNTIF(liasse92[[#All],[Date]],STAT2015!$C342)</f>
        <v>0</v>
      </c>
      <c r="G342">
        <f>COUNTIF(liasse93[[#All],[Date]],STAT2015!$C342)</f>
        <v>0</v>
      </c>
      <c r="H342">
        <f>COUNTIF(liasse94[[#All],[Date]],STAT2015!$C342)</f>
        <v>0</v>
      </c>
      <c r="I342">
        <f>COUNTIF(liasse95[[#All],[Date]],STAT2015!$C342)</f>
        <v>0</v>
      </c>
      <c r="J342" s="52">
        <f t="shared" si="43"/>
        <v>0</v>
      </c>
    </row>
    <row r="343" spans="1:10">
      <c r="A343">
        <f t="shared" si="41"/>
        <v>19</v>
      </c>
      <c r="B343">
        <f t="shared" si="42"/>
        <v>5</v>
      </c>
      <c r="C343" s="7">
        <f t="shared" si="44"/>
        <v>42496</v>
      </c>
      <c r="D343" s="63">
        <f>COUNTIF(LIASSE75!$E:$E,STAT2015!$C343)</f>
        <v>0</v>
      </c>
      <c r="E343">
        <f>COUNTIF(liasse78[[#All],[Date]],STAT2015!$C343)</f>
        <v>0</v>
      </c>
      <c r="F343">
        <f>COUNTIF(liasse92[[#All],[Date]],STAT2015!$C343)</f>
        <v>0</v>
      </c>
      <c r="G343">
        <f>COUNTIF(liasse93[[#All],[Date]],STAT2015!$C343)</f>
        <v>0</v>
      </c>
      <c r="H343">
        <f>COUNTIF(liasse94[[#All],[Date]],STAT2015!$C343)</f>
        <v>0</v>
      </c>
      <c r="I343">
        <f>COUNTIF(liasse95[[#All],[Date]],STAT2015!$C343)</f>
        <v>0</v>
      </c>
      <c r="J343" s="52">
        <f t="shared" si="43"/>
        <v>0</v>
      </c>
    </row>
    <row r="344" spans="1:10">
      <c r="A344">
        <f t="shared" si="41"/>
        <v>20</v>
      </c>
      <c r="B344">
        <f t="shared" si="42"/>
        <v>5</v>
      </c>
      <c r="C344" s="7">
        <f t="shared" si="44"/>
        <v>42499</v>
      </c>
      <c r="D344" s="63">
        <f>COUNTIF(LIASSE75!$E:$E,STAT2015!$C344)</f>
        <v>0</v>
      </c>
      <c r="E344">
        <f>COUNTIF(liasse78[[#All],[Date]],STAT2015!$C344)</f>
        <v>0</v>
      </c>
      <c r="F344">
        <f>COUNTIF(liasse92[[#All],[Date]],STAT2015!$C344)</f>
        <v>0</v>
      </c>
      <c r="G344">
        <f>COUNTIF(liasse93[[#All],[Date]],STAT2015!$C344)</f>
        <v>0</v>
      </c>
      <c r="H344">
        <f>COUNTIF(liasse94[[#All],[Date]],STAT2015!$C344)</f>
        <v>0</v>
      </c>
      <c r="I344">
        <f>COUNTIF(liasse95[[#All],[Date]],STAT2015!$C344)</f>
        <v>0</v>
      </c>
      <c r="J344" s="52">
        <f t="shared" si="43"/>
        <v>0</v>
      </c>
    </row>
    <row r="345" spans="1:10">
      <c r="A345">
        <f t="shared" si="41"/>
        <v>20</v>
      </c>
      <c r="B345">
        <f t="shared" si="42"/>
        <v>5</v>
      </c>
      <c r="C345" s="7">
        <f t="shared" si="44"/>
        <v>42500</v>
      </c>
      <c r="D345" s="63">
        <f>COUNTIF(LIASSE75!$E:$E,STAT2015!$C345)</f>
        <v>0</v>
      </c>
      <c r="E345">
        <f>COUNTIF(liasse78[[#All],[Date]],STAT2015!$C345)</f>
        <v>0</v>
      </c>
      <c r="F345">
        <f>COUNTIF(liasse92[[#All],[Date]],STAT2015!$C345)</f>
        <v>0</v>
      </c>
      <c r="G345">
        <f>COUNTIF(liasse93[[#All],[Date]],STAT2015!$C345)</f>
        <v>0</v>
      </c>
      <c r="H345">
        <f>COUNTIF(liasse94[[#All],[Date]],STAT2015!$C345)</f>
        <v>0</v>
      </c>
      <c r="I345">
        <f>COUNTIF(liasse95[[#All],[Date]],STAT2015!$C345)</f>
        <v>0</v>
      </c>
      <c r="J345" s="52">
        <f t="shared" si="43"/>
        <v>0</v>
      </c>
    </row>
    <row r="346" spans="1:10">
      <c r="A346">
        <f t="shared" si="41"/>
        <v>20</v>
      </c>
      <c r="B346">
        <f t="shared" si="42"/>
        <v>5</v>
      </c>
      <c r="C346" s="7">
        <f t="shared" si="44"/>
        <v>42501</v>
      </c>
      <c r="D346" s="63">
        <f>COUNTIF(LIASSE75!$E:$E,STAT2015!$C346)</f>
        <v>0</v>
      </c>
      <c r="E346">
        <f>COUNTIF(liasse78[[#All],[Date]],STAT2015!$C346)</f>
        <v>0</v>
      </c>
      <c r="F346">
        <f>COUNTIF(liasse92[[#All],[Date]],STAT2015!$C346)</f>
        <v>0</v>
      </c>
      <c r="G346">
        <f>COUNTIF(liasse93[[#All],[Date]],STAT2015!$C346)</f>
        <v>0</v>
      </c>
      <c r="H346">
        <f>COUNTIF(liasse94[[#All],[Date]],STAT2015!$C346)</f>
        <v>0</v>
      </c>
      <c r="I346">
        <f>COUNTIF(liasse95[[#All],[Date]],STAT2015!$C346)</f>
        <v>0</v>
      </c>
      <c r="J346" s="52">
        <f t="shared" si="43"/>
        <v>0</v>
      </c>
    </row>
    <row r="347" spans="1:10">
      <c r="A347">
        <f t="shared" si="41"/>
        <v>20</v>
      </c>
      <c r="B347">
        <f t="shared" si="42"/>
        <v>5</v>
      </c>
      <c r="C347" s="7">
        <f t="shared" si="44"/>
        <v>42502</v>
      </c>
      <c r="D347" s="63">
        <f>COUNTIF(LIASSE75!$E:$E,STAT2015!$C347)</f>
        <v>0</v>
      </c>
      <c r="E347">
        <f>COUNTIF(liasse78[[#All],[Date]],STAT2015!$C347)</f>
        <v>0</v>
      </c>
      <c r="F347">
        <f>COUNTIF(liasse92[[#All],[Date]],STAT2015!$C347)</f>
        <v>0</v>
      </c>
      <c r="G347">
        <f>COUNTIF(liasse93[[#All],[Date]],STAT2015!$C347)</f>
        <v>0</v>
      </c>
      <c r="H347">
        <f>COUNTIF(liasse94[[#All],[Date]],STAT2015!$C347)</f>
        <v>0</v>
      </c>
      <c r="I347">
        <f>COUNTIF(liasse95[[#All],[Date]],STAT2015!$C347)</f>
        <v>0</v>
      </c>
      <c r="J347" s="52">
        <f t="shared" si="43"/>
        <v>0</v>
      </c>
    </row>
    <row r="348" spans="1:10">
      <c r="A348">
        <f t="shared" si="41"/>
        <v>20</v>
      </c>
      <c r="B348">
        <f t="shared" si="42"/>
        <v>5</v>
      </c>
      <c r="C348" s="7">
        <f t="shared" si="44"/>
        <v>42503</v>
      </c>
      <c r="D348" s="63">
        <f>COUNTIF(LIASSE75!$E:$E,STAT2015!$C348)</f>
        <v>0</v>
      </c>
      <c r="E348">
        <f>COUNTIF(liasse78[[#All],[Date]],STAT2015!$C348)</f>
        <v>0</v>
      </c>
      <c r="F348">
        <f>COUNTIF(liasse92[[#All],[Date]],STAT2015!$C348)</f>
        <v>0</v>
      </c>
      <c r="G348">
        <f>COUNTIF(liasse93[[#All],[Date]],STAT2015!$C348)</f>
        <v>0</v>
      </c>
      <c r="H348">
        <f>COUNTIF(liasse94[[#All],[Date]],STAT2015!$C348)</f>
        <v>0</v>
      </c>
      <c r="I348">
        <f>COUNTIF(liasse95[[#All],[Date]],STAT2015!$C348)</f>
        <v>0</v>
      </c>
      <c r="J348" s="52">
        <f t="shared" si="43"/>
        <v>0</v>
      </c>
    </row>
    <row r="349" spans="1:10">
      <c r="A349">
        <f t="shared" si="41"/>
        <v>21</v>
      </c>
      <c r="B349">
        <f t="shared" si="42"/>
        <v>5</v>
      </c>
      <c r="C349" s="7">
        <f t="shared" si="44"/>
        <v>42507</v>
      </c>
      <c r="D349" s="63">
        <f>COUNTIF(LIASSE75!$E:$E,STAT2015!$C349)</f>
        <v>0</v>
      </c>
      <c r="E349">
        <f>COUNTIF(liasse78[[#All],[Date]],STAT2015!$C349)</f>
        <v>0</v>
      </c>
      <c r="F349">
        <f>COUNTIF(liasse92[[#All],[Date]],STAT2015!$C349)</f>
        <v>0</v>
      </c>
      <c r="G349">
        <f>COUNTIF(liasse93[[#All],[Date]],STAT2015!$C349)</f>
        <v>0</v>
      </c>
      <c r="H349">
        <f>COUNTIF(liasse94[[#All],[Date]],STAT2015!$C349)</f>
        <v>13</v>
      </c>
      <c r="I349">
        <f>COUNTIF(liasse95[[#All],[Date]],STAT2015!$C349)</f>
        <v>0</v>
      </c>
      <c r="J349" s="52">
        <f t="shared" si="43"/>
        <v>13</v>
      </c>
    </row>
    <row r="350" spans="1:10">
      <c r="A350">
        <f t="shared" si="41"/>
        <v>21</v>
      </c>
      <c r="B350">
        <f t="shared" si="42"/>
        <v>5</v>
      </c>
      <c r="C350" s="7">
        <f t="shared" si="44"/>
        <v>42508</v>
      </c>
      <c r="D350" s="63">
        <f>COUNTIF(LIASSE75!$E:$E,STAT2015!$C350)</f>
        <v>0</v>
      </c>
      <c r="E350">
        <f>COUNTIF(liasse78[[#All],[Date]],STAT2015!$C350)</f>
        <v>0</v>
      </c>
      <c r="F350">
        <f>COUNTIF(liasse92[[#All],[Date]],STAT2015!$C350)</f>
        <v>0</v>
      </c>
      <c r="G350">
        <f>COUNTIF(liasse93[[#All],[Date]],STAT2015!$C350)</f>
        <v>0</v>
      </c>
      <c r="H350">
        <f>COUNTIF(liasse94[[#All],[Date]],STAT2015!$C350)</f>
        <v>0</v>
      </c>
      <c r="I350">
        <f>COUNTIF(liasse95[[#All],[Date]],STAT2015!$C350)</f>
        <v>0</v>
      </c>
      <c r="J350" s="52">
        <f t="shared" si="43"/>
        <v>0</v>
      </c>
    </row>
    <row r="351" spans="1:10">
      <c r="A351">
        <f t="shared" si="41"/>
        <v>21</v>
      </c>
      <c r="B351">
        <f t="shared" si="42"/>
        <v>5</v>
      </c>
      <c r="C351" s="7">
        <f t="shared" si="44"/>
        <v>42509</v>
      </c>
      <c r="D351" s="63">
        <f>COUNTIF(LIASSE75!$E:$E,STAT2015!$C351)</f>
        <v>0</v>
      </c>
      <c r="E351">
        <f>COUNTIF(liasse78[[#All],[Date]],STAT2015!$C351)</f>
        <v>0</v>
      </c>
      <c r="F351">
        <f>COUNTIF(liasse92[[#All],[Date]],STAT2015!$C351)</f>
        <v>0</v>
      </c>
      <c r="G351">
        <f>COUNTIF(liasse93[[#All],[Date]],STAT2015!$C351)</f>
        <v>0</v>
      </c>
      <c r="H351">
        <f>COUNTIF(liasse94[[#All],[Date]],STAT2015!$C351)</f>
        <v>0</v>
      </c>
      <c r="I351">
        <f>COUNTIF(liasse95[[#All],[Date]],STAT2015!$C351)</f>
        <v>0</v>
      </c>
      <c r="J351" s="52">
        <f t="shared" si="43"/>
        <v>0</v>
      </c>
    </row>
    <row r="352" spans="1:10">
      <c r="A352">
        <f t="shared" si="41"/>
        <v>21</v>
      </c>
      <c r="B352">
        <f t="shared" si="42"/>
        <v>5</v>
      </c>
      <c r="C352" s="7">
        <f t="shared" si="44"/>
        <v>42510</v>
      </c>
      <c r="D352" s="63">
        <f>COUNTIF(LIASSE75!$E:$E,STAT2015!$C352)</f>
        <v>0</v>
      </c>
      <c r="E352">
        <f>COUNTIF(liasse78[[#All],[Date]],STAT2015!$C352)</f>
        <v>0</v>
      </c>
      <c r="F352">
        <f>COUNTIF(liasse92[[#All],[Date]],STAT2015!$C352)</f>
        <v>0</v>
      </c>
      <c r="G352">
        <f>COUNTIF(liasse93[[#All],[Date]],STAT2015!$C352)</f>
        <v>0</v>
      </c>
      <c r="H352">
        <f>COUNTIF(liasse94[[#All],[Date]],STAT2015!$C352)</f>
        <v>0</v>
      </c>
      <c r="I352">
        <f>COUNTIF(liasse95[[#All],[Date]],STAT2015!$C352)</f>
        <v>0</v>
      </c>
      <c r="J352" s="52">
        <f t="shared" si="43"/>
        <v>0</v>
      </c>
    </row>
    <row r="353" spans="1:10">
      <c r="A353">
        <f t="shared" si="41"/>
        <v>22</v>
      </c>
      <c r="B353">
        <f t="shared" si="42"/>
        <v>5</v>
      </c>
      <c r="C353" s="7">
        <f t="shared" si="44"/>
        <v>42513</v>
      </c>
      <c r="D353" s="63">
        <f>COUNTIF(LIASSE75!$E:$E,STAT2015!$C353)</f>
        <v>0</v>
      </c>
      <c r="E353">
        <f>COUNTIF(liasse78[[#All],[Date]],STAT2015!$C353)</f>
        <v>0</v>
      </c>
      <c r="F353">
        <f>COUNTIF(liasse92[[#All],[Date]],STAT2015!$C353)</f>
        <v>0</v>
      </c>
      <c r="G353">
        <f>COUNTIF(liasse93[[#All],[Date]],STAT2015!$C353)</f>
        <v>0</v>
      </c>
      <c r="H353">
        <f>COUNTIF(liasse94[[#All],[Date]],STAT2015!$C353)</f>
        <v>0</v>
      </c>
      <c r="I353">
        <f>COUNTIF(liasse95[[#All],[Date]],STAT2015!$C353)</f>
        <v>0</v>
      </c>
      <c r="J353" s="52">
        <f t="shared" si="43"/>
        <v>0</v>
      </c>
    </row>
    <row r="354" spans="1:10">
      <c r="A354">
        <f t="shared" si="41"/>
        <v>22</v>
      </c>
      <c r="B354">
        <f t="shared" si="42"/>
        <v>5</v>
      </c>
      <c r="C354" s="7">
        <f t="shared" si="44"/>
        <v>42514</v>
      </c>
      <c r="D354" s="63">
        <f>COUNTIF(LIASSE75!$E:$E,STAT2015!$C354)</f>
        <v>0</v>
      </c>
      <c r="E354">
        <f>COUNTIF(liasse78[[#All],[Date]],STAT2015!$C354)</f>
        <v>0</v>
      </c>
      <c r="F354">
        <f>COUNTIF(liasse92[[#All],[Date]],STAT2015!$C354)</f>
        <v>0</v>
      </c>
      <c r="G354">
        <f>COUNTIF(liasse93[[#All],[Date]],STAT2015!$C354)</f>
        <v>0</v>
      </c>
      <c r="H354">
        <f>COUNTIF(liasse94[[#All],[Date]],STAT2015!$C354)</f>
        <v>0</v>
      </c>
      <c r="I354">
        <f>COUNTIF(liasse95[[#All],[Date]],STAT2015!$C354)</f>
        <v>0</v>
      </c>
      <c r="J354" s="52">
        <f t="shared" si="43"/>
        <v>0</v>
      </c>
    </row>
    <row r="355" spans="1:10">
      <c r="A355">
        <f t="shared" si="41"/>
        <v>22</v>
      </c>
      <c r="B355">
        <f t="shared" si="42"/>
        <v>5</v>
      </c>
      <c r="C355" s="7">
        <f t="shared" si="44"/>
        <v>42515</v>
      </c>
      <c r="D355" s="63">
        <f>COUNTIF(LIASSE75!$E:$E,STAT2015!$C355)</f>
        <v>0</v>
      </c>
      <c r="E355">
        <f>COUNTIF(liasse78[[#All],[Date]],STAT2015!$C355)</f>
        <v>0</v>
      </c>
      <c r="F355">
        <f>COUNTIF(liasse92[[#All],[Date]],STAT2015!$C355)</f>
        <v>0</v>
      </c>
      <c r="G355">
        <f>COUNTIF(liasse93[[#All],[Date]],STAT2015!$C355)</f>
        <v>0</v>
      </c>
      <c r="H355">
        <f>COUNTIF(liasse94[[#All],[Date]],STAT2015!$C355)</f>
        <v>0</v>
      </c>
      <c r="I355">
        <f>COUNTIF(liasse95[[#All],[Date]],STAT2015!$C355)</f>
        <v>0</v>
      </c>
      <c r="J355" s="52">
        <f t="shared" si="43"/>
        <v>0</v>
      </c>
    </row>
    <row r="356" spans="1:10">
      <c r="A356">
        <f t="shared" si="41"/>
        <v>22</v>
      </c>
      <c r="B356">
        <f t="shared" si="42"/>
        <v>5</v>
      </c>
      <c r="C356" s="7">
        <f t="shared" si="44"/>
        <v>42516</v>
      </c>
      <c r="D356" s="63">
        <f>COUNTIF(LIASSE75!$E:$E,STAT2015!$C356)</f>
        <v>0</v>
      </c>
      <c r="E356">
        <f>COUNTIF(liasse78[[#All],[Date]],STAT2015!$C356)</f>
        <v>0</v>
      </c>
      <c r="F356">
        <f>COUNTIF(liasse92[[#All],[Date]],STAT2015!$C356)</f>
        <v>0</v>
      </c>
      <c r="G356">
        <f>COUNTIF(liasse93[[#All],[Date]],STAT2015!$C356)</f>
        <v>0</v>
      </c>
      <c r="H356">
        <f>COUNTIF(liasse94[[#All],[Date]],STAT2015!$C356)</f>
        <v>0</v>
      </c>
      <c r="I356">
        <f>COUNTIF(liasse95[[#All],[Date]],STAT2015!$C356)</f>
        <v>0</v>
      </c>
      <c r="J356" s="52">
        <f t="shared" si="43"/>
        <v>0</v>
      </c>
    </row>
    <row r="357" spans="1:10">
      <c r="A357">
        <f t="shared" si="41"/>
        <v>22</v>
      </c>
      <c r="B357">
        <f t="shared" si="42"/>
        <v>5</v>
      </c>
      <c r="C357" s="7">
        <f t="shared" si="44"/>
        <v>42517</v>
      </c>
      <c r="D357" s="63">
        <f>COUNTIF(LIASSE75!$E:$E,STAT2015!$C357)</f>
        <v>0</v>
      </c>
      <c r="E357">
        <f>COUNTIF(liasse78[[#All],[Date]],STAT2015!$C357)</f>
        <v>0</v>
      </c>
      <c r="F357">
        <f>COUNTIF(liasse92[[#All],[Date]],STAT2015!$C357)</f>
        <v>0</v>
      </c>
      <c r="G357">
        <f>COUNTIF(liasse93[[#All],[Date]],STAT2015!$C357)</f>
        <v>0</v>
      </c>
      <c r="H357">
        <f>COUNTIF(liasse94[[#All],[Date]],STAT2015!$C357)</f>
        <v>0</v>
      </c>
      <c r="I357">
        <f>COUNTIF(liasse95[[#All],[Date]],STAT2015!$C357)</f>
        <v>0</v>
      </c>
      <c r="J357" s="52">
        <f t="shared" si="43"/>
        <v>0</v>
      </c>
    </row>
    <row r="358" spans="1:10">
      <c r="A358">
        <f t="shared" si="41"/>
        <v>23</v>
      </c>
      <c r="B358">
        <f t="shared" si="42"/>
        <v>5</v>
      </c>
      <c r="C358" s="7">
        <f t="shared" si="44"/>
        <v>42520</v>
      </c>
      <c r="D358" s="63">
        <f>COUNTIF(LIASSE75!$E:$E,STAT2015!$C358)</f>
        <v>0</v>
      </c>
      <c r="E358">
        <f>COUNTIF(liasse78[[#All],[Date]],STAT2015!$C358)</f>
        <v>0</v>
      </c>
      <c r="F358">
        <f>COUNTIF(liasse92[[#All],[Date]],STAT2015!$C358)</f>
        <v>0</v>
      </c>
      <c r="G358">
        <f>COUNTIF(liasse93[[#All],[Date]],STAT2015!$C358)</f>
        <v>0</v>
      </c>
      <c r="H358">
        <f>COUNTIF(liasse94[[#All],[Date]],STAT2015!$C358)</f>
        <v>0</v>
      </c>
      <c r="I358">
        <f>COUNTIF(liasse95[[#All],[Date]],STAT2015!$C358)</f>
        <v>0</v>
      </c>
      <c r="J358" s="52">
        <f t="shared" si="43"/>
        <v>0</v>
      </c>
    </row>
    <row r="359" spans="1:10">
      <c r="A359">
        <f t="shared" si="41"/>
        <v>23</v>
      </c>
      <c r="B359">
        <f t="shared" si="42"/>
        <v>5</v>
      </c>
      <c r="C359" s="7">
        <f t="shared" si="44"/>
        <v>42521</v>
      </c>
      <c r="D359" s="63">
        <f>COUNTIF(LIASSE75!$E:$E,STAT2015!$C359)</f>
        <v>0</v>
      </c>
      <c r="E359">
        <f>COUNTIF(liasse78[[#All],[Date]],STAT2015!$C359)</f>
        <v>0</v>
      </c>
      <c r="F359">
        <f>COUNTIF(liasse92[[#All],[Date]],STAT2015!$C359)</f>
        <v>0</v>
      </c>
      <c r="G359">
        <f>COUNTIF(liasse93[[#All],[Date]],STAT2015!$C359)</f>
        <v>0</v>
      </c>
      <c r="H359">
        <f>COUNTIF(liasse94[[#All],[Date]],STAT2015!$C359)</f>
        <v>0</v>
      </c>
      <c r="I359">
        <f>COUNTIF(liasse95[[#All],[Date]],STAT2015!$C359)</f>
        <v>0</v>
      </c>
      <c r="J359" s="52">
        <f t="shared" si="43"/>
        <v>0</v>
      </c>
    </row>
    <row r="360" spans="1:10">
      <c r="A360">
        <f t="shared" si="41"/>
        <v>23</v>
      </c>
      <c r="B360">
        <f t="shared" si="42"/>
        <v>6</v>
      </c>
      <c r="C360" s="7">
        <f t="shared" si="44"/>
        <v>42522</v>
      </c>
      <c r="D360" s="63">
        <f>COUNTIF(LIASSE75!$E:$E,STAT2015!$C360)</f>
        <v>0</v>
      </c>
      <c r="E360">
        <f>COUNTIF(liasse78[[#All],[Date]],STAT2015!$C360)</f>
        <v>0</v>
      </c>
      <c r="F360">
        <f>COUNTIF(liasse92[[#All],[Date]],STAT2015!$C360)</f>
        <v>0</v>
      </c>
      <c r="G360">
        <f>COUNTIF(liasse93[[#All],[Date]],STAT2015!$C360)</f>
        <v>0</v>
      </c>
      <c r="H360">
        <f>COUNTIF(liasse94[[#All],[Date]],STAT2015!$C360)</f>
        <v>0</v>
      </c>
      <c r="I360">
        <f>COUNTIF(liasse95[[#All],[Date]],STAT2015!$C360)</f>
        <v>0</v>
      </c>
      <c r="J360" s="52">
        <f t="shared" si="43"/>
        <v>0</v>
      </c>
    </row>
    <row r="361" spans="1:10">
      <c r="A361">
        <f t="shared" si="41"/>
        <v>23</v>
      </c>
      <c r="B361">
        <f t="shared" si="42"/>
        <v>6</v>
      </c>
      <c r="C361" s="7">
        <f t="shared" si="44"/>
        <v>42523</v>
      </c>
      <c r="D361" s="63">
        <f>COUNTIF(LIASSE75!$E:$E,STAT2015!$C361)</f>
        <v>0</v>
      </c>
      <c r="E361">
        <f>COUNTIF(liasse78[[#All],[Date]],STAT2015!$C361)</f>
        <v>0</v>
      </c>
      <c r="F361">
        <f>COUNTIF(liasse92[[#All],[Date]],STAT2015!$C361)</f>
        <v>0</v>
      </c>
      <c r="G361">
        <f>COUNTIF(liasse93[[#All],[Date]],STAT2015!$C361)</f>
        <v>0</v>
      </c>
      <c r="H361">
        <f>COUNTIF(liasse94[[#All],[Date]],STAT2015!$C361)</f>
        <v>0</v>
      </c>
      <c r="I361">
        <f>COUNTIF(liasse95[[#All],[Date]],STAT2015!$C361)</f>
        <v>0</v>
      </c>
      <c r="J361" s="52">
        <f t="shared" si="43"/>
        <v>0</v>
      </c>
    </row>
    <row r="362" spans="1:10">
      <c r="A362">
        <f t="shared" si="41"/>
        <v>23</v>
      </c>
      <c r="B362">
        <f t="shared" si="42"/>
        <v>6</v>
      </c>
      <c r="C362" s="7">
        <f t="shared" si="44"/>
        <v>42524</v>
      </c>
      <c r="D362" s="63">
        <f>COUNTIF(LIASSE75!$E:$E,STAT2015!$C362)</f>
        <v>0</v>
      </c>
      <c r="E362">
        <f>COUNTIF(liasse78[[#All],[Date]],STAT2015!$C362)</f>
        <v>0</v>
      </c>
      <c r="F362">
        <f>COUNTIF(liasse92[[#All],[Date]],STAT2015!$C362)</f>
        <v>0</v>
      </c>
      <c r="G362">
        <f>COUNTIF(liasse93[[#All],[Date]],STAT2015!$C362)</f>
        <v>0</v>
      </c>
      <c r="H362">
        <f>COUNTIF(liasse94[[#All],[Date]],STAT2015!$C362)</f>
        <v>0</v>
      </c>
      <c r="I362">
        <f>COUNTIF(liasse95[[#All],[Date]],STAT2015!$C362)</f>
        <v>0</v>
      </c>
      <c r="J362" s="52">
        <f t="shared" si="43"/>
        <v>0</v>
      </c>
    </row>
    <row r="363" spans="1:10">
      <c r="A363">
        <f t="shared" si="41"/>
        <v>24</v>
      </c>
      <c r="B363">
        <f t="shared" si="42"/>
        <v>6</v>
      </c>
      <c r="C363" s="7">
        <f t="shared" si="44"/>
        <v>42527</v>
      </c>
      <c r="D363" s="63">
        <f>COUNTIF(LIASSE75!$E:$E,STAT2015!$C363)</f>
        <v>0</v>
      </c>
      <c r="E363">
        <f>COUNTIF(liasse78[[#All],[Date]],STAT2015!$C363)</f>
        <v>0</v>
      </c>
      <c r="F363">
        <f>COUNTIF(liasse92[[#All],[Date]],STAT2015!$C363)</f>
        <v>0</v>
      </c>
      <c r="G363">
        <f>COUNTIF(liasse93[[#All],[Date]],STAT2015!$C363)</f>
        <v>0</v>
      </c>
      <c r="H363">
        <f>COUNTIF(liasse94[[#All],[Date]],STAT2015!$C363)</f>
        <v>0</v>
      </c>
      <c r="I363">
        <f>COUNTIF(liasse95[[#All],[Date]],STAT2015!$C363)</f>
        <v>0</v>
      </c>
      <c r="J363" s="52">
        <f t="shared" si="43"/>
        <v>0</v>
      </c>
    </row>
    <row r="364" spans="1:10">
      <c r="A364">
        <f t="shared" si="41"/>
        <v>24</v>
      </c>
      <c r="B364">
        <f t="shared" si="42"/>
        <v>6</v>
      </c>
      <c r="C364" s="7">
        <f t="shared" si="44"/>
        <v>42528</v>
      </c>
      <c r="D364" s="63">
        <f>COUNTIF(LIASSE75!$E:$E,STAT2015!$C364)</f>
        <v>0</v>
      </c>
      <c r="E364">
        <f>COUNTIF(liasse78[[#All],[Date]],STAT2015!$C364)</f>
        <v>0</v>
      </c>
      <c r="F364">
        <f>COUNTIF(liasse92[[#All],[Date]],STAT2015!$C364)</f>
        <v>0</v>
      </c>
      <c r="G364">
        <f>COUNTIF(liasse93[[#All],[Date]],STAT2015!$C364)</f>
        <v>0</v>
      </c>
      <c r="H364">
        <f>COUNTIF(liasse94[[#All],[Date]],STAT2015!$C364)</f>
        <v>0</v>
      </c>
      <c r="I364">
        <f>COUNTIF(liasse95[[#All],[Date]],STAT2015!$C364)</f>
        <v>0</v>
      </c>
      <c r="J364" s="52">
        <f t="shared" si="43"/>
        <v>0</v>
      </c>
    </row>
    <row r="365" spans="1:10">
      <c r="A365">
        <f t="shared" si="41"/>
        <v>24</v>
      </c>
      <c r="B365">
        <f t="shared" si="42"/>
        <v>6</v>
      </c>
      <c r="C365" s="7">
        <f t="shared" si="44"/>
        <v>42529</v>
      </c>
      <c r="D365" s="63">
        <f>COUNTIF(LIASSE75!$E:$E,STAT2015!$C365)</f>
        <v>0</v>
      </c>
      <c r="E365">
        <f>COUNTIF(liasse78[[#All],[Date]],STAT2015!$C365)</f>
        <v>0</v>
      </c>
      <c r="F365">
        <f>COUNTIF(liasse92[[#All],[Date]],STAT2015!$C365)</f>
        <v>0</v>
      </c>
      <c r="G365">
        <f>COUNTIF(liasse93[[#All],[Date]],STAT2015!$C365)</f>
        <v>0</v>
      </c>
      <c r="H365">
        <f>COUNTIF(liasse94[[#All],[Date]],STAT2015!$C365)</f>
        <v>0</v>
      </c>
      <c r="I365">
        <f>COUNTIF(liasse95[[#All],[Date]],STAT2015!$C365)</f>
        <v>0</v>
      </c>
      <c r="J365" s="52">
        <f t="shared" si="43"/>
        <v>0</v>
      </c>
    </row>
    <row r="366" spans="1:10">
      <c r="A366">
        <f t="shared" si="41"/>
        <v>24</v>
      </c>
      <c r="B366">
        <f t="shared" si="42"/>
        <v>6</v>
      </c>
      <c r="C366" s="7">
        <f t="shared" si="44"/>
        <v>42530</v>
      </c>
      <c r="D366" s="63">
        <f>COUNTIF(LIASSE75!$E:$E,STAT2015!$C366)</f>
        <v>0</v>
      </c>
      <c r="E366">
        <f>COUNTIF(liasse78[[#All],[Date]],STAT2015!$C366)</f>
        <v>0</v>
      </c>
      <c r="F366">
        <f>COUNTIF(liasse92[[#All],[Date]],STAT2015!$C366)</f>
        <v>0</v>
      </c>
      <c r="G366">
        <f>COUNTIF(liasse93[[#All],[Date]],STAT2015!$C366)</f>
        <v>0</v>
      </c>
      <c r="H366">
        <f>COUNTIF(liasse94[[#All],[Date]],STAT2015!$C366)</f>
        <v>0</v>
      </c>
      <c r="I366">
        <f>COUNTIF(liasse95[[#All],[Date]],STAT2015!$C366)</f>
        <v>0</v>
      </c>
      <c r="J366" s="52">
        <f t="shared" si="43"/>
        <v>0</v>
      </c>
    </row>
    <row r="367" spans="1:10">
      <c r="A367">
        <f t="shared" si="41"/>
        <v>24</v>
      </c>
      <c r="B367">
        <f t="shared" si="42"/>
        <v>6</v>
      </c>
      <c r="C367" s="7">
        <f t="shared" si="44"/>
        <v>42531</v>
      </c>
      <c r="D367" s="63">
        <f>COUNTIF(LIASSE75!$E:$E,STAT2015!$C367)</f>
        <v>0</v>
      </c>
      <c r="E367">
        <f>COUNTIF(liasse78[[#All],[Date]],STAT2015!$C367)</f>
        <v>0</v>
      </c>
      <c r="F367">
        <f>COUNTIF(liasse92[[#All],[Date]],STAT2015!$C367)</f>
        <v>0</v>
      </c>
      <c r="G367">
        <f>COUNTIF(liasse93[[#All],[Date]],STAT2015!$C367)</f>
        <v>0</v>
      </c>
      <c r="H367">
        <f>COUNTIF(liasse94[[#All],[Date]],STAT2015!$C367)</f>
        <v>0</v>
      </c>
      <c r="I367">
        <f>COUNTIF(liasse95[[#All],[Date]],STAT2015!$C367)</f>
        <v>0</v>
      </c>
      <c r="J367" s="52">
        <f t="shared" si="43"/>
        <v>0</v>
      </c>
    </row>
    <row r="368" spans="1:10">
      <c r="A368">
        <f t="shared" si="41"/>
        <v>25</v>
      </c>
      <c r="B368">
        <f t="shared" si="42"/>
        <v>6</v>
      </c>
      <c r="C368" s="7">
        <f t="shared" si="44"/>
        <v>42534</v>
      </c>
      <c r="D368" s="63">
        <f>COUNTIF(LIASSE75!$E:$E,STAT2015!$C368)</f>
        <v>0</v>
      </c>
      <c r="E368">
        <f>COUNTIF(liasse78[[#All],[Date]],STAT2015!$C368)</f>
        <v>0</v>
      </c>
      <c r="F368">
        <f>COUNTIF(liasse92[[#All],[Date]],STAT2015!$C368)</f>
        <v>0</v>
      </c>
      <c r="G368">
        <f>COUNTIF(liasse93[[#All],[Date]],STAT2015!$C368)</f>
        <v>0</v>
      </c>
      <c r="H368">
        <f>COUNTIF(liasse94[[#All],[Date]],STAT2015!$C368)</f>
        <v>0</v>
      </c>
      <c r="I368">
        <f>COUNTIF(liasse95[[#All],[Date]],STAT2015!$C368)</f>
        <v>0</v>
      </c>
      <c r="J368" s="52">
        <f t="shared" si="43"/>
        <v>0</v>
      </c>
    </row>
    <row r="369" spans="1:10">
      <c r="A369">
        <f t="shared" si="41"/>
        <v>25</v>
      </c>
      <c r="B369">
        <f t="shared" si="42"/>
        <v>6</v>
      </c>
      <c r="C369" s="7">
        <f t="shared" si="44"/>
        <v>42535</v>
      </c>
      <c r="D369" s="63">
        <f>COUNTIF(LIASSE75!$E:$E,STAT2015!$C369)</f>
        <v>0</v>
      </c>
      <c r="E369">
        <f>COUNTIF(liasse78[[#All],[Date]],STAT2015!$C369)</f>
        <v>0</v>
      </c>
      <c r="F369">
        <f>COUNTIF(liasse92[[#All],[Date]],STAT2015!$C369)</f>
        <v>0</v>
      </c>
      <c r="G369">
        <f>COUNTIF(liasse93[[#All],[Date]],STAT2015!$C369)</f>
        <v>0</v>
      </c>
      <c r="H369">
        <f>COUNTIF(liasse94[[#All],[Date]],STAT2015!$C369)</f>
        <v>0</v>
      </c>
      <c r="I369">
        <f>COUNTIF(liasse95[[#All],[Date]],STAT2015!$C369)</f>
        <v>0</v>
      </c>
      <c r="J369" s="52">
        <f t="shared" si="43"/>
        <v>0</v>
      </c>
    </row>
    <row r="370" spans="1:10">
      <c r="A370">
        <f t="shared" si="41"/>
        <v>25</v>
      </c>
      <c r="B370">
        <f t="shared" si="42"/>
        <v>6</v>
      </c>
      <c r="C370" s="7">
        <f t="shared" si="44"/>
        <v>42536</v>
      </c>
      <c r="D370" s="63">
        <f>COUNTIF(LIASSE75!$E:$E,STAT2015!$C370)</f>
        <v>0</v>
      </c>
      <c r="E370">
        <f>COUNTIF(liasse78[[#All],[Date]],STAT2015!$C370)</f>
        <v>0</v>
      </c>
      <c r="F370">
        <f>COUNTIF(liasse92[[#All],[Date]],STAT2015!$C370)</f>
        <v>0</v>
      </c>
      <c r="G370">
        <f>COUNTIF(liasse93[[#All],[Date]],STAT2015!$C370)</f>
        <v>0</v>
      </c>
      <c r="H370">
        <f>COUNTIF(liasse94[[#All],[Date]],STAT2015!$C370)</f>
        <v>0</v>
      </c>
      <c r="I370">
        <f>COUNTIF(liasse95[[#All],[Date]],STAT2015!$C370)</f>
        <v>0</v>
      </c>
      <c r="J370" s="52">
        <f t="shared" si="43"/>
        <v>0</v>
      </c>
    </row>
    <row r="371" spans="1:10">
      <c r="A371">
        <f t="shared" si="41"/>
        <v>25</v>
      </c>
      <c r="B371">
        <f t="shared" si="42"/>
        <v>6</v>
      </c>
      <c r="C371" s="7">
        <f t="shared" si="44"/>
        <v>42537</v>
      </c>
      <c r="D371" s="63">
        <f>COUNTIF(LIASSE75!$E:$E,STAT2015!$C371)</f>
        <v>0</v>
      </c>
      <c r="E371">
        <f>COUNTIF(liasse78[[#All],[Date]],STAT2015!$C371)</f>
        <v>0</v>
      </c>
      <c r="F371">
        <f>COUNTIF(liasse92[[#All],[Date]],STAT2015!$C371)</f>
        <v>0</v>
      </c>
      <c r="G371">
        <f>COUNTIF(liasse93[[#All],[Date]],STAT2015!$C371)</f>
        <v>0</v>
      </c>
      <c r="H371">
        <f>COUNTIF(liasse94[[#All],[Date]],STAT2015!$C371)</f>
        <v>0</v>
      </c>
      <c r="I371">
        <f>COUNTIF(liasse95[[#All],[Date]],STAT2015!$C371)</f>
        <v>0</v>
      </c>
      <c r="J371" s="52">
        <f t="shared" si="43"/>
        <v>0</v>
      </c>
    </row>
    <row r="372" spans="1:10">
      <c r="A372">
        <f t="shared" si="41"/>
        <v>25</v>
      </c>
      <c r="B372">
        <f t="shared" si="42"/>
        <v>6</v>
      </c>
      <c r="C372" s="7">
        <f t="shared" si="44"/>
        <v>42538</v>
      </c>
      <c r="D372" s="63">
        <f>COUNTIF(LIASSE75!$E:$E,STAT2015!$C372)</f>
        <v>0</v>
      </c>
      <c r="E372">
        <f>COUNTIF(liasse78[[#All],[Date]],STAT2015!$C372)</f>
        <v>0</v>
      </c>
      <c r="F372">
        <f>COUNTIF(liasse92[[#All],[Date]],STAT2015!$C372)</f>
        <v>0</v>
      </c>
      <c r="G372">
        <f>COUNTIF(liasse93[[#All],[Date]],STAT2015!$C372)</f>
        <v>0</v>
      </c>
      <c r="H372">
        <f>COUNTIF(liasse94[[#All],[Date]],STAT2015!$C372)</f>
        <v>0</v>
      </c>
      <c r="I372">
        <f>COUNTIF(liasse95[[#All],[Date]],STAT2015!$C372)</f>
        <v>0</v>
      </c>
      <c r="J372" s="52">
        <f t="shared" si="43"/>
        <v>0</v>
      </c>
    </row>
    <row r="373" spans="1:10">
      <c r="A373">
        <f t="shared" si="41"/>
        <v>26</v>
      </c>
      <c r="B373">
        <f t="shared" si="42"/>
        <v>6</v>
      </c>
      <c r="C373" s="7">
        <f t="shared" si="44"/>
        <v>42541</v>
      </c>
      <c r="D373" s="63">
        <f>COUNTIF(LIASSE75!$E:$E,STAT2015!$C373)</f>
        <v>0</v>
      </c>
      <c r="E373">
        <f>COUNTIF(liasse78[[#All],[Date]],STAT2015!$C373)</f>
        <v>0</v>
      </c>
      <c r="F373">
        <f>COUNTIF(liasse92[[#All],[Date]],STAT2015!$C373)</f>
        <v>0</v>
      </c>
      <c r="G373">
        <f>COUNTIF(liasse93[[#All],[Date]],STAT2015!$C373)</f>
        <v>0</v>
      </c>
      <c r="H373">
        <f>COUNTIF(liasse94[[#All],[Date]],STAT2015!$C373)</f>
        <v>0</v>
      </c>
      <c r="I373">
        <f>COUNTIF(liasse95[[#All],[Date]],STAT2015!$C373)</f>
        <v>0</v>
      </c>
      <c r="J373" s="52">
        <f t="shared" si="43"/>
        <v>0</v>
      </c>
    </row>
    <row r="374" spans="1:10">
      <c r="A374">
        <f t="shared" si="41"/>
        <v>26</v>
      </c>
      <c r="B374">
        <f t="shared" si="42"/>
        <v>6</v>
      </c>
      <c r="C374" s="7">
        <f t="shared" si="44"/>
        <v>42542</v>
      </c>
      <c r="D374" s="63">
        <f>COUNTIF(LIASSE75!$E:$E,STAT2015!$C374)</f>
        <v>0</v>
      </c>
      <c r="E374">
        <f>COUNTIF(liasse78[[#All],[Date]],STAT2015!$C374)</f>
        <v>0</v>
      </c>
      <c r="F374">
        <f>COUNTIF(liasse92[[#All],[Date]],STAT2015!$C374)</f>
        <v>0</v>
      </c>
      <c r="G374">
        <f>COUNTIF(liasse93[[#All],[Date]],STAT2015!$C374)</f>
        <v>0</v>
      </c>
      <c r="H374">
        <f>COUNTIF(liasse94[[#All],[Date]],STAT2015!$C374)</f>
        <v>0</v>
      </c>
      <c r="I374">
        <f>COUNTIF(liasse95[[#All],[Date]],STAT2015!$C374)</f>
        <v>0</v>
      </c>
      <c r="J374" s="52">
        <f t="shared" si="43"/>
        <v>0</v>
      </c>
    </row>
    <row r="375" spans="1:10">
      <c r="A375">
        <f t="shared" si="41"/>
        <v>26</v>
      </c>
      <c r="B375">
        <f t="shared" si="42"/>
        <v>6</v>
      </c>
      <c r="C375" s="7">
        <f t="shared" si="44"/>
        <v>42543</v>
      </c>
      <c r="D375" s="63">
        <f>COUNTIF(LIASSE75!$E:$E,STAT2015!$C375)</f>
        <v>0</v>
      </c>
      <c r="E375">
        <f>COUNTIF(liasse78[[#All],[Date]],STAT2015!$C375)</f>
        <v>0</v>
      </c>
      <c r="F375">
        <f>COUNTIF(liasse92[[#All],[Date]],STAT2015!$C375)</f>
        <v>0</v>
      </c>
      <c r="G375">
        <f>COUNTIF(liasse93[[#All],[Date]],STAT2015!$C375)</f>
        <v>0</v>
      </c>
      <c r="H375">
        <f>COUNTIF(liasse94[[#All],[Date]],STAT2015!$C375)</f>
        <v>0</v>
      </c>
      <c r="I375">
        <f>COUNTIF(liasse95[[#All],[Date]],STAT2015!$C375)</f>
        <v>0</v>
      </c>
      <c r="J375" s="52">
        <f t="shared" si="43"/>
        <v>0</v>
      </c>
    </row>
    <row r="376" spans="1:10">
      <c r="A376">
        <f t="shared" si="41"/>
        <v>26</v>
      </c>
      <c r="B376">
        <f t="shared" si="42"/>
        <v>6</v>
      </c>
      <c r="C376" s="7">
        <f t="shared" si="44"/>
        <v>42544</v>
      </c>
      <c r="D376" s="63">
        <f>COUNTIF(LIASSE75!$E:$E,STAT2015!$C376)</f>
        <v>0</v>
      </c>
      <c r="E376">
        <f>COUNTIF(liasse78[[#All],[Date]],STAT2015!$C376)</f>
        <v>0</v>
      </c>
      <c r="F376">
        <f>COUNTIF(liasse92[[#All],[Date]],STAT2015!$C376)</f>
        <v>0</v>
      </c>
      <c r="G376">
        <f>COUNTIF(liasse93[[#All],[Date]],STAT2015!$C376)</f>
        <v>0</v>
      </c>
      <c r="H376">
        <f>COUNTIF(liasse94[[#All],[Date]],STAT2015!$C376)</f>
        <v>0</v>
      </c>
      <c r="I376">
        <f>COUNTIF(liasse95[[#All],[Date]],STAT2015!$C376)</f>
        <v>0</v>
      </c>
      <c r="J376" s="52">
        <f t="shared" si="43"/>
        <v>0</v>
      </c>
    </row>
    <row r="377" spans="1:10">
      <c r="A377">
        <f t="shared" si="41"/>
        <v>26</v>
      </c>
      <c r="B377">
        <f t="shared" si="42"/>
        <v>6</v>
      </c>
      <c r="C377" s="7">
        <f t="shared" si="44"/>
        <v>42545</v>
      </c>
      <c r="D377" s="63">
        <f>COUNTIF(LIASSE75!$E:$E,STAT2015!$C377)</f>
        <v>0</v>
      </c>
      <c r="E377">
        <f>COUNTIF(liasse78[[#All],[Date]],STAT2015!$C377)</f>
        <v>0</v>
      </c>
      <c r="F377">
        <f>COUNTIF(liasse92[[#All],[Date]],STAT2015!$C377)</f>
        <v>0</v>
      </c>
      <c r="G377">
        <f>COUNTIF(liasse93[[#All],[Date]],STAT2015!$C377)</f>
        <v>0</v>
      </c>
      <c r="H377">
        <f>COUNTIF(liasse94[[#All],[Date]],STAT2015!$C377)</f>
        <v>0</v>
      </c>
      <c r="I377">
        <f>COUNTIF(liasse95[[#All],[Date]],STAT2015!$C377)</f>
        <v>0</v>
      </c>
      <c r="J377" s="52">
        <f t="shared" si="43"/>
        <v>0</v>
      </c>
    </row>
    <row r="378" spans="1:10">
      <c r="A378">
        <f t="shared" si="41"/>
        <v>27</v>
      </c>
      <c r="B378">
        <f t="shared" si="42"/>
        <v>6</v>
      </c>
      <c r="C378" s="7">
        <f t="shared" si="44"/>
        <v>42548</v>
      </c>
      <c r="D378" s="63">
        <f>COUNTIF(LIASSE75!$E:$E,STAT2015!$C378)</f>
        <v>0</v>
      </c>
      <c r="E378">
        <f>COUNTIF(liasse78[[#All],[Date]],STAT2015!$C378)</f>
        <v>0</v>
      </c>
      <c r="F378">
        <f>COUNTIF(liasse92[[#All],[Date]],STAT2015!$C378)</f>
        <v>0</v>
      </c>
      <c r="G378">
        <f>COUNTIF(liasse93[[#All],[Date]],STAT2015!$C378)</f>
        <v>0</v>
      </c>
      <c r="H378">
        <f>COUNTIF(liasse94[[#All],[Date]],STAT2015!$C378)</f>
        <v>0</v>
      </c>
      <c r="I378">
        <f>COUNTIF(liasse95[[#All],[Date]],STAT2015!$C378)</f>
        <v>0</v>
      </c>
      <c r="J378" s="52">
        <f t="shared" si="43"/>
        <v>0</v>
      </c>
    </row>
    <row r="379" spans="1:10">
      <c r="A379">
        <f t="shared" si="41"/>
        <v>27</v>
      </c>
      <c r="B379">
        <f t="shared" si="42"/>
        <v>6</v>
      </c>
      <c r="C379" s="7">
        <f t="shared" si="44"/>
        <v>42549</v>
      </c>
      <c r="D379" s="63">
        <f>COUNTIF(LIASSE75!$E:$E,STAT2015!$C379)</f>
        <v>0</v>
      </c>
      <c r="E379">
        <f>COUNTIF(liasse78[[#All],[Date]],STAT2015!$C379)</f>
        <v>0</v>
      </c>
      <c r="F379">
        <f>COUNTIF(liasse92[[#All],[Date]],STAT2015!$C379)</f>
        <v>0</v>
      </c>
      <c r="G379">
        <f>COUNTIF(liasse93[[#All],[Date]],STAT2015!$C379)</f>
        <v>0</v>
      </c>
      <c r="H379">
        <f>COUNTIF(liasse94[[#All],[Date]],STAT2015!$C379)</f>
        <v>0</v>
      </c>
      <c r="I379">
        <f>COUNTIF(liasse95[[#All],[Date]],STAT2015!$C379)</f>
        <v>0</v>
      </c>
      <c r="J379" s="52">
        <f t="shared" si="43"/>
        <v>0</v>
      </c>
    </row>
    <row r="380" spans="1:10">
      <c r="A380">
        <f t="shared" si="41"/>
        <v>27</v>
      </c>
      <c r="B380">
        <f t="shared" si="42"/>
        <v>6</v>
      </c>
      <c r="C380" s="7">
        <f t="shared" si="44"/>
        <v>42550</v>
      </c>
      <c r="D380" s="63">
        <f>COUNTIF(LIASSE75!$E:$E,STAT2015!$C380)</f>
        <v>0</v>
      </c>
      <c r="E380">
        <f>COUNTIF(liasse78[[#All],[Date]],STAT2015!$C380)</f>
        <v>0</v>
      </c>
      <c r="F380">
        <f>COUNTIF(liasse92[[#All],[Date]],STAT2015!$C380)</f>
        <v>0</v>
      </c>
      <c r="G380">
        <f>COUNTIF(liasse93[[#All],[Date]],STAT2015!$C380)</f>
        <v>0</v>
      </c>
      <c r="H380">
        <f>COUNTIF(liasse94[[#All],[Date]],STAT2015!$C380)</f>
        <v>0</v>
      </c>
      <c r="I380">
        <f>COUNTIF(liasse95[[#All],[Date]],STAT2015!$C380)</f>
        <v>0</v>
      </c>
      <c r="J380" s="52">
        <f t="shared" si="43"/>
        <v>0</v>
      </c>
    </row>
    <row r="381" spans="1:10">
      <c r="A381">
        <f t="shared" si="41"/>
        <v>27</v>
      </c>
      <c r="B381">
        <f t="shared" si="42"/>
        <v>6</v>
      </c>
      <c r="C381" s="7">
        <f t="shared" si="44"/>
        <v>42551</v>
      </c>
      <c r="D381" s="63">
        <f>COUNTIF(LIASSE75!$E:$E,STAT2015!$C381)</f>
        <v>0</v>
      </c>
      <c r="E381">
        <f>COUNTIF(liasse78[[#All],[Date]],STAT2015!$C381)</f>
        <v>0</v>
      </c>
      <c r="F381">
        <f>COUNTIF(liasse92[[#All],[Date]],STAT2015!$C381)</f>
        <v>0</v>
      </c>
      <c r="G381">
        <f>COUNTIF(liasse93[[#All],[Date]],STAT2015!$C381)</f>
        <v>0</v>
      </c>
      <c r="H381">
        <f>COUNTIF(liasse94[[#All],[Date]],STAT2015!$C381)</f>
        <v>0</v>
      </c>
      <c r="I381">
        <f>COUNTIF(liasse95[[#All],[Date]],STAT2015!$C381)</f>
        <v>0</v>
      </c>
      <c r="J381" s="52">
        <f t="shared" si="43"/>
        <v>0</v>
      </c>
    </row>
    <row r="382" spans="1:10">
      <c r="A382">
        <f t="shared" ref="A382:A445" si="45">WEEKNUM(C382)</f>
        <v>27</v>
      </c>
      <c r="B382">
        <f t="shared" ref="B382:B445" si="46">MONTH(C382)</f>
        <v>7</v>
      </c>
      <c r="C382" s="7">
        <f t="shared" si="44"/>
        <v>42552</v>
      </c>
      <c r="D382" s="63">
        <f>COUNTIF(LIASSE75!$E:$E,STAT2015!$C382)</f>
        <v>0</v>
      </c>
      <c r="E382">
        <f>COUNTIF(liasse78[[#All],[Date]],STAT2015!$C382)</f>
        <v>0</v>
      </c>
      <c r="F382">
        <f>COUNTIF(liasse92[[#All],[Date]],STAT2015!$C382)</f>
        <v>0</v>
      </c>
      <c r="G382">
        <f>COUNTIF(liasse93[[#All],[Date]],STAT2015!$C382)</f>
        <v>0</v>
      </c>
      <c r="H382">
        <f>COUNTIF(liasse94[[#All],[Date]],STAT2015!$C382)</f>
        <v>0</v>
      </c>
      <c r="I382">
        <f>COUNTIF(liasse95[[#All],[Date]],STAT2015!$C382)</f>
        <v>0</v>
      </c>
      <c r="J382" s="52">
        <f t="shared" ref="J382:J445" si="47">SUM(D382:I382)</f>
        <v>0</v>
      </c>
    </row>
    <row r="383" spans="1:10">
      <c r="A383">
        <f t="shared" si="45"/>
        <v>28</v>
      </c>
      <c r="B383">
        <f t="shared" si="46"/>
        <v>7</v>
      </c>
      <c r="C383" s="7">
        <f t="shared" si="44"/>
        <v>42555</v>
      </c>
      <c r="D383" s="63">
        <f>COUNTIF(LIASSE75!$E:$E,STAT2015!$C383)</f>
        <v>0</v>
      </c>
      <c r="E383">
        <f>COUNTIF(liasse78[[#All],[Date]],STAT2015!$C383)</f>
        <v>0</v>
      </c>
      <c r="F383">
        <f>COUNTIF(liasse92[[#All],[Date]],STAT2015!$C383)</f>
        <v>0</v>
      </c>
      <c r="G383">
        <f>COUNTIF(liasse93[[#All],[Date]],STAT2015!$C383)</f>
        <v>0</v>
      </c>
      <c r="H383">
        <f>COUNTIF(liasse94[[#All],[Date]],STAT2015!$C383)</f>
        <v>0</v>
      </c>
      <c r="I383">
        <f>COUNTIF(liasse95[[#All],[Date]],STAT2015!$C383)</f>
        <v>0</v>
      </c>
      <c r="J383" s="52">
        <f t="shared" si="47"/>
        <v>0</v>
      </c>
    </row>
    <row r="384" spans="1:10">
      <c r="A384">
        <f t="shared" si="45"/>
        <v>28</v>
      </c>
      <c r="B384">
        <f t="shared" si="46"/>
        <v>7</v>
      </c>
      <c r="C384" s="7">
        <f t="shared" si="44"/>
        <v>42556</v>
      </c>
      <c r="D384" s="63">
        <f>COUNTIF(LIASSE75!$E:$E,STAT2015!$C384)</f>
        <v>0</v>
      </c>
      <c r="E384">
        <f>COUNTIF(liasse78[[#All],[Date]],STAT2015!$C384)</f>
        <v>0</v>
      </c>
      <c r="F384">
        <f>COUNTIF(liasse92[[#All],[Date]],STAT2015!$C384)</f>
        <v>0</v>
      </c>
      <c r="G384">
        <f>COUNTIF(liasse93[[#All],[Date]],STAT2015!$C384)</f>
        <v>0</v>
      </c>
      <c r="H384">
        <f>COUNTIF(liasse94[[#All],[Date]],STAT2015!$C384)</f>
        <v>0</v>
      </c>
      <c r="I384">
        <f>COUNTIF(liasse95[[#All],[Date]],STAT2015!$C384)</f>
        <v>0</v>
      </c>
      <c r="J384" s="52">
        <f t="shared" si="47"/>
        <v>0</v>
      </c>
    </row>
    <row r="385" spans="1:10">
      <c r="A385">
        <f t="shared" si="45"/>
        <v>28</v>
      </c>
      <c r="B385">
        <f t="shared" si="46"/>
        <v>7</v>
      </c>
      <c r="C385" s="7">
        <f t="shared" si="44"/>
        <v>42557</v>
      </c>
      <c r="D385" s="63">
        <f>COUNTIF(LIASSE75!$E:$E,STAT2015!$C385)</f>
        <v>0</v>
      </c>
      <c r="E385">
        <f>COUNTIF(liasse78[[#All],[Date]],STAT2015!$C385)</f>
        <v>0</v>
      </c>
      <c r="F385">
        <f>COUNTIF(liasse92[[#All],[Date]],STAT2015!$C385)</f>
        <v>0</v>
      </c>
      <c r="G385">
        <f>COUNTIF(liasse93[[#All],[Date]],STAT2015!$C385)</f>
        <v>0</v>
      </c>
      <c r="H385">
        <f>COUNTIF(liasse94[[#All],[Date]],STAT2015!$C385)</f>
        <v>0</v>
      </c>
      <c r="I385">
        <f>COUNTIF(liasse95[[#All],[Date]],STAT2015!$C385)</f>
        <v>0</v>
      </c>
      <c r="J385" s="52">
        <f t="shared" si="47"/>
        <v>0</v>
      </c>
    </row>
    <row r="386" spans="1:10">
      <c r="A386">
        <f t="shared" si="45"/>
        <v>28</v>
      </c>
      <c r="B386">
        <f t="shared" si="46"/>
        <v>7</v>
      </c>
      <c r="C386" s="7">
        <f t="shared" si="44"/>
        <v>42558</v>
      </c>
      <c r="D386" s="63">
        <f>COUNTIF(LIASSE75!$E:$E,STAT2015!$C386)</f>
        <v>0</v>
      </c>
      <c r="E386">
        <f>COUNTIF(liasse78[[#All],[Date]],STAT2015!$C386)</f>
        <v>0</v>
      </c>
      <c r="F386">
        <f>COUNTIF(liasse92[[#All],[Date]],STAT2015!$C386)</f>
        <v>0</v>
      </c>
      <c r="G386">
        <f>COUNTIF(liasse93[[#All],[Date]],STAT2015!$C386)</f>
        <v>0</v>
      </c>
      <c r="H386">
        <f>COUNTIF(liasse94[[#All],[Date]],STAT2015!$C386)</f>
        <v>0</v>
      </c>
      <c r="I386">
        <f>COUNTIF(liasse95[[#All],[Date]],STAT2015!$C386)</f>
        <v>0</v>
      </c>
      <c r="J386" s="52">
        <f t="shared" si="47"/>
        <v>0</v>
      </c>
    </row>
    <row r="387" spans="1:10">
      <c r="A387">
        <f t="shared" si="45"/>
        <v>28</v>
      </c>
      <c r="B387">
        <f t="shared" si="46"/>
        <v>7</v>
      </c>
      <c r="C387" s="7">
        <f t="shared" si="44"/>
        <v>42559</v>
      </c>
      <c r="D387" s="63">
        <f>COUNTIF(LIASSE75!$E:$E,STAT2015!$C387)</f>
        <v>0</v>
      </c>
      <c r="E387">
        <f>COUNTIF(liasse78[[#All],[Date]],STAT2015!$C387)</f>
        <v>0</v>
      </c>
      <c r="F387">
        <f>COUNTIF(liasse92[[#All],[Date]],STAT2015!$C387)</f>
        <v>0</v>
      </c>
      <c r="G387">
        <f>COUNTIF(liasse93[[#All],[Date]],STAT2015!$C387)</f>
        <v>0</v>
      </c>
      <c r="H387">
        <f>COUNTIF(liasse94[[#All],[Date]],STAT2015!$C387)</f>
        <v>0</v>
      </c>
      <c r="I387">
        <f>COUNTIF(liasse95[[#All],[Date]],STAT2015!$C387)</f>
        <v>0</v>
      </c>
      <c r="J387" s="52">
        <f t="shared" si="47"/>
        <v>0</v>
      </c>
    </row>
    <row r="388" spans="1:10">
      <c r="A388">
        <f t="shared" si="45"/>
        <v>29</v>
      </c>
      <c r="B388">
        <f t="shared" si="46"/>
        <v>7</v>
      </c>
      <c r="C388" s="7">
        <f t="shared" si="44"/>
        <v>42562</v>
      </c>
      <c r="D388" s="63">
        <f>COUNTIF(LIASSE75!$E:$E,STAT2015!$C388)</f>
        <v>0</v>
      </c>
      <c r="E388">
        <f>COUNTIF(liasse78[[#All],[Date]],STAT2015!$C388)</f>
        <v>0</v>
      </c>
      <c r="F388">
        <f>COUNTIF(liasse92[[#All],[Date]],STAT2015!$C388)</f>
        <v>0</v>
      </c>
      <c r="G388">
        <f>COUNTIF(liasse93[[#All],[Date]],STAT2015!$C388)</f>
        <v>0</v>
      </c>
      <c r="H388">
        <f>COUNTIF(liasse94[[#All],[Date]],STAT2015!$C388)</f>
        <v>0</v>
      </c>
      <c r="I388">
        <f>COUNTIF(liasse95[[#All],[Date]],STAT2015!$C388)</f>
        <v>0</v>
      </c>
      <c r="J388" s="52">
        <f t="shared" si="47"/>
        <v>0</v>
      </c>
    </row>
    <row r="389" spans="1:10">
      <c r="A389">
        <f t="shared" si="45"/>
        <v>29</v>
      </c>
      <c r="B389">
        <f t="shared" si="46"/>
        <v>7</v>
      </c>
      <c r="C389" s="7">
        <f t="shared" ref="C389:C452" si="48">WORKDAY(C388,1,feries)</f>
        <v>42563</v>
      </c>
      <c r="D389" s="63">
        <f>COUNTIF(LIASSE75!$E:$E,STAT2015!$C389)</f>
        <v>0</v>
      </c>
      <c r="E389">
        <f>COUNTIF(liasse78[[#All],[Date]],STAT2015!$C389)</f>
        <v>0</v>
      </c>
      <c r="F389">
        <f>COUNTIF(liasse92[[#All],[Date]],STAT2015!$C389)</f>
        <v>0</v>
      </c>
      <c r="G389">
        <f>COUNTIF(liasse93[[#All],[Date]],STAT2015!$C389)</f>
        <v>0</v>
      </c>
      <c r="H389">
        <f>COUNTIF(liasse94[[#All],[Date]],STAT2015!$C389)</f>
        <v>0</v>
      </c>
      <c r="I389">
        <f>COUNTIF(liasse95[[#All],[Date]],STAT2015!$C389)</f>
        <v>0</v>
      </c>
      <c r="J389" s="52">
        <f t="shared" si="47"/>
        <v>0</v>
      </c>
    </row>
    <row r="390" spans="1:10">
      <c r="A390">
        <f t="shared" si="45"/>
        <v>29</v>
      </c>
      <c r="B390">
        <f t="shared" si="46"/>
        <v>7</v>
      </c>
      <c r="C390" s="7">
        <f t="shared" si="48"/>
        <v>42564</v>
      </c>
      <c r="D390" s="63">
        <f>COUNTIF(LIASSE75!$E:$E,STAT2015!$C390)</f>
        <v>0</v>
      </c>
      <c r="E390">
        <f>COUNTIF(liasse78[[#All],[Date]],STAT2015!$C390)</f>
        <v>0</v>
      </c>
      <c r="F390">
        <f>COUNTIF(liasse92[[#All],[Date]],STAT2015!$C390)</f>
        <v>0</v>
      </c>
      <c r="G390">
        <f>COUNTIF(liasse93[[#All],[Date]],STAT2015!$C390)</f>
        <v>0</v>
      </c>
      <c r="H390">
        <f>COUNTIF(liasse94[[#All],[Date]],STAT2015!$C390)</f>
        <v>0</v>
      </c>
      <c r="I390">
        <f>COUNTIF(liasse95[[#All],[Date]],STAT2015!$C390)</f>
        <v>0</v>
      </c>
      <c r="J390" s="52">
        <f t="shared" si="47"/>
        <v>0</v>
      </c>
    </row>
    <row r="391" spans="1:10">
      <c r="A391">
        <f t="shared" si="45"/>
        <v>29</v>
      </c>
      <c r="B391">
        <f t="shared" si="46"/>
        <v>7</v>
      </c>
      <c r="C391" s="7">
        <f t="shared" si="48"/>
        <v>42566</v>
      </c>
      <c r="D391" s="63">
        <f>COUNTIF(LIASSE75!$E:$E,STAT2015!$C391)</f>
        <v>0</v>
      </c>
      <c r="E391">
        <f>COUNTIF(liasse78[[#All],[Date]],STAT2015!$C391)</f>
        <v>0</v>
      </c>
      <c r="F391">
        <f>COUNTIF(liasse92[[#All],[Date]],STAT2015!$C391)</f>
        <v>0</v>
      </c>
      <c r="G391">
        <f>COUNTIF(liasse93[[#All],[Date]],STAT2015!$C391)</f>
        <v>0</v>
      </c>
      <c r="H391">
        <f>COUNTIF(liasse94[[#All],[Date]],STAT2015!$C391)</f>
        <v>0</v>
      </c>
      <c r="I391">
        <f>COUNTIF(liasse95[[#All],[Date]],STAT2015!$C391)</f>
        <v>0</v>
      </c>
      <c r="J391" s="52">
        <f t="shared" si="47"/>
        <v>0</v>
      </c>
    </row>
    <row r="392" spans="1:10">
      <c r="A392">
        <f t="shared" si="45"/>
        <v>30</v>
      </c>
      <c r="B392">
        <f t="shared" si="46"/>
        <v>7</v>
      </c>
      <c r="C392" s="7">
        <f t="shared" si="48"/>
        <v>42569</v>
      </c>
      <c r="D392" s="63">
        <f>COUNTIF(LIASSE75!$E:$E,STAT2015!$C392)</f>
        <v>0</v>
      </c>
      <c r="E392">
        <f>COUNTIF(liasse78[[#All],[Date]],STAT2015!$C392)</f>
        <v>0</v>
      </c>
      <c r="F392">
        <f>COUNTIF(liasse92[[#All],[Date]],STAT2015!$C392)</f>
        <v>0</v>
      </c>
      <c r="G392">
        <f>COUNTIF(liasse93[[#All],[Date]],STAT2015!$C392)</f>
        <v>0</v>
      </c>
      <c r="H392">
        <f>COUNTIF(liasse94[[#All],[Date]],STAT2015!$C392)</f>
        <v>0</v>
      </c>
      <c r="I392">
        <f>COUNTIF(liasse95[[#All],[Date]],STAT2015!$C392)</f>
        <v>0</v>
      </c>
      <c r="J392" s="52">
        <f t="shared" si="47"/>
        <v>0</v>
      </c>
    </row>
    <row r="393" spans="1:10">
      <c r="A393">
        <f t="shared" si="45"/>
        <v>30</v>
      </c>
      <c r="B393">
        <f t="shared" si="46"/>
        <v>7</v>
      </c>
      <c r="C393" s="7">
        <f t="shared" si="48"/>
        <v>42570</v>
      </c>
      <c r="D393" s="63">
        <f>COUNTIF(LIASSE75!$E:$E,STAT2015!$C393)</f>
        <v>0</v>
      </c>
      <c r="E393">
        <f>COUNTIF(liasse78[[#All],[Date]],STAT2015!$C393)</f>
        <v>0</v>
      </c>
      <c r="F393">
        <f>COUNTIF(liasse92[[#All],[Date]],STAT2015!$C393)</f>
        <v>0</v>
      </c>
      <c r="G393">
        <f>COUNTIF(liasse93[[#All],[Date]],STAT2015!$C393)</f>
        <v>0</v>
      </c>
      <c r="H393">
        <f>COUNTIF(liasse94[[#All],[Date]],STAT2015!$C393)</f>
        <v>0</v>
      </c>
      <c r="I393">
        <f>COUNTIF(liasse95[[#All],[Date]],STAT2015!$C393)</f>
        <v>0</v>
      </c>
      <c r="J393" s="52">
        <f t="shared" si="47"/>
        <v>0</v>
      </c>
    </row>
    <row r="394" spans="1:10">
      <c r="A394">
        <f t="shared" si="45"/>
        <v>30</v>
      </c>
      <c r="B394">
        <f t="shared" si="46"/>
        <v>7</v>
      </c>
      <c r="C394" s="7">
        <f t="shared" si="48"/>
        <v>42571</v>
      </c>
      <c r="D394" s="63">
        <f>COUNTIF(LIASSE75!$E:$E,STAT2015!$C394)</f>
        <v>0</v>
      </c>
      <c r="E394">
        <f>COUNTIF(liasse78[[#All],[Date]],STAT2015!$C394)</f>
        <v>0</v>
      </c>
      <c r="F394">
        <f>COUNTIF(liasse92[[#All],[Date]],STAT2015!$C394)</f>
        <v>0</v>
      </c>
      <c r="G394">
        <f>COUNTIF(liasse93[[#All],[Date]],STAT2015!$C394)</f>
        <v>0</v>
      </c>
      <c r="H394">
        <f>COUNTIF(liasse94[[#All],[Date]],STAT2015!$C394)</f>
        <v>0</v>
      </c>
      <c r="I394">
        <f>COUNTIF(liasse95[[#All],[Date]],STAT2015!$C394)</f>
        <v>0</v>
      </c>
      <c r="J394" s="52">
        <f t="shared" si="47"/>
        <v>0</v>
      </c>
    </row>
    <row r="395" spans="1:10">
      <c r="A395">
        <f t="shared" si="45"/>
        <v>30</v>
      </c>
      <c r="B395">
        <f t="shared" si="46"/>
        <v>7</v>
      </c>
      <c r="C395" s="7">
        <f t="shared" si="48"/>
        <v>42572</v>
      </c>
      <c r="D395" s="63">
        <f>COUNTIF(LIASSE75!$E:$E,STAT2015!$C395)</f>
        <v>0</v>
      </c>
      <c r="E395">
        <f>COUNTIF(liasse78[[#All],[Date]],STAT2015!$C395)</f>
        <v>0</v>
      </c>
      <c r="F395">
        <f>COUNTIF(liasse92[[#All],[Date]],STAT2015!$C395)</f>
        <v>0</v>
      </c>
      <c r="G395">
        <f>COUNTIF(liasse93[[#All],[Date]],STAT2015!$C395)</f>
        <v>0</v>
      </c>
      <c r="H395">
        <f>COUNTIF(liasse94[[#All],[Date]],STAT2015!$C395)</f>
        <v>0</v>
      </c>
      <c r="I395">
        <f>COUNTIF(liasse95[[#All],[Date]],STAT2015!$C395)</f>
        <v>0</v>
      </c>
      <c r="J395" s="52">
        <f t="shared" si="47"/>
        <v>0</v>
      </c>
    </row>
    <row r="396" spans="1:10">
      <c r="A396">
        <f t="shared" si="45"/>
        <v>30</v>
      </c>
      <c r="B396">
        <f t="shared" si="46"/>
        <v>7</v>
      </c>
      <c r="C396" s="7">
        <f t="shared" si="48"/>
        <v>42573</v>
      </c>
      <c r="D396" s="63">
        <f>COUNTIF(LIASSE75!$E:$E,STAT2015!$C396)</f>
        <v>0</v>
      </c>
      <c r="E396">
        <f>COUNTIF(liasse78[[#All],[Date]],STAT2015!$C396)</f>
        <v>0</v>
      </c>
      <c r="F396">
        <f>COUNTIF(liasse92[[#All],[Date]],STAT2015!$C396)</f>
        <v>0</v>
      </c>
      <c r="G396">
        <f>COUNTIF(liasse93[[#All],[Date]],STAT2015!$C396)</f>
        <v>0</v>
      </c>
      <c r="H396">
        <f>COUNTIF(liasse94[[#All],[Date]],STAT2015!$C396)</f>
        <v>0</v>
      </c>
      <c r="I396">
        <f>COUNTIF(liasse95[[#All],[Date]],STAT2015!$C396)</f>
        <v>0</v>
      </c>
      <c r="J396" s="52">
        <f t="shared" si="47"/>
        <v>0</v>
      </c>
    </row>
    <row r="397" spans="1:10">
      <c r="A397">
        <f t="shared" si="45"/>
        <v>31</v>
      </c>
      <c r="B397">
        <f t="shared" si="46"/>
        <v>7</v>
      </c>
      <c r="C397" s="7">
        <f t="shared" si="48"/>
        <v>42576</v>
      </c>
      <c r="D397" s="63">
        <f>COUNTIF(LIASSE75!$E:$E,STAT2015!$C397)</f>
        <v>0</v>
      </c>
      <c r="E397">
        <f>COUNTIF(liasse78[[#All],[Date]],STAT2015!$C397)</f>
        <v>0</v>
      </c>
      <c r="F397">
        <f>COUNTIF(liasse92[[#All],[Date]],STAT2015!$C397)</f>
        <v>0</v>
      </c>
      <c r="G397">
        <f>COUNTIF(liasse93[[#All],[Date]],STAT2015!$C397)</f>
        <v>0</v>
      </c>
      <c r="H397">
        <f>COUNTIF(liasse94[[#All],[Date]],STAT2015!$C397)</f>
        <v>0</v>
      </c>
      <c r="I397">
        <f>COUNTIF(liasse95[[#All],[Date]],STAT2015!$C397)</f>
        <v>0</v>
      </c>
      <c r="J397" s="52">
        <f t="shared" si="47"/>
        <v>0</v>
      </c>
    </row>
    <row r="398" spans="1:10">
      <c r="A398">
        <f t="shared" si="45"/>
        <v>31</v>
      </c>
      <c r="B398">
        <f t="shared" si="46"/>
        <v>7</v>
      </c>
      <c r="C398" s="7">
        <f t="shared" si="48"/>
        <v>42577</v>
      </c>
      <c r="D398" s="63">
        <f>COUNTIF(LIASSE75!$E:$E,STAT2015!$C398)</f>
        <v>0</v>
      </c>
      <c r="E398">
        <f>COUNTIF(liasse78[[#All],[Date]],STAT2015!$C398)</f>
        <v>0</v>
      </c>
      <c r="F398">
        <f>COUNTIF(liasse92[[#All],[Date]],STAT2015!$C398)</f>
        <v>0</v>
      </c>
      <c r="G398">
        <f>COUNTIF(liasse93[[#All],[Date]],STAT2015!$C398)</f>
        <v>0</v>
      </c>
      <c r="H398">
        <f>COUNTIF(liasse94[[#All],[Date]],STAT2015!$C398)</f>
        <v>0</v>
      </c>
      <c r="I398">
        <f>COUNTIF(liasse95[[#All],[Date]],STAT2015!$C398)</f>
        <v>0</v>
      </c>
      <c r="J398" s="52">
        <f t="shared" si="47"/>
        <v>0</v>
      </c>
    </row>
    <row r="399" spans="1:10">
      <c r="A399">
        <f t="shared" si="45"/>
        <v>31</v>
      </c>
      <c r="B399">
        <f t="shared" si="46"/>
        <v>7</v>
      </c>
      <c r="C399" s="7">
        <f t="shared" si="48"/>
        <v>42578</v>
      </c>
      <c r="D399" s="63">
        <f>COUNTIF(LIASSE75!$E:$E,STAT2015!$C399)</f>
        <v>0</v>
      </c>
      <c r="E399">
        <f>COUNTIF(liasse78[[#All],[Date]],STAT2015!$C399)</f>
        <v>0</v>
      </c>
      <c r="F399">
        <f>COUNTIF(liasse92[[#All],[Date]],STAT2015!$C399)</f>
        <v>0</v>
      </c>
      <c r="G399">
        <f>COUNTIF(liasse93[[#All],[Date]],STAT2015!$C399)</f>
        <v>0</v>
      </c>
      <c r="H399">
        <f>COUNTIF(liasse94[[#All],[Date]],STAT2015!$C399)</f>
        <v>0</v>
      </c>
      <c r="I399">
        <f>COUNTIF(liasse95[[#All],[Date]],STAT2015!$C399)</f>
        <v>0</v>
      </c>
      <c r="J399" s="52">
        <f t="shared" si="47"/>
        <v>0</v>
      </c>
    </row>
    <row r="400" spans="1:10">
      <c r="A400">
        <f t="shared" si="45"/>
        <v>31</v>
      </c>
      <c r="B400">
        <f t="shared" si="46"/>
        <v>7</v>
      </c>
      <c r="C400" s="7">
        <f t="shared" si="48"/>
        <v>42579</v>
      </c>
      <c r="D400" s="63">
        <f>COUNTIF(LIASSE75!$E:$E,STAT2015!$C400)</f>
        <v>0</v>
      </c>
      <c r="E400">
        <f>COUNTIF(liasse78[[#All],[Date]],STAT2015!$C400)</f>
        <v>0</v>
      </c>
      <c r="F400">
        <f>COUNTIF(liasse92[[#All],[Date]],STAT2015!$C400)</f>
        <v>0</v>
      </c>
      <c r="G400">
        <f>COUNTIF(liasse93[[#All],[Date]],STAT2015!$C400)</f>
        <v>0</v>
      </c>
      <c r="H400">
        <f>COUNTIF(liasse94[[#All],[Date]],STAT2015!$C400)</f>
        <v>0</v>
      </c>
      <c r="I400">
        <f>COUNTIF(liasse95[[#All],[Date]],STAT2015!$C400)</f>
        <v>0</v>
      </c>
      <c r="J400" s="52">
        <f t="shared" si="47"/>
        <v>0</v>
      </c>
    </row>
    <row r="401" spans="1:10">
      <c r="A401">
        <f t="shared" si="45"/>
        <v>31</v>
      </c>
      <c r="B401">
        <f t="shared" si="46"/>
        <v>7</v>
      </c>
      <c r="C401" s="7">
        <f t="shared" si="48"/>
        <v>42580</v>
      </c>
      <c r="D401" s="63">
        <f>COUNTIF(LIASSE75!$E:$E,STAT2015!$C401)</f>
        <v>0</v>
      </c>
      <c r="E401">
        <f>COUNTIF(liasse78[[#All],[Date]],STAT2015!$C401)</f>
        <v>0</v>
      </c>
      <c r="F401">
        <f>COUNTIF(liasse92[[#All],[Date]],STAT2015!$C401)</f>
        <v>0</v>
      </c>
      <c r="G401">
        <f>COUNTIF(liasse93[[#All],[Date]],STAT2015!$C401)</f>
        <v>0</v>
      </c>
      <c r="H401">
        <f>COUNTIF(liasse94[[#All],[Date]],STAT2015!$C401)</f>
        <v>0</v>
      </c>
      <c r="I401">
        <f>COUNTIF(liasse95[[#All],[Date]],STAT2015!$C401)</f>
        <v>0</v>
      </c>
      <c r="J401" s="52">
        <f t="shared" si="47"/>
        <v>0</v>
      </c>
    </row>
    <row r="402" spans="1:10">
      <c r="A402">
        <f t="shared" si="45"/>
        <v>32</v>
      </c>
      <c r="B402">
        <f t="shared" si="46"/>
        <v>8</v>
      </c>
      <c r="C402" s="7">
        <f t="shared" si="48"/>
        <v>42583</v>
      </c>
      <c r="D402" s="63">
        <f>COUNTIF(LIASSE75!$E:$E,STAT2015!$C402)</f>
        <v>0</v>
      </c>
      <c r="E402">
        <f>COUNTIF(liasse78[[#All],[Date]],STAT2015!$C402)</f>
        <v>0</v>
      </c>
      <c r="F402">
        <f>COUNTIF(liasse92[[#All],[Date]],STAT2015!$C402)</f>
        <v>0</v>
      </c>
      <c r="G402">
        <f>COUNTIF(liasse93[[#All],[Date]],STAT2015!$C402)</f>
        <v>0</v>
      </c>
      <c r="H402">
        <f>COUNTIF(liasse94[[#All],[Date]],STAT2015!$C402)</f>
        <v>0</v>
      </c>
      <c r="I402">
        <f>COUNTIF(liasse95[[#All],[Date]],STAT2015!$C402)</f>
        <v>0</v>
      </c>
      <c r="J402" s="52">
        <f t="shared" si="47"/>
        <v>0</v>
      </c>
    </row>
    <row r="403" spans="1:10">
      <c r="A403">
        <f t="shared" si="45"/>
        <v>32</v>
      </c>
      <c r="B403">
        <f t="shared" si="46"/>
        <v>8</v>
      </c>
      <c r="C403" s="7">
        <f t="shared" si="48"/>
        <v>42584</v>
      </c>
      <c r="D403" s="63">
        <f>COUNTIF(LIASSE75!$E:$E,STAT2015!$C403)</f>
        <v>0</v>
      </c>
      <c r="E403">
        <f>COUNTIF(liasse78[[#All],[Date]],STAT2015!$C403)</f>
        <v>0</v>
      </c>
      <c r="F403">
        <f>COUNTIF(liasse92[[#All],[Date]],STAT2015!$C403)</f>
        <v>0</v>
      </c>
      <c r="G403">
        <f>COUNTIF(liasse93[[#All],[Date]],STAT2015!$C403)</f>
        <v>0</v>
      </c>
      <c r="H403">
        <f>COUNTIF(liasse94[[#All],[Date]],STAT2015!$C403)</f>
        <v>0</v>
      </c>
      <c r="I403">
        <f>COUNTIF(liasse95[[#All],[Date]],STAT2015!$C403)</f>
        <v>0</v>
      </c>
      <c r="J403" s="52">
        <f t="shared" si="47"/>
        <v>0</v>
      </c>
    </row>
    <row r="404" spans="1:10">
      <c r="A404">
        <f t="shared" si="45"/>
        <v>32</v>
      </c>
      <c r="B404">
        <f t="shared" si="46"/>
        <v>8</v>
      </c>
      <c r="C404" s="7">
        <f t="shared" si="48"/>
        <v>42585</v>
      </c>
      <c r="D404" s="63">
        <f>COUNTIF(LIASSE75!$E:$E,STAT2015!$C404)</f>
        <v>0</v>
      </c>
      <c r="E404">
        <f>COUNTIF(liasse78[[#All],[Date]],STAT2015!$C404)</f>
        <v>0</v>
      </c>
      <c r="F404">
        <f>COUNTIF(liasse92[[#All],[Date]],STAT2015!$C404)</f>
        <v>0</v>
      </c>
      <c r="G404">
        <f>COUNTIF(liasse93[[#All],[Date]],STAT2015!$C404)</f>
        <v>0</v>
      </c>
      <c r="H404">
        <f>COUNTIF(liasse94[[#All],[Date]],STAT2015!$C404)</f>
        <v>0</v>
      </c>
      <c r="I404">
        <f>COUNTIF(liasse95[[#All],[Date]],STAT2015!$C404)</f>
        <v>0</v>
      </c>
      <c r="J404" s="52">
        <f t="shared" si="47"/>
        <v>0</v>
      </c>
    </row>
    <row r="405" spans="1:10">
      <c r="A405">
        <f t="shared" si="45"/>
        <v>32</v>
      </c>
      <c r="B405">
        <f t="shared" si="46"/>
        <v>8</v>
      </c>
      <c r="C405" s="7">
        <f t="shared" si="48"/>
        <v>42586</v>
      </c>
      <c r="D405" s="63">
        <f>COUNTIF(LIASSE75!$E:$E,STAT2015!$C405)</f>
        <v>0</v>
      </c>
      <c r="E405">
        <f>COUNTIF(liasse78[[#All],[Date]],STAT2015!$C405)</f>
        <v>0</v>
      </c>
      <c r="F405">
        <f>COUNTIF(liasse92[[#All],[Date]],STAT2015!$C405)</f>
        <v>0</v>
      </c>
      <c r="G405">
        <f>COUNTIF(liasse93[[#All],[Date]],STAT2015!$C405)</f>
        <v>0</v>
      </c>
      <c r="H405">
        <f>COUNTIF(liasse94[[#All],[Date]],STAT2015!$C405)</f>
        <v>0</v>
      </c>
      <c r="I405">
        <f>COUNTIF(liasse95[[#All],[Date]],STAT2015!$C405)</f>
        <v>0</v>
      </c>
      <c r="J405" s="52">
        <f t="shared" si="47"/>
        <v>0</v>
      </c>
    </row>
    <row r="406" spans="1:10">
      <c r="A406">
        <f t="shared" si="45"/>
        <v>32</v>
      </c>
      <c r="B406">
        <f t="shared" si="46"/>
        <v>8</v>
      </c>
      <c r="C406" s="7">
        <f t="shared" si="48"/>
        <v>42587</v>
      </c>
      <c r="D406" s="63">
        <f>COUNTIF(LIASSE75!$E:$E,STAT2015!$C406)</f>
        <v>0</v>
      </c>
      <c r="E406">
        <f>COUNTIF(liasse78[[#All],[Date]],STAT2015!$C406)</f>
        <v>0</v>
      </c>
      <c r="F406">
        <f>COUNTIF(liasse92[[#All],[Date]],STAT2015!$C406)</f>
        <v>0</v>
      </c>
      <c r="G406">
        <f>COUNTIF(liasse93[[#All],[Date]],STAT2015!$C406)</f>
        <v>0</v>
      </c>
      <c r="H406">
        <f>COUNTIF(liasse94[[#All],[Date]],STAT2015!$C406)</f>
        <v>0</v>
      </c>
      <c r="I406">
        <f>COUNTIF(liasse95[[#All],[Date]],STAT2015!$C406)</f>
        <v>0</v>
      </c>
      <c r="J406" s="52">
        <f t="shared" si="47"/>
        <v>0</v>
      </c>
    </row>
    <row r="407" spans="1:10">
      <c r="A407">
        <f t="shared" si="45"/>
        <v>33</v>
      </c>
      <c r="B407">
        <f t="shared" si="46"/>
        <v>8</v>
      </c>
      <c r="C407" s="7">
        <f t="shared" si="48"/>
        <v>42590</v>
      </c>
      <c r="D407" s="63">
        <f>COUNTIF(LIASSE75!$E:$E,STAT2015!$C407)</f>
        <v>0</v>
      </c>
      <c r="E407">
        <f>COUNTIF(liasse78[[#All],[Date]],STAT2015!$C407)</f>
        <v>0</v>
      </c>
      <c r="F407">
        <f>COUNTIF(liasse92[[#All],[Date]],STAT2015!$C407)</f>
        <v>0</v>
      </c>
      <c r="G407">
        <f>COUNTIF(liasse93[[#All],[Date]],STAT2015!$C407)</f>
        <v>0</v>
      </c>
      <c r="H407">
        <f>COUNTIF(liasse94[[#All],[Date]],STAT2015!$C407)</f>
        <v>0</v>
      </c>
      <c r="I407">
        <f>COUNTIF(liasse95[[#All],[Date]],STAT2015!$C407)</f>
        <v>0</v>
      </c>
      <c r="J407" s="52">
        <f t="shared" si="47"/>
        <v>0</v>
      </c>
    </row>
    <row r="408" spans="1:10">
      <c r="A408">
        <f t="shared" si="45"/>
        <v>33</v>
      </c>
      <c r="B408">
        <f t="shared" si="46"/>
        <v>8</v>
      </c>
      <c r="C408" s="7">
        <f t="shared" si="48"/>
        <v>42591</v>
      </c>
      <c r="D408" s="63">
        <f>COUNTIF(LIASSE75!$E:$E,STAT2015!$C408)</f>
        <v>0</v>
      </c>
      <c r="E408">
        <f>COUNTIF(liasse78[[#All],[Date]],STAT2015!$C408)</f>
        <v>0</v>
      </c>
      <c r="F408">
        <f>COUNTIF(liasse92[[#All],[Date]],STAT2015!$C408)</f>
        <v>0</v>
      </c>
      <c r="G408">
        <f>COUNTIF(liasse93[[#All],[Date]],STAT2015!$C408)</f>
        <v>0</v>
      </c>
      <c r="H408">
        <f>COUNTIF(liasse94[[#All],[Date]],STAT2015!$C408)</f>
        <v>0</v>
      </c>
      <c r="I408">
        <f>COUNTIF(liasse95[[#All],[Date]],STAT2015!$C408)</f>
        <v>0</v>
      </c>
      <c r="J408" s="52">
        <f t="shared" si="47"/>
        <v>0</v>
      </c>
    </row>
    <row r="409" spans="1:10">
      <c r="A409">
        <f t="shared" si="45"/>
        <v>33</v>
      </c>
      <c r="B409">
        <f t="shared" si="46"/>
        <v>8</v>
      </c>
      <c r="C409" s="7">
        <f t="shared" si="48"/>
        <v>42592</v>
      </c>
      <c r="D409" s="63">
        <f>COUNTIF(LIASSE75!$E:$E,STAT2015!$C409)</f>
        <v>0</v>
      </c>
      <c r="E409">
        <f>COUNTIF(liasse78[[#All],[Date]],STAT2015!$C409)</f>
        <v>0</v>
      </c>
      <c r="F409">
        <f>COUNTIF(liasse92[[#All],[Date]],STAT2015!$C409)</f>
        <v>0</v>
      </c>
      <c r="G409">
        <f>COUNTIF(liasse93[[#All],[Date]],STAT2015!$C409)</f>
        <v>0</v>
      </c>
      <c r="H409">
        <f>COUNTIF(liasse94[[#All],[Date]],STAT2015!$C409)</f>
        <v>0</v>
      </c>
      <c r="I409">
        <f>COUNTIF(liasse95[[#All],[Date]],STAT2015!$C409)</f>
        <v>0</v>
      </c>
      <c r="J409" s="52">
        <f t="shared" si="47"/>
        <v>0</v>
      </c>
    </row>
    <row r="410" spans="1:10">
      <c r="A410">
        <f t="shared" si="45"/>
        <v>33</v>
      </c>
      <c r="B410">
        <f t="shared" si="46"/>
        <v>8</v>
      </c>
      <c r="C410" s="7">
        <f t="shared" si="48"/>
        <v>42593</v>
      </c>
      <c r="D410" s="63">
        <f>COUNTIF(LIASSE75!$E:$E,STAT2015!$C410)</f>
        <v>0</v>
      </c>
      <c r="E410">
        <f>COUNTIF(liasse78[[#All],[Date]],STAT2015!$C410)</f>
        <v>0</v>
      </c>
      <c r="F410">
        <f>COUNTIF(liasse92[[#All],[Date]],STAT2015!$C410)</f>
        <v>0</v>
      </c>
      <c r="G410">
        <f>COUNTIF(liasse93[[#All],[Date]],STAT2015!$C410)</f>
        <v>0</v>
      </c>
      <c r="H410">
        <f>COUNTIF(liasse94[[#All],[Date]],STAT2015!$C410)</f>
        <v>0</v>
      </c>
      <c r="I410">
        <f>COUNTIF(liasse95[[#All],[Date]],STAT2015!$C410)</f>
        <v>0</v>
      </c>
      <c r="J410" s="52">
        <f t="shared" si="47"/>
        <v>0</v>
      </c>
    </row>
    <row r="411" spans="1:10">
      <c r="A411">
        <f t="shared" si="45"/>
        <v>33</v>
      </c>
      <c r="B411">
        <f t="shared" si="46"/>
        <v>8</v>
      </c>
      <c r="C411" s="7">
        <f t="shared" si="48"/>
        <v>42594</v>
      </c>
      <c r="D411" s="63">
        <f>COUNTIF(LIASSE75!$E:$E,STAT2015!$C411)</f>
        <v>0</v>
      </c>
      <c r="E411">
        <f>COUNTIF(liasse78[[#All],[Date]],STAT2015!$C411)</f>
        <v>0</v>
      </c>
      <c r="F411">
        <f>COUNTIF(liasse92[[#All],[Date]],STAT2015!$C411)</f>
        <v>0</v>
      </c>
      <c r="G411">
        <f>COUNTIF(liasse93[[#All],[Date]],STAT2015!$C411)</f>
        <v>0</v>
      </c>
      <c r="H411">
        <f>COUNTIF(liasse94[[#All],[Date]],STAT2015!$C411)</f>
        <v>0</v>
      </c>
      <c r="I411">
        <f>COUNTIF(liasse95[[#All],[Date]],STAT2015!$C411)</f>
        <v>0</v>
      </c>
      <c r="J411" s="52">
        <f t="shared" si="47"/>
        <v>0</v>
      </c>
    </row>
    <row r="412" spans="1:10">
      <c r="A412">
        <f t="shared" si="45"/>
        <v>34</v>
      </c>
      <c r="B412">
        <f t="shared" si="46"/>
        <v>8</v>
      </c>
      <c r="C412" s="7">
        <f t="shared" si="48"/>
        <v>42598</v>
      </c>
      <c r="D412" s="63">
        <f>COUNTIF(LIASSE75!$E:$E,STAT2015!$C412)</f>
        <v>0</v>
      </c>
      <c r="E412">
        <f>COUNTIF(liasse78[[#All],[Date]],STAT2015!$C412)</f>
        <v>0</v>
      </c>
      <c r="F412">
        <f>COUNTIF(liasse92[[#All],[Date]],STAT2015!$C412)</f>
        <v>0</v>
      </c>
      <c r="G412">
        <f>COUNTIF(liasse93[[#All],[Date]],STAT2015!$C412)</f>
        <v>0</v>
      </c>
      <c r="H412">
        <f>COUNTIF(liasse94[[#All],[Date]],STAT2015!$C412)</f>
        <v>0</v>
      </c>
      <c r="I412">
        <f>COUNTIF(liasse95[[#All],[Date]],STAT2015!$C412)</f>
        <v>0</v>
      </c>
      <c r="J412" s="52">
        <f t="shared" si="47"/>
        <v>0</v>
      </c>
    </row>
    <row r="413" spans="1:10">
      <c r="A413">
        <f t="shared" si="45"/>
        <v>34</v>
      </c>
      <c r="B413">
        <f t="shared" si="46"/>
        <v>8</v>
      </c>
      <c r="C413" s="7">
        <f t="shared" si="48"/>
        <v>42599</v>
      </c>
      <c r="D413" s="63">
        <f>COUNTIF(LIASSE75!$E:$E,STAT2015!$C413)</f>
        <v>0</v>
      </c>
      <c r="E413">
        <f>COUNTIF(liasse78[[#All],[Date]],STAT2015!$C413)</f>
        <v>0</v>
      </c>
      <c r="F413">
        <f>COUNTIF(liasse92[[#All],[Date]],STAT2015!$C413)</f>
        <v>0</v>
      </c>
      <c r="G413">
        <f>COUNTIF(liasse93[[#All],[Date]],STAT2015!$C413)</f>
        <v>0</v>
      </c>
      <c r="H413">
        <f>COUNTIF(liasse94[[#All],[Date]],STAT2015!$C413)</f>
        <v>0</v>
      </c>
      <c r="I413">
        <f>COUNTIF(liasse95[[#All],[Date]],STAT2015!$C413)</f>
        <v>0</v>
      </c>
      <c r="J413" s="52">
        <f t="shared" si="47"/>
        <v>0</v>
      </c>
    </row>
    <row r="414" spans="1:10">
      <c r="A414">
        <f t="shared" si="45"/>
        <v>34</v>
      </c>
      <c r="B414">
        <f t="shared" si="46"/>
        <v>8</v>
      </c>
      <c r="C414" s="7">
        <f t="shared" si="48"/>
        <v>42600</v>
      </c>
      <c r="D414" s="63">
        <f>COUNTIF(LIASSE75!$E:$E,STAT2015!$C414)</f>
        <v>0</v>
      </c>
      <c r="E414">
        <f>COUNTIF(liasse78[[#All],[Date]],STAT2015!$C414)</f>
        <v>0</v>
      </c>
      <c r="F414">
        <f>COUNTIF(liasse92[[#All],[Date]],STAT2015!$C414)</f>
        <v>0</v>
      </c>
      <c r="G414">
        <f>COUNTIF(liasse93[[#All],[Date]],STAT2015!$C414)</f>
        <v>0</v>
      </c>
      <c r="H414">
        <f>COUNTIF(liasse94[[#All],[Date]],STAT2015!$C414)</f>
        <v>0</v>
      </c>
      <c r="I414">
        <f>COUNTIF(liasse95[[#All],[Date]],STAT2015!$C414)</f>
        <v>0</v>
      </c>
      <c r="J414" s="52">
        <f t="shared" si="47"/>
        <v>0</v>
      </c>
    </row>
    <row r="415" spans="1:10">
      <c r="A415">
        <f t="shared" si="45"/>
        <v>34</v>
      </c>
      <c r="B415">
        <f t="shared" si="46"/>
        <v>8</v>
      </c>
      <c r="C415" s="7">
        <f t="shared" si="48"/>
        <v>42601</v>
      </c>
      <c r="D415" s="63">
        <f>COUNTIF(LIASSE75!$E:$E,STAT2015!$C415)</f>
        <v>0</v>
      </c>
      <c r="E415">
        <f>COUNTIF(liasse78[[#All],[Date]],STAT2015!$C415)</f>
        <v>0</v>
      </c>
      <c r="F415">
        <f>COUNTIF(liasse92[[#All],[Date]],STAT2015!$C415)</f>
        <v>0</v>
      </c>
      <c r="G415">
        <f>COUNTIF(liasse93[[#All],[Date]],STAT2015!$C415)</f>
        <v>0</v>
      </c>
      <c r="H415">
        <f>COUNTIF(liasse94[[#All],[Date]],STAT2015!$C415)</f>
        <v>0</v>
      </c>
      <c r="I415">
        <f>COUNTIF(liasse95[[#All],[Date]],STAT2015!$C415)</f>
        <v>0</v>
      </c>
      <c r="J415" s="52">
        <f t="shared" si="47"/>
        <v>0</v>
      </c>
    </row>
    <row r="416" spans="1:10">
      <c r="A416">
        <f t="shared" si="45"/>
        <v>35</v>
      </c>
      <c r="B416">
        <f t="shared" si="46"/>
        <v>8</v>
      </c>
      <c r="C416" s="7">
        <f t="shared" si="48"/>
        <v>42604</v>
      </c>
      <c r="D416" s="63">
        <f>COUNTIF(LIASSE75!$E:$E,STAT2015!$C416)</f>
        <v>0</v>
      </c>
      <c r="E416">
        <f>COUNTIF(liasse78[[#All],[Date]],STAT2015!$C416)</f>
        <v>0</v>
      </c>
      <c r="F416">
        <f>COUNTIF(liasse92[[#All],[Date]],STAT2015!$C416)</f>
        <v>0</v>
      </c>
      <c r="G416">
        <f>COUNTIF(liasse93[[#All],[Date]],STAT2015!$C416)</f>
        <v>0</v>
      </c>
      <c r="H416">
        <f>COUNTIF(liasse94[[#All],[Date]],STAT2015!$C416)</f>
        <v>0</v>
      </c>
      <c r="I416">
        <f>COUNTIF(liasse95[[#All],[Date]],STAT2015!$C416)</f>
        <v>0</v>
      </c>
      <c r="J416" s="52">
        <f t="shared" si="47"/>
        <v>0</v>
      </c>
    </row>
    <row r="417" spans="1:10">
      <c r="A417">
        <f t="shared" si="45"/>
        <v>35</v>
      </c>
      <c r="B417">
        <f t="shared" si="46"/>
        <v>8</v>
      </c>
      <c r="C417" s="7">
        <f t="shared" si="48"/>
        <v>42605</v>
      </c>
      <c r="D417" s="63">
        <f>COUNTIF(LIASSE75!$E:$E,STAT2015!$C417)</f>
        <v>0</v>
      </c>
      <c r="E417">
        <f>COUNTIF(liasse78[[#All],[Date]],STAT2015!$C417)</f>
        <v>0</v>
      </c>
      <c r="F417">
        <f>COUNTIF(liasse92[[#All],[Date]],STAT2015!$C417)</f>
        <v>0</v>
      </c>
      <c r="G417">
        <f>COUNTIF(liasse93[[#All],[Date]],STAT2015!$C417)</f>
        <v>0</v>
      </c>
      <c r="H417">
        <f>COUNTIF(liasse94[[#All],[Date]],STAT2015!$C417)</f>
        <v>0</v>
      </c>
      <c r="I417">
        <f>COUNTIF(liasse95[[#All],[Date]],STAT2015!$C417)</f>
        <v>0</v>
      </c>
      <c r="J417" s="52">
        <f t="shared" si="47"/>
        <v>0</v>
      </c>
    </row>
    <row r="418" spans="1:10">
      <c r="A418">
        <f t="shared" si="45"/>
        <v>35</v>
      </c>
      <c r="B418">
        <f t="shared" si="46"/>
        <v>8</v>
      </c>
      <c r="C418" s="7">
        <f t="shared" si="48"/>
        <v>42606</v>
      </c>
      <c r="D418" s="63">
        <f>COUNTIF(LIASSE75!$E:$E,STAT2015!$C418)</f>
        <v>0</v>
      </c>
      <c r="E418">
        <f>COUNTIF(liasse78[[#All],[Date]],STAT2015!$C418)</f>
        <v>0</v>
      </c>
      <c r="F418">
        <f>COUNTIF(liasse92[[#All],[Date]],STAT2015!$C418)</f>
        <v>0</v>
      </c>
      <c r="G418">
        <f>COUNTIF(liasse93[[#All],[Date]],STAT2015!$C418)</f>
        <v>0</v>
      </c>
      <c r="H418">
        <f>COUNTIF(liasse94[[#All],[Date]],STAT2015!$C418)</f>
        <v>0</v>
      </c>
      <c r="I418">
        <f>COUNTIF(liasse95[[#All],[Date]],STAT2015!$C418)</f>
        <v>0</v>
      </c>
      <c r="J418" s="52">
        <f t="shared" si="47"/>
        <v>0</v>
      </c>
    </row>
    <row r="419" spans="1:10">
      <c r="A419">
        <f t="shared" si="45"/>
        <v>35</v>
      </c>
      <c r="B419">
        <f t="shared" si="46"/>
        <v>8</v>
      </c>
      <c r="C419" s="7">
        <f t="shared" si="48"/>
        <v>42607</v>
      </c>
      <c r="D419" s="63">
        <f>COUNTIF(LIASSE75!$E:$E,STAT2015!$C419)</f>
        <v>0</v>
      </c>
      <c r="E419">
        <f>COUNTIF(liasse78[[#All],[Date]],STAT2015!$C419)</f>
        <v>0</v>
      </c>
      <c r="F419">
        <f>COUNTIF(liasse92[[#All],[Date]],STAT2015!$C419)</f>
        <v>0</v>
      </c>
      <c r="G419">
        <f>COUNTIF(liasse93[[#All],[Date]],STAT2015!$C419)</f>
        <v>0</v>
      </c>
      <c r="H419">
        <f>COUNTIF(liasse94[[#All],[Date]],STAT2015!$C419)</f>
        <v>0</v>
      </c>
      <c r="I419">
        <f>COUNTIF(liasse95[[#All],[Date]],STAT2015!$C419)</f>
        <v>0</v>
      </c>
      <c r="J419" s="52">
        <f t="shared" si="47"/>
        <v>0</v>
      </c>
    </row>
    <row r="420" spans="1:10">
      <c r="A420">
        <f t="shared" si="45"/>
        <v>35</v>
      </c>
      <c r="B420">
        <f t="shared" si="46"/>
        <v>8</v>
      </c>
      <c r="C420" s="7">
        <f t="shared" si="48"/>
        <v>42608</v>
      </c>
      <c r="D420" s="63">
        <f>COUNTIF(LIASSE75!$E:$E,STAT2015!$C420)</f>
        <v>0</v>
      </c>
      <c r="E420">
        <f>COUNTIF(liasse78[[#All],[Date]],STAT2015!$C420)</f>
        <v>0</v>
      </c>
      <c r="F420">
        <f>COUNTIF(liasse92[[#All],[Date]],STAT2015!$C420)</f>
        <v>0</v>
      </c>
      <c r="G420">
        <f>COUNTIF(liasse93[[#All],[Date]],STAT2015!$C420)</f>
        <v>0</v>
      </c>
      <c r="H420">
        <f>COUNTIF(liasse94[[#All],[Date]],STAT2015!$C420)</f>
        <v>0</v>
      </c>
      <c r="I420">
        <f>COUNTIF(liasse95[[#All],[Date]],STAT2015!$C420)</f>
        <v>0</v>
      </c>
      <c r="J420" s="52">
        <f t="shared" si="47"/>
        <v>0</v>
      </c>
    </row>
    <row r="421" spans="1:10">
      <c r="A421">
        <f t="shared" si="45"/>
        <v>36</v>
      </c>
      <c r="B421">
        <f t="shared" si="46"/>
        <v>8</v>
      </c>
      <c r="C421" s="7">
        <f t="shared" si="48"/>
        <v>42611</v>
      </c>
      <c r="D421" s="63">
        <f>COUNTIF(LIASSE75!$E:$E,STAT2015!$C421)</f>
        <v>0</v>
      </c>
      <c r="E421">
        <f>COUNTIF(liasse78[[#All],[Date]],STAT2015!$C421)</f>
        <v>0</v>
      </c>
      <c r="F421">
        <f>COUNTIF(liasse92[[#All],[Date]],STAT2015!$C421)</f>
        <v>0</v>
      </c>
      <c r="G421">
        <f>COUNTIF(liasse93[[#All],[Date]],STAT2015!$C421)</f>
        <v>0</v>
      </c>
      <c r="H421">
        <f>COUNTIF(liasse94[[#All],[Date]],STAT2015!$C421)</f>
        <v>0</v>
      </c>
      <c r="I421">
        <f>COUNTIF(liasse95[[#All],[Date]],STAT2015!$C421)</f>
        <v>0</v>
      </c>
      <c r="J421" s="52">
        <f t="shared" si="47"/>
        <v>0</v>
      </c>
    </row>
    <row r="422" spans="1:10">
      <c r="A422">
        <f t="shared" si="45"/>
        <v>36</v>
      </c>
      <c r="B422">
        <f t="shared" si="46"/>
        <v>8</v>
      </c>
      <c r="C422" s="7">
        <f t="shared" si="48"/>
        <v>42612</v>
      </c>
      <c r="D422" s="63">
        <f>COUNTIF(LIASSE75!$E:$E,STAT2015!$C422)</f>
        <v>0</v>
      </c>
      <c r="E422">
        <f>COUNTIF(liasse78[[#All],[Date]],STAT2015!$C422)</f>
        <v>0</v>
      </c>
      <c r="F422">
        <f>COUNTIF(liasse92[[#All],[Date]],STAT2015!$C422)</f>
        <v>0</v>
      </c>
      <c r="G422">
        <f>COUNTIF(liasse93[[#All],[Date]],STAT2015!$C422)</f>
        <v>0</v>
      </c>
      <c r="H422">
        <f>COUNTIF(liasse94[[#All],[Date]],STAT2015!$C422)</f>
        <v>0</v>
      </c>
      <c r="I422">
        <f>COUNTIF(liasse95[[#All],[Date]],STAT2015!$C422)</f>
        <v>0</v>
      </c>
      <c r="J422" s="52">
        <f t="shared" si="47"/>
        <v>0</v>
      </c>
    </row>
    <row r="423" spans="1:10">
      <c r="A423">
        <f t="shared" si="45"/>
        <v>36</v>
      </c>
      <c r="B423">
        <f t="shared" si="46"/>
        <v>8</v>
      </c>
      <c r="C423" s="7">
        <f t="shared" si="48"/>
        <v>42613</v>
      </c>
      <c r="D423" s="63">
        <f>COUNTIF(LIASSE75!$E:$E,STAT2015!$C423)</f>
        <v>0</v>
      </c>
      <c r="E423">
        <f>COUNTIF(liasse78[[#All],[Date]],STAT2015!$C423)</f>
        <v>0</v>
      </c>
      <c r="F423">
        <f>COUNTIF(liasse92[[#All],[Date]],STAT2015!$C423)</f>
        <v>0</v>
      </c>
      <c r="G423">
        <f>COUNTIF(liasse93[[#All],[Date]],STAT2015!$C423)</f>
        <v>0</v>
      </c>
      <c r="H423">
        <f>COUNTIF(liasse94[[#All],[Date]],STAT2015!$C423)</f>
        <v>0</v>
      </c>
      <c r="I423">
        <f>COUNTIF(liasse95[[#All],[Date]],STAT2015!$C423)</f>
        <v>0</v>
      </c>
      <c r="J423" s="52">
        <f t="shared" si="47"/>
        <v>0</v>
      </c>
    </row>
    <row r="424" spans="1:10">
      <c r="A424">
        <f t="shared" si="45"/>
        <v>36</v>
      </c>
      <c r="B424">
        <f t="shared" si="46"/>
        <v>9</v>
      </c>
      <c r="C424" s="7">
        <f t="shared" si="48"/>
        <v>42614</v>
      </c>
      <c r="D424" s="63">
        <f>COUNTIF(LIASSE75!$E:$E,STAT2015!$C424)</f>
        <v>0</v>
      </c>
      <c r="E424">
        <f>COUNTIF(liasse78[[#All],[Date]],STAT2015!$C424)</f>
        <v>0</v>
      </c>
      <c r="F424">
        <f>COUNTIF(liasse92[[#All],[Date]],STAT2015!$C424)</f>
        <v>0</v>
      </c>
      <c r="G424">
        <f>COUNTIF(liasse93[[#All],[Date]],STAT2015!$C424)</f>
        <v>0</v>
      </c>
      <c r="H424">
        <f>COUNTIF(liasse94[[#All],[Date]],STAT2015!$C424)</f>
        <v>0</v>
      </c>
      <c r="I424">
        <f>COUNTIF(liasse95[[#All],[Date]],STAT2015!$C424)</f>
        <v>0</v>
      </c>
      <c r="J424" s="52">
        <f t="shared" si="47"/>
        <v>0</v>
      </c>
    </row>
    <row r="425" spans="1:10">
      <c r="A425">
        <f t="shared" si="45"/>
        <v>36</v>
      </c>
      <c r="B425">
        <f t="shared" si="46"/>
        <v>9</v>
      </c>
      <c r="C425" s="7">
        <f t="shared" si="48"/>
        <v>42615</v>
      </c>
      <c r="D425" s="63">
        <f>COUNTIF(LIASSE75!$E:$E,STAT2015!$C425)</f>
        <v>0</v>
      </c>
      <c r="E425">
        <f>COUNTIF(liasse78[[#All],[Date]],STAT2015!$C425)</f>
        <v>0</v>
      </c>
      <c r="F425">
        <f>COUNTIF(liasse92[[#All],[Date]],STAT2015!$C425)</f>
        <v>0</v>
      </c>
      <c r="G425">
        <f>COUNTIF(liasse93[[#All],[Date]],STAT2015!$C425)</f>
        <v>0</v>
      </c>
      <c r="H425">
        <f>COUNTIF(liasse94[[#All],[Date]],STAT2015!$C425)</f>
        <v>0</v>
      </c>
      <c r="I425">
        <f>COUNTIF(liasse95[[#All],[Date]],STAT2015!$C425)</f>
        <v>0</v>
      </c>
      <c r="J425" s="52">
        <f t="shared" si="47"/>
        <v>0</v>
      </c>
    </row>
    <row r="426" spans="1:10">
      <c r="A426">
        <f t="shared" si="45"/>
        <v>37</v>
      </c>
      <c r="B426">
        <f t="shared" si="46"/>
        <v>9</v>
      </c>
      <c r="C426" s="7">
        <f t="shared" si="48"/>
        <v>42618</v>
      </c>
      <c r="D426" s="63">
        <f>COUNTIF(LIASSE75!$E:$E,STAT2015!$C426)</f>
        <v>0</v>
      </c>
      <c r="E426">
        <f>COUNTIF(liasse78[[#All],[Date]],STAT2015!$C426)</f>
        <v>0</v>
      </c>
      <c r="F426">
        <f>COUNTIF(liasse92[[#All],[Date]],STAT2015!$C426)</f>
        <v>0</v>
      </c>
      <c r="G426">
        <f>COUNTIF(liasse93[[#All],[Date]],STAT2015!$C426)</f>
        <v>0</v>
      </c>
      <c r="H426">
        <f>COUNTIF(liasse94[[#All],[Date]],STAT2015!$C426)</f>
        <v>0</v>
      </c>
      <c r="I426">
        <f>COUNTIF(liasse95[[#All],[Date]],STAT2015!$C426)</f>
        <v>0</v>
      </c>
      <c r="J426" s="52">
        <f t="shared" si="47"/>
        <v>0</v>
      </c>
    </row>
    <row r="427" spans="1:10">
      <c r="A427">
        <f t="shared" si="45"/>
        <v>37</v>
      </c>
      <c r="B427">
        <f t="shared" si="46"/>
        <v>9</v>
      </c>
      <c r="C427" s="7">
        <f t="shared" si="48"/>
        <v>42619</v>
      </c>
      <c r="D427" s="63">
        <f>COUNTIF(LIASSE75!$E:$E,STAT2015!$C427)</f>
        <v>0</v>
      </c>
      <c r="E427">
        <f>COUNTIF(liasse78[[#All],[Date]],STAT2015!$C427)</f>
        <v>0</v>
      </c>
      <c r="F427">
        <f>COUNTIF(liasse92[[#All],[Date]],STAT2015!$C427)</f>
        <v>0</v>
      </c>
      <c r="G427">
        <f>COUNTIF(liasse93[[#All],[Date]],STAT2015!$C427)</f>
        <v>0</v>
      </c>
      <c r="H427">
        <f>COUNTIF(liasse94[[#All],[Date]],STAT2015!$C427)</f>
        <v>0</v>
      </c>
      <c r="I427">
        <f>COUNTIF(liasse95[[#All],[Date]],STAT2015!$C427)</f>
        <v>0</v>
      </c>
      <c r="J427" s="52">
        <f t="shared" si="47"/>
        <v>0</v>
      </c>
    </row>
    <row r="428" spans="1:10">
      <c r="A428">
        <f t="shared" si="45"/>
        <v>37</v>
      </c>
      <c r="B428">
        <f t="shared" si="46"/>
        <v>9</v>
      </c>
      <c r="C428" s="7">
        <f t="shared" si="48"/>
        <v>42620</v>
      </c>
      <c r="D428" s="63">
        <f>COUNTIF(LIASSE75!$E:$E,STAT2015!$C428)</f>
        <v>0</v>
      </c>
      <c r="E428">
        <f>COUNTIF(liasse78[[#All],[Date]],STAT2015!$C428)</f>
        <v>0</v>
      </c>
      <c r="F428">
        <f>COUNTIF(liasse92[[#All],[Date]],STAT2015!$C428)</f>
        <v>0</v>
      </c>
      <c r="G428">
        <f>COUNTIF(liasse93[[#All],[Date]],STAT2015!$C428)</f>
        <v>0</v>
      </c>
      <c r="H428">
        <f>COUNTIF(liasse94[[#All],[Date]],STAT2015!$C428)</f>
        <v>0</v>
      </c>
      <c r="I428">
        <f>COUNTIF(liasse95[[#All],[Date]],STAT2015!$C428)</f>
        <v>0</v>
      </c>
      <c r="J428" s="52">
        <f t="shared" si="47"/>
        <v>0</v>
      </c>
    </row>
    <row r="429" spans="1:10">
      <c r="A429">
        <f t="shared" si="45"/>
        <v>37</v>
      </c>
      <c r="B429">
        <f t="shared" si="46"/>
        <v>9</v>
      </c>
      <c r="C429" s="7">
        <f t="shared" si="48"/>
        <v>42621</v>
      </c>
      <c r="D429" s="63">
        <f>COUNTIF(LIASSE75!$E:$E,STAT2015!$C429)</f>
        <v>0</v>
      </c>
      <c r="E429">
        <f>COUNTIF(liasse78[[#All],[Date]],STAT2015!$C429)</f>
        <v>0</v>
      </c>
      <c r="F429">
        <f>COUNTIF(liasse92[[#All],[Date]],STAT2015!$C429)</f>
        <v>0</v>
      </c>
      <c r="G429">
        <f>COUNTIF(liasse93[[#All],[Date]],STAT2015!$C429)</f>
        <v>0</v>
      </c>
      <c r="H429">
        <f>COUNTIF(liasse94[[#All],[Date]],STAT2015!$C429)</f>
        <v>0</v>
      </c>
      <c r="I429">
        <f>COUNTIF(liasse95[[#All],[Date]],STAT2015!$C429)</f>
        <v>0</v>
      </c>
      <c r="J429" s="52">
        <f t="shared" si="47"/>
        <v>0</v>
      </c>
    </row>
    <row r="430" spans="1:10">
      <c r="A430">
        <f t="shared" si="45"/>
        <v>37</v>
      </c>
      <c r="B430">
        <f t="shared" si="46"/>
        <v>9</v>
      </c>
      <c r="C430" s="7">
        <f t="shared" si="48"/>
        <v>42622</v>
      </c>
      <c r="D430" s="63">
        <f>COUNTIF(LIASSE75!$E:$E,STAT2015!$C430)</f>
        <v>0</v>
      </c>
      <c r="E430">
        <f>COUNTIF(liasse78[[#All],[Date]],STAT2015!$C430)</f>
        <v>0</v>
      </c>
      <c r="F430">
        <f>COUNTIF(liasse92[[#All],[Date]],STAT2015!$C430)</f>
        <v>0</v>
      </c>
      <c r="G430">
        <f>COUNTIF(liasse93[[#All],[Date]],STAT2015!$C430)</f>
        <v>0</v>
      </c>
      <c r="H430">
        <f>COUNTIF(liasse94[[#All],[Date]],STAT2015!$C430)</f>
        <v>0</v>
      </c>
      <c r="I430">
        <f>COUNTIF(liasse95[[#All],[Date]],STAT2015!$C430)</f>
        <v>0</v>
      </c>
      <c r="J430" s="52">
        <f t="shared" si="47"/>
        <v>0</v>
      </c>
    </row>
    <row r="431" spans="1:10">
      <c r="A431">
        <f t="shared" si="45"/>
        <v>38</v>
      </c>
      <c r="B431">
        <f t="shared" si="46"/>
        <v>9</v>
      </c>
      <c r="C431" s="7">
        <f t="shared" si="48"/>
        <v>42625</v>
      </c>
      <c r="D431" s="63">
        <f>COUNTIF(LIASSE75!$E:$E,STAT2015!$C431)</f>
        <v>0</v>
      </c>
      <c r="E431">
        <f>COUNTIF(liasse78[[#All],[Date]],STAT2015!$C431)</f>
        <v>0</v>
      </c>
      <c r="F431">
        <f>COUNTIF(liasse92[[#All],[Date]],STAT2015!$C431)</f>
        <v>0</v>
      </c>
      <c r="G431">
        <f>COUNTIF(liasse93[[#All],[Date]],STAT2015!$C431)</f>
        <v>0</v>
      </c>
      <c r="H431">
        <f>COUNTIF(liasse94[[#All],[Date]],STAT2015!$C431)</f>
        <v>0</v>
      </c>
      <c r="I431">
        <f>COUNTIF(liasse95[[#All],[Date]],STAT2015!$C431)</f>
        <v>0</v>
      </c>
      <c r="J431" s="52">
        <f t="shared" si="47"/>
        <v>0</v>
      </c>
    </row>
    <row r="432" spans="1:10">
      <c r="A432">
        <f t="shared" si="45"/>
        <v>38</v>
      </c>
      <c r="B432">
        <f t="shared" si="46"/>
        <v>9</v>
      </c>
      <c r="C432" s="7">
        <f t="shared" si="48"/>
        <v>42626</v>
      </c>
      <c r="D432" s="63">
        <f>COUNTIF(LIASSE75!$E:$E,STAT2015!$C432)</f>
        <v>0</v>
      </c>
      <c r="E432">
        <f>COUNTIF(liasse78[[#All],[Date]],STAT2015!$C432)</f>
        <v>0</v>
      </c>
      <c r="F432">
        <f>COUNTIF(liasse92[[#All],[Date]],STAT2015!$C432)</f>
        <v>0</v>
      </c>
      <c r="G432">
        <f>COUNTIF(liasse93[[#All],[Date]],STAT2015!$C432)</f>
        <v>0</v>
      </c>
      <c r="H432">
        <f>COUNTIF(liasse94[[#All],[Date]],STAT2015!$C432)</f>
        <v>0</v>
      </c>
      <c r="I432">
        <f>COUNTIF(liasse95[[#All],[Date]],STAT2015!$C432)</f>
        <v>0</v>
      </c>
      <c r="J432" s="52">
        <f t="shared" si="47"/>
        <v>0</v>
      </c>
    </row>
    <row r="433" spans="1:10">
      <c r="A433">
        <f t="shared" si="45"/>
        <v>38</v>
      </c>
      <c r="B433">
        <f t="shared" si="46"/>
        <v>9</v>
      </c>
      <c r="C433" s="7">
        <f t="shared" si="48"/>
        <v>42627</v>
      </c>
      <c r="D433" s="63">
        <f>COUNTIF(LIASSE75!$E:$E,STAT2015!$C433)</f>
        <v>0</v>
      </c>
      <c r="E433">
        <f>COUNTIF(liasse78[[#All],[Date]],STAT2015!$C433)</f>
        <v>0</v>
      </c>
      <c r="F433">
        <f>COUNTIF(liasse92[[#All],[Date]],STAT2015!$C433)</f>
        <v>0</v>
      </c>
      <c r="G433">
        <f>COUNTIF(liasse93[[#All],[Date]],STAT2015!$C433)</f>
        <v>0</v>
      </c>
      <c r="H433">
        <f>COUNTIF(liasse94[[#All],[Date]],STAT2015!$C433)</f>
        <v>0</v>
      </c>
      <c r="I433">
        <f>COUNTIF(liasse95[[#All],[Date]],STAT2015!$C433)</f>
        <v>0</v>
      </c>
      <c r="J433" s="52">
        <f t="shared" si="47"/>
        <v>0</v>
      </c>
    </row>
    <row r="434" spans="1:10">
      <c r="A434">
        <f t="shared" si="45"/>
        <v>38</v>
      </c>
      <c r="B434">
        <f t="shared" si="46"/>
        <v>9</v>
      </c>
      <c r="C434" s="7">
        <f t="shared" si="48"/>
        <v>42628</v>
      </c>
      <c r="D434" s="63">
        <f>COUNTIF(LIASSE75!$E:$E,STAT2015!$C434)</f>
        <v>0</v>
      </c>
      <c r="E434">
        <f>COUNTIF(liasse78[[#All],[Date]],STAT2015!$C434)</f>
        <v>0</v>
      </c>
      <c r="F434">
        <f>COUNTIF(liasse92[[#All],[Date]],STAT2015!$C434)</f>
        <v>0</v>
      </c>
      <c r="G434">
        <f>COUNTIF(liasse93[[#All],[Date]],STAT2015!$C434)</f>
        <v>0</v>
      </c>
      <c r="H434">
        <f>COUNTIF(liasse94[[#All],[Date]],STAT2015!$C434)</f>
        <v>0</v>
      </c>
      <c r="I434">
        <f>COUNTIF(liasse95[[#All],[Date]],STAT2015!$C434)</f>
        <v>0</v>
      </c>
      <c r="J434" s="52">
        <f t="shared" si="47"/>
        <v>0</v>
      </c>
    </row>
    <row r="435" spans="1:10">
      <c r="A435">
        <f t="shared" si="45"/>
        <v>38</v>
      </c>
      <c r="B435">
        <f t="shared" si="46"/>
        <v>9</v>
      </c>
      <c r="C435" s="7">
        <f t="shared" si="48"/>
        <v>42629</v>
      </c>
      <c r="D435" s="63">
        <f>COUNTIF(LIASSE75!$E:$E,STAT2015!$C435)</f>
        <v>0</v>
      </c>
      <c r="E435">
        <f>COUNTIF(liasse78[[#All],[Date]],STAT2015!$C435)</f>
        <v>0</v>
      </c>
      <c r="F435">
        <f>COUNTIF(liasse92[[#All],[Date]],STAT2015!$C435)</f>
        <v>0</v>
      </c>
      <c r="G435">
        <f>COUNTIF(liasse93[[#All],[Date]],STAT2015!$C435)</f>
        <v>0</v>
      </c>
      <c r="H435">
        <f>COUNTIF(liasse94[[#All],[Date]],STAT2015!$C435)</f>
        <v>0</v>
      </c>
      <c r="I435">
        <f>COUNTIF(liasse95[[#All],[Date]],STAT2015!$C435)</f>
        <v>0</v>
      </c>
      <c r="J435" s="52">
        <f t="shared" si="47"/>
        <v>0</v>
      </c>
    </row>
    <row r="436" spans="1:10">
      <c r="A436">
        <f t="shared" si="45"/>
        <v>39</v>
      </c>
      <c r="B436">
        <f t="shared" si="46"/>
        <v>9</v>
      </c>
      <c r="C436" s="7">
        <f t="shared" si="48"/>
        <v>42632</v>
      </c>
      <c r="D436" s="63">
        <f>COUNTIF(LIASSE75!$E:$E,STAT2015!$C436)</f>
        <v>0</v>
      </c>
      <c r="E436">
        <f>COUNTIF(liasse78[[#All],[Date]],STAT2015!$C436)</f>
        <v>0</v>
      </c>
      <c r="F436">
        <f>COUNTIF(liasse92[[#All],[Date]],STAT2015!$C436)</f>
        <v>0</v>
      </c>
      <c r="G436">
        <f>COUNTIF(liasse93[[#All],[Date]],STAT2015!$C436)</f>
        <v>0</v>
      </c>
      <c r="H436">
        <f>COUNTIF(liasse94[[#All],[Date]],STAT2015!$C436)</f>
        <v>0</v>
      </c>
      <c r="I436">
        <f>COUNTIF(liasse95[[#All],[Date]],STAT2015!$C436)</f>
        <v>0</v>
      </c>
      <c r="J436" s="52">
        <f t="shared" si="47"/>
        <v>0</v>
      </c>
    </row>
    <row r="437" spans="1:10">
      <c r="A437">
        <f t="shared" si="45"/>
        <v>39</v>
      </c>
      <c r="B437">
        <f t="shared" si="46"/>
        <v>9</v>
      </c>
      <c r="C437" s="7">
        <f t="shared" si="48"/>
        <v>42633</v>
      </c>
      <c r="D437" s="63">
        <f>COUNTIF(LIASSE75!$E:$E,STAT2015!$C437)</f>
        <v>0</v>
      </c>
      <c r="E437">
        <f>COUNTIF(liasse78[[#All],[Date]],STAT2015!$C437)</f>
        <v>0</v>
      </c>
      <c r="F437">
        <f>COUNTIF(liasse92[[#All],[Date]],STAT2015!$C437)</f>
        <v>0</v>
      </c>
      <c r="G437">
        <f>COUNTIF(liasse93[[#All],[Date]],STAT2015!$C437)</f>
        <v>0</v>
      </c>
      <c r="H437">
        <f>COUNTIF(liasse94[[#All],[Date]],STAT2015!$C437)</f>
        <v>0</v>
      </c>
      <c r="I437">
        <f>COUNTIF(liasse95[[#All],[Date]],STAT2015!$C437)</f>
        <v>0</v>
      </c>
      <c r="J437" s="52">
        <f t="shared" si="47"/>
        <v>0</v>
      </c>
    </row>
    <row r="438" spans="1:10">
      <c r="A438">
        <f t="shared" si="45"/>
        <v>39</v>
      </c>
      <c r="B438">
        <f t="shared" si="46"/>
        <v>9</v>
      </c>
      <c r="C438" s="7">
        <f t="shared" si="48"/>
        <v>42634</v>
      </c>
      <c r="D438" s="63">
        <f>COUNTIF(LIASSE75!$E:$E,STAT2015!$C438)</f>
        <v>0</v>
      </c>
      <c r="E438">
        <f>COUNTIF(liasse78[[#All],[Date]],STAT2015!$C438)</f>
        <v>0</v>
      </c>
      <c r="F438">
        <f>COUNTIF(liasse92[[#All],[Date]],STAT2015!$C438)</f>
        <v>0</v>
      </c>
      <c r="G438">
        <f>COUNTIF(liasse93[[#All],[Date]],STAT2015!$C438)</f>
        <v>0</v>
      </c>
      <c r="H438">
        <f>COUNTIF(liasse94[[#All],[Date]],STAT2015!$C438)</f>
        <v>0</v>
      </c>
      <c r="I438">
        <f>COUNTIF(liasse95[[#All],[Date]],STAT2015!$C438)</f>
        <v>0</v>
      </c>
      <c r="J438" s="52">
        <f t="shared" si="47"/>
        <v>0</v>
      </c>
    </row>
    <row r="439" spans="1:10">
      <c r="A439">
        <f t="shared" si="45"/>
        <v>39</v>
      </c>
      <c r="B439">
        <f t="shared" si="46"/>
        <v>9</v>
      </c>
      <c r="C439" s="7">
        <f t="shared" si="48"/>
        <v>42635</v>
      </c>
      <c r="D439" s="63">
        <f>COUNTIF(LIASSE75!$E:$E,STAT2015!$C439)</f>
        <v>0</v>
      </c>
      <c r="E439">
        <f>COUNTIF(liasse78[[#All],[Date]],STAT2015!$C439)</f>
        <v>0</v>
      </c>
      <c r="F439">
        <f>COUNTIF(liasse92[[#All],[Date]],STAT2015!$C439)</f>
        <v>0</v>
      </c>
      <c r="G439">
        <f>COUNTIF(liasse93[[#All],[Date]],STAT2015!$C439)</f>
        <v>0</v>
      </c>
      <c r="H439">
        <f>COUNTIF(liasse94[[#All],[Date]],STAT2015!$C439)</f>
        <v>0</v>
      </c>
      <c r="I439">
        <f>COUNTIF(liasse95[[#All],[Date]],STAT2015!$C439)</f>
        <v>0</v>
      </c>
      <c r="J439" s="52">
        <f t="shared" si="47"/>
        <v>0</v>
      </c>
    </row>
    <row r="440" spans="1:10">
      <c r="A440">
        <f t="shared" si="45"/>
        <v>39</v>
      </c>
      <c r="B440">
        <f t="shared" si="46"/>
        <v>9</v>
      </c>
      <c r="C440" s="7">
        <f t="shared" si="48"/>
        <v>42636</v>
      </c>
      <c r="D440" s="63">
        <f>COUNTIF(LIASSE75!$E:$E,STAT2015!$C440)</f>
        <v>0</v>
      </c>
      <c r="E440">
        <f>COUNTIF(liasse78[[#All],[Date]],STAT2015!$C440)</f>
        <v>0</v>
      </c>
      <c r="F440">
        <f>COUNTIF(liasse92[[#All],[Date]],STAT2015!$C440)</f>
        <v>0</v>
      </c>
      <c r="G440">
        <f>COUNTIF(liasse93[[#All],[Date]],STAT2015!$C440)</f>
        <v>0</v>
      </c>
      <c r="H440">
        <f>COUNTIF(liasse94[[#All],[Date]],STAT2015!$C440)</f>
        <v>0</v>
      </c>
      <c r="I440">
        <f>COUNTIF(liasse95[[#All],[Date]],STAT2015!$C440)</f>
        <v>0</v>
      </c>
      <c r="J440" s="52">
        <f t="shared" si="47"/>
        <v>0</v>
      </c>
    </row>
    <row r="441" spans="1:10">
      <c r="A441">
        <f t="shared" si="45"/>
        <v>40</v>
      </c>
      <c r="B441">
        <f t="shared" si="46"/>
        <v>9</v>
      </c>
      <c r="C441" s="7">
        <f t="shared" si="48"/>
        <v>42639</v>
      </c>
      <c r="D441" s="63">
        <f>COUNTIF(LIASSE75!$E:$E,STAT2015!$C441)</f>
        <v>0</v>
      </c>
      <c r="E441">
        <f>COUNTIF(liasse78[[#All],[Date]],STAT2015!$C441)</f>
        <v>0</v>
      </c>
      <c r="F441">
        <f>COUNTIF(liasse92[[#All],[Date]],STAT2015!$C441)</f>
        <v>0</v>
      </c>
      <c r="G441">
        <f>COUNTIF(liasse93[[#All],[Date]],STAT2015!$C441)</f>
        <v>0</v>
      </c>
      <c r="H441">
        <f>COUNTIF(liasse94[[#All],[Date]],STAT2015!$C441)</f>
        <v>0</v>
      </c>
      <c r="I441">
        <f>COUNTIF(liasse95[[#All],[Date]],STAT2015!$C441)</f>
        <v>0</v>
      </c>
      <c r="J441" s="52">
        <f t="shared" si="47"/>
        <v>0</v>
      </c>
    </row>
    <row r="442" spans="1:10">
      <c r="A442">
        <f t="shared" si="45"/>
        <v>40</v>
      </c>
      <c r="B442">
        <f t="shared" si="46"/>
        <v>9</v>
      </c>
      <c r="C442" s="7">
        <f t="shared" si="48"/>
        <v>42640</v>
      </c>
      <c r="D442" s="63">
        <f>COUNTIF(LIASSE75!$E:$E,STAT2015!$C442)</f>
        <v>0</v>
      </c>
      <c r="E442">
        <f>COUNTIF(liasse78[[#All],[Date]],STAT2015!$C442)</f>
        <v>0</v>
      </c>
      <c r="F442">
        <f>COUNTIF(liasse92[[#All],[Date]],STAT2015!$C442)</f>
        <v>0</v>
      </c>
      <c r="G442">
        <f>COUNTIF(liasse93[[#All],[Date]],STAT2015!$C442)</f>
        <v>0</v>
      </c>
      <c r="H442">
        <f>COUNTIF(liasse94[[#All],[Date]],STAT2015!$C442)</f>
        <v>0</v>
      </c>
      <c r="I442">
        <f>COUNTIF(liasse95[[#All],[Date]],STAT2015!$C442)</f>
        <v>0</v>
      </c>
      <c r="J442" s="52">
        <f t="shared" si="47"/>
        <v>0</v>
      </c>
    </row>
    <row r="443" spans="1:10">
      <c r="A443">
        <f t="shared" si="45"/>
        <v>40</v>
      </c>
      <c r="B443">
        <f t="shared" si="46"/>
        <v>9</v>
      </c>
      <c r="C443" s="7">
        <f t="shared" si="48"/>
        <v>42641</v>
      </c>
      <c r="D443" s="63">
        <f>COUNTIF(LIASSE75!$E:$E,STAT2015!$C443)</f>
        <v>0</v>
      </c>
      <c r="E443">
        <f>COUNTIF(liasse78[[#All],[Date]],STAT2015!$C443)</f>
        <v>0</v>
      </c>
      <c r="F443">
        <f>COUNTIF(liasse92[[#All],[Date]],STAT2015!$C443)</f>
        <v>0</v>
      </c>
      <c r="G443">
        <f>COUNTIF(liasse93[[#All],[Date]],STAT2015!$C443)</f>
        <v>0</v>
      </c>
      <c r="H443">
        <f>COUNTIF(liasse94[[#All],[Date]],STAT2015!$C443)</f>
        <v>0</v>
      </c>
      <c r="I443">
        <f>COUNTIF(liasse95[[#All],[Date]],STAT2015!$C443)</f>
        <v>0</v>
      </c>
      <c r="J443" s="52">
        <f t="shared" si="47"/>
        <v>0</v>
      </c>
    </row>
    <row r="444" spans="1:10">
      <c r="A444">
        <f t="shared" si="45"/>
        <v>40</v>
      </c>
      <c r="B444">
        <f t="shared" si="46"/>
        <v>9</v>
      </c>
      <c r="C444" s="7">
        <f t="shared" si="48"/>
        <v>42642</v>
      </c>
      <c r="D444" s="63">
        <f>COUNTIF(LIASSE75!$E:$E,STAT2015!$C444)</f>
        <v>0</v>
      </c>
      <c r="E444">
        <f>COUNTIF(liasse78[[#All],[Date]],STAT2015!$C444)</f>
        <v>0</v>
      </c>
      <c r="F444">
        <f>COUNTIF(liasse92[[#All],[Date]],STAT2015!$C444)</f>
        <v>0</v>
      </c>
      <c r="G444">
        <f>COUNTIF(liasse93[[#All],[Date]],STAT2015!$C444)</f>
        <v>0</v>
      </c>
      <c r="H444">
        <f>COUNTIF(liasse94[[#All],[Date]],STAT2015!$C444)</f>
        <v>0</v>
      </c>
      <c r="I444">
        <f>COUNTIF(liasse95[[#All],[Date]],STAT2015!$C444)</f>
        <v>0</v>
      </c>
      <c r="J444" s="52">
        <f t="shared" si="47"/>
        <v>0</v>
      </c>
    </row>
    <row r="445" spans="1:10">
      <c r="A445">
        <f t="shared" si="45"/>
        <v>40</v>
      </c>
      <c r="B445">
        <f t="shared" si="46"/>
        <v>9</v>
      </c>
      <c r="C445" s="7">
        <f t="shared" si="48"/>
        <v>42643</v>
      </c>
      <c r="D445" s="63">
        <f>COUNTIF(LIASSE75!$E:$E,STAT2015!$C445)</f>
        <v>0</v>
      </c>
      <c r="E445">
        <f>COUNTIF(liasse78[[#All],[Date]],STAT2015!$C445)</f>
        <v>0</v>
      </c>
      <c r="F445">
        <f>COUNTIF(liasse92[[#All],[Date]],STAT2015!$C445)</f>
        <v>0</v>
      </c>
      <c r="G445">
        <f>COUNTIF(liasse93[[#All],[Date]],STAT2015!$C445)</f>
        <v>0</v>
      </c>
      <c r="H445">
        <f>COUNTIF(liasse94[[#All],[Date]],STAT2015!$C445)</f>
        <v>0</v>
      </c>
      <c r="I445">
        <f>COUNTIF(liasse95[[#All],[Date]],STAT2015!$C445)</f>
        <v>0</v>
      </c>
      <c r="J445" s="52">
        <f t="shared" si="47"/>
        <v>0</v>
      </c>
    </row>
    <row r="446" spans="1:10">
      <c r="A446">
        <f t="shared" ref="A446:A509" si="49">WEEKNUM(C446)</f>
        <v>41</v>
      </c>
      <c r="B446">
        <f t="shared" ref="B446:B509" si="50">MONTH(C446)</f>
        <v>10</v>
      </c>
      <c r="C446" s="7">
        <f t="shared" si="48"/>
        <v>42646</v>
      </c>
      <c r="D446" s="63">
        <f>COUNTIF(LIASSE75!$E:$E,STAT2015!$C446)</f>
        <v>0</v>
      </c>
      <c r="E446">
        <f>COUNTIF(liasse78[[#All],[Date]],STAT2015!$C446)</f>
        <v>0</v>
      </c>
      <c r="F446">
        <f>COUNTIF(liasse92[[#All],[Date]],STAT2015!$C446)</f>
        <v>0</v>
      </c>
      <c r="G446">
        <f>COUNTIF(liasse93[[#All],[Date]],STAT2015!$C446)</f>
        <v>0</v>
      </c>
      <c r="H446">
        <f>COUNTIF(liasse94[[#All],[Date]],STAT2015!$C446)</f>
        <v>0</v>
      </c>
      <c r="I446">
        <f>COUNTIF(liasse95[[#All],[Date]],STAT2015!$C446)</f>
        <v>0</v>
      </c>
      <c r="J446" s="52">
        <f t="shared" ref="J446:J509" si="51">SUM(D446:I446)</f>
        <v>0</v>
      </c>
    </row>
    <row r="447" spans="1:10">
      <c r="A447">
        <f t="shared" si="49"/>
        <v>41</v>
      </c>
      <c r="B447">
        <f t="shared" si="50"/>
        <v>10</v>
      </c>
      <c r="C447" s="7">
        <f t="shared" si="48"/>
        <v>42647</v>
      </c>
      <c r="D447" s="63">
        <f>COUNTIF(LIASSE75!$E:$E,STAT2015!$C447)</f>
        <v>0</v>
      </c>
      <c r="E447">
        <f>COUNTIF(liasse78[[#All],[Date]],STAT2015!$C447)</f>
        <v>0</v>
      </c>
      <c r="F447">
        <f>COUNTIF(liasse92[[#All],[Date]],STAT2015!$C447)</f>
        <v>0</v>
      </c>
      <c r="G447">
        <f>COUNTIF(liasse93[[#All],[Date]],STAT2015!$C447)</f>
        <v>0</v>
      </c>
      <c r="H447">
        <f>COUNTIF(liasse94[[#All],[Date]],STAT2015!$C447)</f>
        <v>0</v>
      </c>
      <c r="I447">
        <f>COUNTIF(liasse95[[#All],[Date]],STAT2015!$C447)</f>
        <v>0</v>
      </c>
      <c r="J447" s="52">
        <f t="shared" si="51"/>
        <v>0</v>
      </c>
    </row>
    <row r="448" spans="1:10">
      <c r="A448">
        <f t="shared" si="49"/>
        <v>41</v>
      </c>
      <c r="B448">
        <f t="shared" si="50"/>
        <v>10</v>
      </c>
      <c r="C448" s="7">
        <f t="shared" si="48"/>
        <v>42648</v>
      </c>
      <c r="D448" s="63">
        <f>COUNTIF(LIASSE75!$E:$E,STAT2015!$C448)</f>
        <v>0</v>
      </c>
      <c r="E448">
        <f>COUNTIF(liasse78[[#All],[Date]],STAT2015!$C448)</f>
        <v>0</v>
      </c>
      <c r="F448">
        <f>COUNTIF(liasse92[[#All],[Date]],STAT2015!$C448)</f>
        <v>0</v>
      </c>
      <c r="G448">
        <f>COUNTIF(liasse93[[#All],[Date]],STAT2015!$C448)</f>
        <v>0</v>
      </c>
      <c r="H448">
        <f>COUNTIF(liasse94[[#All],[Date]],STAT2015!$C448)</f>
        <v>0</v>
      </c>
      <c r="I448">
        <f>COUNTIF(liasse95[[#All],[Date]],STAT2015!$C448)</f>
        <v>0</v>
      </c>
      <c r="J448" s="52">
        <f t="shared" si="51"/>
        <v>0</v>
      </c>
    </row>
    <row r="449" spans="1:10">
      <c r="A449">
        <f t="shared" si="49"/>
        <v>41</v>
      </c>
      <c r="B449">
        <f t="shared" si="50"/>
        <v>10</v>
      </c>
      <c r="C449" s="7">
        <f t="shared" si="48"/>
        <v>42649</v>
      </c>
      <c r="D449" s="63">
        <f>COUNTIF(LIASSE75!$E:$E,STAT2015!$C449)</f>
        <v>0</v>
      </c>
      <c r="E449">
        <f>COUNTIF(liasse78[[#All],[Date]],STAT2015!$C449)</f>
        <v>0</v>
      </c>
      <c r="F449">
        <f>COUNTIF(liasse92[[#All],[Date]],STAT2015!$C449)</f>
        <v>0</v>
      </c>
      <c r="G449">
        <f>COUNTIF(liasse93[[#All],[Date]],STAT2015!$C449)</f>
        <v>0</v>
      </c>
      <c r="H449">
        <f>COUNTIF(liasse94[[#All],[Date]],STAT2015!$C449)</f>
        <v>0</v>
      </c>
      <c r="I449">
        <f>COUNTIF(liasse95[[#All],[Date]],STAT2015!$C449)</f>
        <v>0</v>
      </c>
      <c r="J449" s="52">
        <f t="shared" si="51"/>
        <v>0</v>
      </c>
    </row>
    <row r="450" spans="1:10">
      <c r="A450">
        <f t="shared" si="49"/>
        <v>41</v>
      </c>
      <c r="B450">
        <f t="shared" si="50"/>
        <v>10</v>
      </c>
      <c r="C450" s="7">
        <f t="shared" si="48"/>
        <v>42650</v>
      </c>
      <c r="D450" s="63">
        <f>COUNTIF(LIASSE75!$E:$E,STAT2015!$C450)</f>
        <v>0</v>
      </c>
      <c r="E450">
        <f>COUNTIF(liasse78[[#All],[Date]],STAT2015!$C450)</f>
        <v>0</v>
      </c>
      <c r="F450">
        <f>COUNTIF(liasse92[[#All],[Date]],STAT2015!$C450)</f>
        <v>0</v>
      </c>
      <c r="G450">
        <f>COUNTIF(liasse93[[#All],[Date]],STAT2015!$C450)</f>
        <v>0</v>
      </c>
      <c r="H450">
        <f>COUNTIF(liasse94[[#All],[Date]],STAT2015!$C450)</f>
        <v>0</v>
      </c>
      <c r="I450">
        <f>COUNTIF(liasse95[[#All],[Date]],STAT2015!$C450)</f>
        <v>0</v>
      </c>
      <c r="J450" s="52">
        <f t="shared" si="51"/>
        <v>0</v>
      </c>
    </row>
    <row r="451" spans="1:10">
      <c r="A451">
        <f t="shared" si="49"/>
        <v>42</v>
      </c>
      <c r="B451">
        <f t="shared" si="50"/>
        <v>10</v>
      </c>
      <c r="C451" s="7">
        <f t="shared" si="48"/>
        <v>42653</v>
      </c>
      <c r="D451" s="63">
        <f>COUNTIF(LIASSE75!$E:$E,STAT2015!$C451)</f>
        <v>0</v>
      </c>
      <c r="E451">
        <f>COUNTIF(liasse78[[#All],[Date]],STAT2015!$C451)</f>
        <v>0</v>
      </c>
      <c r="F451">
        <f>COUNTIF(liasse92[[#All],[Date]],STAT2015!$C451)</f>
        <v>0</v>
      </c>
      <c r="G451">
        <f>COUNTIF(liasse93[[#All],[Date]],STAT2015!$C451)</f>
        <v>0</v>
      </c>
      <c r="H451">
        <f>COUNTIF(liasse94[[#All],[Date]],STAT2015!$C451)</f>
        <v>0</v>
      </c>
      <c r="I451">
        <f>COUNTIF(liasse95[[#All],[Date]],STAT2015!$C451)</f>
        <v>0</v>
      </c>
      <c r="J451" s="52">
        <f t="shared" si="51"/>
        <v>0</v>
      </c>
    </row>
    <row r="452" spans="1:10">
      <c r="A452">
        <f t="shared" si="49"/>
        <v>42</v>
      </c>
      <c r="B452">
        <f t="shared" si="50"/>
        <v>10</v>
      </c>
      <c r="C452" s="7">
        <f t="shared" si="48"/>
        <v>42654</v>
      </c>
      <c r="D452" s="63">
        <f>COUNTIF(LIASSE75!$E:$E,STAT2015!$C452)</f>
        <v>0</v>
      </c>
      <c r="E452">
        <f>COUNTIF(liasse78[[#All],[Date]],STAT2015!$C452)</f>
        <v>0</v>
      </c>
      <c r="F452">
        <f>COUNTIF(liasse92[[#All],[Date]],STAT2015!$C452)</f>
        <v>0</v>
      </c>
      <c r="G452">
        <f>COUNTIF(liasse93[[#All],[Date]],STAT2015!$C452)</f>
        <v>0</v>
      </c>
      <c r="H452">
        <f>COUNTIF(liasse94[[#All],[Date]],STAT2015!$C452)</f>
        <v>0</v>
      </c>
      <c r="I452">
        <f>COUNTIF(liasse95[[#All],[Date]],STAT2015!$C452)</f>
        <v>0</v>
      </c>
      <c r="J452" s="52">
        <f t="shared" si="51"/>
        <v>0</v>
      </c>
    </row>
    <row r="453" spans="1:10">
      <c r="A453">
        <f t="shared" si="49"/>
        <v>42</v>
      </c>
      <c r="B453">
        <f t="shared" si="50"/>
        <v>10</v>
      </c>
      <c r="C453" s="7">
        <f t="shared" ref="C453:C516" si="52">WORKDAY(C452,1,feries)</f>
        <v>42655</v>
      </c>
      <c r="D453" s="63">
        <f>COUNTIF(LIASSE75!$E:$E,STAT2015!$C453)</f>
        <v>0</v>
      </c>
      <c r="E453">
        <f>COUNTIF(liasse78[[#All],[Date]],STAT2015!$C453)</f>
        <v>0</v>
      </c>
      <c r="F453">
        <f>COUNTIF(liasse92[[#All],[Date]],STAT2015!$C453)</f>
        <v>0</v>
      </c>
      <c r="G453">
        <f>COUNTIF(liasse93[[#All],[Date]],STAT2015!$C453)</f>
        <v>0</v>
      </c>
      <c r="H453">
        <f>COUNTIF(liasse94[[#All],[Date]],STAT2015!$C453)</f>
        <v>0</v>
      </c>
      <c r="I453">
        <f>COUNTIF(liasse95[[#All],[Date]],STAT2015!$C453)</f>
        <v>0</v>
      </c>
      <c r="J453" s="52">
        <f t="shared" si="51"/>
        <v>0</v>
      </c>
    </row>
    <row r="454" spans="1:10">
      <c r="A454">
        <f t="shared" si="49"/>
        <v>42</v>
      </c>
      <c r="B454">
        <f t="shared" si="50"/>
        <v>10</v>
      </c>
      <c r="C454" s="7">
        <f t="shared" si="52"/>
        <v>42656</v>
      </c>
      <c r="D454" s="63">
        <f>COUNTIF(LIASSE75!$E:$E,STAT2015!$C454)</f>
        <v>0</v>
      </c>
      <c r="E454">
        <f>COUNTIF(liasse78[[#All],[Date]],STAT2015!$C454)</f>
        <v>0</v>
      </c>
      <c r="F454">
        <f>COUNTIF(liasse92[[#All],[Date]],STAT2015!$C454)</f>
        <v>0</v>
      </c>
      <c r="G454">
        <f>COUNTIF(liasse93[[#All],[Date]],STAT2015!$C454)</f>
        <v>0</v>
      </c>
      <c r="H454">
        <f>COUNTIF(liasse94[[#All],[Date]],STAT2015!$C454)</f>
        <v>0</v>
      </c>
      <c r="I454">
        <f>COUNTIF(liasse95[[#All],[Date]],STAT2015!$C454)</f>
        <v>0</v>
      </c>
      <c r="J454" s="52">
        <f t="shared" si="51"/>
        <v>0</v>
      </c>
    </row>
    <row r="455" spans="1:10">
      <c r="A455">
        <f t="shared" si="49"/>
        <v>42</v>
      </c>
      <c r="B455">
        <f t="shared" si="50"/>
        <v>10</v>
      </c>
      <c r="C455" s="7">
        <f t="shared" si="52"/>
        <v>42657</v>
      </c>
      <c r="D455" s="63">
        <f>COUNTIF(LIASSE75!$E:$E,STAT2015!$C455)</f>
        <v>0</v>
      </c>
      <c r="E455">
        <f>COUNTIF(liasse78[[#All],[Date]],STAT2015!$C455)</f>
        <v>0</v>
      </c>
      <c r="F455">
        <f>COUNTIF(liasse92[[#All],[Date]],STAT2015!$C455)</f>
        <v>0</v>
      </c>
      <c r="G455">
        <f>COUNTIF(liasse93[[#All],[Date]],STAT2015!$C455)</f>
        <v>0</v>
      </c>
      <c r="H455">
        <f>COUNTIF(liasse94[[#All],[Date]],STAT2015!$C455)</f>
        <v>0</v>
      </c>
      <c r="I455">
        <f>COUNTIF(liasse95[[#All],[Date]],STAT2015!$C455)</f>
        <v>0</v>
      </c>
      <c r="J455" s="52">
        <f t="shared" si="51"/>
        <v>0</v>
      </c>
    </row>
    <row r="456" spans="1:10">
      <c r="A456">
        <f t="shared" si="49"/>
        <v>43</v>
      </c>
      <c r="B456">
        <f t="shared" si="50"/>
        <v>10</v>
      </c>
      <c r="C456" s="7">
        <f t="shared" si="52"/>
        <v>42660</v>
      </c>
      <c r="D456" s="63">
        <f>COUNTIF(LIASSE75!$E:$E,STAT2015!$C456)</f>
        <v>0</v>
      </c>
      <c r="E456">
        <f>COUNTIF(liasse78[[#All],[Date]],STAT2015!$C456)</f>
        <v>0</v>
      </c>
      <c r="F456">
        <f>COUNTIF(liasse92[[#All],[Date]],STAT2015!$C456)</f>
        <v>0</v>
      </c>
      <c r="G456">
        <f>COUNTIF(liasse93[[#All],[Date]],STAT2015!$C456)</f>
        <v>0</v>
      </c>
      <c r="H456">
        <f>COUNTIF(liasse94[[#All],[Date]],STAT2015!$C456)</f>
        <v>0</v>
      </c>
      <c r="I456">
        <f>COUNTIF(liasse95[[#All],[Date]],STAT2015!$C456)</f>
        <v>0</v>
      </c>
      <c r="J456" s="52">
        <f t="shared" si="51"/>
        <v>0</v>
      </c>
    </row>
    <row r="457" spans="1:10">
      <c r="A457">
        <f t="shared" si="49"/>
        <v>43</v>
      </c>
      <c r="B457">
        <f t="shared" si="50"/>
        <v>10</v>
      </c>
      <c r="C457" s="7">
        <f t="shared" si="52"/>
        <v>42661</v>
      </c>
      <c r="D457" s="63">
        <f>COUNTIF(LIASSE75!$E:$E,STAT2015!$C457)</f>
        <v>0</v>
      </c>
      <c r="E457">
        <f>COUNTIF(liasse78[[#All],[Date]],STAT2015!$C457)</f>
        <v>0</v>
      </c>
      <c r="F457">
        <f>COUNTIF(liasse92[[#All],[Date]],STAT2015!$C457)</f>
        <v>0</v>
      </c>
      <c r="G457">
        <f>COUNTIF(liasse93[[#All],[Date]],STAT2015!$C457)</f>
        <v>0</v>
      </c>
      <c r="H457">
        <f>COUNTIF(liasse94[[#All],[Date]],STAT2015!$C457)</f>
        <v>0</v>
      </c>
      <c r="I457">
        <f>COUNTIF(liasse95[[#All],[Date]],STAT2015!$C457)</f>
        <v>0</v>
      </c>
      <c r="J457" s="52">
        <f t="shared" si="51"/>
        <v>0</v>
      </c>
    </row>
    <row r="458" spans="1:10">
      <c r="A458">
        <f t="shared" si="49"/>
        <v>43</v>
      </c>
      <c r="B458">
        <f t="shared" si="50"/>
        <v>10</v>
      </c>
      <c r="C458" s="7">
        <f t="shared" si="52"/>
        <v>42662</v>
      </c>
      <c r="D458" s="63">
        <f>COUNTIF(LIASSE75!$E:$E,STAT2015!$C458)</f>
        <v>0</v>
      </c>
      <c r="E458">
        <f>COUNTIF(liasse78[[#All],[Date]],STAT2015!$C458)</f>
        <v>0</v>
      </c>
      <c r="F458">
        <f>COUNTIF(liasse92[[#All],[Date]],STAT2015!$C458)</f>
        <v>0</v>
      </c>
      <c r="G458">
        <f>COUNTIF(liasse93[[#All],[Date]],STAT2015!$C458)</f>
        <v>0</v>
      </c>
      <c r="H458">
        <f>COUNTIF(liasse94[[#All],[Date]],STAT2015!$C458)</f>
        <v>0</v>
      </c>
      <c r="I458">
        <f>COUNTIF(liasse95[[#All],[Date]],STAT2015!$C458)</f>
        <v>0</v>
      </c>
      <c r="J458" s="52">
        <f t="shared" si="51"/>
        <v>0</v>
      </c>
    </row>
    <row r="459" spans="1:10">
      <c r="A459">
        <f t="shared" si="49"/>
        <v>43</v>
      </c>
      <c r="B459">
        <f t="shared" si="50"/>
        <v>10</v>
      </c>
      <c r="C459" s="7">
        <f t="shared" si="52"/>
        <v>42663</v>
      </c>
      <c r="D459" s="63">
        <f>COUNTIF(LIASSE75!$E:$E,STAT2015!$C459)</f>
        <v>0</v>
      </c>
      <c r="E459">
        <f>COUNTIF(liasse78[[#All],[Date]],STAT2015!$C459)</f>
        <v>0</v>
      </c>
      <c r="F459">
        <f>COUNTIF(liasse92[[#All],[Date]],STAT2015!$C459)</f>
        <v>0</v>
      </c>
      <c r="G459">
        <f>COUNTIF(liasse93[[#All],[Date]],STAT2015!$C459)</f>
        <v>0</v>
      </c>
      <c r="H459">
        <f>COUNTIF(liasse94[[#All],[Date]],STAT2015!$C459)</f>
        <v>0</v>
      </c>
      <c r="I459">
        <f>COUNTIF(liasse95[[#All],[Date]],STAT2015!$C459)</f>
        <v>0</v>
      </c>
      <c r="J459" s="52">
        <f t="shared" si="51"/>
        <v>0</v>
      </c>
    </row>
    <row r="460" spans="1:10">
      <c r="A460">
        <f t="shared" si="49"/>
        <v>43</v>
      </c>
      <c r="B460">
        <f t="shared" si="50"/>
        <v>10</v>
      </c>
      <c r="C460" s="7">
        <f t="shared" si="52"/>
        <v>42664</v>
      </c>
      <c r="D460" s="63">
        <f>COUNTIF(LIASSE75!$E:$E,STAT2015!$C460)</f>
        <v>0</v>
      </c>
      <c r="E460">
        <f>COUNTIF(liasse78[[#All],[Date]],STAT2015!$C460)</f>
        <v>0</v>
      </c>
      <c r="F460">
        <f>COUNTIF(liasse92[[#All],[Date]],STAT2015!$C460)</f>
        <v>0</v>
      </c>
      <c r="G460">
        <f>COUNTIF(liasse93[[#All],[Date]],STAT2015!$C460)</f>
        <v>0</v>
      </c>
      <c r="H460">
        <f>COUNTIF(liasse94[[#All],[Date]],STAT2015!$C460)</f>
        <v>0</v>
      </c>
      <c r="I460">
        <f>COUNTIF(liasse95[[#All],[Date]],STAT2015!$C460)</f>
        <v>0</v>
      </c>
      <c r="J460" s="52">
        <f t="shared" si="51"/>
        <v>0</v>
      </c>
    </row>
    <row r="461" spans="1:10">
      <c r="A461">
        <f t="shared" si="49"/>
        <v>44</v>
      </c>
      <c r="B461">
        <f t="shared" si="50"/>
        <v>10</v>
      </c>
      <c r="C461" s="7">
        <f t="shared" si="52"/>
        <v>42667</v>
      </c>
      <c r="D461" s="63">
        <f>COUNTIF(LIASSE75!$E:$E,STAT2015!$C461)</f>
        <v>0</v>
      </c>
      <c r="E461">
        <f>COUNTIF(liasse78[[#All],[Date]],STAT2015!$C461)</f>
        <v>0</v>
      </c>
      <c r="F461">
        <f>COUNTIF(liasse92[[#All],[Date]],STAT2015!$C461)</f>
        <v>0</v>
      </c>
      <c r="G461">
        <f>COUNTIF(liasse93[[#All],[Date]],STAT2015!$C461)</f>
        <v>0</v>
      </c>
      <c r="H461">
        <f>COUNTIF(liasse94[[#All],[Date]],STAT2015!$C461)</f>
        <v>0</v>
      </c>
      <c r="I461">
        <f>COUNTIF(liasse95[[#All],[Date]],STAT2015!$C461)</f>
        <v>0</v>
      </c>
      <c r="J461" s="52">
        <f t="shared" si="51"/>
        <v>0</v>
      </c>
    </row>
    <row r="462" spans="1:10">
      <c r="A462">
        <f t="shared" si="49"/>
        <v>44</v>
      </c>
      <c r="B462">
        <f t="shared" si="50"/>
        <v>10</v>
      </c>
      <c r="C462" s="7">
        <f t="shared" si="52"/>
        <v>42668</v>
      </c>
      <c r="D462" s="63">
        <f>COUNTIF(LIASSE75!$E:$E,STAT2015!$C462)</f>
        <v>0</v>
      </c>
      <c r="E462">
        <f>COUNTIF(liasse78[[#All],[Date]],STAT2015!$C462)</f>
        <v>0</v>
      </c>
      <c r="F462">
        <f>COUNTIF(liasse92[[#All],[Date]],STAT2015!$C462)</f>
        <v>0</v>
      </c>
      <c r="G462">
        <f>COUNTIF(liasse93[[#All],[Date]],STAT2015!$C462)</f>
        <v>0</v>
      </c>
      <c r="H462">
        <f>COUNTIF(liasse94[[#All],[Date]],STAT2015!$C462)</f>
        <v>0</v>
      </c>
      <c r="I462">
        <f>COUNTIF(liasse95[[#All],[Date]],STAT2015!$C462)</f>
        <v>0</v>
      </c>
      <c r="J462" s="52">
        <f t="shared" si="51"/>
        <v>0</v>
      </c>
    </row>
    <row r="463" spans="1:10">
      <c r="A463">
        <f t="shared" si="49"/>
        <v>44</v>
      </c>
      <c r="B463">
        <f t="shared" si="50"/>
        <v>10</v>
      </c>
      <c r="C463" s="7">
        <f t="shared" si="52"/>
        <v>42669</v>
      </c>
      <c r="D463" s="63">
        <f>COUNTIF(LIASSE75!$E:$E,STAT2015!$C463)</f>
        <v>0</v>
      </c>
      <c r="E463">
        <f>COUNTIF(liasse78[[#All],[Date]],STAT2015!$C463)</f>
        <v>0</v>
      </c>
      <c r="F463">
        <f>COUNTIF(liasse92[[#All],[Date]],STAT2015!$C463)</f>
        <v>0</v>
      </c>
      <c r="G463">
        <f>COUNTIF(liasse93[[#All],[Date]],STAT2015!$C463)</f>
        <v>0</v>
      </c>
      <c r="H463">
        <f>COUNTIF(liasse94[[#All],[Date]],STAT2015!$C463)</f>
        <v>0</v>
      </c>
      <c r="I463">
        <f>COUNTIF(liasse95[[#All],[Date]],STAT2015!$C463)</f>
        <v>0</v>
      </c>
      <c r="J463" s="52">
        <f t="shared" si="51"/>
        <v>0</v>
      </c>
    </row>
    <row r="464" spans="1:10">
      <c r="A464">
        <f t="shared" si="49"/>
        <v>44</v>
      </c>
      <c r="B464">
        <f t="shared" si="50"/>
        <v>10</v>
      </c>
      <c r="C464" s="7">
        <f t="shared" si="52"/>
        <v>42670</v>
      </c>
      <c r="D464" s="63">
        <f>COUNTIF(LIASSE75!$E:$E,STAT2015!$C464)</f>
        <v>0</v>
      </c>
      <c r="E464">
        <f>COUNTIF(liasse78[[#All],[Date]],STAT2015!$C464)</f>
        <v>0</v>
      </c>
      <c r="F464">
        <f>COUNTIF(liasse92[[#All],[Date]],STAT2015!$C464)</f>
        <v>0</v>
      </c>
      <c r="G464">
        <f>COUNTIF(liasse93[[#All],[Date]],STAT2015!$C464)</f>
        <v>0</v>
      </c>
      <c r="H464">
        <f>COUNTIF(liasse94[[#All],[Date]],STAT2015!$C464)</f>
        <v>0</v>
      </c>
      <c r="I464">
        <f>COUNTIF(liasse95[[#All],[Date]],STAT2015!$C464)</f>
        <v>0</v>
      </c>
      <c r="J464" s="52">
        <f t="shared" si="51"/>
        <v>0</v>
      </c>
    </row>
    <row r="465" spans="1:10">
      <c r="A465">
        <f t="shared" si="49"/>
        <v>44</v>
      </c>
      <c r="B465">
        <f t="shared" si="50"/>
        <v>10</v>
      </c>
      <c r="C465" s="7">
        <f t="shared" si="52"/>
        <v>42671</v>
      </c>
      <c r="D465" s="63">
        <f>COUNTIF(LIASSE75!$E:$E,STAT2015!$C465)</f>
        <v>0</v>
      </c>
      <c r="E465">
        <f>COUNTIF(liasse78[[#All],[Date]],STAT2015!$C465)</f>
        <v>0</v>
      </c>
      <c r="F465">
        <f>COUNTIF(liasse92[[#All],[Date]],STAT2015!$C465)</f>
        <v>0</v>
      </c>
      <c r="G465">
        <f>COUNTIF(liasse93[[#All],[Date]],STAT2015!$C465)</f>
        <v>0</v>
      </c>
      <c r="H465">
        <f>COUNTIF(liasse94[[#All],[Date]],STAT2015!$C465)</f>
        <v>0</v>
      </c>
      <c r="I465">
        <f>COUNTIF(liasse95[[#All],[Date]],STAT2015!$C465)</f>
        <v>0</v>
      </c>
      <c r="J465" s="52">
        <f t="shared" si="51"/>
        <v>0</v>
      </c>
    </row>
    <row r="466" spans="1:10">
      <c r="A466">
        <f t="shared" si="49"/>
        <v>45</v>
      </c>
      <c r="B466">
        <f t="shared" si="50"/>
        <v>10</v>
      </c>
      <c r="C466" s="7">
        <f t="shared" si="52"/>
        <v>42674</v>
      </c>
      <c r="D466" s="63">
        <f>COUNTIF(LIASSE75!$E:$E,STAT2015!$C466)</f>
        <v>0</v>
      </c>
      <c r="E466">
        <f>COUNTIF(liasse78[[#All],[Date]],STAT2015!$C466)</f>
        <v>0</v>
      </c>
      <c r="F466">
        <f>COUNTIF(liasse92[[#All],[Date]],STAT2015!$C466)</f>
        <v>0</v>
      </c>
      <c r="G466">
        <f>COUNTIF(liasse93[[#All],[Date]],STAT2015!$C466)</f>
        <v>0</v>
      </c>
      <c r="H466">
        <f>COUNTIF(liasse94[[#All],[Date]],STAT2015!$C466)</f>
        <v>0</v>
      </c>
      <c r="I466">
        <f>COUNTIF(liasse95[[#All],[Date]],STAT2015!$C466)</f>
        <v>0</v>
      </c>
      <c r="J466" s="52">
        <f t="shared" si="51"/>
        <v>0</v>
      </c>
    </row>
    <row r="467" spans="1:10">
      <c r="A467">
        <f t="shared" si="49"/>
        <v>45</v>
      </c>
      <c r="B467">
        <f t="shared" si="50"/>
        <v>11</v>
      </c>
      <c r="C467" s="7">
        <f t="shared" si="52"/>
        <v>42676</v>
      </c>
      <c r="D467" s="63">
        <f>COUNTIF(LIASSE75!$E:$E,STAT2015!$C467)</f>
        <v>0</v>
      </c>
      <c r="E467">
        <f>COUNTIF(liasse78[[#All],[Date]],STAT2015!$C467)</f>
        <v>0</v>
      </c>
      <c r="F467">
        <f>COUNTIF(liasse92[[#All],[Date]],STAT2015!$C467)</f>
        <v>0</v>
      </c>
      <c r="G467">
        <f>COUNTIF(liasse93[[#All],[Date]],STAT2015!$C467)</f>
        <v>0</v>
      </c>
      <c r="H467">
        <f>COUNTIF(liasse94[[#All],[Date]],STAT2015!$C467)</f>
        <v>0</v>
      </c>
      <c r="I467">
        <f>COUNTIF(liasse95[[#All],[Date]],STAT2015!$C467)</f>
        <v>0</v>
      </c>
      <c r="J467" s="52">
        <f t="shared" si="51"/>
        <v>0</v>
      </c>
    </row>
    <row r="468" spans="1:10">
      <c r="A468">
        <f t="shared" si="49"/>
        <v>45</v>
      </c>
      <c r="B468">
        <f t="shared" si="50"/>
        <v>11</v>
      </c>
      <c r="C468" s="7">
        <f t="shared" si="52"/>
        <v>42677</v>
      </c>
      <c r="D468" s="63">
        <f>COUNTIF(LIASSE75!$E:$E,STAT2015!$C468)</f>
        <v>0</v>
      </c>
      <c r="E468">
        <f>COUNTIF(liasse78[[#All],[Date]],STAT2015!$C468)</f>
        <v>0</v>
      </c>
      <c r="F468">
        <f>COUNTIF(liasse92[[#All],[Date]],STAT2015!$C468)</f>
        <v>0</v>
      </c>
      <c r="G468">
        <f>COUNTIF(liasse93[[#All],[Date]],STAT2015!$C468)</f>
        <v>0</v>
      </c>
      <c r="H468">
        <f>COUNTIF(liasse94[[#All],[Date]],STAT2015!$C468)</f>
        <v>0</v>
      </c>
      <c r="I468">
        <f>COUNTIF(liasse95[[#All],[Date]],STAT2015!$C468)</f>
        <v>0</v>
      </c>
      <c r="J468" s="52">
        <f t="shared" si="51"/>
        <v>0</v>
      </c>
    </row>
    <row r="469" spans="1:10">
      <c r="A469">
        <f t="shared" si="49"/>
        <v>45</v>
      </c>
      <c r="B469">
        <f t="shared" si="50"/>
        <v>11</v>
      </c>
      <c r="C469" s="7">
        <f t="shared" si="52"/>
        <v>42678</v>
      </c>
      <c r="D469" s="63">
        <f>COUNTIF(LIASSE75!$E:$E,STAT2015!$C469)</f>
        <v>0</v>
      </c>
      <c r="E469">
        <f>COUNTIF(liasse78[[#All],[Date]],STAT2015!$C469)</f>
        <v>0</v>
      </c>
      <c r="F469">
        <f>COUNTIF(liasse92[[#All],[Date]],STAT2015!$C469)</f>
        <v>0</v>
      </c>
      <c r="G469">
        <f>COUNTIF(liasse93[[#All],[Date]],STAT2015!$C469)</f>
        <v>0</v>
      </c>
      <c r="H469">
        <f>COUNTIF(liasse94[[#All],[Date]],STAT2015!$C469)</f>
        <v>0</v>
      </c>
      <c r="I469">
        <f>COUNTIF(liasse95[[#All],[Date]],STAT2015!$C469)</f>
        <v>0</v>
      </c>
      <c r="J469" s="52">
        <f t="shared" si="51"/>
        <v>0</v>
      </c>
    </row>
    <row r="470" spans="1:10">
      <c r="A470">
        <f t="shared" si="49"/>
        <v>46</v>
      </c>
      <c r="B470">
        <f t="shared" si="50"/>
        <v>11</v>
      </c>
      <c r="C470" s="7">
        <f t="shared" si="52"/>
        <v>42681</v>
      </c>
      <c r="D470" s="63">
        <f>COUNTIF(LIASSE75!$E:$E,STAT2015!$C470)</f>
        <v>0</v>
      </c>
      <c r="E470">
        <f>COUNTIF(liasse78[[#All],[Date]],STAT2015!$C470)</f>
        <v>0</v>
      </c>
      <c r="F470">
        <f>COUNTIF(liasse92[[#All],[Date]],STAT2015!$C470)</f>
        <v>0</v>
      </c>
      <c r="G470">
        <f>COUNTIF(liasse93[[#All],[Date]],STAT2015!$C470)</f>
        <v>0</v>
      </c>
      <c r="H470">
        <f>COUNTIF(liasse94[[#All],[Date]],STAT2015!$C470)</f>
        <v>0</v>
      </c>
      <c r="I470">
        <f>COUNTIF(liasse95[[#All],[Date]],STAT2015!$C470)</f>
        <v>0</v>
      </c>
      <c r="J470" s="52">
        <f t="shared" si="51"/>
        <v>0</v>
      </c>
    </row>
    <row r="471" spans="1:10">
      <c r="A471">
        <f t="shared" si="49"/>
        <v>46</v>
      </c>
      <c r="B471">
        <f t="shared" si="50"/>
        <v>11</v>
      </c>
      <c r="C471" s="7">
        <f t="shared" si="52"/>
        <v>42682</v>
      </c>
      <c r="D471" s="63">
        <f>COUNTIF(LIASSE75!$E:$E,STAT2015!$C471)</f>
        <v>0</v>
      </c>
      <c r="E471">
        <f>COUNTIF(liasse78[[#All],[Date]],STAT2015!$C471)</f>
        <v>0</v>
      </c>
      <c r="F471">
        <f>COUNTIF(liasse92[[#All],[Date]],STAT2015!$C471)</f>
        <v>0</v>
      </c>
      <c r="G471">
        <f>COUNTIF(liasse93[[#All],[Date]],STAT2015!$C471)</f>
        <v>0</v>
      </c>
      <c r="H471">
        <f>COUNTIF(liasse94[[#All],[Date]],STAT2015!$C471)</f>
        <v>0</v>
      </c>
      <c r="I471">
        <f>COUNTIF(liasse95[[#All],[Date]],STAT2015!$C471)</f>
        <v>0</v>
      </c>
      <c r="J471" s="52">
        <f t="shared" si="51"/>
        <v>0</v>
      </c>
    </row>
    <row r="472" spans="1:10">
      <c r="A472">
        <f t="shared" si="49"/>
        <v>46</v>
      </c>
      <c r="B472">
        <f t="shared" si="50"/>
        <v>11</v>
      </c>
      <c r="C472" s="7">
        <f t="shared" si="52"/>
        <v>42683</v>
      </c>
      <c r="D472" s="63">
        <f>COUNTIF(LIASSE75!$E:$E,STAT2015!$C472)</f>
        <v>0</v>
      </c>
      <c r="E472">
        <f>COUNTIF(liasse78[[#All],[Date]],STAT2015!$C472)</f>
        <v>0</v>
      </c>
      <c r="F472">
        <f>COUNTIF(liasse92[[#All],[Date]],STAT2015!$C472)</f>
        <v>0</v>
      </c>
      <c r="G472">
        <f>COUNTIF(liasse93[[#All],[Date]],STAT2015!$C472)</f>
        <v>0</v>
      </c>
      <c r="H472">
        <f>COUNTIF(liasse94[[#All],[Date]],STAT2015!$C472)</f>
        <v>0</v>
      </c>
      <c r="I472">
        <f>COUNTIF(liasse95[[#All],[Date]],STAT2015!$C472)</f>
        <v>0</v>
      </c>
      <c r="J472" s="52">
        <f t="shared" si="51"/>
        <v>0</v>
      </c>
    </row>
    <row r="473" spans="1:10">
      <c r="A473">
        <f t="shared" si="49"/>
        <v>46</v>
      </c>
      <c r="B473">
        <f t="shared" si="50"/>
        <v>11</v>
      </c>
      <c r="C473" s="7">
        <f t="shared" si="52"/>
        <v>42684</v>
      </c>
      <c r="D473" s="63">
        <f>COUNTIF(LIASSE75!$E:$E,STAT2015!$C473)</f>
        <v>0</v>
      </c>
      <c r="E473">
        <f>COUNTIF(liasse78[[#All],[Date]],STAT2015!$C473)</f>
        <v>0</v>
      </c>
      <c r="F473">
        <f>COUNTIF(liasse92[[#All],[Date]],STAT2015!$C473)</f>
        <v>0</v>
      </c>
      <c r="G473">
        <f>COUNTIF(liasse93[[#All],[Date]],STAT2015!$C473)</f>
        <v>0</v>
      </c>
      <c r="H473">
        <f>COUNTIF(liasse94[[#All],[Date]],STAT2015!$C473)</f>
        <v>0</v>
      </c>
      <c r="I473">
        <f>COUNTIF(liasse95[[#All],[Date]],STAT2015!$C473)</f>
        <v>0</v>
      </c>
      <c r="J473" s="52">
        <f t="shared" si="51"/>
        <v>0</v>
      </c>
    </row>
    <row r="474" spans="1:10">
      <c r="A474">
        <f t="shared" si="49"/>
        <v>47</v>
      </c>
      <c r="B474">
        <f t="shared" si="50"/>
        <v>11</v>
      </c>
      <c r="C474" s="7">
        <f t="shared" si="52"/>
        <v>42688</v>
      </c>
      <c r="D474" s="63">
        <f>COUNTIF(LIASSE75!$E:$E,STAT2015!$C474)</f>
        <v>0</v>
      </c>
      <c r="E474">
        <f>COUNTIF(liasse78[[#All],[Date]],STAT2015!$C474)</f>
        <v>0</v>
      </c>
      <c r="F474">
        <f>COUNTIF(liasse92[[#All],[Date]],STAT2015!$C474)</f>
        <v>0</v>
      </c>
      <c r="G474">
        <f>COUNTIF(liasse93[[#All],[Date]],STAT2015!$C474)</f>
        <v>0</v>
      </c>
      <c r="H474">
        <f>COUNTIF(liasse94[[#All],[Date]],STAT2015!$C474)</f>
        <v>0</v>
      </c>
      <c r="I474">
        <f>COUNTIF(liasse95[[#All],[Date]],STAT2015!$C474)</f>
        <v>0</v>
      </c>
      <c r="J474" s="52">
        <f t="shared" si="51"/>
        <v>0</v>
      </c>
    </row>
    <row r="475" spans="1:10">
      <c r="A475">
        <f t="shared" si="49"/>
        <v>47</v>
      </c>
      <c r="B475">
        <f t="shared" si="50"/>
        <v>11</v>
      </c>
      <c r="C475" s="7">
        <f t="shared" si="52"/>
        <v>42689</v>
      </c>
      <c r="D475" s="63">
        <f>COUNTIF(LIASSE75!$E:$E,STAT2015!$C475)</f>
        <v>0</v>
      </c>
      <c r="E475">
        <f>COUNTIF(liasse78[[#All],[Date]],STAT2015!$C475)</f>
        <v>0</v>
      </c>
      <c r="F475">
        <f>COUNTIF(liasse92[[#All],[Date]],STAT2015!$C475)</f>
        <v>0</v>
      </c>
      <c r="G475">
        <f>COUNTIF(liasse93[[#All],[Date]],STAT2015!$C475)</f>
        <v>0</v>
      </c>
      <c r="H475">
        <f>COUNTIF(liasse94[[#All],[Date]],STAT2015!$C475)</f>
        <v>0</v>
      </c>
      <c r="I475">
        <f>COUNTIF(liasse95[[#All],[Date]],STAT2015!$C475)</f>
        <v>0</v>
      </c>
      <c r="J475" s="52">
        <f t="shared" si="51"/>
        <v>0</v>
      </c>
    </row>
    <row r="476" spans="1:10">
      <c r="A476">
        <f t="shared" si="49"/>
        <v>47</v>
      </c>
      <c r="B476">
        <f t="shared" si="50"/>
        <v>11</v>
      </c>
      <c r="C476" s="7">
        <f t="shared" si="52"/>
        <v>42690</v>
      </c>
      <c r="D476" s="63">
        <f>COUNTIF(LIASSE75!$E:$E,STAT2015!$C476)</f>
        <v>0</v>
      </c>
      <c r="E476">
        <f>COUNTIF(liasse78[[#All],[Date]],STAT2015!$C476)</f>
        <v>0</v>
      </c>
      <c r="F476">
        <f>COUNTIF(liasse92[[#All],[Date]],STAT2015!$C476)</f>
        <v>0</v>
      </c>
      <c r="G476">
        <f>COUNTIF(liasse93[[#All],[Date]],STAT2015!$C476)</f>
        <v>0</v>
      </c>
      <c r="H476">
        <f>COUNTIF(liasse94[[#All],[Date]],STAT2015!$C476)</f>
        <v>0</v>
      </c>
      <c r="I476">
        <f>COUNTIF(liasse95[[#All],[Date]],STAT2015!$C476)</f>
        <v>0</v>
      </c>
      <c r="J476" s="52">
        <f t="shared" si="51"/>
        <v>0</v>
      </c>
    </row>
    <row r="477" spans="1:10">
      <c r="A477">
        <f t="shared" si="49"/>
        <v>47</v>
      </c>
      <c r="B477">
        <f t="shared" si="50"/>
        <v>11</v>
      </c>
      <c r="C477" s="7">
        <f t="shared" si="52"/>
        <v>42691</v>
      </c>
      <c r="D477" s="63">
        <f>COUNTIF(LIASSE75!$E:$E,STAT2015!$C477)</f>
        <v>0</v>
      </c>
      <c r="E477">
        <f>COUNTIF(liasse78[[#All],[Date]],STAT2015!$C477)</f>
        <v>0</v>
      </c>
      <c r="F477">
        <f>COUNTIF(liasse92[[#All],[Date]],STAT2015!$C477)</f>
        <v>0</v>
      </c>
      <c r="G477">
        <f>COUNTIF(liasse93[[#All],[Date]],STAT2015!$C477)</f>
        <v>0</v>
      </c>
      <c r="H477">
        <f>COUNTIF(liasse94[[#All],[Date]],STAT2015!$C477)</f>
        <v>0</v>
      </c>
      <c r="I477">
        <f>COUNTIF(liasse95[[#All],[Date]],STAT2015!$C477)</f>
        <v>0</v>
      </c>
      <c r="J477" s="52">
        <f t="shared" si="51"/>
        <v>0</v>
      </c>
    </row>
    <row r="478" spans="1:10">
      <c r="A478">
        <f t="shared" si="49"/>
        <v>47</v>
      </c>
      <c r="B478">
        <f t="shared" si="50"/>
        <v>11</v>
      </c>
      <c r="C478" s="7">
        <f t="shared" si="52"/>
        <v>42692</v>
      </c>
      <c r="D478" s="63">
        <f>COUNTIF(LIASSE75!$E:$E,STAT2015!$C478)</f>
        <v>0</v>
      </c>
      <c r="E478">
        <f>COUNTIF(liasse78[[#All],[Date]],STAT2015!$C478)</f>
        <v>0</v>
      </c>
      <c r="F478">
        <f>COUNTIF(liasse92[[#All],[Date]],STAT2015!$C478)</f>
        <v>0</v>
      </c>
      <c r="G478">
        <f>COUNTIF(liasse93[[#All],[Date]],STAT2015!$C478)</f>
        <v>0</v>
      </c>
      <c r="H478">
        <f>COUNTIF(liasse94[[#All],[Date]],STAT2015!$C478)</f>
        <v>0</v>
      </c>
      <c r="I478">
        <f>COUNTIF(liasse95[[#All],[Date]],STAT2015!$C478)</f>
        <v>0</v>
      </c>
      <c r="J478" s="52">
        <f t="shared" si="51"/>
        <v>0</v>
      </c>
    </row>
    <row r="479" spans="1:10">
      <c r="A479">
        <f t="shared" si="49"/>
        <v>48</v>
      </c>
      <c r="B479">
        <f t="shared" si="50"/>
        <v>11</v>
      </c>
      <c r="C479" s="7">
        <f t="shared" si="52"/>
        <v>42695</v>
      </c>
      <c r="D479" s="63">
        <f>COUNTIF(LIASSE75!$E:$E,STAT2015!$C479)</f>
        <v>0</v>
      </c>
      <c r="E479">
        <f>COUNTIF(liasse78[[#All],[Date]],STAT2015!$C479)</f>
        <v>0</v>
      </c>
      <c r="F479">
        <f>COUNTIF(liasse92[[#All],[Date]],STAT2015!$C479)</f>
        <v>0</v>
      </c>
      <c r="G479">
        <f>COUNTIF(liasse93[[#All],[Date]],STAT2015!$C479)</f>
        <v>0</v>
      </c>
      <c r="H479">
        <f>COUNTIF(liasse94[[#All],[Date]],STAT2015!$C479)</f>
        <v>0</v>
      </c>
      <c r="I479">
        <f>COUNTIF(liasse95[[#All],[Date]],STAT2015!$C479)</f>
        <v>0</v>
      </c>
      <c r="J479" s="52">
        <f t="shared" si="51"/>
        <v>0</v>
      </c>
    </row>
    <row r="480" spans="1:10">
      <c r="A480">
        <f t="shared" si="49"/>
        <v>48</v>
      </c>
      <c r="B480">
        <f t="shared" si="50"/>
        <v>11</v>
      </c>
      <c r="C480" s="7">
        <f t="shared" si="52"/>
        <v>42696</v>
      </c>
      <c r="D480" s="63">
        <f>COUNTIF(LIASSE75!$E:$E,STAT2015!$C480)</f>
        <v>0</v>
      </c>
      <c r="E480">
        <f>COUNTIF(liasse78[[#All],[Date]],STAT2015!$C480)</f>
        <v>0</v>
      </c>
      <c r="F480">
        <f>COUNTIF(liasse92[[#All],[Date]],STAT2015!$C480)</f>
        <v>0</v>
      </c>
      <c r="G480">
        <f>COUNTIF(liasse93[[#All],[Date]],STAT2015!$C480)</f>
        <v>0</v>
      </c>
      <c r="H480">
        <f>COUNTIF(liasse94[[#All],[Date]],STAT2015!$C480)</f>
        <v>0</v>
      </c>
      <c r="I480">
        <f>COUNTIF(liasse95[[#All],[Date]],STAT2015!$C480)</f>
        <v>0</v>
      </c>
      <c r="J480" s="52">
        <f t="shared" si="51"/>
        <v>0</v>
      </c>
    </row>
    <row r="481" spans="1:10">
      <c r="A481">
        <f t="shared" si="49"/>
        <v>48</v>
      </c>
      <c r="B481">
        <f t="shared" si="50"/>
        <v>11</v>
      </c>
      <c r="C481" s="7">
        <f t="shared" si="52"/>
        <v>42697</v>
      </c>
      <c r="D481" s="63">
        <f>COUNTIF(LIASSE75!$E:$E,STAT2015!$C481)</f>
        <v>0</v>
      </c>
      <c r="E481">
        <f>COUNTIF(liasse78[[#All],[Date]],STAT2015!$C481)</f>
        <v>0</v>
      </c>
      <c r="F481">
        <f>COUNTIF(liasse92[[#All],[Date]],STAT2015!$C481)</f>
        <v>0</v>
      </c>
      <c r="G481">
        <f>COUNTIF(liasse93[[#All],[Date]],STAT2015!$C481)</f>
        <v>0</v>
      </c>
      <c r="H481">
        <f>COUNTIF(liasse94[[#All],[Date]],STAT2015!$C481)</f>
        <v>0</v>
      </c>
      <c r="I481">
        <f>COUNTIF(liasse95[[#All],[Date]],STAT2015!$C481)</f>
        <v>0</v>
      </c>
      <c r="J481" s="52">
        <f t="shared" si="51"/>
        <v>0</v>
      </c>
    </row>
    <row r="482" spans="1:10">
      <c r="A482">
        <f t="shared" si="49"/>
        <v>48</v>
      </c>
      <c r="B482">
        <f t="shared" si="50"/>
        <v>11</v>
      </c>
      <c r="C482" s="7">
        <f t="shared" si="52"/>
        <v>42698</v>
      </c>
      <c r="D482" s="63">
        <f>COUNTIF(LIASSE75!$E:$E,STAT2015!$C482)</f>
        <v>0</v>
      </c>
      <c r="E482">
        <f>COUNTIF(liasse78[[#All],[Date]],STAT2015!$C482)</f>
        <v>0</v>
      </c>
      <c r="F482">
        <f>COUNTIF(liasse92[[#All],[Date]],STAT2015!$C482)</f>
        <v>0</v>
      </c>
      <c r="G482">
        <f>COUNTIF(liasse93[[#All],[Date]],STAT2015!$C482)</f>
        <v>0</v>
      </c>
      <c r="H482">
        <f>COUNTIF(liasse94[[#All],[Date]],STAT2015!$C482)</f>
        <v>0</v>
      </c>
      <c r="I482">
        <f>COUNTIF(liasse95[[#All],[Date]],STAT2015!$C482)</f>
        <v>0</v>
      </c>
      <c r="J482" s="52">
        <f t="shared" si="51"/>
        <v>0</v>
      </c>
    </row>
    <row r="483" spans="1:10">
      <c r="A483">
        <f t="shared" si="49"/>
        <v>48</v>
      </c>
      <c r="B483">
        <f t="shared" si="50"/>
        <v>11</v>
      </c>
      <c r="C483" s="7">
        <f t="shared" si="52"/>
        <v>42699</v>
      </c>
      <c r="D483" s="63">
        <f>COUNTIF(LIASSE75!$E:$E,STAT2015!$C483)</f>
        <v>0</v>
      </c>
      <c r="E483">
        <f>COUNTIF(liasse78[[#All],[Date]],STAT2015!$C483)</f>
        <v>0</v>
      </c>
      <c r="F483">
        <f>COUNTIF(liasse92[[#All],[Date]],STAT2015!$C483)</f>
        <v>0</v>
      </c>
      <c r="G483">
        <f>COUNTIF(liasse93[[#All],[Date]],STAT2015!$C483)</f>
        <v>0</v>
      </c>
      <c r="H483">
        <f>COUNTIF(liasse94[[#All],[Date]],STAT2015!$C483)</f>
        <v>0</v>
      </c>
      <c r="I483">
        <f>COUNTIF(liasse95[[#All],[Date]],STAT2015!$C483)</f>
        <v>0</v>
      </c>
      <c r="J483" s="52">
        <f t="shared" si="51"/>
        <v>0</v>
      </c>
    </row>
    <row r="484" spans="1:10">
      <c r="A484">
        <f t="shared" si="49"/>
        <v>49</v>
      </c>
      <c r="B484">
        <f t="shared" si="50"/>
        <v>11</v>
      </c>
      <c r="C484" s="7">
        <f t="shared" si="52"/>
        <v>42702</v>
      </c>
      <c r="D484" s="63">
        <f>COUNTIF(LIASSE75!$E:$E,STAT2015!$C484)</f>
        <v>0</v>
      </c>
      <c r="E484">
        <f>COUNTIF(liasse78[[#All],[Date]],STAT2015!$C484)</f>
        <v>0</v>
      </c>
      <c r="F484">
        <f>COUNTIF(liasse92[[#All],[Date]],STAT2015!$C484)</f>
        <v>0</v>
      </c>
      <c r="G484">
        <f>COUNTIF(liasse93[[#All],[Date]],STAT2015!$C484)</f>
        <v>0</v>
      </c>
      <c r="H484">
        <f>COUNTIF(liasse94[[#All],[Date]],STAT2015!$C484)</f>
        <v>0</v>
      </c>
      <c r="I484">
        <f>COUNTIF(liasse95[[#All],[Date]],STAT2015!$C484)</f>
        <v>0</v>
      </c>
      <c r="J484" s="52">
        <f t="shared" si="51"/>
        <v>0</v>
      </c>
    </row>
    <row r="485" spans="1:10">
      <c r="A485">
        <f t="shared" si="49"/>
        <v>49</v>
      </c>
      <c r="B485">
        <f t="shared" si="50"/>
        <v>11</v>
      </c>
      <c r="C485" s="7">
        <f t="shared" si="52"/>
        <v>42703</v>
      </c>
      <c r="D485" s="63">
        <f>COUNTIF(LIASSE75!$E:$E,STAT2015!$C485)</f>
        <v>0</v>
      </c>
      <c r="E485">
        <f>COUNTIF(liasse78[[#All],[Date]],STAT2015!$C485)</f>
        <v>0</v>
      </c>
      <c r="F485">
        <f>COUNTIF(liasse92[[#All],[Date]],STAT2015!$C485)</f>
        <v>0</v>
      </c>
      <c r="G485">
        <f>COUNTIF(liasse93[[#All],[Date]],STAT2015!$C485)</f>
        <v>0</v>
      </c>
      <c r="H485">
        <f>COUNTIF(liasse94[[#All],[Date]],STAT2015!$C485)</f>
        <v>0</v>
      </c>
      <c r="I485">
        <f>COUNTIF(liasse95[[#All],[Date]],STAT2015!$C485)</f>
        <v>0</v>
      </c>
      <c r="J485" s="52">
        <f t="shared" si="51"/>
        <v>0</v>
      </c>
    </row>
    <row r="486" spans="1:10">
      <c r="A486">
        <f t="shared" si="49"/>
        <v>49</v>
      </c>
      <c r="B486">
        <f t="shared" si="50"/>
        <v>11</v>
      </c>
      <c r="C486" s="7">
        <f t="shared" si="52"/>
        <v>42704</v>
      </c>
      <c r="D486" s="63">
        <f>COUNTIF(LIASSE75!$E:$E,STAT2015!$C486)</f>
        <v>0</v>
      </c>
      <c r="E486">
        <f>COUNTIF(liasse78[[#All],[Date]],STAT2015!$C486)</f>
        <v>0</v>
      </c>
      <c r="F486">
        <f>COUNTIF(liasse92[[#All],[Date]],STAT2015!$C486)</f>
        <v>0</v>
      </c>
      <c r="G486">
        <f>COUNTIF(liasse93[[#All],[Date]],STAT2015!$C486)</f>
        <v>0</v>
      </c>
      <c r="H486">
        <f>COUNTIF(liasse94[[#All],[Date]],STAT2015!$C486)</f>
        <v>0</v>
      </c>
      <c r="I486">
        <f>COUNTIF(liasse95[[#All],[Date]],STAT2015!$C486)</f>
        <v>0</v>
      </c>
      <c r="J486" s="52">
        <f t="shared" si="51"/>
        <v>0</v>
      </c>
    </row>
    <row r="487" spans="1:10">
      <c r="A487">
        <f t="shared" si="49"/>
        <v>49</v>
      </c>
      <c r="B487">
        <f t="shared" si="50"/>
        <v>12</v>
      </c>
      <c r="C487" s="7">
        <f t="shared" si="52"/>
        <v>42705</v>
      </c>
      <c r="D487" s="63">
        <f>COUNTIF(LIASSE75!$E:$E,STAT2015!$C487)</f>
        <v>0</v>
      </c>
      <c r="E487">
        <f>COUNTIF(liasse78[[#All],[Date]],STAT2015!$C487)</f>
        <v>0</v>
      </c>
      <c r="F487">
        <f>COUNTIF(liasse92[[#All],[Date]],STAT2015!$C487)</f>
        <v>0</v>
      </c>
      <c r="G487">
        <f>COUNTIF(liasse93[[#All],[Date]],STAT2015!$C487)</f>
        <v>0</v>
      </c>
      <c r="H487">
        <f>COUNTIF(liasse94[[#All],[Date]],STAT2015!$C487)</f>
        <v>0</v>
      </c>
      <c r="I487">
        <f>COUNTIF(liasse95[[#All],[Date]],STAT2015!$C487)</f>
        <v>0</v>
      </c>
      <c r="J487" s="52">
        <f t="shared" si="51"/>
        <v>0</v>
      </c>
    </row>
    <row r="488" spans="1:10">
      <c r="A488">
        <f t="shared" si="49"/>
        <v>49</v>
      </c>
      <c r="B488">
        <f t="shared" si="50"/>
        <v>12</v>
      </c>
      <c r="C488" s="7">
        <f t="shared" si="52"/>
        <v>42706</v>
      </c>
      <c r="D488" s="63">
        <f>COUNTIF(LIASSE75!$E:$E,STAT2015!$C488)</f>
        <v>0</v>
      </c>
      <c r="E488">
        <f>COUNTIF(liasse78[[#All],[Date]],STAT2015!$C488)</f>
        <v>0</v>
      </c>
      <c r="F488">
        <f>COUNTIF(liasse92[[#All],[Date]],STAT2015!$C488)</f>
        <v>0</v>
      </c>
      <c r="G488">
        <f>COUNTIF(liasse93[[#All],[Date]],STAT2015!$C488)</f>
        <v>0</v>
      </c>
      <c r="H488">
        <f>COUNTIF(liasse94[[#All],[Date]],STAT2015!$C488)</f>
        <v>0</v>
      </c>
      <c r="I488">
        <f>COUNTIF(liasse95[[#All],[Date]],STAT2015!$C488)</f>
        <v>0</v>
      </c>
      <c r="J488" s="52">
        <f t="shared" si="51"/>
        <v>0</v>
      </c>
    </row>
    <row r="489" spans="1:10">
      <c r="A489">
        <f t="shared" si="49"/>
        <v>50</v>
      </c>
      <c r="B489">
        <f t="shared" si="50"/>
        <v>12</v>
      </c>
      <c r="C489" s="7">
        <f t="shared" si="52"/>
        <v>42709</v>
      </c>
      <c r="D489" s="63">
        <f>COUNTIF(LIASSE75!$E:$E,STAT2015!$C489)</f>
        <v>0</v>
      </c>
      <c r="E489">
        <f>COUNTIF(liasse78[[#All],[Date]],STAT2015!$C489)</f>
        <v>0</v>
      </c>
      <c r="F489">
        <f>COUNTIF(liasse92[[#All],[Date]],STAT2015!$C489)</f>
        <v>0</v>
      </c>
      <c r="G489">
        <f>COUNTIF(liasse93[[#All],[Date]],STAT2015!$C489)</f>
        <v>0</v>
      </c>
      <c r="H489">
        <f>COUNTIF(liasse94[[#All],[Date]],STAT2015!$C489)</f>
        <v>0</v>
      </c>
      <c r="I489">
        <f>COUNTIF(liasse95[[#All],[Date]],STAT2015!$C489)</f>
        <v>0</v>
      </c>
      <c r="J489" s="52">
        <f t="shared" si="51"/>
        <v>0</v>
      </c>
    </row>
    <row r="490" spans="1:10">
      <c r="A490">
        <f t="shared" si="49"/>
        <v>50</v>
      </c>
      <c r="B490">
        <f t="shared" si="50"/>
        <v>12</v>
      </c>
      <c r="C490" s="7">
        <f t="shared" si="52"/>
        <v>42710</v>
      </c>
      <c r="D490" s="63">
        <f>COUNTIF(LIASSE75!$E:$E,STAT2015!$C490)</f>
        <v>0</v>
      </c>
      <c r="E490">
        <f>COUNTIF(liasse78[[#All],[Date]],STAT2015!$C490)</f>
        <v>0</v>
      </c>
      <c r="F490">
        <f>COUNTIF(liasse92[[#All],[Date]],STAT2015!$C490)</f>
        <v>0</v>
      </c>
      <c r="G490">
        <f>COUNTIF(liasse93[[#All],[Date]],STAT2015!$C490)</f>
        <v>0</v>
      </c>
      <c r="H490">
        <f>COUNTIF(liasse94[[#All],[Date]],STAT2015!$C490)</f>
        <v>0</v>
      </c>
      <c r="I490">
        <f>COUNTIF(liasse95[[#All],[Date]],STAT2015!$C490)</f>
        <v>0</v>
      </c>
      <c r="J490" s="52">
        <f t="shared" si="51"/>
        <v>0</v>
      </c>
    </row>
    <row r="491" spans="1:10">
      <c r="A491">
        <f t="shared" si="49"/>
        <v>50</v>
      </c>
      <c r="B491">
        <f t="shared" si="50"/>
        <v>12</v>
      </c>
      <c r="C491" s="7">
        <f t="shared" si="52"/>
        <v>42711</v>
      </c>
      <c r="D491" s="63">
        <f>COUNTIF(LIASSE75!$E:$E,STAT2015!$C491)</f>
        <v>0</v>
      </c>
      <c r="E491">
        <f>COUNTIF(liasse78[[#All],[Date]],STAT2015!$C491)</f>
        <v>0</v>
      </c>
      <c r="F491">
        <f>COUNTIF(liasse92[[#All],[Date]],STAT2015!$C491)</f>
        <v>0</v>
      </c>
      <c r="G491">
        <f>COUNTIF(liasse93[[#All],[Date]],STAT2015!$C491)</f>
        <v>0</v>
      </c>
      <c r="H491">
        <f>COUNTIF(liasse94[[#All],[Date]],STAT2015!$C491)</f>
        <v>0</v>
      </c>
      <c r="I491">
        <f>COUNTIF(liasse95[[#All],[Date]],STAT2015!$C491)</f>
        <v>0</v>
      </c>
      <c r="J491" s="52">
        <f t="shared" si="51"/>
        <v>0</v>
      </c>
    </row>
    <row r="492" spans="1:10">
      <c r="A492">
        <f t="shared" si="49"/>
        <v>50</v>
      </c>
      <c r="B492">
        <f t="shared" si="50"/>
        <v>12</v>
      </c>
      <c r="C492" s="7">
        <f t="shared" si="52"/>
        <v>42712</v>
      </c>
      <c r="D492" s="63">
        <f>COUNTIF(LIASSE75!$E:$E,STAT2015!$C492)</f>
        <v>0</v>
      </c>
      <c r="E492">
        <f>COUNTIF(liasse78[[#All],[Date]],STAT2015!$C492)</f>
        <v>0</v>
      </c>
      <c r="F492">
        <f>COUNTIF(liasse92[[#All],[Date]],STAT2015!$C492)</f>
        <v>0</v>
      </c>
      <c r="G492">
        <f>COUNTIF(liasse93[[#All],[Date]],STAT2015!$C492)</f>
        <v>0</v>
      </c>
      <c r="H492">
        <f>COUNTIF(liasse94[[#All],[Date]],STAT2015!$C492)</f>
        <v>0</v>
      </c>
      <c r="I492">
        <f>COUNTIF(liasse95[[#All],[Date]],STAT2015!$C492)</f>
        <v>0</v>
      </c>
      <c r="J492" s="52">
        <f t="shared" si="51"/>
        <v>0</v>
      </c>
    </row>
    <row r="493" spans="1:10">
      <c r="A493">
        <f t="shared" si="49"/>
        <v>50</v>
      </c>
      <c r="B493">
        <f t="shared" si="50"/>
        <v>12</v>
      </c>
      <c r="C493" s="7">
        <f t="shared" si="52"/>
        <v>42713</v>
      </c>
      <c r="D493" s="63">
        <f>COUNTIF(LIASSE75!$E:$E,STAT2015!$C493)</f>
        <v>0</v>
      </c>
      <c r="E493">
        <f>COUNTIF(liasse78[[#All],[Date]],STAT2015!$C493)</f>
        <v>0</v>
      </c>
      <c r="F493">
        <f>COUNTIF(liasse92[[#All],[Date]],STAT2015!$C493)</f>
        <v>0</v>
      </c>
      <c r="G493">
        <f>COUNTIF(liasse93[[#All],[Date]],STAT2015!$C493)</f>
        <v>0</v>
      </c>
      <c r="H493">
        <f>COUNTIF(liasse94[[#All],[Date]],STAT2015!$C493)</f>
        <v>0</v>
      </c>
      <c r="I493">
        <f>COUNTIF(liasse95[[#All],[Date]],STAT2015!$C493)</f>
        <v>0</v>
      </c>
      <c r="J493" s="52">
        <f t="shared" si="51"/>
        <v>0</v>
      </c>
    </row>
    <row r="494" spans="1:10">
      <c r="A494">
        <f t="shared" si="49"/>
        <v>51</v>
      </c>
      <c r="B494">
        <f t="shared" si="50"/>
        <v>12</v>
      </c>
      <c r="C494" s="7">
        <f t="shared" si="52"/>
        <v>42716</v>
      </c>
      <c r="D494" s="63">
        <f>COUNTIF(LIASSE75!$E:$E,STAT2015!$C494)</f>
        <v>0</v>
      </c>
      <c r="E494">
        <f>COUNTIF(liasse78[[#All],[Date]],STAT2015!$C494)</f>
        <v>0</v>
      </c>
      <c r="F494">
        <f>COUNTIF(liasse92[[#All],[Date]],STAT2015!$C494)</f>
        <v>0</v>
      </c>
      <c r="G494">
        <f>COUNTIF(liasse93[[#All],[Date]],STAT2015!$C494)</f>
        <v>0</v>
      </c>
      <c r="H494">
        <f>COUNTIF(liasse94[[#All],[Date]],STAT2015!$C494)</f>
        <v>0</v>
      </c>
      <c r="I494">
        <f>COUNTIF(liasse95[[#All],[Date]],STAT2015!$C494)</f>
        <v>0</v>
      </c>
      <c r="J494" s="52">
        <f t="shared" si="51"/>
        <v>0</v>
      </c>
    </row>
    <row r="495" spans="1:10">
      <c r="A495">
        <f t="shared" si="49"/>
        <v>51</v>
      </c>
      <c r="B495">
        <f t="shared" si="50"/>
        <v>12</v>
      </c>
      <c r="C495" s="7">
        <f t="shared" si="52"/>
        <v>42717</v>
      </c>
      <c r="D495" s="63">
        <f>COUNTIF(LIASSE75!$E:$E,STAT2015!$C495)</f>
        <v>0</v>
      </c>
      <c r="E495">
        <f>COUNTIF(liasse78[[#All],[Date]],STAT2015!$C495)</f>
        <v>0</v>
      </c>
      <c r="F495">
        <f>COUNTIF(liasse92[[#All],[Date]],STAT2015!$C495)</f>
        <v>0</v>
      </c>
      <c r="G495">
        <f>COUNTIF(liasse93[[#All],[Date]],STAT2015!$C495)</f>
        <v>0</v>
      </c>
      <c r="H495">
        <f>COUNTIF(liasse94[[#All],[Date]],STAT2015!$C495)</f>
        <v>0</v>
      </c>
      <c r="I495">
        <f>COUNTIF(liasse95[[#All],[Date]],STAT2015!$C495)</f>
        <v>0</v>
      </c>
      <c r="J495" s="52">
        <f t="shared" si="51"/>
        <v>0</v>
      </c>
    </row>
    <row r="496" spans="1:10">
      <c r="A496">
        <f t="shared" si="49"/>
        <v>51</v>
      </c>
      <c r="B496">
        <f t="shared" si="50"/>
        <v>12</v>
      </c>
      <c r="C496" s="7">
        <f t="shared" si="52"/>
        <v>42718</v>
      </c>
      <c r="D496" s="63">
        <f>COUNTIF(LIASSE75!$E:$E,STAT2015!$C496)</f>
        <v>0</v>
      </c>
      <c r="E496">
        <f>COUNTIF(liasse78[[#All],[Date]],STAT2015!$C496)</f>
        <v>0</v>
      </c>
      <c r="F496">
        <f>COUNTIF(liasse92[[#All],[Date]],STAT2015!$C496)</f>
        <v>0</v>
      </c>
      <c r="G496">
        <f>COUNTIF(liasse93[[#All],[Date]],STAT2015!$C496)</f>
        <v>0</v>
      </c>
      <c r="H496">
        <f>COUNTIF(liasse94[[#All],[Date]],STAT2015!$C496)</f>
        <v>0</v>
      </c>
      <c r="I496">
        <f>COUNTIF(liasse95[[#All],[Date]],STAT2015!$C496)</f>
        <v>0</v>
      </c>
      <c r="J496" s="52">
        <f t="shared" si="51"/>
        <v>0</v>
      </c>
    </row>
    <row r="497" spans="1:10">
      <c r="A497">
        <f t="shared" si="49"/>
        <v>51</v>
      </c>
      <c r="B497">
        <f t="shared" si="50"/>
        <v>12</v>
      </c>
      <c r="C497" s="7">
        <f t="shared" si="52"/>
        <v>42719</v>
      </c>
      <c r="D497" s="63">
        <f>COUNTIF(LIASSE75!$E:$E,STAT2015!$C497)</f>
        <v>0</v>
      </c>
      <c r="E497">
        <f>COUNTIF(liasse78[[#All],[Date]],STAT2015!$C497)</f>
        <v>0</v>
      </c>
      <c r="F497">
        <f>COUNTIF(liasse92[[#All],[Date]],STAT2015!$C497)</f>
        <v>0</v>
      </c>
      <c r="G497">
        <f>COUNTIF(liasse93[[#All],[Date]],STAT2015!$C497)</f>
        <v>0</v>
      </c>
      <c r="H497">
        <f>COUNTIF(liasse94[[#All],[Date]],STAT2015!$C497)</f>
        <v>0</v>
      </c>
      <c r="I497">
        <f>COUNTIF(liasse95[[#All],[Date]],STAT2015!$C497)</f>
        <v>0</v>
      </c>
      <c r="J497" s="52">
        <f t="shared" si="51"/>
        <v>0</v>
      </c>
    </row>
    <row r="498" spans="1:10">
      <c r="A498">
        <f t="shared" si="49"/>
        <v>51</v>
      </c>
      <c r="B498">
        <f t="shared" si="50"/>
        <v>12</v>
      </c>
      <c r="C498" s="7">
        <f t="shared" si="52"/>
        <v>42720</v>
      </c>
      <c r="D498" s="63">
        <f>COUNTIF(LIASSE75!$E:$E,STAT2015!$C498)</f>
        <v>0</v>
      </c>
      <c r="E498">
        <f>COUNTIF(liasse78[[#All],[Date]],STAT2015!$C498)</f>
        <v>0</v>
      </c>
      <c r="F498">
        <f>COUNTIF(liasse92[[#All],[Date]],STAT2015!$C498)</f>
        <v>0</v>
      </c>
      <c r="G498">
        <f>COUNTIF(liasse93[[#All],[Date]],STAT2015!$C498)</f>
        <v>0</v>
      </c>
      <c r="H498">
        <f>COUNTIF(liasse94[[#All],[Date]],STAT2015!$C498)</f>
        <v>0</v>
      </c>
      <c r="I498">
        <f>COUNTIF(liasse95[[#All],[Date]],STAT2015!$C498)</f>
        <v>0</v>
      </c>
      <c r="J498" s="52">
        <f t="shared" si="51"/>
        <v>0</v>
      </c>
    </row>
    <row r="499" spans="1:10">
      <c r="A499">
        <f t="shared" si="49"/>
        <v>52</v>
      </c>
      <c r="B499">
        <f t="shared" si="50"/>
        <v>12</v>
      </c>
      <c r="C499" s="7">
        <f t="shared" si="52"/>
        <v>42723</v>
      </c>
      <c r="D499" s="63">
        <f>COUNTIF(LIASSE75!$E:$E,STAT2015!$C499)</f>
        <v>0</v>
      </c>
      <c r="E499">
        <f>COUNTIF(liasse78[[#All],[Date]],STAT2015!$C499)</f>
        <v>0</v>
      </c>
      <c r="F499">
        <f>COUNTIF(liasse92[[#All],[Date]],STAT2015!$C499)</f>
        <v>0</v>
      </c>
      <c r="G499">
        <f>COUNTIF(liasse93[[#All],[Date]],STAT2015!$C499)</f>
        <v>0</v>
      </c>
      <c r="H499">
        <f>COUNTIF(liasse94[[#All],[Date]],STAT2015!$C499)</f>
        <v>0</v>
      </c>
      <c r="I499">
        <f>COUNTIF(liasse95[[#All],[Date]],STAT2015!$C499)</f>
        <v>0</v>
      </c>
      <c r="J499" s="52">
        <f t="shared" si="51"/>
        <v>0</v>
      </c>
    </row>
    <row r="500" spans="1:10">
      <c r="A500">
        <f t="shared" si="49"/>
        <v>52</v>
      </c>
      <c r="B500">
        <f t="shared" si="50"/>
        <v>12</v>
      </c>
      <c r="C500" s="7">
        <f t="shared" si="52"/>
        <v>42724</v>
      </c>
      <c r="D500" s="63">
        <f>COUNTIF(LIASSE75!$E:$E,STAT2015!$C500)</f>
        <v>0</v>
      </c>
      <c r="E500">
        <f>COUNTIF(liasse78[[#All],[Date]],STAT2015!$C500)</f>
        <v>0</v>
      </c>
      <c r="F500">
        <f>COUNTIF(liasse92[[#All],[Date]],STAT2015!$C500)</f>
        <v>0</v>
      </c>
      <c r="G500">
        <f>COUNTIF(liasse93[[#All],[Date]],STAT2015!$C500)</f>
        <v>0</v>
      </c>
      <c r="H500">
        <f>COUNTIF(liasse94[[#All],[Date]],STAT2015!$C500)</f>
        <v>0</v>
      </c>
      <c r="I500">
        <f>COUNTIF(liasse95[[#All],[Date]],STAT2015!$C500)</f>
        <v>0</v>
      </c>
      <c r="J500" s="52">
        <f t="shared" si="51"/>
        <v>0</v>
      </c>
    </row>
    <row r="501" spans="1:10">
      <c r="A501">
        <f t="shared" si="49"/>
        <v>52</v>
      </c>
      <c r="B501">
        <f t="shared" si="50"/>
        <v>12</v>
      </c>
      <c r="C501" s="7">
        <f t="shared" si="52"/>
        <v>42725</v>
      </c>
      <c r="D501" s="63">
        <f>COUNTIF(LIASSE75!$E:$E,STAT2015!$C501)</f>
        <v>0</v>
      </c>
      <c r="E501">
        <f>COUNTIF(liasse78[[#All],[Date]],STAT2015!$C501)</f>
        <v>0</v>
      </c>
      <c r="F501">
        <f>COUNTIF(liasse92[[#All],[Date]],STAT2015!$C501)</f>
        <v>0</v>
      </c>
      <c r="G501">
        <f>COUNTIF(liasse93[[#All],[Date]],STAT2015!$C501)</f>
        <v>0</v>
      </c>
      <c r="H501">
        <f>COUNTIF(liasse94[[#All],[Date]],STAT2015!$C501)</f>
        <v>0</v>
      </c>
      <c r="I501">
        <f>COUNTIF(liasse95[[#All],[Date]],STAT2015!$C501)</f>
        <v>0</v>
      </c>
      <c r="J501" s="52">
        <f t="shared" si="51"/>
        <v>0</v>
      </c>
    </row>
    <row r="502" spans="1:10">
      <c r="A502">
        <f t="shared" si="49"/>
        <v>52</v>
      </c>
      <c r="B502">
        <f t="shared" si="50"/>
        <v>12</v>
      </c>
      <c r="C502" s="7">
        <f t="shared" si="52"/>
        <v>42726</v>
      </c>
      <c r="D502" s="63">
        <f>COUNTIF(LIASSE75!$E:$E,STAT2015!$C502)</f>
        <v>0</v>
      </c>
      <c r="E502">
        <f>COUNTIF(liasse78[[#All],[Date]],STAT2015!$C502)</f>
        <v>0</v>
      </c>
      <c r="F502">
        <f>COUNTIF(liasse92[[#All],[Date]],STAT2015!$C502)</f>
        <v>0</v>
      </c>
      <c r="G502">
        <f>COUNTIF(liasse93[[#All],[Date]],STAT2015!$C502)</f>
        <v>0</v>
      </c>
      <c r="H502">
        <f>COUNTIF(liasse94[[#All],[Date]],STAT2015!$C502)</f>
        <v>0</v>
      </c>
      <c r="I502">
        <f>COUNTIF(liasse95[[#All],[Date]],STAT2015!$C502)</f>
        <v>0</v>
      </c>
      <c r="J502" s="52">
        <f t="shared" si="51"/>
        <v>0</v>
      </c>
    </row>
    <row r="503" spans="1:10">
      <c r="A503">
        <f t="shared" si="49"/>
        <v>52</v>
      </c>
      <c r="B503">
        <f t="shared" si="50"/>
        <v>12</v>
      </c>
      <c r="C503" s="7">
        <f t="shared" si="52"/>
        <v>42727</v>
      </c>
      <c r="D503" s="63">
        <f>COUNTIF(LIASSE75!$E:$E,STAT2015!$C503)</f>
        <v>0</v>
      </c>
      <c r="E503">
        <f>COUNTIF(liasse78[[#All],[Date]],STAT2015!$C503)</f>
        <v>0</v>
      </c>
      <c r="F503">
        <f>COUNTIF(liasse92[[#All],[Date]],STAT2015!$C503)</f>
        <v>0</v>
      </c>
      <c r="G503">
        <f>COUNTIF(liasse93[[#All],[Date]],STAT2015!$C503)</f>
        <v>0</v>
      </c>
      <c r="H503">
        <f>COUNTIF(liasse94[[#All],[Date]],STAT2015!$C503)</f>
        <v>0</v>
      </c>
      <c r="I503">
        <f>COUNTIF(liasse95[[#All],[Date]],STAT2015!$C503)</f>
        <v>0</v>
      </c>
      <c r="J503" s="52">
        <f t="shared" si="51"/>
        <v>0</v>
      </c>
    </row>
    <row r="504" spans="1:10">
      <c r="A504">
        <f t="shared" si="49"/>
        <v>53</v>
      </c>
      <c r="B504">
        <f t="shared" si="50"/>
        <v>12</v>
      </c>
      <c r="C504" s="7">
        <f t="shared" si="52"/>
        <v>42730</v>
      </c>
      <c r="D504" s="63">
        <f>COUNTIF(LIASSE75!$E:$E,STAT2015!$C504)</f>
        <v>0</v>
      </c>
      <c r="E504">
        <f>COUNTIF(liasse78[[#All],[Date]],STAT2015!$C504)</f>
        <v>0</v>
      </c>
      <c r="F504">
        <f>COUNTIF(liasse92[[#All],[Date]],STAT2015!$C504)</f>
        <v>0</v>
      </c>
      <c r="G504">
        <f>COUNTIF(liasse93[[#All],[Date]],STAT2015!$C504)</f>
        <v>0</v>
      </c>
      <c r="H504">
        <f>COUNTIF(liasse94[[#All],[Date]],STAT2015!$C504)</f>
        <v>0</v>
      </c>
      <c r="I504">
        <f>COUNTIF(liasse95[[#All],[Date]],STAT2015!$C504)</f>
        <v>0</v>
      </c>
      <c r="J504" s="52">
        <f t="shared" si="51"/>
        <v>0</v>
      </c>
    </row>
    <row r="505" spans="1:10">
      <c r="A505">
        <f t="shared" si="49"/>
        <v>53</v>
      </c>
      <c r="B505">
        <f t="shared" si="50"/>
        <v>12</v>
      </c>
      <c r="C505" s="7">
        <f t="shared" si="52"/>
        <v>42731</v>
      </c>
      <c r="D505" s="63">
        <f>COUNTIF(LIASSE75!$E:$E,STAT2015!$C505)</f>
        <v>0</v>
      </c>
      <c r="E505">
        <f>COUNTIF(liasse78[[#All],[Date]],STAT2015!$C505)</f>
        <v>0</v>
      </c>
      <c r="F505">
        <f>COUNTIF(liasse92[[#All],[Date]],STAT2015!$C505)</f>
        <v>0</v>
      </c>
      <c r="G505">
        <f>COUNTIF(liasse93[[#All],[Date]],STAT2015!$C505)</f>
        <v>0</v>
      </c>
      <c r="H505">
        <f>COUNTIF(liasse94[[#All],[Date]],STAT2015!$C505)</f>
        <v>0</v>
      </c>
      <c r="I505">
        <f>COUNTIF(liasse95[[#All],[Date]],STAT2015!$C505)</f>
        <v>0</v>
      </c>
      <c r="J505" s="52">
        <f t="shared" si="51"/>
        <v>0</v>
      </c>
    </row>
    <row r="506" spans="1:10">
      <c r="A506">
        <f t="shared" si="49"/>
        <v>53</v>
      </c>
      <c r="B506">
        <f t="shared" si="50"/>
        <v>12</v>
      </c>
      <c r="C506" s="7">
        <f t="shared" si="52"/>
        <v>42732</v>
      </c>
      <c r="D506" s="63">
        <f>COUNTIF(LIASSE75!$E:$E,STAT2015!$C506)</f>
        <v>0</v>
      </c>
      <c r="E506">
        <f>COUNTIF(liasse78[[#All],[Date]],STAT2015!$C506)</f>
        <v>0</v>
      </c>
      <c r="F506">
        <f>COUNTIF(liasse92[[#All],[Date]],STAT2015!$C506)</f>
        <v>0</v>
      </c>
      <c r="G506">
        <f>COUNTIF(liasse93[[#All],[Date]],STAT2015!$C506)</f>
        <v>0</v>
      </c>
      <c r="H506">
        <f>COUNTIF(liasse94[[#All],[Date]],STAT2015!$C506)</f>
        <v>0</v>
      </c>
      <c r="I506">
        <f>COUNTIF(liasse95[[#All],[Date]],STAT2015!$C506)</f>
        <v>0</v>
      </c>
      <c r="J506" s="52">
        <f t="shared" si="51"/>
        <v>0</v>
      </c>
    </row>
    <row r="507" spans="1:10">
      <c r="A507">
        <f t="shared" si="49"/>
        <v>53</v>
      </c>
      <c r="B507">
        <f t="shared" si="50"/>
        <v>12</v>
      </c>
      <c r="C507" s="7">
        <f t="shared" si="52"/>
        <v>42733</v>
      </c>
      <c r="D507" s="63">
        <f>COUNTIF(LIASSE75!$E:$E,STAT2015!$C507)</f>
        <v>0</v>
      </c>
      <c r="E507">
        <f>COUNTIF(liasse78[[#All],[Date]],STAT2015!$C507)</f>
        <v>0</v>
      </c>
      <c r="F507">
        <f>COUNTIF(liasse92[[#All],[Date]],STAT2015!$C507)</f>
        <v>0</v>
      </c>
      <c r="G507">
        <f>COUNTIF(liasse93[[#All],[Date]],STAT2015!$C507)</f>
        <v>0</v>
      </c>
      <c r="H507">
        <f>COUNTIF(liasse94[[#All],[Date]],STAT2015!$C507)</f>
        <v>0</v>
      </c>
      <c r="I507">
        <f>COUNTIF(liasse95[[#All],[Date]],STAT2015!$C507)</f>
        <v>0</v>
      </c>
      <c r="J507" s="52">
        <f t="shared" si="51"/>
        <v>0</v>
      </c>
    </row>
    <row r="508" spans="1:10">
      <c r="A508">
        <f t="shared" si="49"/>
        <v>53</v>
      </c>
      <c r="B508">
        <f t="shared" si="50"/>
        <v>12</v>
      </c>
      <c r="C508" s="7">
        <f t="shared" si="52"/>
        <v>42734</v>
      </c>
      <c r="D508" s="63">
        <f>COUNTIF(LIASSE75!$E:$E,STAT2015!$C508)</f>
        <v>0</v>
      </c>
      <c r="E508">
        <f>COUNTIF(liasse78[[#All],[Date]],STAT2015!$C508)</f>
        <v>0</v>
      </c>
      <c r="F508">
        <f>COUNTIF(liasse92[[#All],[Date]],STAT2015!$C508)</f>
        <v>0</v>
      </c>
      <c r="G508">
        <f>COUNTIF(liasse93[[#All],[Date]],STAT2015!$C508)</f>
        <v>0</v>
      </c>
      <c r="H508">
        <f>COUNTIF(liasse94[[#All],[Date]],STAT2015!$C508)</f>
        <v>0</v>
      </c>
      <c r="I508">
        <f>COUNTIF(liasse95[[#All],[Date]],STAT2015!$C508)</f>
        <v>0</v>
      </c>
      <c r="J508" s="52">
        <f t="shared" si="51"/>
        <v>0</v>
      </c>
    </row>
    <row r="509" spans="1:10">
      <c r="A509">
        <f t="shared" si="49"/>
        <v>1</v>
      </c>
      <c r="B509">
        <f t="shared" si="50"/>
        <v>1</v>
      </c>
      <c r="C509" s="7">
        <f t="shared" si="52"/>
        <v>42737</v>
      </c>
      <c r="D509" s="63">
        <f>COUNTIF(LIASSE75!$E:$E,STAT2015!$C509)</f>
        <v>0</v>
      </c>
      <c r="E509">
        <f>COUNTIF(liasse78[[#All],[Date]],STAT2015!$C509)</f>
        <v>0</v>
      </c>
      <c r="F509">
        <f>COUNTIF(liasse92[[#All],[Date]],STAT2015!$C509)</f>
        <v>0</v>
      </c>
      <c r="G509">
        <f>COUNTIF(liasse93[[#All],[Date]],STAT2015!$C509)</f>
        <v>0</v>
      </c>
      <c r="H509">
        <f>COUNTIF(liasse94[[#All],[Date]],STAT2015!$C509)</f>
        <v>0</v>
      </c>
      <c r="I509">
        <f>COUNTIF(liasse95[[#All],[Date]],STAT2015!$C509)</f>
        <v>0</v>
      </c>
      <c r="J509" s="52">
        <f t="shared" si="51"/>
        <v>0</v>
      </c>
    </row>
    <row r="510" spans="1:10">
      <c r="A510">
        <f t="shared" ref="A510:A521" si="53">WEEKNUM(C510)</f>
        <v>1</v>
      </c>
      <c r="B510">
        <f t="shared" ref="B510:B521" si="54">MONTH(C510)</f>
        <v>1</v>
      </c>
      <c r="C510" s="7">
        <f t="shared" si="52"/>
        <v>42738</v>
      </c>
      <c r="D510" s="63">
        <f>COUNTIF(LIASSE75!$E:$E,STAT2015!$C510)</f>
        <v>0</v>
      </c>
      <c r="E510">
        <f>COUNTIF(liasse78[[#All],[Date]],STAT2015!$C510)</f>
        <v>0</v>
      </c>
      <c r="F510">
        <f>COUNTIF(liasse92[[#All],[Date]],STAT2015!$C510)</f>
        <v>0</v>
      </c>
      <c r="G510">
        <f>COUNTIF(liasse93[[#All],[Date]],STAT2015!$C510)</f>
        <v>0</v>
      </c>
      <c r="H510">
        <f>COUNTIF(liasse94[[#All],[Date]],STAT2015!$C510)</f>
        <v>0</v>
      </c>
      <c r="I510">
        <f>COUNTIF(liasse95[[#All],[Date]],STAT2015!$C510)</f>
        <v>0</v>
      </c>
      <c r="J510" s="52">
        <f t="shared" ref="J510:J521" si="55">SUM(D510:I510)</f>
        <v>0</v>
      </c>
    </row>
    <row r="511" spans="1:10">
      <c r="A511">
        <f t="shared" si="53"/>
        <v>1</v>
      </c>
      <c r="B511">
        <f t="shared" si="54"/>
        <v>1</v>
      </c>
      <c r="C511" s="7">
        <f t="shared" si="52"/>
        <v>42739</v>
      </c>
      <c r="D511" s="63">
        <f>COUNTIF(LIASSE75!$E:$E,STAT2015!$C511)</f>
        <v>0</v>
      </c>
      <c r="E511">
        <f>COUNTIF(liasse78[[#All],[Date]],STAT2015!$C511)</f>
        <v>0</v>
      </c>
      <c r="F511">
        <f>COUNTIF(liasse92[[#All],[Date]],STAT2015!$C511)</f>
        <v>0</v>
      </c>
      <c r="G511">
        <f>COUNTIF(liasse93[[#All],[Date]],STAT2015!$C511)</f>
        <v>0</v>
      </c>
      <c r="H511">
        <f>COUNTIF(liasse94[[#All],[Date]],STAT2015!$C511)</f>
        <v>0</v>
      </c>
      <c r="I511">
        <f>COUNTIF(liasse95[[#All],[Date]],STAT2015!$C511)</f>
        <v>0</v>
      </c>
      <c r="J511" s="52">
        <f t="shared" si="55"/>
        <v>0</v>
      </c>
    </row>
    <row r="512" spans="1:10">
      <c r="A512">
        <f t="shared" si="53"/>
        <v>1</v>
      </c>
      <c r="B512">
        <f t="shared" si="54"/>
        <v>1</v>
      </c>
      <c r="C512" s="7">
        <f t="shared" si="52"/>
        <v>42740</v>
      </c>
      <c r="D512" s="63">
        <f>COUNTIF(LIASSE75!$E:$E,STAT2015!$C512)</f>
        <v>0</v>
      </c>
      <c r="E512">
        <f>COUNTIF(liasse78[[#All],[Date]],STAT2015!$C512)</f>
        <v>0</v>
      </c>
      <c r="F512">
        <f>COUNTIF(liasse92[[#All],[Date]],STAT2015!$C512)</f>
        <v>0</v>
      </c>
      <c r="G512">
        <f>COUNTIF(liasse93[[#All],[Date]],STAT2015!$C512)</f>
        <v>0</v>
      </c>
      <c r="H512">
        <f>COUNTIF(liasse94[[#All],[Date]],STAT2015!$C512)</f>
        <v>0</v>
      </c>
      <c r="I512">
        <f>COUNTIF(liasse95[[#All],[Date]],STAT2015!$C512)</f>
        <v>0</v>
      </c>
      <c r="J512" s="52">
        <f t="shared" si="55"/>
        <v>0</v>
      </c>
    </row>
    <row r="513" spans="1:10">
      <c r="A513">
        <f t="shared" si="53"/>
        <v>1</v>
      </c>
      <c r="B513">
        <f t="shared" si="54"/>
        <v>1</v>
      </c>
      <c r="C513" s="7">
        <f t="shared" si="52"/>
        <v>42741</v>
      </c>
      <c r="D513" s="63">
        <f>COUNTIF(LIASSE75!$E:$E,STAT2015!$C513)</f>
        <v>0</v>
      </c>
      <c r="E513">
        <f>COUNTIF(liasse78[[#All],[Date]],STAT2015!$C513)</f>
        <v>0</v>
      </c>
      <c r="F513">
        <f>COUNTIF(liasse92[[#All],[Date]],STAT2015!$C513)</f>
        <v>0</v>
      </c>
      <c r="G513">
        <f>COUNTIF(liasse93[[#All],[Date]],STAT2015!$C513)</f>
        <v>0</v>
      </c>
      <c r="H513">
        <f>COUNTIF(liasse94[[#All],[Date]],STAT2015!$C513)</f>
        <v>0</v>
      </c>
      <c r="I513">
        <f>COUNTIF(liasse95[[#All],[Date]],STAT2015!$C513)</f>
        <v>0</v>
      </c>
      <c r="J513" s="52">
        <f t="shared" si="55"/>
        <v>0</v>
      </c>
    </row>
    <row r="514" spans="1:10">
      <c r="A514">
        <f t="shared" si="53"/>
        <v>2</v>
      </c>
      <c r="B514">
        <f t="shared" si="54"/>
        <v>1</v>
      </c>
      <c r="C514" s="7">
        <f t="shared" si="52"/>
        <v>42744</v>
      </c>
      <c r="D514" s="63">
        <f>COUNTIF(LIASSE75!$E:$E,STAT2015!$C514)</f>
        <v>0</v>
      </c>
      <c r="E514">
        <f>COUNTIF(liasse78[[#All],[Date]],STAT2015!$C514)</f>
        <v>0</v>
      </c>
      <c r="F514">
        <f>COUNTIF(liasse92[[#All],[Date]],STAT2015!$C514)</f>
        <v>0</v>
      </c>
      <c r="G514">
        <f>COUNTIF(liasse93[[#All],[Date]],STAT2015!$C514)</f>
        <v>0</v>
      </c>
      <c r="H514">
        <f>COUNTIF(liasse94[[#All],[Date]],STAT2015!$C514)</f>
        <v>0</v>
      </c>
      <c r="I514">
        <f>COUNTIF(liasse95[[#All],[Date]],STAT2015!$C514)</f>
        <v>0</v>
      </c>
      <c r="J514" s="52">
        <f t="shared" si="55"/>
        <v>0</v>
      </c>
    </row>
    <row r="515" spans="1:10">
      <c r="A515">
        <f t="shared" si="53"/>
        <v>2</v>
      </c>
      <c r="B515">
        <f t="shared" si="54"/>
        <v>1</v>
      </c>
      <c r="C515" s="7">
        <f t="shared" si="52"/>
        <v>42745</v>
      </c>
      <c r="D515" s="63">
        <f>COUNTIF(LIASSE75!$E:$E,STAT2015!$C515)</f>
        <v>0</v>
      </c>
      <c r="E515">
        <f>COUNTIF(liasse78[[#All],[Date]],STAT2015!$C515)</f>
        <v>0</v>
      </c>
      <c r="F515">
        <f>COUNTIF(liasse92[[#All],[Date]],STAT2015!$C515)</f>
        <v>0</v>
      </c>
      <c r="G515">
        <f>COUNTIF(liasse93[[#All],[Date]],STAT2015!$C515)</f>
        <v>0</v>
      </c>
      <c r="H515">
        <f>COUNTIF(liasse94[[#All],[Date]],STAT2015!$C515)</f>
        <v>0</v>
      </c>
      <c r="I515">
        <f>COUNTIF(liasse95[[#All],[Date]],STAT2015!$C515)</f>
        <v>0</v>
      </c>
      <c r="J515" s="52">
        <f t="shared" si="55"/>
        <v>0</v>
      </c>
    </row>
    <row r="516" spans="1:10">
      <c r="A516">
        <f t="shared" si="53"/>
        <v>2</v>
      </c>
      <c r="B516">
        <f t="shared" si="54"/>
        <v>1</v>
      </c>
      <c r="C516" s="7">
        <f t="shared" si="52"/>
        <v>42746</v>
      </c>
      <c r="D516" s="63">
        <f>COUNTIF(LIASSE75!$E:$E,STAT2015!$C516)</f>
        <v>0</v>
      </c>
      <c r="E516">
        <f>COUNTIF(liasse78[[#All],[Date]],STAT2015!$C516)</f>
        <v>0</v>
      </c>
      <c r="F516">
        <f>COUNTIF(liasse92[[#All],[Date]],STAT2015!$C516)</f>
        <v>0</v>
      </c>
      <c r="G516">
        <f>COUNTIF(liasse93[[#All],[Date]],STAT2015!$C516)</f>
        <v>0</v>
      </c>
      <c r="H516">
        <f>COUNTIF(liasse94[[#All],[Date]],STAT2015!$C516)</f>
        <v>0</v>
      </c>
      <c r="I516">
        <f>COUNTIF(liasse95[[#All],[Date]],STAT2015!$C516)</f>
        <v>0</v>
      </c>
      <c r="J516" s="52">
        <f t="shared" si="55"/>
        <v>0</v>
      </c>
    </row>
    <row r="517" spans="1:10">
      <c r="A517">
        <f t="shared" si="53"/>
        <v>2</v>
      </c>
      <c r="B517">
        <f t="shared" si="54"/>
        <v>1</v>
      </c>
      <c r="C517" s="7">
        <f t="shared" ref="C517:C521" si="56">WORKDAY(C516,1,feries)</f>
        <v>42747</v>
      </c>
      <c r="D517" s="63">
        <f>COUNTIF(LIASSE75!$E:$E,STAT2015!$C517)</f>
        <v>0</v>
      </c>
      <c r="E517">
        <f>COUNTIF(liasse78[[#All],[Date]],STAT2015!$C517)</f>
        <v>0</v>
      </c>
      <c r="F517">
        <f>COUNTIF(liasse92[[#All],[Date]],STAT2015!$C517)</f>
        <v>0</v>
      </c>
      <c r="G517">
        <f>COUNTIF(liasse93[[#All],[Date]],STAT2015!$C517)</f>
        <v>0</v>
      </c>
      <c r="H517">
        <f>COUNTIF(liasse94[[#All],[Date]],STAT2015!$C517)</f>
        <v>0</v>
      </c>
      <c r="I517">
        <f>COUNTIF(liasse95[[#All],[Date]],STAT2015!$C517)</f>
        <v>0</v>
      </c>
      <c r="J517" s="52">
        <f t="shared" si="55"/>
        <v>0</v>
      </c>
    </row>
    <row r="518" spans="1:10">
      <c r="A518">
        <f t="shared" si="53"/>
        <v>2</v>
      </c>
      <c r="B518">
        <f t="shared" si="54"/>
        <v>1</v>
      </c>
      <c r="C518" s="7">
        <f t="shared" si="56"/>
        <v>42748</v>
      </c>
      <c r="D518" s="63">
        <f>COUNTIF(LIASSE75!$E:$E,STAT2015!$C518)</f>
        <v>0</v>
      </c>
      <c r="E518">
        <f>COUNTIF(liasse78[[#All],[Date]],STAT2015!$C518)</f>
        <v>0</v>
      </c>
      <c r="F518">
        <f>COUNTIF(liasse92[[#All],[Date]],STAT2015!$C518)</f>
        <v>0</v>
      </c>
      <c r="G518">
        <f>COUNTIF(liasse93[[#All],[Date]],STAT2015!$C518)</f>
        <v>0</v>
      </c>
      <c r="H518">
        <f>COUNTIF(liasse94[[#All],[Date]],STAT2015!$C518)</f>
        <v>0</v>
      </c>
      <c r="I518">
        <f>COUNTIF(liasse95[[#All],[Date]],STAT2015!$C518)</f>
        <v>0</v>
      </c>
      <c r="J518" s="52">
        <f t="shared" si="55"/>
        <v>0</v>
      </c>
    </row>
    <row r="519" spans="1:10">
      <c r="A519">
        <f t="shared" si="53"/>
        <v>3</v>
      </c>
      <c r="B519">
        <f t="shared" si="54"/>
        <v>1</v>
      </c>
      <c r="C519" s="7">
        <f t="shared" si="56"/>
        <v>42751</v>
      </c>
      <c r="D519" s="63">
        <f>COUNTIF(LIASSE75!$E:$E,STAT2015!$C519)</f>
        <v>0</v>
      </c>
      <c r="E519">
        <f>COUNTIF(liasse78[[#All],[Date]],STAT2015!$C519)</f>
        <v>0</v>
      </c>
      <c r="F519">
        <f>COUNTIF(liasse92[[#All],[Date]],STAT2015!$C519)</f>
        <v>0</v>
      </c>
      <c r="G519">
        <f>COUNTIF(liasse93[[#All],[Date]],STAT2015!$C519)</f>
        <v>0</v>
      </c>
      <c r="H519">
        <f>COUNTIF(liasse94[[#All],[Date]],STAT2015!$C519)</f>
        <v>0</v>
      </c>
      <c r="I519">
        <f>COUNTIF(liasse95[[#All],[Date]],STAT2015!$C519)</f>
        <v>0</v>
      </c>
      <c r="J519" s="52">
        <f t="shared" si="55"/>
        <v>0</v>
      </c>
    </row>
    <row r="520" spans="1:10">
      <c r="A520">
        <f t="shared" si="53"/>
        <v>3</v>
      </c>
      <c r="B520">
        <f t="shared" si="54"/>
        <v>1</v>
      </c>
      <c r="C520" s="7">
        <f t="shared" si="56"/>
        <v>42752</v>
      </c>
      <c r="D520" s="63">
        <f>COUNTIF(LIASSE75!$E:$E,STAT2015!$C520)</f>
        <v>0</v>
      </c>
      <c r="E520">
        <f>COUNTIF(liasse78[[#All],[Date]],STAT2015!$C520)</f>
        <v>0</v>
      </c>
      <c r="F520">
        <f>COUNTIF(liasse92[[#All],[Date]],STAT2015!$C520)</f>
        <v>0</v>
      </c>
      <c r="G520">
        <f>COUNTIF(liasse93[[#All],[Date]],STAT2015!$C520)</f>
        <v>0</v>
      </c>
      <c r="H520">
        <f>COUNTIF(liasse94[[#All],[Date]],STAT2015!$C520)</f>
        <v>0</v>
      </c>
      <c r="I520">
        <f>COUNTIF(liasse95[[#All],[Date]],STAT2015!$C520)</f>
        <v>0</v>
      </c>
      <c r="J520" s="52">
        <f t="shared" si="55"/>
        <v>0</v>
      </c>
    </row>
    <row r="521" spans="1:10">
      <c r="A521">
        <f t="shared" si="53"/>
        <v>3</v>
      </c>
      <c r="B521">
        <f t="shared" si="54"/>
        <v>1</v>
      </c>
      <c r="C521" s="7">
        <f t="shared" si="56"/>
        <v>42753</v>
      </c>
      <c r="D521" s="63">
        <f>COUNTIF(LIASSE75!$E:$E,STAT2015!$C521)</f>
        <v>0</v>
      </c>
      <c r="E521">
        <f>COUNTIF(liasse78[[#All],[Date]],STAT2015!$C521)</f>
        <v>0</v>
      </c>
      <c r="F521">
        <f>COUNTIF(liasse92[[#All],[Date]],STAT2015!$C521)</f>
        <v>0</v>
      </c>
      <c r="G521">
        <f>COUNTIF(liasse93[[#All],[Date]],STAT2015!$C521)</f>
        <v>0</v>
      </c>
      <c r="H521">
        <f>COUNTIF(liasse94[[#All],[Date]],STAT2015!$C521)</f>
        <v>0</v>
      </c>
      <c r="I521">
        <f>COUNTIF(liasse95[[#All],[Date]],STAT2015!$C521)</f>
        <v>0</v>
      </c>
      <c r="J521" s="52">
        <f t="shared" si="55"/>
        <v>0</v>
      </c>
    </row>
  </sheetData>
  <sheetProtection password="ED25" sheet="1" objects="1" scenarios="1" selectLockedCells="1" selectUnlockedCells="1"/>
  <mergeCells count="2">
    <mergeCell ref="A2:B2"/>
    <mergeCell ref="N4:N14"/>
  </mergeCells>
  <conditionalFormatting sqref="C4:C521">
    <cfRule type="expression" dxfId="11" priority="5">
      <formula>C4=TODAY()</formula>
    </cfRule>
  </conditionalFormatting>
  <conditionalFormatting sqref="D4:J521">
    <cfRule type="expression" dxfId="10" priority="4">
      <formula>D4=0</formula>
    </cfRule>
  </conditionalFormatting>
  <conditionalFormatting sqref="W29:W81">
    <cfRule type="cellIs" dxfId="9" priority="2" operator="greaterThan">
      <formula>3000</formula>
    </cfRule>
  </conditionalFormatting>
  <conditionalFormatting sqref="J4:J521">
    <cfRule type="expression" dxfId="8" priority="1">
      <formula>$J4&gt;599</formula>
    </cfRule>
  </conditionalFormatting>
  <dataValidations disablePrompts="1" count="1">
    <dataValidation type="list" allowBlank="1" showInputMessage="1" showErrorMessage="1" sqref="C2">
      <formula1>"2013,2014,2015,2016"</formula1>
    </dataValidation>
  </dataValidations>
  <pageMargins left="0.2" right="0.2" top="0.4" bottom="0.2" header="0.17" footer="0.17"/>
  <pageSetup paperSize="9" scale="4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L1000"/>
  <sheetViews>
    <sheetView zoomScale="80" zoomScaleNormal="80" workbookViewId="0">
      <pane ySplit="8" topLeftCell="A9" activePane="bottomLeft" state="frozen"/>
      <selection pane="bottomLeft" activeCell="B9" sqref="B9"/>
    </sheetView>
  </sheetViews>
  <sheetFormatPr baseColWidth="10" defaultRowHeight="12.75"/>
  <cols>
    <col min="1" max="1" width="12.42578125" customWidth="1"/>
    <col min="2" max="2" width="20" customWidth="1"/>
    <col min="3" max="4" width="19.7109375" customWidth="1"/>
    <col min="5" max="5" width="19.85546875" customWidth="1"/>
    <col min="6" max="6" width="76.7109375" customWidth="1"/>
    <col min="12" max="12" width="11.42578125" style="42"/>
  </cols>
  <sheetData>
    <row r="1" spans="1:9" ht="18">
      <c r="A1" s="34" t="s">
        <v>99</v>
      </c>
      <c r="G1" s="49" t="s">
        <v>109</v>
      </c>
    </row>
    <row r="3" spans="1:9" ht="33.75" customHeight="1">
      <c r="A3" s="40" t="s">
        <v>106</v>
      </c>
      <c r="B3" s="38" t="s">
        <v>105</v>
      </c>
      <c r="C3" s="55" t="s">
        <v>110</v>
      </c>
      <c r="D3" s="55"/>
      <c r="E3" s="39" t="s">
        <v>104</v>
      </c>
      <c r="F3" s="37" t="s">
        <v>111</v>
      </c>
    </row>
    <row r="4" spans="1:9" ht="15.75" thickBot="1">
      <c r="B4" s="35" t="s">
        <v>101</v>
      </c>
      <c r="C4" s="36" t="s">
        <v>102</v>
      </c>
      <c r="D4" s="36" t="s">
        <v>141</v>
      </c>
      <c r="E4" s="36" t="s">
        <v>108</v>
      </c>
      <c r="F4" s="36" t="s">
        <v>103</v>
      </c>
    </row>
    <row r="5" spans="1:9" ht="24" customHeight="1" thickBot="1">
      <c r="A5" s="36" t="s">
        <v>100</v>
      </c>
      <c r="B5" s="58" t="s">
        <v>143</v>
      </c>
      <c r="C5" s="43"/>
      <c r="D5" s="43" t="s">
        <v>187</v>
      </c>
      <c r="E5" s="53"/>
      <c r="F5" s="41"/>
    </row>
    <row r="6" spans="1:9" ht="13.5" thickBot="1">
      <c r="A6" s="47"/>
      <c r="B6" s="47"/>
      <c r="C6" s="47"/>
      <c r="D6" s="47"/>
      <c r="E6" s="47"/>
      <c r="F6" s="47"/>
      <c r="G6" s="47"/>
      <c r="H6" s="47"/>
      <c r="I6" s="47"/>
    </row>
    <row r="7" spans="1:9" ht="14.25" customHeight="1" thickTop="1">
      <c r="A7" s="44" t="s">
        <v>107</v>
      </c>
      <c r="B7" s="48"/>
      <c r="C7" s="48"/>
      <c r="D7" s="48"/>
      <c r="E7" s="48"/>
      <c r="F7" s="48"/>
    </row>
    <row r="8" spans="1:9" ht="21" customHeight="1">
      <c r="A8" s="59"/>
      <c r="B8" s="45" t="s">
        <v>112</v>
      </c>
      <c r="C8" s="46" t="s">
        <v>102</v>
      </c>
      <c r="D8" s="83" t="s">
        <v>141</v>
      </c>
      <c r="E8" s="46" t="s">
        <v>108</v>
      </c>
      <c r="F8" s="46"/>
      <c r="G8" s="50"/>
    </row>
    <row r="9" spans="1:9">
      <c r="B9" s="36"/>
      <c r="E9" s="42"/>
    </row>
    <row r="10" spans="1:9">
      <c r="B10" s="36"/>
      <c r="E10" s="42"/>
    </row>
    <row r="11" spans="1:9">
      <c r="B11" s="36"/>
      <c r="E11" s="42"/>
    </row>
    <row r="12" spans="1:9">
      <c r="B12" s="36"/>
      <c r="E12" s="42"/>
    </row>
    <row r="13" spans="1:9">
      <c r="B13" s="36"/>
      <c r="E13" s="42"/>
    </row>
    <row r="14" spans="1:9">
      <c r="B14" s="36"/>
      <c r="E14" s="42"/>
    </row>
    <row r="15" spans="1:9">
      <c r="B15" s="36"/>
      <c r="E15" s="42"/>
    </row>
    <row r="16" spans="1:9">
      <c r="B16" s="36"/>
      <c r="E16" s="42"/>
    </row>
    <row r="17" spans="2:5">
      <c r="B17" s="36"/>
      <c r="E17" s="42"/>
    </row>
    <row r="18" spans="2:5">
      <c r="B18" s="36"/>
      <c r="E18" s="42"/>
    </row>
    <row r="19" spans="2:5">
      <c r="B19" s="36"/>
      <c r="E19" s="42"/>
    </row>
    <row r="20" spans="2:5">
      <c r="B20" s="36"/>
      <c r="E20" s="42"/>
    </row>
    <row r="21" spans="2:5">
      <c r="B21" s="36"/>
      <c r="E21" s="42"/>
    </row>
    <row r="22" spans="2:5">
      <c r="B22" s="36"/>
      <c r="E22" s="42"/>
    </row>
    <row r="23" spans="2:5">
      <c r="B23" s="36"/>
      <c r="E23" s="42"/>
    </row>
    <row r="24" spans="2:5">
      <c r="B24" s="36"/>
      <c r="E24" s="42"/>
    </row>
    <row r="25" spans="2:5">
      <c r="B25" s="36"/>
      <c r="E25" s="42"/>
    </row>
    <row r="26" spans="2:5">
      <c r="B26" s="36"/>
      <c r="E26" s="42"/>
    </row>
    <row r="27" spans="2:5">
      <c r="B27" s="36"/>
      <c r="E27" s="42"/>
    </row>
    <row r="28" spans="2:5">
      <c r="B28" s="36"/>
      <c r="E28" s="42"/>
    </row>
    <row r="29" spans="2:5">
      <c r="B29" s="36"/>
      <c r="E29" s="42"/>
    </row>
    <row r="30" spans="2:5">
      <c r="B30" s="36"/>
      <c r="E30" s="42"/>
    </row>
    <row r="31" spans="2:5">
      <c r="B31" s="36"/>
      <c r="E31" s="42"/>
    </row>
    <row r="32" spans="2:5">
      <c r="B32" s="36"/>
      <c r="E32" s="42"/>
    </row>
    <row r="33" spans="2:5">
      <c r="B33" s="36"/>
      <c r="E33" s="42"/>
    </row>
    <row r="34" spans="2:5">
      <c r="B34" s="36"/>
      <c r="E34" s="42"/>
    </row>
    <row r="35" spans="2:5">
      <c r="B35" s="36"/>
      <c r="E35" s="42"/>
    </row>
    <row r="36" spans="2:5">
      <c r="B36" s="36"/>
      <c r="E36" s="42"/>
    </row>
    <row r="37" spans="2:5">
      <c r="B37" s="36"/>
      <c r="E37" s="42"/>
    </row>
    <row r="38" spans="2:5">
      <c r="B38" s="36"/>
      <c r="E38" s="42"/>
    </row>
    <row r="39" spans="2:5">
      <c r="B39" s="36"/>
      <c r="E39" s="42"/>
    </row>
    <row r="40" spans="2:5">
      <c r="B40" s="36"/>
      <c r="E40" s="42"/>
    </row>
    <row r="41" spans="2:5">
      <c r="B41" s="36"/>
      <c r="E41" s="42"/>
    </row>
    <row r="42" spans="2:5">
      <c r="B42" s="36"/>
      <c r="E42" s="42"/>
    </row>
    <row r="43" spans="2:5">
      <c r="B43" s="36"/>
      <c r="E43" s="42"/>
    </row>
    <row r="44" spans="2:5">
      <c r="B44" s="36"/>
      <c r="E44" s="42"/>
    </row>
    <row r="45" spans="2:5">
      <c r="B45" s="36"/>
      <c r="E45" s="42"/>
    </row>
    <row r="46" spans="2:5">
      <c r="B46" s="36"/>
      <c r="E46" s="42"/>
    </row>
    <row r="47" spans="2:5">
      <c r="B47" s="36"/>
      <c r="E47" s="42"/>
    </row>
    <row r="48" spans="2:5">
      <c r="B48" s="36"/>
      <c r="E48" s="42"/>
    </row>
    <row r="49" spans="2:5">
      <c r="B49" s="36"/>
      <c r="E49" s="42"/>
    </row>
    <row r="50" spans="2:5">
      <c r="B50" s="36"/>
      <c r="E50" s="42"/>
    </row>
    <row r="51" spans="2:5">
      <c r="B51" s="36"/>
      <c r="E51" s="42"/>
    </row>
    <row r="52" spans="2:5">
      <c r="B52" s="36"/>
      <c r="E52" s="42"/>
    </row>
    <row r="53" spans="2:5">
      <c r="B53" s="36"/>
      <c r="E53" s="42"/>
    </row>
    <row r="54" spans="2:5">
      <c r="B54" s="36"/>
      <c r="E54" s="42"/>
    </row>
    <row r="55" spans="2:5">
      <c r="B55" s="36"/>
      <c r="E55" s="42"/>
    </row>
    <row r="56" spans="2:5">
      <c r="B56" s="36"/>
      <c r="E56" s="42"/>
    </row>
    <row r="57" spans="2:5">
      <c r="B57" s="36"/>
      <c r="E57" s="42"/>
    </row>
    <row r="58" spans="2:5">
      <c r="B58" s="36"/>
      <c r="E58" s="42"/>
    </row>
    <row r="59" spans="2:5">
      <c r="B59" s="36"/>
      <c r="E59" s="42"/>
    </row>
    <row r="60" spans="2:5">
      <c r="B60" s="36"/>
      <c r="E60" s="42"/>
    </row>
    <row r="61" spans="2:5">
      <c r="B61" s="36"/>
      <c r="E61" s="42"/>
    </row>
    <row r="62" spans="2:5">
      <c r="B62" s="36"/>
      <c r="E62" s="42"/>
    </row>
    <row r="63" spans="2:5">
      <c r="B63" s="36"/>
      <c r="E63" s="42"/>
    </row>
    <row r="64" spans="2:5">
      <c r="B64" s="36"/>
      <c r="E64" s="42"/>
    </row>
    <row r="65" spans="2:5">
      <c r="B65" s="36"/>
      <c r="E65" s="42"/>
    </row>
    <row r="66" spans="2:5">
      <c r="B66" s="36"/>
      <c r="E66" s="42"/>
    </row>
    <row r="67" spans="2:5">
      <c r="B67" s="36"/>
      <c r="E67" s="42"/>
    </row>
    <row r="68" spans="2:5">
      <c r="B68" s="36"/>
      <c r="E68" s="42"/>
    </row>
    <row r="69" spans="2:5">
      <c r="B69" s="36"/>
      <c r="E69" s="42"/>
    </row>
    <row r="70" spans="2:5">
      <c r="B70" s="36"/>
      <c r="E70" s="42"/>
    </row>
    <row r="71" spans="2:5">
      <c r="B71" s="36"/>
      <c r="E71" s="42"/>
    </row>
    <row r="72" spans="2:5">
      <c r="B72" s="36"/>
      <c r="E72" s="42"/>
    </row>
    <row r="73" spans="2:5">
      <c r="B73" s="36"/>
      <c r="E73" s="42"/>
    </row>
    <row r="74" spans="2:5">
      <c r="B74" s="36"/>
      <c r="E74" s="42"/>
    </row>
    <row r="75" spans="2:5">
      <c r="B75" s="36"/>
      <c r="E75" s="42"/>
    </row>
    <row r="76" spans="2:5">
      <c r="B76" s="36"/>
      <c r="E76" s="42"/>
    </row>
    <row r="77" spans="2:5">
      <c r="B77" s="36"/>
      <c r="E77" s="42"/>
    </row>
    <row r="78" spans="2:5">
      <c r="B78" s="36"/>
      <c r="E78" s="42"/>
    </row>
    <row r="79" spans="2:5">
      <c r="B79" s="36"/>
      <c r="E79" s="42"/>
    </row>
    <row r="80" spans="2:5">
      <c r="B80" s="36"/>
      <c r="E80" s="42"/>
    </row>
    <row r="81" spans="2:5">
      <c r="B81" s="36"/>
      <c r="E81" s="42"/>
    </row>
    <row r="82" spans="2:5">
      <c r="B82" s="36"/>
      <c r="E82" s="42"/>
    </row>
    <row r="83" spans="2:5">
      <c r="B83" s="36"/>
      <c r="E83" s="42"/>
    </row>
    <row r="84" spans="2:5">
      <c r="B84" s="36"/>
      <c r="E84" s="42"/>
    </row>
    <row r="85" spans="2:5">
      <c r="B85" s="36"/>
      <c r="E85" s="42"/>
    </row>
    <row r="86" spans="2:5">
      <c r="B86" s="36"/>
      <c r="E86" s="42"/>
    </row>
    <row r="87" spans="2:5">
      <c r="B87" s="36"/>
      <c r="E87" s="42"/>
    </row>
    <row r="88" spans="2:5">
      <c r="B88" s="36"/>
      <c r="E88" s="42"/>
    </row>
    <row r="89" spans="2:5">
      <c r="B89" s="36"/>
      <c r="E89" s="42"/>
    </row>
    <row r="90" spans="2:5">
      <c r="B90" s="36"/>
      <c r="E90" s="42"/>
    </row>
    <row r="91" spans="2:5">
      <c r="B91" s="36"/>
      <c r="E91" s="42"/>
    </row>
    <row r="92" spans="2:5">
      <c r="B92" s="36"/>
      <c r="E92" s="42"/>
    </row>
    <row r="93" spans="2:5">
      <c r="B93" s="36"/>
      <c r="E93" s="42"/>
    </row>
    <row r="94" spans="2:5">
      <c r="B94" s="36"/>
      <c r="E94" s="42"/>
    </row>
    <row r="95" spans="2:5">
      <c r="B95" s="36"/>
      <c r="E95" s="42"/>
    </row>
    <row r="96" spans="2:5">
      <c r="B96" s="36"/>
      <c r="E96" s="42"/>
    </row>
    <row r="97" spans="2:5">
      <c r="B97" s="36"/>
      <c r="E97" s="42"/>
    </row>
    <row r="98" spans="2:5">
      <c r="B98" s="36"/>
      <c r="E98" s="42"/>
    </row>
    <row r="99" spans="2:5">
      <c r="B99" s="36"/>
      <c r="E99" s="42"/>
    </row>
    <row r="100" spans="2:5">
      <c r="B100" s="36"/>
      <c r="E100" s="42"/>
    </row>
    <row r="101" spans="2:5">
      <c r="B101" s="36"/>
      <c r="E101" s="42"/>
    </row>
    <row r="102" spans="2:5">
      <c r="B102" s="36"/>
      <c r="E102" s="42"/>
    </row>
    <row r="103" spans="2:5">
      <c r="B103" s="36"/>
      <c r="E103" s="42"/>
    </row>
    <row r="104" spans="2:5">
      <c r="B104" s="36"/>
      <c r="E104" s="42"/>
    </row>
    <row r="105" spans="2:5">
      <c r="B105" s="36"/>
      <c r="E105" s="42"/>
    </row>
    <row r="106" spans="2:5">
      <c r="B106" s="36"/>
      <c r="E106" s="42"/>
    </row>
    <row r="107" spans="2:5">
      <c r="B107" s="36"/>
      <c r="E107" s="42"/>
    </row>
    <row r="108" spans="2:5">
      <c r="B108" s="36"/>
      <c r="E108" s="42"/>
    </row>
    <row r="109" spans="2:5">
      <c r="B109" s="36"/>
      <c r="E109" s="42"/>
    </row>
    <row r="110" spans="2:5">
      <c r="B110" s="36"/>
      <c r="E110" s="42"/>
    </row>
    <row r="111" spans="2:5">
      <c r="B111" s="36"/>
      <c r="E111" s="42"/>
    </row>
    <row r="112" spans="2:5">
      <c r="B112" s="36"/>
      <c r="E112" s="42"/>
    </row>
    <row r="113" spans="2:5">
      <c r="B113" s="36"/>
      <c r="E113" s="42"/>
    </row>
    <row r="114" spans="2:5">
      <c r="B114" s="36"/>
      <c r="E114" s="42"/>
    </row>
    <row r="115" spans="2:5">
      <c r="B115" s="36"/>
      <c r="E115" s="42"/>
    </row>
    <row r="116" spans="2:5">
      <c r="B116" s="36"/>
      <c r="E116" s="42"/>
    </row>
    <row r="117" spans="2:5">
      <c r="B117" s="36"/>
      <c r="E117" s="42"/>
    </row>
    <row r="118" spans="2:5">
      <c r="B118" s="36"/>
      <c r="E118" s="42"/>
    </row>
    <row r="119" spans="2:5">
      <c r="B119" s="36"/>
      <c r="E119" s="42"/>
    </row>
    <row r="120" spans="2:5">
      <c r="B120" s="36"/>
      <c r="E120" s="42"/>
    </row>
    <row r="121" spans="2:5">
      <c r="B121" s="36"/>
      <c r="E121" s="42"/>
    </row>
    <row r="122" spans="2:5">
      <c r="B122" s="36"/>
      <c r="E122" s="42"/>
    </row>
    <row r="123" spans="2:5">
      <c r="B123" s="36"/>
      <c r="E123" s="42"/>
    </row>
    <row r="124" spans="2:5">
      <c r="B124" s="36"/>
      <c r="E124" s="42"/>
    </row>
    <row r="125" spans="2:5">
      <c r="B125" s="36"/>
      <c r="E125" s="42"/>
    </row>
    <row r="126" spans="2:5">
      <c r="B126" s="36"/>
      <c r="E126" s="42"/>
    </row>
    <row r="127" spans="2:5">
      <c r="B127" s="36"/>
      <c r="E127" s="42"/>
    </row>
    <row r="128" spans="2:5">
      <c r="B128" s="36"/>
      <c r="E128" s="42"/>
    </row>
    <row r="129" spans="2:5">
      <c r="B129" s="36"/>
      <c r="E129" s="42"/>
    </row>
    <row r="130" spans="2:5">
      <c r="B130" s="36"/>
      <c r="E130" s="42"/>
    </row>
    <row r="131" spans="2:5">
      <c r="B131" s="36"/>
      <c r="E131" s="42"/>
    </row>
    <row r="132" spans="2:5">
      <c r="B132" s="36"/>
      <c r="E132" s="42"/>
    </row>
    <row r="133" spans="2:5">
      <c r="B133" s="36"/>
      <c r="E133" s="42"/>
    </row>
    <row r="134" spans="2:5">
      <c r="B134" s="36"/>
      <c r="E134" s="42"/>
    </row>
    <row r="135" spans="2:5">
      <c r="B135" s="36"/>
      <c r="E135" s="42"/>
    </row>
    <row r="136" spans="2:5">
      <c r="B136" s="36"/>
      <c r="E136" s="42"/>
    </row>
    <row r="137" spans="2:5">
      <c r="B137" s="36"/>
      <c r="E137" s="42"/>
    </row>
    <row r="138" spans="2:5">
      <c r="B138" s="36"/>
      <c r="E138" s="42"/>
    </row>
    <row r="139" spans="2:5">
      <c r="B139" s="36"/>
      <c r="E139" s="42"/>
    </row>
    <row r="140" spans="2:5">
      <c r="B140" s="36"/>
      <c r="E140" s="42"/>
    </row>
    <row r="141" spans="2:5">
      <c r="B141" s="36"/>
      <c r="E141" s="42"/>
    </row>
    <row r="142" spans="2:5">
      <c r="B142" s="36"/>
    </row>
    <row r="143" spans="2:5">
      <c r="B143" s="36"/>
    </row>
    <row r="144" spans="2:5">
      <c r="B144" s="36"/>
    </row>
    <row r="145" spans="2:2">
      <c r="B145" s="36"/>
    </row>
    <row r="146" spans="2:2">
      <c r="B146" s="36"/>
    </row>
    <row r="147" spans="2:2">
      <c r="B147" s="36"/>
    </row>
    <row r="148" spans="2:2">
      <c r="B148" s="36"/>
    </row>
    <row r="149" spans="2:2">
      <c r="B149" s="36"/>
    </row>
    <row r="150" spans="2:2">
      <c r="B150" s="36"/>
    </row>
    <row r="151" spans="2:2">
      <c r="B151" s="36"/>
    </row>
    <row r="152" spans="2:2">
      <c r="B152" s="36"/>
    </row>
    <row r="153" spans="2:2">
      <c r="B153" s="36"/>
    </row>
    <row r="154" spans="2:2">
      <c r="B154" s="36"/>
    </row>
    <row r="155" spans="2:2">
      <c r="B155" s="36"/>
    </row>
    <row r="156" spans="2:2">
      <c r="B156" s="36"/>
    </row>
    <row r="157" spans="2:2">
      <c r="B157" s="36"/>
    </row>
    <row r="158" spans="2:2">
      <c r="B158" s="36"/>
    </row>
    <row r="159" spans="2:2">
      <c r="B159" s="36"/>
    </row>
    <row r="160" spans="2:2">
      <c r="B160" s="36"/>
    </row>
    <row r="161" spans="2:2">
      <c r="B161" s="36"/>
    </row>
    <row r="162" spans="2:2">
      <c r="B162" s="36"/>
    </row>
    <row r="163" spans="2:2">
      <c r="B163" s="36"/>
    </row>
    <row r="164" spans="2:2">
      <c r="B164" s="36"/>
    </row>
    <row r="165" spans="2:2">
      <c r="B165" s="36"/>
    </row>
    <row r="166" spans="2:2">
      <c r="B166" s="36"/>
    </row>
    <row r="167" spans="2:2">
      <c r="B167" s="36"/>
    </row>
    <row r="168" spans="2:2">
      <c r="B168" s="36"/>
    </row>
    <row r="169" spans="2:2">
      <c r="B169" s="36"/>
    </row>
    <row r="170" spans="2:2">
      <c r="B170" s="36"/>
    </row>
    <row r="171" spans="2:2">
      <c r="B171" s="36"/>
    </row>
    <row r="172" spans="2:2">
      <c r="B172" s="36"/>
    </row>
    <row r="173" spans="2:2">
      <c r="B173" s="36"/>
    </row>
    <row r="174" spans="2:2">
      <c r="B174" s="36"/>
    </row>
    <row r="175" spans="2:2">
      <c r="B175" s="36"/>
    </row>
    <row r="176" spans="2:2">
      <c r="B176" s="36"/>
    </row>
    <row r="177" spans="2:2">
      <c r="B177" s="36"/>
    </row>
    <row r="178" spans="2:2">
      <c r="B178" s="36"/>
    </row>
    <row r="179" spans="2:2">
      <c r="B179" s="36"/>
    </row>
    <row r="180" spans="2:2">
      <c r="B180" s="36"/>
    </row>
    <row r="181" spans="2:2">
      <c r="B181" s="36"/>
    </row>
    <row r="182" spans="2:2">
      <c r="B182" s="36"/>
    </row>
    <row r="183" spans="2:2">
      <c r="B183" s="36"/>
    </row>
    <row r="184" spans="2:2">
      <c r="B184" s="36"/>
    </row>
    <row r="185" spans="2:2">
      <c r="B185" s="36"/>
    </row>
    <row r="186" spans="2:2">
      <c r="B186" s="36"/>
    </row>
    <row r="187" spans="2:2">
      <c r="B187" s="36"/>
    </row>
    <row r="188" spans="2:2">
      <c r="B188" s="36"/>
    </row>
    <row r="189" spans="2:2">
      <c r="B189" s="36"/>
    </row>
    <row r="190" spans="2:2">
      <c r="B190" s="36"/>
    </row>
    <row r="191" spans="2:2">
      <c r="B191" s="36"/>
    </row>
    <row r="192" spans="2:2">
      <c r="B192" s="36"/>
    </row>
    <row r="193" spans="2:2">
      <c r="B193" s="36"/>
    </row>
    <row r="194" spans="2:2">
      <c r="B194" s="36"/>
    </row>
    <row r="195" spans="2:2">
      <c r="B195" s="36"/>
    </row>
    <row r="196" spans="2:2">
      <c r="B196" s="36"/>
    </row>
    <row r="197" spans="2:2">
      <c r="B197" s="36"/>
    </row>
    <row r="198" spans="2:2">
      <c r="B198" s="36"/>
    </row>
    <row r="199" spans="2:2">
      <c r="B199" s="36"/>
    </row>
    <row r="200" spans="2:2">
      <c r="B200" s="36"/>
    </row>
    <row r="201" spans="2:2">
      <c r="B201" s="36"/>
    </row>
    <row r="202" spans="2:2">
      <c r="B202" s="36"/>
    </row>
    <row r="203" spans="2:2">
      <c r="B203" s="36"/>
    </row>
    <row r="204" spans="2:2">
      <c r="B204" s="36"/>
    </row>
    <row r="205" spans="2:2">
      <c r="B205" s="36"/>
    </row>
    <row r="206" spans="2:2">
      <c r="B206" s="36"/>
    </row>
    <row r="207" spans="2:2">
      <c r="B207" s="36"/>
    </row>
    <row r="208" spans="2:2">
      <c r="B208" s="36"/>
    </row>
    <row r="209" spans="2:2">
      <c r="B209" s="36"/>
    </row>
    <row r="210" spans="2:2">
      <c r="B210" s="36"/>
    </row>
    <row r="211" spans="2:2">
      <c r="B211" s="36"/>
    </row>
    <row r="212" spans="2:2">
      <c r="B212" s="36"/>
    </row>
    <row r="213" spans="2:2">
      <c r="B213" s="36"/>
    </row>
    <row r="214" spans="2:2">
      <c r="B214" s="36"/>
    </row>
    <row r="215" spans="2:2">
      <c r="B215" s="36"/>
    </row>
    <row r="216" spans="2:2">
      <c r="B216" s="36"/>
    </row>
    <row r="217" spans="2:2">
      <c r="B217" s="36"/>
    </row>
    <row r="218" spans="2:2">
      <c r="B218" s="36"/>
    </row>
    <row r="219" spans="2:2">
      <c r="B219" s="36"/>
    </row>
    <row r="220" spans="2:2">
      <c r="B220" s="36"/>
    </row>
    <row r="221" spans="2:2">
      <c r="B221" s="36"/>
    </row>
    <row r="222" spans="2:2">
      <c r="B222" s="36"/>
    </row>
    <row r="223" spans="2:2">
      <c r="B223" s="36"/>
    </row>
    <row r="224" spans="2:2">
      <c r="B224" s="36"/>
    </row>
    <row r="225" spans="2:2">
      <c r="B225" s="36"/>
    </row>
    <row r="226" spans="2:2">
      <c r="B226" s="36"/>
    </row>
    <row r="227" spans="2:2">
      <c r="B227" s="36"/>
    </row>
    <row r="228" spans="2:2">
      <c r="B228" s="36"/>
    </row>
    <row r="229" spans="2:2">
      <c r="B229" s="36"/>
    </row>
    <row r="230" spans="2:2">
      <c r="B230" s="36"/>
    </row>
    <row r="231" spans="2:2">
      <c r="B231" s="36"/>
    </row>
    <row r="232" spans="2:2">
      <c r="B232" s="36"/>
    </row>
    <row r="233" spans="2:2">
      <c r="B233" s="36"/>
    </row>
    <row r="234" spans="2:2">
      <c r="B234" s="36"/>
    </row>
    <row r="235" spans="2:2">
      <c r="B235" s="36"/>
    </row>
    <row r="236" spans="2:2">
      <c r="B236" s="36"/>
    </row>
    <row r="237" spans="2:2">
      <c r="B237" s="36"/>
    </row>
    <row r="238" spans="2:2">
      <c r="B238" s="36"/>
    </row>
    <row r="239" spans="2:2">
      <c r="B239" s="36"/>
    </row>
    <row r="240" spans="2:2">
      <c r="B240" s="36"/>
    </row>
    <row r="241" spans="2:2">
      <c r="B241" s="36"/>
    </row>
    <row r="242" spans="2:2">
      <c r="B242" s="36"/>
    </row>
    <row r="243" spans="2:2">
      <c r="B243" s="36"/>
    </row>
    <row r="244" spans="2:2">
      <c r="B244" s="36"/>
    </row>
    <row r="245" spans="2:2">
      <c r="B245" s="36"/>
    </row>
    <row r="246" spans="2:2">
      <c r="B246" s="36"/>
    </row>
    <row r="247" spans="2:2">
      <c r="B247" s="36"/>
    </row>
    <row r="248" spans="2:2">
      <c r="B248" s="36"/>
    </row>
    <row r="249" spans="2:2">
      <c r="B249" s="36"/>
    </row>
    <row r="250" spans="2:2">
      <c r="B250" s="36"/>
    </row>
    <row r="251" spans="2:2">
      <c r="B251" s="36"/>
    </row>
    <row r="252" spans="2:2">
      <c r="B252" s="36"/>
    </row>
    <row r="253" spans="2:2">
      <c r="B253" s="36"/>
    </row>
    <row r="254" spans="2:2">
      <c r="B254" s="36"/>
    </row>
    <row r="255" spans="2:2">
      <c r="B255" s="36"/>
    </row>
    <row r="256" spans="2:2">
      <c r="B256" s="36"/>
    </row>
    <row r="257" spans="2:2">
      <c r="B257" s="36"/>
    </row>
    <row r="258" spans="2:2">
      <c r="B258" s="36"/>
    </row>
    <row r="259" spans="2:2">
      <c r="B259" s="36"/>
    </row>
    <row r="260" spans="2:2">
      <c r="B260" s="36"/>
    </row>
    <row r="261" spans="2:2">
      <c r="B261" s="36"/>
    </row>
    <row r="262" spans="2:2">
      <c r="B262" s="36"/>
    </row>
    <row r="263" spans="2:2">
      <c r="B263" s="36"/>
    </row>
    <row r="264" spans="2:2">
      <c r="B264" s="36"/>
    </row>
    <row r="265" spans="2:2">
      <c r="B265" s="36"/>
    </row>
    <row r="266" spans="2:2">
      <c r="B266" s="36"/>
    </row>
    <row r="267" spans="2:2">
      <c r="B267" s="36"/>
    </row>
    <row r="268" spans="2:2">
      <c r="B268" s="36"/>
    </row>
    <row r="269" spans="2:2">
      <c r="B269" s="36"/>
    </row>
    <row r="270" spans="2:2">
      <c r="B270" s="36"/>
    </row>
    <row r="271" spans="2:2">
      <c r="B271" s="36"/>
    </row>
    <row r="272" spans="2:2">
      <c r="B272" s="36"/>
    </row>
    <row r="273" spans="2:2">
      <c r="B273" s="36"/>
    </row>
    <row r="274" spans="2:2">
      <c r="B274" s="36"/>
    </row>
    <row r="275" spans="2:2">
      <c r="B275" s="36"/>
    </row>
    <row r="276" spans="2:2">
      <c r="B276" s="36"/>
    </row>
    <row r="277" spans="2:2">
      <c r="B277" s="36"/>
    </row>
    <row r="278" spans="2:2">
      <c r="B278" s="36"/>
    </row>
    <row r="279" spans="2:2">
      <c r="B279" s="36"/>
    </row>
    <row r="280" spans="2:2">
      <c r="B280" s="36"/>
    </row>
    <row r="281" spans="2:2">
      <c r="B281" s="36"/>
    </row>
    <row r="282" spans="2:2">
      <c r="B282" s="36"/>
    </row>
    <row r="283" spans="2:2">
      <c r="B283" s="36"/>
    </row>
    <row r="284" spans="2:2">
      <c r="B284" s="36"/>
    </row>
    <row r="285" spans="2:2">
      <c r="B285" s="36"/>
    </row>
    <row r="286" spans="2:2">
      <c r="B286" s="36"/>
    </row>
    <row r="287" spans="2:2">
      <c r="B287" s="36"/>
    </row>
    <row r="288" spans="2:2">
      <c r="B288" s="36"/>
    </row>
    <row r="289" spans="2:2">
      <c r="B289" s="36"/>
    </row>
    <row r="290" spans="2:2">
      <c r="B290" s="36"/>
    </row>
    <row r="291" spans="2:2">
      <c r="B291" s="36"/>
    </row>
    <row r="292" spans="2:2">
      <c r="B292" s="36"/>
    </row>
    <row r="293" spans="2:2">
      <c r="B293" s="36"/>
    </row>
    <row r="294" spans="2:2">
      <c r="B294" s="36"/>
    </row>
    <row r="295" spans="2:2">
      <c r="B295" s="36"/>
    </row>
    <row r="296" spans="2:2">
      <c r="B296" s="36"/>
    </row>
    <row r="297" spans="2:2">
      <c r="B297" s="36"/>
    </row>
    <row r="298" spans="2:2">
      <c r="B298" s="36"/>
    </row>
    <row r="299" spans="2:2">
      <c r="B299" s="36"/>
    </row>
    <row r="300" spans="2:2">
      <c r="B300" s="36"/>
    </row>
    <row r="301" spans="2:2">
      <c r="B301" s="36"/>
    </row>
    <row r="302" spans="2:2">
      <c r="B302" s="36"/>
    </row>
    <row r="303" spans="2:2">
      <c r="B303" s="36"/>
    </row>
    <row r="304" spans="2:2">
      <c r="B304" s="36"/>
    </row>
    <row r="305" spans="2:2">
      <c r="B305" s="36"/>
    </row>
    <row r="306" spans="2:2">
      <c r="B306" s="36"/>
    </row>
    <row r="307" spans="2:2">
      <c r="B307" s="36"/>
    </row>
    <row r="308" spans="2:2">
      <c r="B308" s="36"/>
    </row>
    <row r="309" spans="2:2">
      <c r="B309" s="36"/>
    </row>
    <row r="310" spans="2:2">
      <c r="B310" s="36"/>
    </row>
    <row r="311" spans="2:2">
      <c r="B311" s="36"/>
    </row>
    <row r="312" spans="2:2">
      <c r="B312" s="36"/>
    </row>
    <row r="313" spans="2:2">
      <c r="B313" s="36"/>
    </row>
    <row r="314" spans="2:2">
      <c r="B314" s="36"/>
    </row>
    <row r="315" spans="2:2">
      <c r="B315" s="36"/>
    </row>
    <row r="316" spans="2:2">
      <c r="B316" s="36"/>
    </row>
    <row r="317" spans="2:2">
      <c r="B317" s="36"/>
    </row>
    <row r="318" spans="2:2">
      <c r="B318" s="36"/>
    </row>
    <row r="319" spans="2:2">
      <c r="B319" s="36"/>
    </row>
    <row r="320" spans="2:2">
      <c r="B320" s="36"/>
    </row>
    <row r="321" spans="2:2">
      <c r="B321" s="36"/>
    </row>
    <row r="322" spans="2:2">
      <c r="B322" s="36"/>
    </row>
    <row r="323" spans="2:2">
      <c r="B323" s="36"/>
    </row>
    <row r="324" spans="2:2">
      <c r="B324" s="36"/>
    </row>
    <row r="325" spans="2:2">
      <c r="B325" s="36"/>
    </row>
    <row r="326" spans="2:2">
      <c r="B326" s="36"/>
    </row>
    <row r="327" spans="2:2">
      <c r="B327" s="36"/>
    </row>
    <row r="328" spans="2:2">
      <c r="B328" s="36"/>
    </row>
    <row r="329" spans="2:2">
      <c r="B329" s="36"/>
    </row>
    <row r="330" spans="2:2">
      <c r="B330" s="36"/>
    </row>
    <row r="331" spans="2:2">
      <c r="B331" s="36"/>
    </row>
    <row r="332" spans="2:2">
      <c r="B332" s="36"/>
    </row>
    <row r="333" spans="2:2">
      <c r="B333" s="36"/>
    </row>
    <row r="334" spans="2:2">
      <c r="B334" s="36"/>
    </row>
    <row r="335" spans="2:2">
      <c r="B335" s="36"/>
    </row>
    <row r="336" spans="2:2">
      <c r="B336" s="36"/>
    </row>
    <row r="337" spans="2:2">
      <c r="B337" s="36"/>
    </row>
    <row r="338" spans="2:2">
      <c r="B338" s="36"/>
    </row>
    <row r="339" spans="2:2">
      <c r="B339" s="36"/>
    </row>
    <row r="340" spans="2:2">
      <c r="B340" s="36"/>
    </row>
    <row r="341" spans="2:2">
      <c r="B341" s="36"/>
    </row>
    <row r="342" spans="2:2">
      <c r="B342" s="36"/>
    </row>
    <row r="343" spans="2:2">
      <c r="B343" s="36"/>
    </row>
    <row r="344" spans="2:2">
      <c r="B344" s="36"/>
    </row>
    <row r="345" spans="2:2">
      <c r="B345" s="36"/>
    </row>
    <row r="346" spans="2:2">
      <c r="B346" s="36"/>
    </row>
    <row r="347" spans="2:2">
      <c r="B347" s="36"/>
    </row>
    <row r="348" spans="2:2">
      <c r="B348" s="36"/>
    </row>
    <row r="349" spans="2:2">
      <c r="B349" s="36"/>
    </row>
    <row r="350" spans="2:2">
      <c r="B350" s="36"/>
    </row>
    <row r="351" spans="2:2">
      <c r="B351" s="36"/>
    </row>
    <row r="352" spans="2:2">
      <c r="B352" s="36"/>
    </row>
    <row r="353" spans="2:2">
      <c r="B353" s="36"/>
    </row>
    <row r="354" spans="2:2">
      <c r="B354" s="36"/>
    </row>
    <row r="355" spans="2:2">
      <c r="B355" s="36"/>
    </row>
    <row r="356" spans="2:2">
      <c r="B356" s="36"/>
    </row>
    <row r="357" spans="2:2">
      <c r="B357" s="36"/>
    </row>
    <row r="358" spans="2:2">
      <c r="B358" s="36"/>
    </row>
    <row r="359" spans="2:2">
      <c r="B359" s="36"/>
    </row>
    <row r="360" spans="2:2">
      <c r="B360" s="36"/>
    </row>
    <row r="361" spans="2:2">
      <c r="B361" s="36"/>
    </row>
    <row r="362" spans="2:2">
      <c r="B362" s="36"/>
    </row>
    <row r="363" spans="2:2">
      <c r="B363" s="36"/>
    </row>
    <row r="364" spans="2:2">
      <c r="B364" s="36"/>
    </row>
    <row r="365" spans="2:2">
      <c r="B365" s="36"/>
    </row>
    <row r="366" spans="2:2">
      <c r="B366" s="36"/>
    </row>
    <row r="367" spans="2:2">
      <c r="B367" s="36"/>
    </row>
    <row r="368" spans="2:2">
      <c r="B368" s="36"/>
    </row>
    <row r="369" spans="2:2">
      <c r="B369" s="36"/>
    </row>
    <row r="370" spans="2:2">
      <c r="B370" s="36"/>
    </row>
    <row r="371" spans="2:2">
      <c r="B371" s="36"/>
    </row>
    <row r="372" spans="2:2">
      <c r="B372" s="36"/>
    </row>
    <row r="373" spans="2:2">
      <c r="B373" s="36"/>
    </row>
    <row r="374" spans="2:2">
      <c r="B374" s="36"/>
    </row>
    <row r="375" spans="2:2">
      <c r="B375" s="36"/>
    </row>
    <row r="376" spans="2:2">
      <c r="B376" s="36"/>
    </row>
    <row r="377" spans="2:2">
      <c r="B377" s="36"/>
    </row>
    <row r="378" spans="2:2">
      <c r="B378" s="36"/>
    </row>
    <row r="379" spans="2:2">
      <c r="B379" s="36"/>
    </row>
    <row r="380" spans="2:2">
      <c r="B380" s="36"/>
    </row>
    <row r="381" spans="2:2">
      <c r="B381" s="36"/>
    </row>
    <row r="382" spans="2:2">
      <c r="B382" s="36"/>
    </row>
    <row r="383" spans="2:2">
      <c r="B383" s="36"/>
    </row>
    <row r="384" spans="2:2">
      <c r="B384" s="36"/>
    </row>
    <row r="385" spans="2:2">
      <c r="B385" s="36"/>
    </row>
    <row r="386" spans="2:2">
      <c r="B386" s="36"/>
    </row>
    <row r="387" spans="2:2">
      <c r="B387" s="36"/>
    </row>
    <row r="388" spans="2:2">
      <c r="B388" s="36"/>
    </row>
    <row r="389" spans="2:2">
      <c r="B389" s="36"/>
    </row>
    <row r="390" spans="2:2">
      <c r="B390" s="36"/>
    </row>
    <row r="391" spans="2:2">
      <c r="B391" s="36"/>
    </row>
    <row r="392" spans="2:2">
      <c r="B392" s="36"/>
    </row>
    <row r="393" spans="2:2">
      <c r="B393" s="36"/>
    </row>
    <row r="394" spans="2:2">
      <c r="B394" s="36"/>
    </row>
    <row r="395" spans="2:2">
      <c r="B395" s="36"/>
    </row>
    <row r="396" spans="2:2">
      <c r="B396" s="36"/>
    </row>
    <row r="397" spans="2:2">
      <c r="B397" s="36"/>
    </row>
    <row r="398" spans="2:2">
      <c r="B398" s="36"/>
    </row>
    <row r="399" spans="2:2">
      <c r="B399" s="36"/>
    </row>
    <row r="400" spans="2:2">
      <c r="B400" s="36"/>
    </row>
    <row r="401" spans="2:2">
      <c r="B401" s="36"/>
    </row>
    <row r="402" spans="2:2">
      <c r="B402" s="36"/>
    </row>
    <row r="403" spans="2:2">
      <c r="B403" s="36"/>
    </row>
    <row r="404" spans="2:2">
      <c r="B404" s="36"/>
    </row>
    <row r="405" spans="2:2">
      <c r="B405" s="36"/>
    </row>
    <row r="406" spans="2:2">
      <c r="B406" s="36"/>
    </row>
    <row r="407" spans="2:2">
      <c r="B407" s="36"/>
    </row>
    <row r="408" spans="2:2">
      <c r="B408" s="36"/>
    </row>
    <row r="409" spans="2:2">
      <c r="B409" s="36"/>
    </row>
    <row r="410" spans="2:2">
      <c r="B410" s="36"/>
    </row>
    <row r="411" spans="2:2">
      <c r="B411" s="36"/>
    </row>
    <row r="412" spans="2:2">
      <c r="B412" s="36"/>
    </row>
    <row r="413" spans="2:2">
      <c r="B413" s="36"/>
    </row>
    <row r="414" spans="2:2">
      <c r="B414" s="36"/>
    </row>
    <row r="415" spans="2:2">
      <c r="B415" s="36"/>
    </row>
    <row r="416" spans="2:2">
      <c r="B416" s="36"/>
    </row>
    <row r="417" spans="2:2">
      <c r="B417" s="36"/>
    </row>
    <row r="418" spans="2:2">
      <c r="B418" s="36"/>
    </row>
    <row r="419" spans="2:2">
      <c r="B419" s="36"/>
    </row>
    <row r="420" spans="2:2">
      <c r="B420" s="36"/>
    </row>
    <row r="421" spans="2:2">
      <c r="B421" s="36"/>
    </row>
    <row r="422" spans="2:2">
      <c r="B422" s="36"/>
    </row>
    <row r="423" spans="2:2">
      <c r="B423" s="36"/>
    </row>
    <row r="424" spans="2:2">
      <c r="B424" s="36"/>
    </row>
    <row r="425" spans="2:2">
      <c r="B425" s="36"/>
    </row>
    <row r="426" spans="2:2">
      <c r="B426" s="36"/>
    </row>
    <row r="427" spans="2:2">
      <c r="B427" s="36"/>
    </row>
    <row r="428" spans="2:2">
      <c r="B428" s="36"/>
    </row>
    <row r="429" spans="2:2">
      <c r="B429" s="36"/>
    </row>
    <row r="430" spans="2:2">
      <c r="B430" s="36"/>
    </row>
    <row r="431" spans="2:2">
      <c r="B431" s="36"/>
    </row>
    <row r="432" spans="2:2">
      <c r="B432" s="36"/>
    </row>
    <row r="433" spans="2:2">
      <c r="B433" s="36"/>
    </row>
    <row r="434" spans="2:2">
      <c r="B434" s="36"/>
    </row>
    <row r="435" spans="2:2">
      <c r="B435" s="36"/>
    </row>
    <row r="436" spans="2:2">
      <c r="B436" s="36"/>
    </row>
    <row r="437" spans="2:2">
      <c r="B437" s="36"/>
    </row>
    <row r="438" spans="2:2">
      <c r="B438" s="36"/>
    </row>
    <row r="439" spans="2:2">
      <c r="B439" s="36"/>
    </row>
    <row r="440" spans="2:2">
      <c r="B440" s="36"/>
    </row>
    <row r="441" spans="2:2">
      <c r="B441" s="36"/>
    </row>
    <row r="442" spans="2:2">
      <c r="B442" s="36"/>
    </row>
    <row r="443" spans="2:2">
      <c r="B443" s="36"/>
    </row>
    <row r="444" spans="2:2">
      <c r="B444" s="36"/>
    </row>
    <row r="445" spans="2:2">
      <c r="B445" s="36"/>
    </row>
    <row r="446" spans="2:2">
      <c r="B446" s="36"/>
    </row>
    <row r="447" spans="2:2">
      <c r="B447" s="36"/>
    </row>
    <row r="448" spans="2:2">
      <c r="B448" s="36"/>
    </row>
    <row r="449" spans="2:2">
      <c r="B449" s="36"/>
    </row>
    <row r="450" spans="2:2">
      <c r="B450" s="36"/>
    </row>
    <row r="451" spans="2:2">
      <c r="B451" s="36"/>
    </row>
    <row r="452" spans="2:2">
      <c r="B452" s="36"/>
    </row>
    <row r="453" spans="2:2">
      <c r="B453" s="36"/>
    </row>
    <row r="454" spans="2:2">
      <c r="B454" s="36"/>
    </row>
    <row r="455" spans="2:2">
      <c r="B455" s="36"/>
    </row>
    <row r="456" spans="2:2">
      <c r="B456" s="36"/>
    </row>
    <row r="457" spans="2:2">
      <c r="B457" s="36"/>
    </row>
    <row r="458" spans="2:2">
      <c r="B458" s="36"/>
    </row>
    <row r="459" spans="2:2">
      <c r="B459" s="36"/>
    </row>
    <row r="460" spans="2:2">
      <c r="B460" s="36"/>
    </row>
    <row r="461" spans="2:2">
      <c r="B461" s="36"/>
    </row>
    <row r="462" spans="2:2">
      <c r="B462" s="36"/>
    </row>
    <row r="463" spans="2:2">
      <c r="B463" s="36"/>
    </row>
    <row r="464" spans="2:2">
      <c r="B464" s="36"/>
    </row>
    <row r="465" spans="2:2">
      <c r="B465" s="36"/>
    </row>
    <row r="466" spans="2:2">
      <c r="B466" s="36"/>
    </row>
    <row r="467" spans="2:2">
      <c r="B467" s="36"/>
    </row>
    <row r="468" spans="2:2">
      <c r="B468" s="36"/>
    </row>
    <row r="469" spans="2:2">
      <c r="B469" s="36"/>
    </row>
    <row r="470" spans="2:2">
      <c r="B470" s="36"/>
    </row>
    <row r="471" spans="2:2">
      <c r="B471" s="36"/>
    </row>
    <row r="472" spans="2:2">
      <c r="B472" s="36"/>
    </row>
    <row r="473" spans="2:2">
      <c r="B473" s="36"/>
    </row>
    <row r="474" spans="2:2">
      <c r="B474" s="36"/>
    </row>
    <row r="475" spans="2:2">
      <c r="B475" s="36"/>
    </row>
    <row r="476" spans="2:2">
      <c r="B476" s="36"/>
    </row>
    <row r="477" spans="2:2">
      <c r="B477" s="36"/>
    </row>
    <row r="478" spans="2:2">
      <c r="B478" s="36"/>
    </row>
    <row r="479" spans="2:2">
      <c r="B479" s="36"/>
    </row>
    <row r="480" spans="2:2">
      <c r="B480" s="36"/>
    </row>
    <row r="481" spans="2:2">
      <c r="B481" s="36"/>
    </row>
    <row r="482" spans="2:2">
      <c r="B482" s="36"/>
    </row>
    <row r="483" spans="2:2">
      <c r="B483" s="36"/>
    </row>
    <row r="484" spans="2:2">
      <c r="B484" s="36"/>
    </row>
    <row r="485" spans="2:2">
      <c r="B485" s="36"/>
    </row>
    <row r="486" spans="2:2">
      <c r="B486" s="36"/>
    </row>
    <row r="487" spans="2:2">
      <c r="B487" s="36"/>
    </row>
    <row r="488" spans="2:2">
      <c r="B488" s="36"/>
    </row>
    <row r="489" spans="2:2">
      <c r="B489" s="36"/>
    </row>
    <row r="490" spans="2:2">
      <c r="B490" s="36"/>
    </row>
    <row r="491" spans="2:2">
      <c r="B491" s="36"/>
    </row>
    <row r="492" spans="2:2">
      <c r="B492" s="36"/>
    </row>
    <row r="493" spans="2:2">
      <c r="B493" s="36"/>
    </row>
    <row r="494" spans="2:2">
      <c r="B494" s="36"/>
    </row>
    <row r="495" spans="2:2">
      <c r="B495" s="36"/>
    </row>
    <row r="496" spans="2:2">
      <c r="B496" s="36"/>
    </row>
    <row r="497" spans="2:2">
      <c r="B497" s="36"/>
    </row>
    <row r="498" spans="2:2">
      <c r="B498" s="36"/>
    </row>
    <row r="499" spans="2:2">
      <c r="B499" s="36"/>
    </row>
    <row r="500" spans="2:2">
      <c r="B500" s="36"/>
    </row>
    <row r="501" spans="2:2">
      <c r="B501" s="36"/>
    </row>
    <row r="502" spans="2:2">
      <c r="B502" s="36"/>
    </row>
    <row r="503" spans="2:2">
      <c r="B503" s="36"/>
    </row>
    <row r="504" spans="2:2">
      <c r="B504" s="36"/>
    </row>
    <row r="505" spans="2:2">
      <c r="B505" s="36"/>
    </row>
    <row r="506" spans="2:2">
      <c r="B506" s="36"/>
    </row>
    <row r="507" spans="2:2">
      <c r="B507" s="36"/>
    </row>
    <row r="508" spans="2:2">
      <c r="B508" s="36"/>
    </row>
    <row r="509" spans="2:2">
      <c r="B509" s="36"/>
    </row>
    <row r="510" spans="2:2">
      <c r="B510" s="36"/>
    </row>
    <row r="511" spans="2:2">
      <c r="B511" s="36"/>
    </row>
    <row r="512" spans="2:2">
      <c r="B512" s="36"/>
    </row>
    <row r="513" spans="2:2">
      <c r="B513" s="36"/>
    </row>
    <row r="514" spans="2:2">
      <c r="B514" s="36"/>
    </row>
    <row r="515" spans="2:2">
      <c r="B515" s="36"/>
    </row>
    <row r="516" spans="2:2">
      <c r="B516" s="36"/>
    </row>
    <row r="517" spans="2:2">
      <c r="B517" s="36"/>
    </row>
    <row r="518" spans="2:2">
      <c r="B518" s="36"/>
    </row>
    <row r="519" spans="2:2">
      <c r="B519" s="36"/>
    </row>
    <row r="520" spans="2:2">
      <c r="B520" s="36"/>
    </row>
    <row r="521" spans="2:2">
      <c r="B521" s="36"/>
    </row>
    <row r="522" spans="2:2">
      <c r="B522" s="36"/>
    </row>
    <row r="523" spans="2:2">
      <c r="B523" s="36"/>
    </row>
    <row r="524" spans="2:2">
      <c r="B524" s="36"/>
    </row>
    <row r="525" spans="2:2">
      <c r="B525" s="36"/>
    </row>
    <row r="526" spans="2:2">
      <c r="B526" s="36"/>
    </row>
    <row r="527" spans="2:2">
      <c r="B527" s="36"/>
    </row>
    <row r="528" spans="2:2">
      <c r="B528" s="36"/>
    </row>
    <row r="529" spans="2:2">
      <c r="B529" s="36"/>
    </row>
    <row r="530" spans="2:2">
      <c r="B530" s="36"/>
    </row>
    <row r="531" spans="2:2">
      <c r="B531" s="36"/>
    </row>
    <row r="532" spans="2:2">
      <c r="B532" s="36"/>
    </row>
    <row r="533" spans="2:2">
      <c r="B533" s="36"/>
    </row>
    <row r="534" spans="2:2">
      <c r="B534" s="36"/>
    </row>
    <row r="535" spans="2:2">
      <c r="B535" s="36"/>
    </row>
    <row r="536" spans="2:2">
      <c r="B536" s="36"/>
    </row>
    <row r="537" spans="2:2">
      <c r="B537" s="36"/>
    </row>
    <row r="538" spans="2:2">
      <c r="B538" s="36"/>
    </row>
    <row r="539" spans="2:2">
      <c r="B539" s="36"/>
    </row>
    <row r="540" spans="2:2">
      <c r="B540" s="36"/>
    </row>
    <row r="541" spans="2:2">
      <c r="B541" s="36"/>
    </row>
    <row r="542" spans="2:2">
      <c r="B542" s="36"/>
    </row>
    <row r="543" spans="2:2">
      <c r="B543" s="36"/>
    </row>
    <row r="544" spans="2:2">
      <c r="B544" s="36"/>
    </row>
    <row r="545" spans="2:2">
      <c r="B545" s="36"/>
    </row>
    <row r="546" spans="2:2">
      <c r="B546" s="36"/>
    </row>
    <row r="547" spans="2:2">
      <c r="B547" s="36"/>
    </row>
    <row r="548" spans="2:2">
      <c r="B548" s="36"/>
    </row>
    <row r="549" spans="2:2">
      <c r="B549" s="36"/>
    </row>
    <row r="550" spans="2:2">
      <c r="B550" s="36"/>
    </row>
    <row r="551" spans="2:2">
      <c r="B551" s="36"/>
    </row>
    <row r="552" spans="2:2">
      <c r="B552" s="36"/>
    </row>
    <row r="553" spans="2:2">
      <c r="B553" s="36"/>
    </row>
    <row r="554" spans="2:2">
      <c r="B554" s="36"/>
    </row>
    <row r="555" spans="2:2">
      <c r="B555" s="36"/>
    </row>
    <row r="556" spans="2:2">
      <c r="B556" s="36"/>
    </row>
    <row r="557" spans="2:2">
      <c r="B557" s="36"/>
    </row>
    <row r="558" spans="2:2">
      <c r="B558" s="36"/>
    </row>
    <row r="559" spans="2:2">
      <c r="B559" s="36"/>
    </row>
    <row r="560" spans="2:2">
      <c r="B560" s="36"/>
    </row>
    <row r="561" spans="2:2">
      <c r="B561" s="36"/>
    </row>
    <row r="562" spans="2:2">
      <c r="B562" s="36"/>
    </row>
    <row r="563" spans="2:2">
      <c r="B563" s="36"/>
    </row>
    <row r="564" spans="2:2">
      <c r="B564" s="36"/>
    </row>
    <row r="565" spans="2:2">
      <c r="B565" s="36"/>
    </row>
    <row r="566" spans="2:2">
      <c r="B566" s="36"/>
    </row>
    <row r="567" spans="2:2">
      <c r="B567" s="36"/>
    </row>
    <row r="568" spans="2:2">
      <c r="B568" s="36"/>
    </row>
    <row r="569" spans="2:2">
      <c r="B569" s="36"/>
    </row>
    <row r="570" spans="2:2">
      <c r="B570" s="36"/>
    </row>
    <row r="571" spans="2:2">
      <c r="B571" s="36"/>
    </row>
    <row r="572" spans="2:2">
      <c r="B572" s="36"/>
    </row>
    <row r="573" spans="2:2">
      <c r="B573" s="36"/>
    </row>
    <row r="574" spans="2:2">
      <c r="B574" s="36"/>
    </row>
    <row r="575" spans="2:2">
      <c r="B575" s="36"/>
    </row>
    <row r="576" spans="2:2">
      <c r="B576" s="36"/>
    </row>
    <row r="577" spans="2:2">
      <c r="B577" s="36"/>
    </row>
    <row r="578" spans="2:2">
      <c r="B578" s="36"/>
    </row>
    <row r="579" spans="2:2">
      <c r="B579" s="36"/>
    </row>
    <row r="580" spans="2:2">
      <c r="B580" s="36"/>
    </row>
    <row r="581" spans="2:2">
      <c r="B581" s="36"/>
    </row>
    <row r="582" spans="2:2">
      <c r="B582" s="36"/>
    </row>
    <row r="583" spans="2:2">
      <c r="B583" s="36"/>
    </row>
    <row r="584" spans="2:2">
      <c r="B584" s="36"/>
    </row>
    <row r="585" spans="2:2">
      <c r="B585" s="36"/>
    </row>
    <row r="586" spans="2:2">
      <c r="B586" s="36"/>
    </row>
    <row r="587" spans="2:2">
      <c r="B587" s="36"/>
    </row>
    <row r="588" spans="2:2">
      <c r="B588" s="36"/>
    </row>
    <row r="589" spans="2:2">
      <c r="B589" s="36"/>
    </row>
    <row r="590" spans="2:2">
      <c r="B590" s="36"/>
    </row>
    <row r="591" spans="2:2">
      <c r="B591" s="36"/>
    </row>
    <row r="592" spans="2:2">
      <c r="B592" s="36"/>
    </row>
    <row r="593" spans="2:2">
      <c r="B593" s="36"/>
    </row>
    <row r="594" spans="2:2">
      <c r="B594" s="36"/>
    </row>
    <row r="595" spans="2:2">
      <c r="B595" s="36"/>
    </row>
    <row r="596" spans="2:2">
      <c r="B596" s="36"/>
    </row>
    <row r="597" spans="2:2">
      <c r="B597" s="36"/>
    </row>
    <row r="598" spans="2:2">
      <c r="B598" s="36"/>
    </row>
    <row r="599" spans="2:2">
      <c r="B599" s="36"/>
    </row>
    <row r="600" spans="2:2">
      <c r="B600" s="36"/>
    </row>
    <row r="601" spans="2:2">
      <c r="B601" s="36"/>
    </row>
    <row r="602" spans="2:2">
      <c r="B602" s="36"/>
    </row>
    <row r="603" spans="2:2">
      <c r="B603" s="36"/>
    </row>
    <row r="604" spans="2:2">
      <c r="B604" s="36"/>
    </row>
    <row r="605" spans="2:2">
      <c r="B605" s="36"/>
    </row>
    <row r="606" spans="2:2">
      <c r="B606" s="36"/>
    </row>
    <row r="607" spans="2:2">
      <c r="B607" s="36"/>
    </row>
    <row r="608" spans="2:2">
      <c r="B608" s="36"/>
    </row>
    <row r="609" spans="2:2">
      <c r="B609" s="36"/>
    </row>
    <row r="610" spans="2:2">
      <c r="B610" s="36"/>
    </row>
    <row r="611" spans="2:2">
      <c r="B611" s="36"/>
    </row>
    <row r="612" spans="2:2">
      <c r="B612" s="36"/>
    </row>
    <row r="613" spans="2:2">
      <c r="B613" s="36"/>
    </row>
    <row r="614" spans="2:2">
      <c r="B614" s="36"/>
    </row>
    <row r="615" spans="2:2">
      <c r="B615" s="36"/>
    </row>
    <row r="616" spans="2:2">
      <c r="B616" s="36"/>
    </row>
    <row r="617" spans="2:2">
      <c r="B617" s="36"/>
    </row>
    <row r="618" spans="2:2">
      <c r="B618" s="36"/>
    </row>
    <row r="619" spans="2:2">
      <c r="B619" s="36"/>
    </row>
    <row r="620" spans="2:2">
      <c r="B620" s="36"/>
    </row>
    <row r="621" spans="2:2">
      <c r="B621" s="36"/>
    </row>
    <row r="622" spans="2:2">
      <c r="B622" s="36"/>
    </row>
    <row r="623" spans="2:2">
      <c r="B623" s="36"/>
    </row>
    <row r="624" spans="2:2">
      <c r="B624" s="36"/>
    </row>
    <row r="625" spans="2:2">
      <c r="B625" s="36"/>
    </row>
    <row r="626" spans="2:2">
      <c r="B626" s="36"/>
    </row>
    <row r="627" spans="2:2">
      <c r="B627" s="36"/>
    </row>
    <row r="628" spans="2:2">
      <c r="B628" s="36"/>
    </row>
    <row r="629" spans="2:2">
      <c r="B629" s="36"/>
    </row>
    <row r="630" spans="2:2">
      <c r="B630" s="36"/>
    </row>
    <row r="631" spans="2:2">
      <c r="B631" s="36"/>
    </row>
    <row r="632" spans="2:2">
      <c r="B632" s="36"/>
    </row>
    <row r="633" spans="2:2">
      <c r="B633" s="36"/>
    </row>
    <row r="634" spans="2:2">
      <c r="B634" s="36"/>
    </row>
    <row r="635" spans="2:2">
      <c r="B635" s="36"/>
    </row>
    <row r="636" spans="2:2">
      <c r="B636" s="36"/>
    </row>
    <row r="637" spans="2:2">
      <c r="B637" s="36"/>
    </row>
    <row r="638" spans="2:2">
      <c r="B638" s="36"/>
    </row>
    <row r="639" spans="2:2">
      <c r="B639" s="36"/>
    </row>
    <row r="640" spans="2:2">
      <c r="B640" s="36"/>
    </row>
    <row r="641" spans="2:2">
      <c r="B641" s="36"/>
    </row>
    <row r="642" spans="2:2">
      <c r="B642" s="36"/>
    </row>
    <row r="643" spans="2:2">
      <c r="B643" s="36"/>
    </row>
    <row r="644" spans="2:2">
      <c r="B644" s="36"/>
    </row>
    <row r="645" spans="2:2">
      <c r="B645" s="36"/>
    </row>
    <row r="646" spans="2:2">
      <c r="B646" s="36"/>
    </row>
    <row r="647" spans="2:2">
      <c r="B647" s="36"/>
    </row>
    <row r="648" spans="2:2">
      <c r="B648" s="36"/>
    </row>
    <row r="649" spans="2:2">
      <c r="B649" s="36"/>
    </row>
    <row r="650" spans="2:2">
      <c r="B650" s="36"/>
    </row>
    <row r="651" spans="2:2">
      <c r="B651" s="36"/>
    </row>
    <row r="652" spans="2:2">
      <c r="B652" s="36"/>
    </row>
    <row r="653" spans="2:2">
      <c r="B653" s="36"/>
    </row>
    <row r="654" spans="2:2">
      <c r="B654" s="36"/>
    </row>
    <row r="655" spans="2:2">
      <c r="B655" s="36"/>
    </row>
    <row r="656" spans="2:2">
      <c r="B656" s="36"/>
    </row>
    <row r="657" spans="2:2">
      <c r="B657" s="36"/>
    </row>
    <row r="658" spans="2:2">
      <c r="B658" s="36"/>
    </row>
    <row r="659" spans="2:2">
      <c r="B659" s="36"/>
    </row>
    <row r="660" spans="2:2">
      <c r="B660" s="36"/>
    </row>
    <row r="661" spans="2:2">
      <c r="B661" s="36"/>
    </row>
    <row r="662" spans="2:2">
      <c r="B662" s="36"/>
    </row>
    <row r="663" spans="2:2">
      <c r="B663" s="36"/>
    </row>
    <row r="664" spans="2:2">
      <c r="B664" s="36"/>
    </row>
    <row r="665" spans="2:2">
      <c r="B665" s="36"/>
    </row>
    <row r="666" spans="2:2">
      <c r="B666" s="36"/>
    </row>
    <row r="667" spans="2:2">
      <c r="B667" s="36"/>
    </row>
    <row r="668" spans="2:2">
      <c r="B668" s="36"/>
    </row>
    <row r="669" spans="2:2">
      <c r="B669" s="36"/>
    </row>
    <row r="670" spans="2:2">
      <c r="B670" s="36"/>
    </row>
    <row r="671" spans="2:2">
      <c r="B671" s="36"/>
    </row>
    <row r="672" spans="2:2">
      <c r="B672" s="36"/>
    </row>
    <row r="673" spans="2:2">
      <c r="B673" s="36"/>
    </row>
    <row r="674" spans="2:2">
      <c r="B674" s="36"/>
    </row>
    <row r="675" spans="2:2">
      <c r="B675" s="36"/>
    </row>
    <row r="676" spans="2:2">
      <c r="B676" s="36"/>
    </row>
    <row r="677" spans="2:2">
      <c r="B677" s="36"/>
    </row>
    <row r="678" spans="2:2">
      <c r="B678" s="36"/>
    </row>
    <row r="679" spans="2:2">
      <c r="B679" s="36"/>
    </row>
    <row r="680" spans="2:2">
      <c r="B680" s="36"/>
    </row>
    <row r="681" spans="2:2">
      <c r="B681" s="36"/>
    </row>
    <row r="682" spans="2:2">
      <c r="B682" s="36"/>
    </row>
    <row r="683" spans="2:2">
      <c r="B683" s="36"/>
    </row>
    <row r="684" spans="2:2">
      <c r="B684" s="36"/>
    </row>
    <row r="685" spans="2:2">
      <c r="B685" s="36"/>
    </row>
    <row r="686" spans="2:2">
      <c r="B686" s="36"/>
    </row>
    <row r="687" spans="2:2">
      <c r="B687" s="36"/>
    </row>
    <row r="688" spans="2:2">
      <c r="B688" s="36"/>
    </row>
    <row r="689" spans="2:2">
      <c r="B689" s="36"/>
    </row>
    <row r="690" spans="2:2">
      <c r="B690" s="36"/>
    </row>
    <row r="691" spans="2:2">
      <c r="B691" s="36"/>
    </row>
    <row r="692" spans="2:2">
      <c r="B692" s="36"/>
    </row>
    <row r="693" spans="2:2">
      <c r="B693" s="36"/>
    </row>
    <row r="694" spans="2:2">
      <c r="B694" s="36"/>
    </row>
    <row r="695" spans="2:2">
      <c r="B695" s="36"/>
    </row>
    <row r="696" spans="2:2">
      <c r="B696" s="36"/>
    </row>
    <row r="697" spans="2:2">
      <c r="B697" s="36"/>
    </row>
    <row r="698" spans="2:2">
      <c r="B698" s="36"/>
    </row>
    <row r="699" spans="2:2">
      <c r="B699" s="36"/>
    </row>
    <row r="700" spans="2:2">
      <c r="B700" s="36"/>
    </row>
    <row r="701" spans="2:2">
      <c r="B701" s="36"/>
    </row>
    <row r="702" spans="2:2">
      <c r="B702" s="36"/>
    </row>
    <row r="703" spans="2:2">
      <c r="B703" s="36"/>
    </row>
    <row r="704" spans="2:2">
      <c r="B704" s="36"/>
    </row>
    <row r="705" spans="2:2">
      <c r="B705" s="36"/>
    </row>
    <row r="706" spans="2:2">
      <c r="B706" s="36"/>
    </row>
    <row r="707" spans="2:2">
      <c r="B707" s="36"/>
    </row>
    <row r="708" spans="2:2">
      <c r="B708" s="36"/>
    </row>
    <row r="709" spans="2:2">
      <c r="B709" s="36"/>
    </row>
    <row r="710" spans="2:2">
      <c r="B710" s="36"/>
    </row>
    <row r="711" spans="2:2">
      <c r="B711" s="36"/>
    </row>
    <row r="712" spans="2:2">
      <c r="B712" s="36"/>
    </row>
    <row r="713" spans="2:2">
      <c r="B713" s="36"/>
    </row>
    <row r="714" spans="2:2">
      <c r="B714" s="36"/>
    </row>
    <row r="715" spans="2:2">
      <c r="B715" s="36"/>
    </row>
    <row r="716" spans="2:2">
      <c r="B716" s="36"/>
    </row>
    <row r="717" spans="2:2">
      <c r="B717" s="36"/>
    </row>
    <row r="718" spans="2:2">
      <c r="B718" s="36"/>
    </row>
    <row r="719" spans="2:2">
      <c r="B719" s="36"/>
    </row>
    <row r="720" spans="2:2">
      <c r="B720" s="36"/>
    </row>
    <row r="721" spans="2:2">
      <c r="B721" s="36"/>
    </row>
    <row r="722" spans="2:2">
      <c r="B722" s="36"/>
    </row>
    <row r="723" spans="2:2">
      <c r="B723" s="36"/>
    </row>
    <row r="724" spans="2:2">
      <c r="B724" s="36"/>
    </row>
    <row r="725" spans="2:2">
      <c r="B725" s="36"/>
    </row>
    <row r="726" spans="2:2">
      <c r="B726" s="36"/>
    </row>
    <row r="727" spans="2:2">
      <c r="B727" s="36"/>
    </row>
    <row r="728" spans="2:2">
      <c r="B728" s="36"/>
    </row>
    <row r="729" spans="2:2">
      <c r="B729" s="36"/>
    </row>
    <row r="730" spans="2:2">
      <c r="B730" s="36"/>
    </row>
    <row r="731" spans="2:2">
      <c r="B731" s="36"/>
    </row>
    <row r="732" spans="2:2">
      <c r="B732" s="36"/>
    </row>
    <row r="733" spans="2:2">
      <c r="B733" s="36"/>
    </row>
    <row r="734" spans="2:2">
      <c r="B734" s="36"/>
    </row>
    <row r="735" spans="2:2">
      <c r="B735" s="36"/>
    </row>
    <row r="736" spans="2:2">
      <c r="B736" s="36"/>
    </row>
    <row r="737" spans="2:2">
      <c r="B737" s="36"/>
    </row>
    <row r="738" spans="2:2">
      <c r="B738" s="36"/>
    </row>
    <row r="739" spans="2:2">
      <c r="B739" s="36"/>
    </row>
    <row r="740" spans="2:2">
      <c r="B740" s="36"/>
    </row>
    <row r="741" spans="2:2">
      <c r="B741" s="36"/>
    </row>
    <row r="742" spans="2:2">
      <c r="B742" s="36"/>
    </row>
    <row r="743" spans="2:2">
      <c r="B743" s="36"/>
    </row>
    <row r="744" spans="2:2">
      <c r="B744" s="36"/>
    </row>
    <row r="745" spans="2:2">
      <c r="B745" s="36"/>
    </row>
    <row r="746" spans="2:2">
      <c r="B746" s="36"/>
    </row>
    <row r="747" spans="2:2">
      <c r="B747" s="36"/>
    </row>
    <row r="748" spans="2:2">
      <c r="B748" s="36"/>
    </row>
    <row r="749" spans="2:2">
      <c r="B749" s="36"/>
    </row>
    <row r="750" spans="2:2">
      <c r="B750" s="36"/>
    </row>
    <row r="751" spans="2:2">
      <c r="B751" s="36"/>
    </row>
    <row r="752" spans="2:2">
      <c r="B752" s="36"/>
    </row>
    <row r="753" spans="2:2">
      <c r="B753" s="36"/>
    </row>
    <row r="754" spans="2:2">
      <c r="B754" s="36"/>
    </row>
    <row r="755" spans="2:2">
      <c r="B755" s="36"/>
    </row>
    <row r="756" spans="2:2">
      <c r="B756" s="36"/>
    </row>
    <row r="757" spans="2:2">
      <c r="B757" s="36"/>
    </row>
    <row r="758" spans="2:2">
      <c r="B758" s="36"/>
    </row>
    <row r="759" spans="2:2">
      <c r="B759" s="36"/>
    </row>
    <row r="760" spans="2:2">
      <c r="B760" s="36"/>
    </row>
    <row r="761" spans="2:2">
      <c r="B761" s="36"/>
    </row>
    <row r="762" spans="2:2">
      <c r="B762" s="36"/>
    </row>
    <row r="763" spans="2:2">
      <c r="B763" s="36"/>
    </row>
    <row r="764" spans="2:2">
      <c r="B764" s="36"/>
    </row>
    <row r="765" spans="2:2">
      <c r="B765" s="36"/>
    </row>
    <row r="766" spans="2:2">
      <c r="B766" s="36"/>
    </row>
    <row r="767" spans="2:2">
      <c r="B767" s="36"/>
    </row>
    <row r="768" spans="2:2">
      <c r="B768" s="36"/>
    </row>
    <row r="769" spans="2:2">
      <c r="B769" s="36"/>
    </row>
    <row r="770" spans="2:2">
      <c r="B770" s="36"/>
    </row>
    <row r="771" spans="2:2">
      <c r="B771" s="36"/>
    </row>
    <row r="772" spans="2:2">
      <c r="B772" s="36"/>
    </row>
    <row r="773" spans="2:2">
      <c r="B773" s="36"/>
    </row>
    <row r="774" spans="2:2">
      <c r="B774" s="36"/>
    </row>
    <row r="775" spans="2:2">
      <c r="B775" s="36"/>
    </row>
    <row r="776" spans="2:2">
      <c r="B776" s="36"/>
    </row>
    <row r="777" spans="2:2">
      <c r="B777" s="36"/>
    </row>
    <row r="778" spans="2:2">
      <c r="B778" s="36"/>
    </row>
    <row r="779" spans="2:2">
      <c r="B779" s="36"/>
    </row>
    <row r="780" spans="2:2">
      <c r="B780" s="36"/>
    </row>
    <row r="781" spans="2:2">
      <c r="B781" s="36"/>
    </row>
    <row r="782" spans="2:2">
      <c r="B782" s="36"/>
    </row>
    <row r="783" spans="2:2">
      <c r="B783" s="36"/>
    </row>
    <row r="784" spans="2:2">
      <c r="B784" s="36"/>
    </row>
    <row r="785" spans="2:2">
      <c r="B785" s="36"/>
    </row>
    <row r="786" spans="2:2">
      <c r="B786" s="36"/>
    </row>
    <row r="787" spans="2:2">
      <c r="B787" s="36"/>
    </row>
    <row r="788" spans="2:2">
      <c r="B788" s="36"/>
    </row>
    <row r="789" spans="2:2">
      <c r="B789" s="36"/>
    </row>
    <row r="790" spans="2:2">
      <c r="B790" s="36"/>
    </row>
    <row r="791" spans="2:2">
      <c r="B791" s="36"/>
    </row>
    <row r="792" spans="2:2">
      <c r="B792" s="36"/>
    </row>
    <row r="793" spans="2:2">
      <c r="B793" s="36"/>
    </row>
    <row r="794" spans="2:2">
      <c r="B794" s="36"/>
    </row>
    <row r="795" spans="2:2">
      <c r="B795" s="36"/>
    </row>
    <row r="796" spans="2:2">
      <c r="B796" s="36"/>
    </row>
    <row r="797" spans="2:2">
      <c r="B797" s="36"/>
    </row>
    <row r="798" spans="2:2">
      <c r="B798" s="36"/>
    </row>
    <row r="799" spans="2:2">
      <c r="B799" s="36"/>
    </row>
    <row r="800" spans="2:2">
      <c r="B800" s="36"/>
    </row>
    <row r="801" spans="2:2">
      <c r="B801" s="36"/>
    </row>
    <row r="802" spans="2:2">
      <c r="B802" s="36"/>
    </row>
    <row r="803" spans="2:2">
      <c r="B803" s="36"/>
    </row>
    <row r="804" spans="2:2">
      <c r="B804" s="36"/>
    </row>
    <row r="805" spans="2:2">
      <c r="B805" s="36"/>
    </row>
    <row r="806" spans="2:2">
      <c r="B806" s="36"/>
    </row>
    <row r="807" spans="2:2">
      <c r="B807" s="36"/>
    </row>
    <row r="808" spans="2:2">
      <c r="B808" s="36"/>
    </row>
    <row r="809" spans="2:2">
      <c r="B809" s="36"/>
    </row>
    <row r="810" spans="2:2">
      <c r="B810" s="36"/>
    </row>
    <row r="811" spans="2:2">
      <c r="B811" s="36"/>
    </row>
    <row r="812" spans="2:2">
      <c r="B812" s="36"/>
    </row>
    <row r="813" spans="2:2">
      <c r="B813" s="36"/>
    </row>
    <row r="814" spans="2:2">
      <c r="B814" s="36"/>
    </row>
    <row r="815" spans="2:2">
      <c r="B815" s="36"/>
    </row>
    <row r="816" spans="2:2">
      <c r="B816" s="36"/>
    </row>
    <row r="817" spans="2:2">
      <c r="B817" s="36"/>
    </row>
    <row r="818" spans="2:2">
      <c r="B818" s="36"/>
    </row>
    <row r="819" spans="2:2">
      <c r="B819" s="36"/>
    </row>
    <row r="820" spans="2:2">
      <c r="B820" s="36"/>
    </row>
    <row r="821" spans="2:2">
      <c r="B821" s="36"/>
    </row>
    <row r="822" spans="2:2">
      <c r="B822" s="36"/>
    </row>
    <row r="823" spans="2:2">
      <c r="B823" s="36"/>
    </row>
    <row r="824" spans="2:2">
      <c r="B824" s="36"/>
    </row>
    <row r="825" spans="2:2">
      <c r="B825" s="36"/>
    </row>
    <row r="826" spans="2:2">
      <c r="B826" s="36"/>
    </row>
    <row r="827" spans="2:2">
      <c r="B827" s="36"/>
    </row>
    <row r="828" spans="2:2">
      <c r="B828" s="36"/>
    </row>
    <row r="829" spans="2:2">
      <c r="B829" s="36"/>
    </row>
    <row r="830" spans="2:2">
      <c r="B830" s="36"/>
    </row>
    <row r="831" spans="2:2">
      <c r="B831" s="36"/>
    </row>
    <row r="832" spans="2:2">
      <c r="B832" s="36"/>
    </row>
    <row r="833" spans="2:2">
      <c r="B833" s="36"/>
    </row>
    <row r="834" spans="2:2">
      <c r="B834" s="36"/>
    </row>
    <row r="835" spans="2:2">
      <c r="B835" s="36"/>
    </row>
    <row r="836" spans="2:2">
      <c r="B836" s="36"/>
    </row>
    <row r="837" spans="2:2">
      <c r="B837" s="36"/>
    </row>
    <row r="838" spans="2:2">
      <c r="B838" s="36"/>
    </row>
    <row r="839" spans="2:2">
      <c r="B839" s="36"/>
    </row>
    <row r="840" spans="2:2">
      <c r="B840" s="36"/>
    </row>
    <row r="841" spans="2:2">
      <c r="B841" s="36"/>
    </row>
    <row r="842" spans="2:2">
      <c r="B842" s="36"/>
    </row>
    <row r="843" spans="2:2">
      <c r="B843" s="36"/>
    </row>
    <row r="844" spans="2:2">
      <c r="B844" s="36"/>
    </row>
    <row r="845" spans="2:2">
      <c r="B845" s="36"/>
    </row>
    <row r="846" spans="2:2">
      <c r="B846" s="36"/>
    </row>
    <row r="847" spans="2:2">
      <c r="B847" s="36"/>
    </row>
    <row r="848" spans="2:2">
      <c r="B848" s="36"/>
    </row>
    <row r="849" spans="2:2">
      <c r="B849" s="36"/>
    </row>
    <row r="850" spans="2:2">
      <c r="B850" s="36"/>
    </row>
    <row r="851" spans="2:2">
      <c r="B851" s="36"/>
    </row>
    <row r="852" spans="2:2">
      <c r="B852" s="36"/>
    </row>
    <row r="853" spans="2:2">
      <c r="B853" s="36"/>
    </row>
    <row r="854" spans="2:2">
      <c r="B854" s="36"/>
    </row>
    <row r="855" spans="2:2">
      <c r="B855" s="36"/>
    </row>
    <row r="856" spans="2:2">
      <c r="B856" s="36"/>
    </row>
    <row r="857" spans="2:2">
      <c r="B857" s="36"/>
    </row>
    <row r="858" spans="2:2">
      <c r="B858" s="36"/>
    </row>
    <row r="859" spans="2:2">
      <c r="B859" s="36"/>
    </row>
    <row r="860" spans="2:2">
      <c r="B860" s="36"/>
    </row>
    <row r="861" spans="2:2">
      <c r="B861" s="36"/>
    </row>
    <row r="862" spans="2:2">
      <c r="B862" s="36"/>
    </row>
    <row r="863" spans="2:2">
      <c r="B863" s="36"/>
    </row>
    <row r="864" spans="2:2">
      <c r="B864" s="36"/>
    </row>
    <row r="865" spans="2:2">
      <c r="B865" s="36"/>
    </row>
    <row r="866" spans="2:2">
      <c r="B866" s="36"/>
    </row>
    <row r="867" spans="2:2">
      <c r="B867" s="36"/>
    </row>
    <row r="868" spans="2:2">
      <c r="B868" s="36"/>
    </row>
    <row r="869" spans="2:2">
      <c r="B869" s="36"/>
    </row>
    <row r="870" spans="2:2">
      <c r="B870" s="36"/>
    </row>
    <row r="871" spans="2:2">
      <c r="B871" s="36"/>
    </row>
    <row r="872" spans="2:2">
      <c r="B872" s="36"/>
    </row>
    <row r="873" spans="2:2">
      <c r="B873" s="36"/>
    </row>
    <row r="874" spans="2:2">
      <c r="B874" s="36"/>
    </row>
    <row r="875" spans="2:2">
      <c r="B875" s="36"/>
    </row>
    <row r="876" spans="2:2">
      <c r="B876" s="36"/>
    </row>
    <row r="877" spans="2:2">
      <c r="B877" s="36"/>
    </row>
    <row r="878" spans="2:2">
      <c r="B878" s="36"/>
    </row>
    <row r="879" spans="2:2">
      <c r="B879" s="36"/>
    </row>
    <row r="880" spans="2:2">
      <c r="B880" s="36"/>
    </row>
    <row r="881" spans="2:2">
      <c r="B881" s="36"/>
    </row>
    <row r="882" spans="2:2">
      <c r="B882" s="36"/>
    </row>
    <row r="883" spans="2:2">
      <c r="B883" s="36"/>
    </row>
    <row r="884" spans="2:2">
      <c r="B884" s="36"/>
    </row>
    <row r="885" spans="2:2">
      <c r="B885" s="36"/>
    </row>
    <row r="886" spans="2:2">
      <c r="B886" s="36"/>
    </row>
    <row r="887" spans="2:2">
      <c r="B887" s="36"/>
    </row>
    <row r="888" spans="2:2">
      <c r="B888" s="36"/>
    </row>
    <row r="889" spans="2:2">
      <c r="B889" s="36"/>
    </row>
    <row r="890" spans="2:2">
      <c r="B890" s="36"/>
    </row>
    <row r="891" spans="2:2">
      <c r="B891" s="36"/>
    </row>
    <row r="892" spans="2:2">
      <c r="B892" s="36"/>
    </row>
    <row r="893" spans="2:2">
      <c r="B893" s="36"/>
    </row>
    <row r="894" spans="2:2">
      <c r="B894" s="36"/>
    </row>
    <row r="895" spans="2:2">
      <c r="B895" s="36"/>
    </row>
    <row r="896" spans="2:2">
      <c r="B896" s="36"/>
    </row>
    <row r="897" spans="2:2">
      <c r="B897" s="36"/>
    </row>
    <row r="898" spans="2:2">
      <c r="B898" s="36"/>
    </row>
    <row r="899" spans="2:2">
      <c r="B899" s="36"/>
    </row>
    <row r="900" spans="2:2">
      <c r="B900" s="36"/>
    </row>
    <row r="901" spans="2:2">
      <c r="B901" s="36"/>
    </row>
    <row r="902" spans="2:2">
      <c r="B902" s="36"/>
    </row>
    <row r="903" spans="2:2">
      <c r="B903" s="36"/>
    </row>
    <row r="904" spans="2:2">
      <c r="B904" s="36"/>
    </row>
    <row r="905" spans="2:2">
      <c r="B905" s="36"/>
    </row>
    <row r="906" spans="2:2">
      <c r="B906" s="36"/>
    </row>
    <row r="907" spans="2:2">
      <c r="B907" s="36"/>
    </row>
    <row r="908" spans="2:2">
      <c r="B908" s="36"/>
    </row>
    <row r="909" spans="2:2">
      <c r="B909" s="36"/>
    </row>
    <row r="910" spans="2:2">
      <c r="B910" s="36"/>
    </row>
    <row r="911" spans="2:2">
      <c r="B911" s="36"/>
    </row>
    <row r="912" spans="2:2">
      <c r="B912" s="36"/>
    </row>
    <row r="913" spans="2:2">
      <c r="B913" s="36"/>
    </row>
    <row r="914" spans="2:2">
      <c r="B914" s="36"/>
    </row>
    <row r="915" spans="2:2">
      <c r="B915" s="36"/>
    </row>
    <row r="916" spans="2:2">
      <c r="B916" s="36"/>
    </row>
    <row r="917" spans="2:2">
      <c r="B917" s="36"/>
    </row>
    <row r="918" spans="2:2">
      <c r="B918" s="36"/>
    </row>
    <row r="919" spans="2:2">
      <c r="B919" s="36"/>
    </row>
    <row r="920" spans="2:2">
      <c r="B920" s="36"/>
    </row>
    <row r="921" spans="2:2">
      <c r="B921" s="36"/>
    </row>
    <row r="922" spans="2:2">
      <c r="B922" s="36"/>
    </row>
    <row r="923" spans="2:2">
      <c r="B923" s="36"/>
    </row>
    <row r="924" spans="2:2">
      <c r="B924" s="36"/>
    </row>
    <row r="925" spans="2:2">
      <c r="B925" s="36"/>
    </row>
    <row r="926" spans="2:2">
      <c r="B926" s="36"/>
    </row>
    <row r="927" spans="2:2">
      <c r="B927" s="36"/>
    </row>
    <row r="928" spans="2:2">
      <c r="B928" s="36"/>
    </row>
    <row r="929" spans="2:2">
      <c r="B929" s="36"/>
    </row>
    <row r="930" spans="2:2">
      <c r="B930" s="36"/>
    </row>
    <row r="931" spans="2:2">
      <c r="B931" s="36"/>
    </row>
    <row r="932" spans="2:2">
      <c r="B932" s="36"/>
    </row>
    <row r="933" spans="2:2">
      <c r="B933" s="36"/>
    </row>
    <row r="934" spans="2:2">
      <c r="B934" s="36"/>
    </row>
    <row r="935" spans="2:2">
      <c r="B935" s="36"/>
    </row>
    <row r="936" spans="2:2">
      <c r="B936" s="36"/>
    </row>
    <row r="937" spans="2:2">
      <c r="B937" s="36"/>
    </row>
    <row r="938" spans="2:2">
      <c r="B938" s="36"/>
    </row>
    <row r="939" spans="2:2">
      <c r="B939" s="36"/>
    </row>
    <row r="940" spans="2:2">
      <c r="B940" s="36"/>
    </row>
    <row r="941" spans="2:2">
      <c r="B941" s="36"/>
    </row>
    <row r="942" spans="2:2">
      <c r="B942" s="36"/>
    </row>
    <row r="943" spans="2:2">
      <c r="B943" s="36"/>
    </row>
    <row r="944" spans="2:2">
      <c r="B944" s="36"/>
    </row>
    <row r="945" spans="2:2">
      <c r="B945" s="36"/>
    </row>
    <row r="946" spans="2:2">
      <c r="B946" s="36"/>
    </row>
    <row r="947" spans="2:2">
      <c r="B947" s="36"/>
    </row>
    <row r="948" spans="2:2">
      <c r="B948" s="36"/>
    </row>
    <row r="949" spans="2:2">
      <c r="B949" s="36"/>
    </row>
    <row r="950" spans="2:2">
      <c r="B950" s="36"/>
    </row>
    <row r="951" spans="2:2">
      <c r="B951" s="36"/>
    </row>
    <row r="952" spans="2:2">
      <c r="B952" s="36"/>
    </row>
    <row r="953" spans="2:2">
      <c r="B953" s="36"/>
    </row>
    <row r="954" spans="2:2">
      <c r="B954" s="36"/>
    </row>
    <row r="955" spans="2:2">
      <c r="B955" s="36"/>
    </row>
    <row r="956" spans="2:2">
      <c r="B956" s="36"/>
    </row>
    <row r="957" spans="2:2">
      <c r="B957" s="36"/>
    </row>
    <row r="958" spans="2:2">
      <c r="B958" s="36"/>
    </row>
    <row r="959" spans="2:2">
      <c r="B959" s="36"/>
    </row>
    <row r="960" spans="2:2">
      <c r="B960" s="36"/>
    </row>
    <row r="961" spans="2:2">
      <c r="B961" s="36"/>
    </row>
    <row r="962" spans="2:2">
      <c r="B962" s="36"/>
    </row>
    <row r="963" spans="2:2">
      <c r="B963" s="36"/>
    </row>
    <row r="964" spans="2:2">
      <c r="B964" s="36"/>
    </row>
    <row r="965" spans="2:2">
      <c r="B965" s="36"/>
    </row>
    <row r="966" spans="2:2">
      <c r="B966" s="36"/>
    </row>
    <row r="967" spans="2:2">
      <c r="B967" s="36"/>
    </row>
    <row r="968" spans="2:2">
      <c r="B968" s="36"/>
    </row>
    <row r="969" spans="2:2">
      <c r="B969" s="36"/>
    </row>
    <row r="970" spans="2:2">
      <c r="B970" s="36"/>
    </row>
    <row r="971" spans="2:2">
      <c r="B971" s="36"/>
    </row>
    <row r="972" spans="2:2">
      <c r="B972" s="36"/>
    </row>
    <row r="973" spans="2:2">
      <c r="B973" s="36"/>
    </row>
    <row r="974" spans="2:2">
      <c r="B974" s="36"/>
    </row>
    <row r="975" spans="2:2">
      <c r="B975" s="36"/>
    </row>
    <row r="976" spans="2:2">
      <c r="B976" s="36"/>
    </row>
    <row r="977" spans="2:2">
      <c r="B977" s="36"/>
    </row>
    <row r="978" spans="2:2">
      <c r="B978" s="36"/>
    </row>
    <row r="979" spans="2:2">
      <c r="B979" s="36"/>
    </row>
    <row r="980" spans="2:2">
      <c r="B980" s="36"/>
    </row>
    <row r="981" spans="2:2">
      <c r="B981" s="36"/>
    </row>
    <row r="982" spans="2:2">
      <c r="B982" s="36"/>
    </row>
    <row r="983" spans="2:2">
      <c r="B983" s="36"/>
    </row>
    <row r="984" spans="2:2">
      <c r="B984" s="36"/>
    </row>
    <row r="985" spans="2:2">
      <c r="B985" s="36"/>
    </row>
    <row r="986" spans="2:2">
      <c r="B986" s="36"/>
    </row>
    <row r="987" spans="2:2">
      <c r="B987" s="36"/>
    </row>
    <row r="988" spans="2:2">
      <c r="B988" s="36"/>
    </row>
    <row r="989" spans="2:2">
      <c r="B989" s="36"/>
    </row>
    <row r="990" spans="2:2">
      <c r="B990" s="36"/>
    </row>
    <row r="991" spans="2:2">
      <c r="B991" s="36"/>
    </row>
    <row r="992" spans="2:2">
      <c r="B992" s="36"/>
    </row>
    <row r="993" spans="2:2">
      <c r="B993" s="36"/>
    </row>
    <row r="994" spans="2:2">
      <c r="B994" s="36"/>
    </row>
    <row r="995" spans="2:2">
      <c r="B995" s="36"/>
    </row>
    <row r="996" spans="2:2">
      <c r="B996" s="36"/>
    </row>
    <row r="997" spans="2:2">
      <c r="B997" s="36"/>
    </row>
    <row r="998" spans="2:2">
      <c r="B998" s="36"/>
    </row>
    <row r="999" spans="2:2">
      <c r="B999" s="36"/>
    </row>
    <row r="1000" spans="2:2">
      <c r="B1000" s="36"/>
    </row>
  </sheetData>
  <dataValidations count="1">
    <dataValidation type="list" allowBlank="1" showInputMessage="1" showErrorMessage="1" sqref="B5">
      <formula1>"LIASSE75,LIASSE78,LIASSE92,LIASSE93,LIASSE94,LIASSE95"</formula1>
    </dataValidation>
  </dataValidations>
  <pageMargins left="0.7" right="0.7" top="0.75" bottom="0.75" header="0.3" footer="0.3"/>
  <pageSetup paperSize="9" orientation="portrait" horizontalDpi="0" verticalDpi="0" r:id="rId1"/>
  <legacyDrawing r:id="rId2"/>
  <controls>
    <control shapeId="13314" r:id="rId3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F14"/>
  <sheetViews>
    <sheetView workbookViewId="0">
      <pane ySplit="1" topLeftCell="A144756" activePane="bottomLeft" state="frozen"/>
      <selection pane="bottomLeft" activeCell="A144778" sqref="A15:XFD144778"/>
    </sheetView>
  </sheetViews>
  <sheetFormatPr baseColWidth="10" defaultRowHeight="12.75"/>
  <cols>
    <col min="1" max="1" width="7" bestFit="1" customWidth="1"/>
    <col min="2" max="2" width="7.5703125" customWidth="1"/>
    <col min="3" max="3" width="39.28515625" style="136" customWidth="1"/>
    <col min="5" max="5" width="11.42578125" style="42"/>
    <col min="6" max="6" width="86.85546875" style="9" bestFit="1" customWidth="1"/>
  </cols>
  <sheetData>
    <row r="1" spans="1:6" ht="34.9" customHeight="1">
      <c r="A1" s="133" t="s">
        <v>0</v>
      </c>
      <c r="B1" s="133" t="s">
        <v>85</v>
      </c>
      <c r="C1" s="135" t="s">
        <v>186</v>
      </c>
      <c r="D1" s="134" t="s">
        <v>139</v>
      </c>
      <c r="E1" s="138" t="s">
        <v>1</v>
      </c>
      <c r="F1" s="137" t="s">
        <v>138</v>
      </c>
    </row>
    <row r="2" spans="1:6" ht="14.25">
      <c r="A2" s="140">
        <v>1</v>
      </c>
      <c r="B2" s="140" t="s">
        <v>20</v>
      </c>
      <c r="C2" s="141" t="s">
        <v>124</v>
      </c>
      <c r="D2" s="139"/>
      <c r="E2" s="142">
        <v>42335</v>
      </c>
      <c r="F2" s="143"/>
    </row>
    <row r="3" spans="1:6" ht="14.25">
      <c r="A3" s="140">
        <v>2</v>
      </c>
      <c r="B3" s="140" t="s">
        <v>20</v>
      </c>
      <c r="C3" s="141" t="s">
        <v>132</v>
      </c>
      <c r="D3" s="139"/>
      <c r="E3" s="142">
        <v>42009</v>
      </c>
      <c r="F3" s="143"/>
    </row>
    <row r="4" spans="1:6" ht="14.25">
      <c r="A4" s="140">
        <v>3</v>
      </c>
      <c r="B4" s="140" t="s">
        <v>20</v>
      </c>
      <c r="C4" s="141" t="s">
        <v>133</v>
      </c>
      <c r="D4" s="139"/>
      <c r="E4" s="142">
        <v>42009</v>
      </c>
      <c r="F4" s="143"/>
    </row>
    <row r="5" spans="1:6" ht="14.25">
      <c r="A5" s="140">
        <v>4</v>
      </c>
      <c r="B5" s="140" t="s">
        <v>20</v>
      </c>
      <c r="C5" s="141" t="s">
        <v>136</v>
      </c>
      <c r="D5" s="139"/>
      <c r="E5" s="142">
        <v>42009</v>
      </c>
      <c r="F5" s="143"/>
    </row>
    <row r="6" spans="1:6" ht="14.25">
      <c r="A6" s="140">
        <v>5</v>
      </c>
      <c r="B6" s="140" t="s">
        <v>20</v>
      </c>
      <c r="C6" s="141" t="s">
        <v>131</v>
      </c>
      <c r="D6" s="139"/>
      <c r="E6" s="142">
        <v>42009</v>
      </c>
      <c r="F6" s="143"/>
    </row>
    <row r="7" spans="1:6" ht="14.25">
      <c r="A7" s="140">
        <v>6</v>
      </c>
      <c r="B7" s="140" t="s">
        <v>20</v>
      </c>
      <c r="C7" s="141" t="s">
        <v>125</v>
      </c>
      <c r="D7" s="139"/>
      <c r="E7" s="142">
        <v>42009</v>
      </c>
      <c r="F7" s="143"/>
    </row>
    <row r="8" spans="1:6" ht="14.25">
      <c r="A8" s="140">
        <v>7</v>
      </c>
      <c r="B8" s="140" t="s">
        <v>20</v>
      </c>
      <c r="C8" s="141" t="s">
        <v>135</v>
      </c>
      <c r="D8" s="139"/>
      <c r="E8" s="142">
        <v>42009</v>
      </c>
      <c r="F8" s="143"/>
    </row>
    <row r="9" spans="1:6" ht="14.25">
      <c r="A9" s="140">
        <v>8</v>
      </c>
      <c r="B9" s="140" t="s">
        <v>20</v>
      </c>
      <c r="C9" s="141" t="s">
        <v>130</v>
      </c>
      <c r="D9" s="139"/>
      <c r="E9" s="142">
        <v>42009</v>
      </c>
      <c r="F9" s="143"/>
    </row>
    <row r="10" spans="1:6" ht="14.25">
      <c r="A10" s="140">
        <v>9</v>
      </c>
      <c r="B10" s="140" t="s">
        <v>20</v>
      </c>
      <c r="C10" s="141" t="s">
        <v>129</v>
      </c>
      <c r="D10" s="139"/>
      <c r="E10" s="142">
        <v>42009</v>
      </c>
      <c r="F10" s="143"/>
    </row>
    <row r="11" spans="1:6" ht="14.25">
      <c r="A11" s="140">
        <v>10</v>
      </c>
      <c r="B11" s="140" t="s">
        <v>20</v>
      </c>
      <c r="C11" s="141" t="s">
        <v>126</v>
      </c>
      <c r="D11" s="139"/>
      <c r="E11" s="142">
        <v>42009</v>
      </c>
      <c r="F11" s="143"/>
    </row>
    <row r="12" spans="1:6" ht="14.25">
      <c r="A12" s="140">
        <v>11</v>
      </c>
      <c r="B12" s="140" t="s">
        <v>20</v>
      </c>
      <c r="C12" s="141" t="s">
        <v>134</v>
      </c>
      <c r="D12" s="139"/>
      <c r="E12" s="142">
        <v>42009</v>
      </c>
      <c r="F12" s="143"/>
    </row>
    <row r="13" spans="1:6" ht="14.25">
      <c r="A13" s="140">
        <v>12</v>
      </c>
      <c r="B13" s="140" t="s">
        <v>20</v>
      </c>
      <c r="C13" s="141" t="s">
        <v>127</v>
      </c>
      <c r="D13" s="139"/>
      <c r="E13" s="142">
        <v>42009</v>
      </c>
      <c r="F13" s="143"/>
    </row>
    <row r="14" spans="1:6" ht="14.25">
      <c r="A14" s="140">
        <v>13</v>
      </c>
      <c r="B14" s="140" t="s">
        <v>20</v>
      </c>
      <c r="C14" s="141" t="s">
        <v>128</v>
      </c>
      <c r="D14" s="139"/>
      <c r="E14" s="142">
        <v>42009</v>
      </c>
      <c r="F14" s="143"/>
    </row>
  </sheetData>
  <conditionalFormatting sqref="C1:D14">
    <cfRule type="duplicateValues" dxfId="7" priority="606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/>
  <dimension ref="A1:E9"/>
  <sheetViews>
    <sheetView topLeftCell="C1" workbookViewId="0">
      <selection activeCell="E18" sqref="E18"/>
    </sheetView>
  </sheetViews>
  <sheetFormatPr baseColWidth="10" defaultRowHeight="12.75"/>
  <cols>
    <col min="2" max="2" width="17.7109375" customWidth="1"/>
    <col min="3" max="3" width="20.28515625" customWidth="1"/>
    <col min="5" max="5" width="46.140625" bestFit="1" customWidth="1"/>
  </cols>
  <sheetData>
    <row r="1" spans="1:5">
      <c r="A1" s="64" t="s">
        <v>0</v>
      </c>
      <c r="B1" s="64" t="s">
        <v>85</v>
      </c>
      <c r="C1" s="64" t="s">
        <v>137</v>
      </c>
      <c r="D1" s="64" t="s">
        <v>1</v>
      </c>
      <c r="E1" s="64" t="s">
        <v>138</v>
      </c>
    </row>
    <row r="2" spans="1:5">
      <c r="A2" s="71">
        <v>34723</v>
      </c>
      <c r="B2" s="71" t="s">
        <v>20</v>
      </c>
      <c r="C2" s="72" t="s">
        <v>115</v>
      </c>
      <c r="D2" s="73">
        <v>41821</v>
      </c>
      <c r="E2" s="74"/>
    </row>
    <row r="3" spans="1:5">
      <c r="A3" s="75">
        <v>34724</v>
      </c>
      <c r="B3" s="75" t="s">
        <v>20</v>
      </c>
      <c r="C3" s="76" t="s">
        <v>116</v>
      </c>
      <c r="D3" s="77">
        <v>41821</v>
      </c>
      <c r="E3" s="78"/>
    </row>
    <row r="4" spans="1:5">
      <c r="A4" s="71">
        <v>34725</v>
      </c>
      <c r="B4" s="71" t="s">
        <v>20</v>
      </c>
      <c r="C4" s="72" t="s">
        <v>117</v>
      </c>
      <c r="D4" s="73">
        <v>41821</v>
      </c>
      <c r="E4" s="74"/>
    </row>
    <row r="5" spans="1:5">
      <c r="A5" s="75">
        <v>34726</v>
      </c>
      <c r="B5" s="75" t="s">
        <v>20</v>
      </c>
      <c r="C5" s="76" t="s">
        <v>118</v>
      </c>
      <c r="D5" s="77">
        <v>41821</v>
      </c>
      <c r="E5" s="78"/>
    </row>
    <row r="6" spans="1:5">
      <c r="A6" s="71">
        <v>34727</v>
      </c>
      <c r="B6" s="71" t="s">
        <v>20</v>
      </c>
      <c r="C6" s="72" t="s">
        <v>119</v>
      </c>
      <c r="D6" s="73">
        <v>41821</v>
      </c>
      <c r="E6" s="74"/>
    </row>
    <row r="7" spans="1:5">
      <c r="A7" s="75">
        <v>34728</v>
      </c>
      <c r="B7" s="75" t="s">
        <v>20</v>
      </c>
      <c r="C7" s="76" t="s">
        <v>120</v>
      </c>
      <c r="D7" s="77">
        <v>41821</v>
      </c>
      <c r="E7" s="78"/>
    </row>
    <row r="8" spans="1:5">
      <c r="A8" s="71">
        <v>34729</v>
      </c>
      <c r="B8" s="71" t="s">
        <v>20</v>
      </c>
      <c r="C8" s="72" t="s">
        <v>121</v>
      </c>
      <c r="D8" s="73">
        <v>41821</v>
      </c>
      <c r="E8" s="74"/>
    </row>
    <row r="9" spans="1:5">
      <c r="A9" s="75">
        <v>34730</v>
      </c>
      <c r="B9" s="75" t="s">
        <v>20</v>
      </c>
      <c r="C9" s="76" t="s">
        <v>122</v>
      </c>
      <c r="D9" s="77">
        <v>41821</v>
      </c>
      <c r="E9" s="78"/>
    </row>
  </sheetData>
  <autoFilter ref="A1:E9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10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LIASSE75</vt:lpstr>
      <vt:lpstr>LIASSE78</vt:lpstr>
      <vt:lpstr>LIASSE92</vt:lpstr>
      <vt:lpstr>LIASSE93</vt:lpstr>
      <vt:lpstr>LIASSE94</vt:lpstr>
      <vt:lpstr>LIASSE95</vt:lpstr>
      <vt:lpstr>STAT2015</vt:lpstr>
      <vt:lpstr>rech</vt:lpstr>
      <vt:lpstr>Archives2015</vt:lpstr>
      <vt:lpstr>Archiv2014</vt:lpstr>
      <vt:lpstr>Graph1</vt:lpstr>
      <vt:lpstr>AN</vt:lpstr>
      <vt:lpstr>annee</vt:lpstr>
      <vt:lpstr>LIASSE78!derligne75</vt:lpstr>
      <vt:lpstr>LIASSE92!derligne75</vt:lpstr>
      <vt:lpstr>LIASSE93!derligne75</vt:lpstr>
      <vt:lpstr>LIASSE94!derligne75</vt:lpstr>
      <vt:lpstr>LIASSE95!derligne75</vt:lpstr>
      <vt:lpstr>derligne75</vt:lpstr>
      <vt:lpstr>feries</vt:lpstr>
      <vt:lpstr>nbrech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HUU NGHIA Johnny</dc:creator>
  <cp:lastModifiedBy>tarik guignoune</cp:lastModifiedBy>
  <cp:lastPrinted>2016-06-30T16:17:20Z</cp:lastPrinted>
  <dcterms:created xsi:type="dcterms:W3CDTF">2013-06-26T15:55:00Z</dcterms:created>
  <dcterms:modified xsi:type="dcterms:W3CDTF">2016-08-07T13:46:21Z</dcterms:modified>
</cp:coreProperties>
</file>