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\Desktop\"/>
    </mc:Choice>
  </mc:AlternateContent>
  <xr:revisionPtr revIDLastSave="0" documentId="13_ncr:1_{E69ADBC0-32AC-4D71-B8CB-ABAF10391784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PLANNING" sheetId="1" r:id="rId1"/>
    <sheet name="PARAMETRES" sheetId="3" r:id="rId2"/>
    <sheet name="DONNEES" sheetId="2" r:id="rId3"/>
  </sheets>
  <definedNames>
    <definedName name="An">PARAMETRES!$K$15</definedName>
    <definedName name="FERIÉ">PARAMETRES!$B$2:$B$27</definedName>
    <definedName name="TAOPM">PARAMETRES!$C$2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B27" i="3"/>
  <c r="B26" i="3"/>
  <c r="B25" i="3"/>
  <c r="B24" i="3"/>
  <c r="B23" i="3"/>
  <c r="B19" i="3"/>
  <c r="B18" i="3"/>
  <c r="B16" i="3"/>
  <c r="B20" i="3" s="1"/>
  <c r="B15" i="3"/>
  <c r="B14" i="3"/>
  <c r="B13" i="3"/>
  <c r="B12" i="3"/>
  <c r="B11" i="3"/>
  <c r="B10" i="3"/>
  <c r="B6" i="3"/>
  <c r="B5" i="3"/>
  <c r="B3" i="3"/>
  <c r="B7" i="3" s="1"/>
  <c r="B2" i="3"/>
  <c r="B4" i="3" l="1"/>
  <c r="B8" i="3"/>
  <c r="B9" i="3" s="1"/>
  <c r="B17" i="3"/>
  <c r="B21" i="3"/>
  <c r="B22" i="3" s="1"/>
  <c r="K13" i="1"/>
  <c r="K14" i="1"/>
  <c r="K15" i="1"/>
  <c r="K16" i="1"/>
  <c r="K17" i="1"/>
  <c r="K18" i="1"/>
  <c r="K19" i="1"/>
  <c r="K20" i="1"/>
  <c r="K12" i="1"/>
  <c r="E11" i="1" l="1"/>
  <c r="D11" i="1"/>
  <c r="C11" i="1"/>
  <c r="B11" i="1"/>
  <c r="L5" i="1"/>
  <c r="K4" i="1"/>
  <c r="K3" i="1" s="1"/>
  <c r="K2" i="1"/>
  <c r="L12" i="1" l="1"/>
  <c r="L16" i="1"/>
  <c r="L20" i="1"/>
  <c r="L13" i="1"/>
  <c r="L17" i="1"/>
  <c r="L14" i="1"/>
  <c r="L15" i="1"/>
  <c r="L19" i="1"/>
  <c r="L18" i="1"/>
  <c r="L2" i="1"/>
  <c r="M5" i="1"/>
  <c r="L4" i="1"/>
  <c r="L3" i="1" s="1"/>
  <c r="M15" i="1" l="1"/>
  <c r="M19" i="1"/>
  <c r="M12" i="1"/>
  <c r="M16" i="1"/>
  <c r="M20" i="1"/>
  <c r="M13" i="1"/>
  <c r="M18" i="1"/>
  <c r="M14" i="1"/>
  <c r="M17" i="1"/>
  <c r="N5" i="1"/>
  <c r="M2" i="1"/>
  <c r="M4" i="1"/>
  <c r="M3" i="1" s="1"/>
  <c r="N14" i="1" l="1"/>
  <c r="N18" i="1"/>
  <c r="N15" i="1"/>
  <c r="N19" i="1"/>
  <c r="N12" i="1"/>
  <c r="N20" i="1"/>
  <c r="N17" i="1"/>
  <c r="N13" i="1"/>
  <c r="N16" i="1"/>
  <c r="N4" i="1"/>
  <c r="N3" i="1" s="1"/>
  <c r="N2" i="1"/>
  <c r="O5" i="1"/>
  <c r="O13" i="1" l="1"/>
  <c r="O17" i="1"/>
  <c r="O14" i="1"/>
  <c r="O18" i="1"/>
  <c r="O19" i="1"/>
  <c r="O16" i="1"/>
  <c r="O12" i="1"/>
  <c r="O20" i="1"/>
  <c r="O15" i="1"/>
  <c r="P5" i="1"/>
  <c r="O2" i="1"/>
  <c r="O4" i="1"/>
  <c r="O3" i="1" s="1"/>
  <c r="P12" i="1" l="1"/>
  <c r="P16" i="1"/>
  <c r="P20" i="1"/>
  <c r="P13" i="1"/>
  <c r="P17" i="1"/>
  <c r="P18" i="1"/>
  <c r="P19" i="1"/>
  <c r="P15" i="1"/>
  <c r="P14" i="1"/>
  <c r="Q5" i="1"/>
  <c r="P4" i="1"/>
  <c r="P3" i="1" s="1"/>
  <c r="P2" i="1"/>
  <c r="Q15" i="1" l="1"/>
  <c r="Q19" i="1"/>
  <c r="Q12" i="1"/>
  <c r="Q16" i="1"/>
  <c r="Q20" i="1"/>
  <c r="Q17" i="1"/>
  <c r="Q18" i="1"/>
  <c r="Q14" i="1"/>
  <c r="Q13" i="1"/>
  <c r="R5" i="1"/>
  <c r="Q4" i="1"/>
  <c r="Q3" i="1" s="1"/>
  <c r="Q2" i="1"/>
  <c r="R14" i="1" l="1"/>
  <c r="R18" i="1"/>
  <c r="R15" i="1"/>
  <c r="R19" i="1"/>
  <c r="R16" i="1"/>
  <c r="R17" i="1"/>
  <c r="R13" i="1"/>
  <c r="R12" i="1"/>
  <c r="R20" i="1"/>
  <c r="S5" i="1"/>
  <c r="R2" i="1"/>
  <c r="R4" i="1"/>
  <c r="R3" i="1" s="1"/>
  <c r="S13" i="1" l="1"/>
  <c r="S17" i="1"/>
  <c r="S14" i="1"/>
  <c r="S18" i="1"/>
  <c r="S15" i="1"/>
  <c r="S16" i="1"/>
  <c r="S12" i="1"/>
  <c r="S19" i="1"/>
  <c r="S20" i="1"/>
  <c r="S4" i="1"/>
  <c r="S3" i="1" s="1"/>
  <c r="T5" i="1"/>
  <c r="S2" i="1"/>
  <c r="T12" i="1" l="1"/>
  <c r="T16" i="1"/>
  <c r="T20" i="1"/>
  <c r="T13" i="1"/>
  <c r="T17" i="1"/>
  <c r="T14" i="1"/>
  <c r="T15" i="1"/>
  <c r="T18" i="1"/>
  <c r="T19" i="1"/>
  <c r="U5" i="1"/>
  <c r="T4" i="1"/>
  <c r="T3" i="1" s="1"/>
  <c r="T2" i="1"/>
  <c r="U15" i="1" l="1"/>
  <c r="U19" i="1"/>
  <c r="U12" i="1"/>
  <c r="U16" i="1"/>
  <c r="U20" i="1"/>
  <c r="U13" i="1"/>
  <c r="U14" i="1"/>
  <c r="U18" i="1"/>
  <c r="U17" i="1"/>
  <c r="V5" i="1"/>
  <c r="U4" i="1"/>
  <c r="U3" i="1" s="1"/>
  <c r="U2" i="1"/>
  <c r="V14" i="1" l="1"/>
  <c r="V18" i="1"/>
  <c r="V15" i="1"/>
  <c r="V19" i="1"/>
  <c r="V12" i="1"/>
  <c r="V20" i="1"/>
  <c r="V13" i="1"/>
  <c r="V16" i="1"/>
  <c r="V17" i="1"/>
  <c r="V4" i="1"/>
  <c r="V3" i="1" s="1"/>
  <c r="W5" i="1"/>
  <c r="V2" i="1"/>
  <c r="W13" i="1" l="1"/>
  <c r="W17" i="1"/>
  <c r="W14" i="1"/>
  <c r="W18" i="1"/>
  <c r="W19" i="1"/>
  <c r="W12" i="1"/>
  <c r="W20" i="1"/>
  <c r="W16" i="1"/>
  <c r="W15" i="1"/>
  <c r="X5" i="1"/>
  <c r="W2" i="1"/>
  <c r="W4" i="1"/>
  <c r="W3" i="1" s="1"/>
  <c r="X12" i="1" l="1"/>
  <c r="X16" i="1"/>
  <c r="X13" i="1"/>
  <c r="X17" i="1"/>
  <c r="X18" i="1"/>
  <c r="X19" i="1"/>
  <c r="X15" i="1"/>
  <c r="X14" i="1"/>
  <c r="X20" i="1"/>
  <c r="X4" i="1"/>
  <c r="X3" i="1" s="1"/>
  <c r="Y5" i="1"/>
  <c r="X2" i="1"/>
  <c r="Y15" i="1" l="1"/>
  <c r="Y19" i="1"/>
  <c r="Y12" i="1"/>
  <c r="Y16" i="1"/>
  <c r="Y17" i="1"/>
  <c r="Y14" i="1"/>
  <c r="Y20" i="1"/>
  <c r="Y18" i="1"/>
  <c r="Y13" i="1"/>
  <c r="Z5" i="1"/>
  <c r="Y4" i="1"/>
  <c r="Y3" i="1" s="1"/>
  <c r="Y2" i="1"/>
  <c r="Z14" i="1" l="1"/>
  <c r="Z18" i="1"/>
  <c r="Z15" i="1"/>
  <c r="Z19" i="1"/>
  <c r="Z16" i="1"/>
  <c r="Z20" i="1"/>
  <c r="Z17" i="1"/>
  <c r="Z13" i="1"/>
  <c r="Z12" i="1"/>
  <c r="AA5" i="1"/>
  <c r="Z2" i="1"/>
  <c r="Z4" i="1"/>
  <c r="Z3" i="1" s="1"/>
  <c r="AA13" i="1" l="1"/>
  <c r="AA17" i="1"/>
  <c r="AA14" i="1"/>
  <c r="AA18" i="1"/>
  <c r="AA15" i="1"/>
  <c r="AA16" i="1"/>
  <c r="AA20" i="1"/>
  <c r="AA12" i="1"/>
  <c r="AA19" i="1"/>
  <c r="AB5" i="1"/>
  <c r="AA4" i="1"/>
  <c r="AA3" i="1" s="1"/>
  <c r="AA2" i="1"/>
  <c r="AB12" i="1" l="1"/>
  <c r="AB16" i="1"/>
  <c r="AB13" i="1"/>
  <c r="AB17" i="1"/>
  <c r="AB14" i="1"/>
  <c r="AB19" i="1"/>
  <c r="AB15" i="1"/>
  <c r="AB18" i="1"/>
  <c r="AB20" i="1"/>
  <c r="AC5" i="1"/>
  <c r="AB4" i="1"/>
  <c r="AB3" i="1" s="1"/>
  <c r="AB2" i="1"/>
  <c r="AC15" i="1" l="1"/>
  <c r="AC19" i="1"/>
  <c r="AC12" i="1"/>
  <c r="AC16" i="1"/>
  <c r="AC13" i="1"/>
  <c r="AC18" i="1"/>
  <c r="AC14" i="1"/>
  <c r="AC20" i="1"/>
  <c r="AC17" i="1"/>
  <c r="AD5" i="1"/>
  <c r="AC4" i="1"/>
  <c r="AC3" i="1" s="1"/>
  <c r="AC2" i="1"/>
  <c r="AD14" i="1" l="1"/>
  <c r="AD18" i="1"/>
  <c r="AD15" i="1"/>
  <c r="AD19" i="1"/>
  <c r="AD12" i="1"/>
  <c r="AD20" i="1"/>
  <c r="AD13" i="1"/>
  <c r="AD17" i="1"/>
  <c r="AD16" i="1"/>
  <c r="AD4" i="1"/>
  <c r="AD3" i="1" s="1"/>
  <c r="AE5" i="1"/>
  <c r="AD2" i="1"/>
  <c r="AE13" i="1" l="1"/>
  <c r="AE17" i="1"/>
  <c r="AE14" i="1"/>
  <c r="AE18" i="1"/>
  <c r="AE19" i="1"/>
  <c r="AE12" i="1"/>
  <c r="AE20" i="1"/>
  <c r="AE16" i="1"/>
  <c r="AE15" i="1"/>
  <c r="AF5" i="1"/>
  <c r="AE4" i="1"/>
  <c r="AE3" i="1" s="1"/>
  <c r="AE2" i="1"/>
  <c r="AF12" i="1" l="1"/>
  <c r="AF16" i="1"/>
  <c r="AF13" i="1"/>
  <c r="AF17" i="1"/>
  <c r="AF18" i="1"/>
  <c r="AF19" i="1"/>
  <c r="AF15" i="1"/>
  <c r="AF14" i="1"/>
  <c r="AF20" i="1"/>
  <c r="AF4" i="1"/>
  <c r="AF3" i="1" s="1"/>
  <c r="AG5" i="1"/>
  <c r="AF2" i="1"/>
  <c r="AG15" i="1" l="1"/>
  <c r="AG19" i="1"/>
  <c r="AG12" i="1"/>
  <c r="AG16" i="1"/>
  <c r="AG17" i="1"/>
  <c r="AG18" i="1"/>
  <c r="AG14" i="1"/>
  <c r="AG13" i="1"/>
  <c r="AG20" i="1"/>
  <c r="AH5" i="1"/>
  <c r="AG4" i="1"/>
  <c r="AG3" i="1" s="1"/>
  <c r="AG2" i="1"/>
  <c r="AH14" i="1" l="1"/>
  <c r="AH18" i="1"/>
  <c r="AH15" i="1"/>
  <c r="AH19" i="1"/>
  <c r="AH16" i="1"/>
  <c r="AH20" i="1"/>
  <c r="AH17" i="1"/>
  <c r="AH13" i="1"/>
  <c r="AH12" i="1"/>
  <c r="AI5" i="1"/>
  <c r="AH2" i="1"/>
  <c r="AH4" i="1"/>
  <c r="AH3" i="1" s="1"/>
  <c r="AI13" i="1" l="1"/>
  <c r="AI17" i="1"/>
  <c r="AI14" i="1"/>
  <c r="AI18" i="1"/>
  <c r="AI15" i="1"/>
  <c r="AI16" i="1"/>
  <c r="AI20" i="1"/>
  <c r="AI12" i="1"/>
  <c r="AI19" i="1"/>
  <c r="AI4" i="1"/>
  <c r="AI3" i="1" s="1"/>
  <c r="AJ5" i="1"/>
  <c r="AI2" i="1"/>
  <c r="AJ12" i="1" l="1"/>
  <c r="AJ16" i="1"/>
  <c r="AJ13" i="1"/>
  <c r="AJ17" i="1"/>
  <c r="AJ14" i="1"/>
  <c r="AJ15" i="1"/>
  <c r="AJ19" i="1"/>
  <c r="AJ18" i="1"/>
  <c r="AJ20" i="1"/>
  <c r="AK5" i="1"/>
  <c r="AJ4" i="1"/>
  <c r="AJ3" i="1" s="1"/>
  <c r="AJ2" i="1"/>
  <c r="AK15" i="1" l="1"/>
  <c r="AK19" i="1"/>
  <c r="AK12" i="1"/>
  <c r="AK16" i="1"/>
  <c r="AK13" i="1"/>
  <c r="AK14" i="1"/>
  <c r="AK18" i="1"/>
  <c r="AK20" i="1"/>
  <c r="AK17" i="1"/>
  <c r="AL5" i="1"/>
  <c r="AK2" i="1"/>
  <c r="AK4" i="1"/>
  <c r="AK3" i="1" s="1"/>
  <c r="AL14" i="1" l="1"/>
  <c r="AL18" i="1"/>
  <c r="AL15" i="1"/>
  <c r="AL19" i="1"/>
  <c r="AL12" i="1"/>
  <c r="AL20" i="1"/>
  <c r="AL17" i="1"/>
  <c r="AL13" i="1"/>
  <c r="AL16" i="1"/>
  <c r="AM5" i="1"/>
  <c r="AL4" i="1"/>
  <c r="AL3" i="1" s="1"/>
  <c r="AL2" i="1"/>
  <c r="AM13" i="1" l="1"/>
  <c r="AM17" i="1"/>
  <c r="AM14" i="1"/>
  <c r="AM18" i="1"/>
  <c r="AM19" i="1"/>
  <c r="AM16" i="1"/>
  <c r="AM12" i="1"/>
  <c r="AM20" i="1"/>
  <c r="AM15" i="1"/>
  <c r="AN5" i="1"/>
  <c r="AM4" i="1"/>
  <c r="AM3" i="1" s="1"/>
  <c r="AM2" i="1"/>
  <c r="AN12" i="1" l="1"/>
  <c r="AN16" i="1"/>
  <c r="AN13" i="1"/>
  <c r="AN17" i="1"/>
  <c r="AN18" i="1"/>
  <c r="AN19" i="1"/>
  <c r="AN15" i="1"/>
  <c r="AN14" i="1"/>
  <c r="AN20" i="1"/>
  <c r="AO5" i="1"/>
  <c r="AN4" i="1"/>
  <c r="AN3" i="1" s="1"/>
  <c r="AN2" i="1"/>
  <c r="AO15" i="1" l="1"/>
  <c r="AO19" i="1"/>
  <c r="AO12" i="1"/>
  <c r="AO16" i="1"/>
  <c r="AO17" i="1"/>
  <c r="AO20" i="1"/>
  <c r="AO18" i="1"/>
  <c r="AO14" i="1"/>
  <c r="AO13" i="1"/>
  <c r="AP5" i="1"/>
  <c r="AO4" i="1"/>
  <c r="AO3" i="1" s="1"/>
  <c r="AO2" i="1"/>
  <c r="AP14" i="1" l="1"/>
  <c r="AP18" i="1"/>
  <c r="AP15" i="1"/>
  <c r="AP19" i="1"/>
  <c r="AP16" i="1"/>
  <c r="AP20" i="1"/>
  <c r="AP17" i="1"/>
  <c r="AP13" i="1"/>
  <c r="AP12" i="1"/>
  <c r="AQ5" i="1"/>
  <c r="AP4" i="1"/>
  <c r="AP3" i="1" s="1"/>
  <c r="AP2" i="1"/>
  <c r="AQ13" i="1" l="1"/>
  <c r="AQ17" i="1"/>
  <c r="AQ14" i="1"/>
  <c r="AQ18" i="1"/>
  <c r="AQ15" i="1"/>
  <c r="AQ16" i="1"/>
  <c r="AQ20" i="1"/>
  <c r="AQ12" i="1"/>
  <c r="AQ19" i="1"/>
  <c r="AR5" i="1"/>
  <c r="AQ4" i="1"/>
  <c r="AQ3" i="1" s="1"/>
  <c r="AQ2" i="1"/>
  <c r="AR12" i="1" l="1"/>
  <c r="AR16" i="1"/>
  <c r="AR13" i="1"/>
  <c r="AR17" i="1"/>
  <c r="AR14" i="1"/>
  <c r="AR19" i="1"/>
  <c r="AR15" i="1"/>
  <c r="AR18" i="1"/>
  <c r="AR20" i="1"/>
  <c r="AS5" i="1"/>
  <c r="AR4" i="1"/>
  <c r="AR3" i="1" s="1"/>
  <c r="AR2" i="1"/>
  <c r="AS15" i="1" l="1"/>
  <c r="AS19" i="1"/>
  <c r="AS12" i="1"/>
  <c r="AS16" i="1"/>
  <c r="AS13" i="1"/>
  <c r="AS18" i="1"/>
  <c r="AS14" i="1"/>
  <c r="AS17" i="1"/>
  <c r="AS20" i="1"/>
  <c r="AT5" i="1"/>
  <c r="AS2" i="1"/>
  <c r="AS4" i="1"/>
  <c r="AS3" i="1" s="1"/>
  <c r="AT14" i="1" l="1"/>
  <c r="AT18" i="1"/>
  <c r="AT15" i="1"/>
  <c r="AT19" i="1"/>
  <c r="AT12" i="1"/>
  <c r="AT20" i="1"/>
  <c r="AT13" i="1"/>
  <c r="AT17" i="1"/>
  <c r="AT16" i="1"/>
  <c r="AU5" i="1"/>
  <c r="AT4" i="1"/>
  <c r="AT3" i="1" s="1"/>
  <c r="AT2" i="1"/>
  <c r="AU13" i="1" l="1"/>
  <c r="AU17" i="1"/>
  <c r="AU14" i="1"/>
  <c r="AU18" i="1"/>
  <c r="AU19" i="1"/>
  <c r="AU12" i="1"/>
  <c r="AU20" i="1"/>
  <c r="AU16" i="1"/>
  <c r="AU15" i="1"/>
  <c r="AV5" i="1"/>
  <c r="AU4" i="1"/>
  <c r="AU3" i="1" s="1"/>
  <c r="AU2" i="1"/>
  <c r="AV12" i="1" l="1"/>
  <c r="AV16" i="1"/>
  <c r="AV13" i="1"/>
  <c r="AV17" i="1"/>
  <c r="AV18" i="1"/>
  <c r="AV19" i="1"/>
  <c r="AV15" i="1"/>
  <c r="AV14" i="1"/>
  <c r="AV20" i="1"/>
  <c r="AW5" i="1"/>
  <c r="AV4" i="1"/>
  <c r="AV3" i="1" s="1"/>
  <c r="AV2" i="1"/>
  <c r="AW15" i="1" l="1"/>
  <c r="AW19" i="1"/>
  <c r="AW12" i="1"/>
  <c r="AW16" i="1"/>
  <c r="AW17" i="1"/>
  <c r="AW18" i="1"/>
  <c r="AW14" i="1"/>
  <c r="AW20" i="1"/>
  <c r="AW13" i="1"/>
  <c r="AX5" i="1"/>
  <c r="AW4" i="1"/>
  <c r="AW3" i="1" s="1"/>
  <c r="AW2" i="1"/>
  <c r="AX14" i="1" l="1"/>
  <c r="AX18" i="1"/>
  <c r="AX15" i="1"/>
  <c r="AX19" i="1"/>
  <c r="AX16" i="1"/>
  <c r="AX20" i="1"/>
  <c r="AX17" i="1"/>
  <c r="AX13" i="1"/>
  <c r="AX12" i="1"/>
  <c r="AY5" i="1"/>
  <c r="AX2" i="1"/>
  <c r="AX4" i="1"/>
  <c r="AX3" i="1" s="1"/>
  <c r="AY13" i="1" l="1"/>
  <c r="AY17" i="1"/>
  <c r="AY14" i="1"/>
  <c r="AY18" i="1"/>
  <c r="AY15" i="1"/>
  <c r="AY16" i="1"/>
  <c r="AY20" i="1"/>
  <c r="AY12" i="1"/>
  <c r="AY19" i="1"/>
  <c r="AZ5" i="1"/>
  <c r="AY4" i="1"/>
  <c r="AY3" i="1" s="1"/>
  <c r="AY2" i="1"/>
  <c r="AZ12" i="1" l="1"/>
  <c r="AZ16" i="1"/>
  <c r="AZ13" i="1"/>
  <c r="AZ17" i="1"/>
  <c r="AZ14" i="1"/>
  <c r="AZ15" i="1"/>
  <c r="AZ19" i="1"/>
  <c r="AZ18" i="1"/>
  <c r="AZ20" i="1"/>
  <c r="AZ4" i="1"/>
  <c r="AZ3" i="1" s="1"/>
  <c r="AZ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BENOIST GUILLEMET</author>
  </authors>
  <commentList>
    <comment ref="E3" authorId="0" shapeId="0" xr:uid="{E4990450-8416-48AE-9DDE-F0988462EE59}">
      <text>
        <r>
          <rPr>
            <sz val="9"/>
            <color indexed="81"/>
            <rFont val="Tahoma"/>
            <family val="2"/>
          </rPr>
          <t>TEST</t>
        </r>
      </text>
    </comment>
    <comment ref="J10" authorId="0" shapeId="0" xr:uid="{7ED3EF9E-1483-4D0D-9348-D5E1BC35D4BB}">
      <text>
        <r>
          <rPr>
            <sz val="9"/>
            <color indexed="81"/>
            <rFont val="Tahoma"/>
            <family val="2"/>
          </rPr>
          <t>PLD</t>
        </r>
      </text>
    </comment>
  </commentList>
</comments>
</file>

<file path=xl/sharedStrings.xml><?xml version="1.0" encoding="utf-8"?>
<sst xmlns="http://schemas.openxmlformats.org/spreadsheetml/2006/main" count="87" uniqueCount="52">
  <si>
    <t>MORDANT</t>
  </si>
  <si>
    <t>TIR</t>
  </si>
  <si>
    <t>VMP</t>
  </si>
  <si>
    <t>PLD RESTANT</t>
  </si>
  <si>
    <t>PLD PREVISION</t>
  </si>
  <si>
    <t>NOM</t>
  </si>
  <si>
    <t>PERSONNEL</t>
  </si>
  <si>
    <t>STG</t>
  </si>
  <si>
    <t>PO</t>
  </si>
  <si>
    <t>MIS</t>
  </si>
  <si>
    <t>RS</t>
  </si>
  <si>
    <t>DATE DEBUT</t>
  </si>
  <si>
    <t>A3</t>
  </si>
  <si>
    <t>PLD</t>
  </si>
  <si>
    <t>FÉRIÉS</t>
  </si>
  <si>
    <t>TAOPM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</si>
  <si>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</si>
  <si>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</si>
  <si>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</si>
  <si>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</si>
  <si>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</si>
  <si>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</si>
  <si>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</si>
  <si>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</si>
  <si>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</si>
  <si>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</si>
  <si>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</si>
  <si>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</si>
  <si>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</si>
  <si>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Jour de l'an +1</t>
  </si>
  <si>
    <t>Pâques+1</t>
  </si>
  <si>
    <t>Lundi de Pâques+1</t>
  </si>
  <si>
    <t>Fête du travail+1</t>
  </si>
  <si>
    <t>Armistice 1945+1</t>
  </si>
  <si>
    <t>Ascension +1</t>
  </si>
  <si>
    <t>Pentecôte +1</t>
  </si>
  <si>
    <t>Lundi de Pentecote+1</t>
  </si>
  <si>
    <t>Fête nationale+1</t>
  </si>
  <si>
    <t>Assomption+1</t>
  </si>
  <si>
    <t>Toussaint+1</t>
  </si>
  <si>
    <t>Armistice 1918+1</t>
  </si>
  <si>
    <t>NOEL+1</t>
  </si>
  <si>
    <t>Année</t>
  </si>
  <si>
    <t>Alpha</t>
  </si>
  <si>
    <t>Bravo</t>
  </si>
  <si>
    <t>Charlie</t>
  </si>
  <si>
    <t>Delta</t>
  </si>
  <si>
    <t>Echo</t>
  </si>
  <si>
    <t>Fox trot</t>
  </si>
  <si>
    <t>Golf</t>
  </si>
  <si>
    <t>Hotel</t>
  </si>
  <si>
    <t>India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</si>
</sst>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 yy"/>
    <numFmt numFmtId="165" formatCode="dd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217346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darkUp">
        <bgColor theme="0" tint="-0.499984740745262"/>
      </patternFill>
    </fill>
    <fill>
      <patternFill patternType="darkUp">
        <bgColor theme="1" tint="0.499984740745262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4FD1FF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3" fillId="0" borderId="0"/>
  </cellStyleXfs>
  <cellXfs count="41">
    <xf numFmtId="0" fontId="0" fillId="0" borderId="0" xfId="0"/>
    <xf numFmtId="0" fontId="0" fillId="0" borderId="0" xfId="0" applyAlignment="1">
      <alignment vertical="center"/>
    </xf>
    <xf numFmtId="164" fontId="3" fillId="0" borderId="0" xfId="0" applyNumberFormat="1" applyFont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 wrapText="1"/>
    </xf>
    <xf numFmtId="0" fontId="5" fillId="0" borderId="2" xfId="0" applyFont="1" applyBorder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4" fontId="6" fillId="0" borderId="3" xfId="0" applyNumberFormat="1" applyFont="1" applyBorder="1" applyAlignment="1">
      <alignment horizontal="left" vertical="center" indent="6"/>
    </xf>
    <xf numFmtId="14" fontId="6" fillId="0" borderId="2" xfId="0" applyNumberFormat="1" applyFont="1" applyBorder="1" applyAlignment="1">
      <alignment horizontal="left" vertical="center" indent="6"/>
    </xf>
    <xf numFmtId="14" fontId="6" fillId="0" borderId="4" xfId="0" applyNumberFormat="1" applyFont="1" applyBorder="1" applyAlignment="1">
      <alignment horizontal="left" vertical="center" indent="6"/>
    </xf>
    <xf numFmtId="14" fontId="7" fillId="0" borderId="3" xfId="0" applyNumberFormat="1" applyFont="1" applyBorder="1" applyAlignment="1">
      <alignment horizontal="left" vertical="center" indent="6"/>
    </xf>
    <xf numFmtId="14" fontId="7" fillId="0" borderId="2" xfId="0" applyNumberFormat="1" applyFont="1" applyBorder="1" applyAlignment="1">
      <alignment horizontal="left" vertical="center" indent="6"/>
    </xf>
    <xf numFmtId="14" fontId="7" fillId="0" borderId="4" xfId="0" applyNumberFormat="1" applyFont="1" applyBorder="1" applyAlignment="1">
      <alignment horizontal="left" vertical="center" indent="6"/>
    </xf>
    <xf numFmtId="0" fontId="8" fillId="2" borderId="3" xfId="0" applyFont="1" applyFill="1" applyBorder="1" applyAlignment="1">
      <alignment horizontal="left" indent="6"/>
    </xf>
    <xf numFmtId="0" fontId="8" fillId="2" borderId="2" xfId="0" applyFont="1" applyFill="1" applyBorder="1" applyAlignment="1">
      <alignment horizontal="left" indent="6"/>
    </xf>
    <xf numFmtId="0" fontId="8" fillId="2" borderId="4" xfId="0" applyFont="1" applyFill="1" applyBorder="1" applyAlignment="1">
      <alignment horizontal="left" indent="6"/>
    </xf>
    <xf numFmtId="0" fontId="9" fillId="2" borderId="3" xfId="0" applyFont="1" applyFill="1" applyBorder="1" applyAlignment="1">
      <alignment horizontal="left" indent="6"/>
    </xf>
    <xf numFmtId="0" fontId="9" fillId="2" borderId="2" xfId="0" applyFont="1" applyFill="1" applyBorder="1" applyAlignment="1">
      <alignment horizontal="left" indent="6"/>
    </xf>
    <xf numFmtId="0" fontId="9" fillId="2" borderId="4" xfId="0" applyFont="1" applyFill="1" applyBorder="1" applyAlignment="1">
      <alignment horizontal="left" indent="6"/>
    </xf>
    <xf numFmtId="0" fontId="10" fillId="3" borderId="2" xfId="0" applyFont="1" applyFill="1" applyBorder="1" applyAlignment="1">
      <alignment horizontal="center" vertical="top"/>
    </xf>
    <xf numFmtId="0" fontId="0" fillId="4" borderId="2" xfId="0" applyFill="1" applyBorder="1" applyAlignment="1">
      <alignment horizontal="center" vertical="center" shrinkToFit="1"/>
    </xf>
    <xf numFmtId="0" fontId="11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shrinkToFi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5" xfId="0" applyBorder="1"/>
    <xf numFmtId="0" fontId="0" fillId="0" borderId="1" xfId="0" applyBorder="1" applyAlignment="1">
      <alignment vertical="center"/>
    </xf>
    <xf numFmtId="0" fontId="0" fillId="0" borderId="0" xfId="0" applyNumberFormat="1"/>
    <xf numFmtId="165" fontId="12" fillId="0" borderId="0" xfId="0" applyNumberFormat="1" applyFont="1" applyAlignment="1">
      <alignment vertical="top"/>
    </xf>
    <xf numFmtId="14" fontId="12" fillId="0" borderId="1" xfId="0" applyNumberFormat="1" applyFont="1" applyBorder="1" applyAlignment="1">
      <alignment horizontal="center" vertical="center" textRotation="90"/>
    </xf>
    <xf numFmtId="0" fontId="1" fillId="8" borderId="6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left" vertical="center"/>
    </xf>
    <xf numFmtId="0" fontId="14" fillId="0" borderId="1" xfId="1" applyFont="1" applyBorder="1" applyAlignment="1">
      <alignment horizontal="center"/>
    </xf>
  </cellXfs>
  <cellStyles count="2">
    <cellStyle name="Normal" xfId="0" builtinId="0"/>
    <cellStyle name="Normal_feries" xfId="1" xr:uid="{800660B7-5910-4814-997A-F163BF62B0F5}"/>
  </cellStyles>
  <dxfs count="34">
    <dxf>
      <font>
        <b/>
        <i val="0"/>
      </font>
      <fill>
        <patternFill>
          <bgColor theme="0" tint="-4.9989318521683403E-2"/>
        </patternFill>
      </fill>
      <border>
        <left style="thin">
          <color auto="1"/>
        </left>
        <vertical/>
        <horizontal/>
      </border>
    </dxf>
    <dxf>
      <fill>
        <patternFill>
          <bgColor rgb="FFA6A6A6"/>
        </patternFill>
      </fill>
    </dxf>
    <dxf>
      <fill>
        <patternFill>
          <bgColor rgb="FFBFBFBF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rgb="FFD0CECE"/>
        </patternFill>
      </fill>
    </dxf>
    <dxf>
      <fill>
        <patternFill>
          <bgColor rgb="FF2F75B5"/>
        </patternFill>
      </fill>
    </dxf>
    <dxf>
      <fill>
        <patternFill>
          <bgColor rgb="FF2F75B5"/>
        </patternFill>
      </fill>
    </dxf>
    <dxf>
      <font>
        <color rgb="FFFFFFFF"/>
      </font>
      <fill>
        <patternFill>
          <bgColor rgb="FF00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FF"/>
      </font>
      <fill>
        <patternFill>
          <bgColor rgb="FFBDD7EE"/>
        </patternFill>
      </fill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366092"/>
        </patternFill>
      </fill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366092"/>
        </patternFill>
      </fill>
    </dxf>
    <dxf>
      <font>
        <color rgb="FF000000"/>
      </font>
      <fill>
        <patternFill>
          <bgColor rgb="FFC4D79B"/>
        </patternFill>
      </fill>
    </dxf>
    <dxf>
      <font>
        <color rgb="FF000000"/>
      </font>
      <fill>
        <patternFill>
          <bgColor rgb="FFC4D79B"/>
        </patternFill>
      </fill>
    </dxf>
    <dxf>
      <font>
        <color rgb="FF000000"/>
      </font>
      <fill>
        <patternFill>
          <bgColor rgb="FFC4D79B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4F6228"/>
        </patternFill>
      </fill>
    </dxf>
    <dxf>
      <font>
        <color rgb="FF000000"/>
      </font>
      <fill>
        <patternFill>
          <bgColor rgb="FF00FF00"/>
        </patternFill>
      </fill>
    </dxf>
    <dxf>
      <font>
        <color rgb="FF000000"/>
      </font>
      <fill>
        <patternFill>
          <bgColor rgb="FFFF6565"/>
        </patternFill>
      </fill>
    </dxf>
    <dxf>
      <font>
        <color rgb="FF000000"/>
      </font>
      <fill>
        <patternFill>
          <bgColor rgb="FF993300"/>
        </patternFill>
      </fill>
    </dxf>
    <dxf>
      <font>
        <color rgb="FF000000"/>
      </font>
      <fill>
        <patternFill>
          <bgColor rgb="FF8064A2"/>
        </patternFill>
      </fill>
    </dxf>
    <dxf>
      <font>
        <color rgb="FF000000"/>
      </font>
      <fill>
        <patternFill>
          <bgColor rgb="FFA6A6A6"/>
        </patternFill>
      </fill>
    </dxf>
    <dxf>
      <font>
        <color rgb="FF000000"/>
      </font>
      <fill>
        <patternFill>
          <bgColor rgb="FFFFFF00"/>
        </patternFill>
      </fill>
    </dxf>
    <dxf>
      <font>
        <color rgb="FF000000"/>
      </font>
      <fill>
        <patternFill>
          <bgColor rgb="FFFFFF00"/>
        </patternFill>
      </fill>
    </dxf>
    <dxf>
      <font>
        <color rgb="FF000000"/>
      </font>
      <fill>
        <patternFill>
          <bgColor rgb="FFFFFF00"/>
        </patternFill>
      </fill>
    </dxf>
    <dxf>
      <font>
        <color rgb="FF000000"/>
      </font>
      <fill>
        <patternFill>
          <bgColor rgb="FF8DB4E2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4B084"/>
        </patternFill>
      </fill>
    </dxf>
    <dxf>
      <font>
        <color rgb="FF000000"/>
      </font>
      <fill>
        <patternFill>
          <bgColor rgb="FFF4B084"/>
        </patternFill>
      </fill>
    </dxf>
    <dxf>
      <fill>
        <patternFill>
          <bgColor rgb="FF6BBFB1"/>
        </patternFill>
      </fill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6" Type="http://schemas.openxmlformats.org/officeDocument/2006/relationships/image" Target="../media/image16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Relationship Id="rId14" Type="http://schemas.openxmlformats.org/officeDocument/2006/relationships/image" Target="../media/image1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1266825</xdr:colOff>
      <xdr:row>3</xdr:row>
      <xdr:rowOff>61875</xdr:rowOff>
    </xdr:from>
    <xdr:to>
      <xdr:col>6</xdr:col>
      <xdr:colOff>1482825</xdr:colOff>
      <xdr:row>4</xdr:row>
      <xdr:rowOff>87375</xdr:rowOff>
    </xdr:to>
    <xdr:pic macro="[0]!MOIS_MOINS">
      <xdr:nvPicPr>
        <xdr:cNvPr id="2" name="M_Moins" descr="Début">
          <a:extLst>
            <a:ext uri="{FF2B5EF4-FFF2-40B4-BE49-F238E27FC236}">
              <a16:creationId xmlns:a16="http://schemas.microsoft.com/office/drawing/2014/main" id="{953F97FF-75E0-40FE-8568-1D01B41757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286125" y="11286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3</xdr:row>
      <xdr:rowOff>61875</xdr:rowOff>
    </xdr:from>
    <xdr:to>
      <xdr:col>9</xdr:col>
      <xdr:colOff>15975</xdr:colOff>
      <xdr:row>4</xdr:row>
      <xdr:rowOff>87375</xdr:rowOff>
    </xdr:to>
    <xdr:pic macro="[0]!MOIS_PLUS">
      <xdr:nvPicPr>
        <xdr:cNvPr id="3" name="M_Plus" descr="Fin">
          <a:extLst>
            <a:ext uri="{FF2B5EF4-FFF2-40B4-BE49-F238E27FC236}">
              <a16:creationId xmlns:a16="http://schemas.microsoft.com/office/drawing/2014/main" id="{55ECEB0C-E94B-4022-A1C0-5C2632A1F8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4257675" y="11286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6</xdr:col>
      <xdr:colOff>2007975</xdr:colOff>
      <xdr:row>3</xdr:row>
      <xdr:rowOff>61875</xdr:rowOff>
    </xdr:from>
    <xdr:to>
      <xdr:col>7</xdr:col>
      <xdr:colOff>185625</xdr:colOff>
      <xdr:row>4</xdr:row>
      <xdr:rowOff>87375</xdr:rowOff>
    </xdr:to>
    <xdr:pic macro="[0]!JOUR_PLUS">
      <xdr:nvPicPr>
        <xdr:cNvPr id="4" name="J_Plus" descr="Lire">
          <a:extLst>
            <a:ext uri="{FF2B5EF4-FFF2-40B4-BE49-F238E27FC236}">
              <a16:creationId xmlns:a16="http://schemas.microsoft.com/office/drawing/2014/main" id="{534748C3-F43E-4A54-A22D-BAED975B44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4027275" y="11286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6</xdr:col>
      <xdr:colOff>1765350</xdr:colOff>
      <xdr:row>3</xdr:row>
      <xdr:rowOff>61875</xdr:rowOff>
    </xdr:from>
    <xdr:to>
      <xdr:col>6</xdr:col>
      <xdr:colOff>1981350</xdr:colOff>
      <xdr:row>4</xdr:row>
      <xdr:rowOff>87375</xdr:rowOff>
    </xdr:to>
    <xdr:pic macro="[0]!Jour">
      <xdr:nvPicPr>
        <xdr:cNvPr id="5" name="J_Jour" descr="Arrêter">
          <a:extLst>
            <a:ext uri="{FF2B5EF4-FFF2-40B4-BE49-F238E27FC236}">
              <a16:creationId xmlns:a16="http://schemas.microsoft.com/office/drawing/2014/main" id="{B9C52331-AF1B-4FD8-BFEC-E5B7D893FE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3784650" y="11286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6</xdr:col>
      <xdr:colOff>1513875</xdr:colOff>
      <xdr:row>3</xdr:row>
      <xdr:rowOff>61875</xdr:rowOff>
    </xdr:from>
    <xdr:to>
      <xdr:col>6</xdr:col>
      <xdr:colOff>1729875</xdr:colOff>
      <xdr:row>4</xdr:row>
      <xdr:rowOff>87375</xdr:rowOff>
    </xdr:to>
    <xdr:pic macro="[0]!JOUR_MOINS">
      <xdr:nvPicPr>
        <xdr:cNvPr id="6" name="J_Moins" descr="Lire">
          <a:extLst>
            <a:ext uri="{FF2B5EF4-FFF2-40B4-BE49-F238E27FC236}">
              <a16:creationId xmlns:a16="http://schemas.microsoft.com/office/drawing/2014/main" id="{9FBF44B5-8D44-4B62-BDDD-F0B9F87A4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 flipH="1">
          <a:off x="3533175" y="11286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6</xdr:col>
      <xdr:colOff>1657350</xdr:colOff>
      <xdr:row>1</xdr:row>
      <xdr:rowOff>314325</xdr:rowOff>
    </xdr:from>
    <xdr:to>
      <xdr:col>7</xdr:col>
      <xdr:colOff>51000</xdr:colOff>
      <xdr:row>3</xdr:row>
      <xdr:rowOff>41475</xdr:rowOff>
    </xdr:to>
    <xdr:pic>
      <xdr:nvPicPr>
        <xdr:cNvPr id="7" name="Graphique 6" descr="Calendrier quotidien">
          <a:extLst>
            <a:ext uri="{FF2B5EF4-FFF2-40B4-BE49-F238E27FC236}">
              <a16:creationId xmlns:a16="http://schemas.microsoft.com/office/drawing/2014/main" id="{BAE61FCB-8994-43C3-97E2-20E393003A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3676650" y="676275"/>
          <a:ext cx="432000" cy="432000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10</xdr:row>
      <xdr:rowOff>10612</xdr:rowOff>
    </xdr:from>
    <xdr:to>
      <xdr:col>7</xdr:col>
      <xdr:colOff>187125</xdr:colOff>
      <xdr:row>11</xdr:row>
      <xdr:rowOff>0</xdr:rowOff>
    </xdr:to>
    <xdr:pic>
      <xdr:nvPicPr>
        <xdr:cNvPr id="8" name="Mod" descr="Crayon">
          <a:extLst>
            <a:ext uri="{FF2B5EF4-FFF2-40B4-BE49-F238E27FC236}">
              <a16:creationId xmlns:a16="http://schemas.microsoft.com/office/drawing/2014/main" id="{BFE675A9-DDAD-422B-8255-ACAF66C8E4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2238375"/>
          <a:ext cx="180000" cy="0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10</xdr:row>
      <xdr:rowOff>10612</xdr:rowOff>
    </xdr:from>
    <xdr:to>
      <xdr:col>9</xdr:col>
      <xdr:colOff>189375</xdr:colOff>
      <xdr:row>11</xdr:row>
      <xdr:rowOff>0</xdr:rowOff>
    </xdr:to>
    <xdr:pic>
      <xdr:nvPicPr>
        <xdr:cNvPr id="9" name="Perm" descr="Scène de crépuscule">
          <a:extLst>
            <a:ext uri="{FF2B5EF4-FFF2-40B4-BE49-F238E27FC236}">
              <a16:creationId xmlns:a16="http://schemas.microsoft.com/office/drawing/2014/main" id="{9FCC53CF-A1BD-4A83-B2F0-394C9A329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2238375"/>
          <a:ext cx="180000" cy="0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10</xdr:row>
      <xdr:rowOff>10612</xdr:rowOff>
    </xdr:from>
    <xdr:to>
      <xdr:col>8</xdr:col>
      <xdr:colOff>186975</xdr:colOff>
      <xdr:row>11</xdr:row>
      <xdr:rowOff>0</xdr:rowOff>
    </xdr:to>
    <xdr:pic>
      <xdr:nvPicPr>
        <xdr:cNvPr id="10" name="Voir" descr="Loupe">
          <a:extLst>
            <a:ext uri="{FF2B5EF4-FFF2-40B4-BE49-F238E27FC236}">
              <a16:creationId xmlns:a16="http://schemas.microsoft.com/office/drawing/2014/main" id="{9B5278B2-5FDF-4BA2-AECC-80B826FB7A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2238375"/>
          <a:ext cx="180000" cy="0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11</xdr:row>
      <xdr:rowOff>10612</xdr:rowOff>
    </xdr:from>
    <xdr:to>
      <xdr:col>7</xdr:col>
      <xdr:colOff>187125</xdr:colOff>
      <xdr:row>12</xdr:row>
      <xdr:rowOff>0</xdr:rowOff>
    </xdr:to>
    <xdr:pic>
      <xdr:nvPicPr>
        <xdr:cNvPr id="11" name="Mod" descr="Crayon">
          <a:extLst>
            <a:ext uri="{FF2B5EF4-FFF2-40B4-BE49-F238E27FC236}">
              <a16:creationId xmlns:a16="http://schemas.microsoft.com/office/drawing/2014/main" id="{BD66A567-7D02-45EC-ACCC-F6B834364B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22489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11</xdr:row>
      <xdr:rowOff>10612</xdr:rowOff>
    </xdr:from>
    <xdr:to>
      <xdr:col>9</xdr:col>
      <xdr:colOff>189375</xdr:colOff>
      <xdr:row>12</xdr:row>
      <xdr:rowOff>0</xdr:rowOff>
    </xdr:to>
    <xdr:pic>
      <xdr:nvPicPr>
        <xdr:cNvPr id="12" name="Perm" descr="Scène de crépuscule">
          <a:extLst>
            <a:ext uri="{FF2B5EF4-FFF2-40B4-BE49-F238E27FC236}">
              <a16:creationId xmlns:a16="http://schemas.microsoft.com/office/drawing/2014/main" id="{A25673F2-B57B-4526-98E2-B49566E098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22489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11</xdr:row>
      <xdr:rowOff>10612</xdr:rowOff>
    </xdr:from>
    <xdr:to>
      <xdr:col>8</xdr:col>
      <xdr:colOff>186975</xdr:colOff>
      <xdr:row>12</xdr:row>
      <xdr:rowOff>0</xdr:rowOff>
    </xdr:to>
    <xdr:pic>
      <xdr:nvPicPr>
        <xdr:cNvPr id="13" name="Voir" descr="Loupe">
          <a:extLst>
            <a:ext uri="{FF2B5EF4-FFF2-40B4-BE49-F238E27FC236}">
              <a16:creationId xmlns:a16="http://schemas.microsoft.com/office/drawing/2014/main" id="{8EDDEFAF-6632-4774-9FB9-7D969D63C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22489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12</xdr:row>
      <xdr:rowOff>10612</xdr:rowOff>
    </xdr:from>
    <xdr:to>
      <xdr:col>7</xdr:col>
      <xdr:colOff>187125</xdr:colOff>
      <xdr:row>13</xdr:row>
      <xdr:rowOff>0</xdr:rowOff>
    </xdr:to>
    <xdr:pic>
      <xdr:nvPicPr>
        <xdr:cNvPr id="14" name="Mod" descr="Crayon">
          <a:extLst>
            <a:ext uri="{FF2B5EF4-FFF2-40B4-BE49-F238E27FC236}">
              <a16:creationId xmlns:a16="http://schemas.microsoft.com/office/drawing/2014/main" id="{C18A3D11-D937-412E-A7F9-804DC9750D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24394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12</xdr:row>
      <xdr:rowOff>10612</xdr:rowOff>
    </xdr:from>
    <xdr:to>
      <xdr:col>9</xdr:col>
      <xdr:colOff>189375</xdr:colOff>
      <xdr:row>13</xdr:row>
      <xdr:rowOff>0</xdr:rowOff>
    </xdr:to>
    <xdr:pic>
      <xdr:nvPicPr>
        <xdr:cNvPr id="15" name="Perm" descr="Scène de crépuscule">
          <a:extLst>
            <a:ext uri="{FF2B5EF4-FFF2-40B4-BE49-F238E27FC236}">
              <a16:creationId xmlns:a16="http://schemas.microsoft.com/office/drawing/2014/main" id="{62565FBD-4557-4478-BD14-00537D1BA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24394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12</xdr:row>
      <xdr:rowOff>10612</xdr:rowOff>
    </xdr:from>
    <xdr:to>
      <xdr:col>8</xdr:col>
      <xdr:colOff>186975</xdr:colOff>
      <xdr:row>13</xdr:row>
      <xdr:rowOff>0</xdr:rowOff>
    </xdr:to>
    <xdr:pic>
      <xdr:nvPicPr>
        <xdr:cNvPr id="16" name="Voir" descr="Loupe">
          <a:extLst>
            <a:ext uri="{FF2B5EF4-FFF2-40B4-BE49-F238E27FC236}">
              <a16:creationId xmlns:a16="http://schemas.microsoft.com/office/drawing/2014/main" id="{63778117-B10F-4BAD-9ED0-A024927783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24394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13</xdr:row>
      <xdr:rowOff>10612</xdr:rowOff>
    </xdr:from>
    <xdr:to>
      <xdr:col>7</xdr:col>
      <xdr:colOff>187125</xdr:colOff>
      <xdr:row>14</xdr:row>
      <xdr:rowOff>0</xdr:rowOff>
    </xdr:to>
    <xdr:pic>
      <xdr:nvPicPr>
        <xdr:cNvPr id="17" name="Mod" descr="Crayon">
          <a:extLst>
            <a:ext uri="{FF2B5EF4-FFF2-40B4-BE49-F238E27FC236}">
              <a16:creationId xmlns:a16="http://schemas.microsoft.com/office/drawing/2014/main" id="{F8BF3134-2C4C-49D9-99F2-F06C8E351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26299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13</xdr:row>
      <xdr:rowOff>10612</xdr:rowOff>
    </xdr:from>
    <xdr:to>
      <xdr:col>9</xdr:col>
      <xdr:colOff>189375</xdr:colOff>
      <xdr:row>14</xdr:row>
      <xdr:rowOff>0</xdr:rowOff>
    </xdr:to>
    <xdr:pic>
      <xdr:nvPicPr>
        <xdr:cNvPr id="18" name="Perm" descr="Scène de crépuscule">
          <a:extLst>
            <a:ext uri="{FF2B5EF4-FFF2-40B4-BE49-F238E27FC236}">
              <a16:creationId xmlns:a16="http://schemas.microsoft.com/office/drawing/2014/main" id="{024EB59A-8F39-4A28-BC9F-D7B1F0F8F0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26299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13</xdr:row>
      <xdr:rowOff>10612</xdr:rowOff>
    </xdr:from>
    <xdr:to>
      <xdr:col>8</xdr:col>
      <xdr:colOff>186975</xdr:colOff>
      <xdr:row>14</xdr:row>
      <xdr:rowOff>0</xdr:rowOff>
    </xdr:to>
    <xdr:pic>
      <xdr:nvPicPr>
        <xdr:cNvPr id="19" name="Voir" descr="Loupe">
          <a:extLst>
            <a:ext uri="{FF2B5EF4-FFF2-40B4-BE49-F238E27FC236}">
              <a16:creationId xmlns:a16="http://schemas.microsoft.com/office/drawing/2014/main" id="{EE7795A5-4F7B-47F6-A61E-544B4663BA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26299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14</xdr:row>
      <xdr:rowOff>10612</xdr:rowOff>
    </xdr:from>
    <xdr:to>
      <xdr:col>7</xdr:col>
      <xdr:colOff>187125</xdr:colOff>
      <xdr:row>15</xdr:row>
      <xdr:rowOff>0</xdr:rowOff>
    </xdr:to>
    <xdr:pic>
      <xdr:nvPicPr>
        <xdr:cNvPr id="20" name="Mod" descr="Crayon">
          <a:extLst>
            <a:ext uri="{FF2B5EF4-FFF2-40B4-BE49-F238E27FC236}">
              <a16:creationId xmlns:a16="http://schemas.microsoft.com/office/drawing/2014/main" id="{B27E78E4-50AD-4A36-99E5-BC0B559AF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28204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14</xdr:row>
      <xdr:rowOff>10612</xdr:rowOff>
    </xdr:from>
    <xdr:to>
      <xdr:col>9</xdr:col>
      <xdr:colOff>189375</xdr:colOff>
      <xdr:row>15</xdr:row>
      <xdr:rowOff>0</xdr:rowOff>
    </xdr:to>
    <xdr:pic>
      <xdr:nvPicPr>
        <xdr:cNvPr id="21" name="Perm" descr="Scène de crépuscule">
          <a:extLst>
            <a:ext uri="{FF2B5EF4-FFF2-40B4-BE49-F238E27FC236}">
              <a16:creationId xmlns:a16="http://schemas.microsoft.com/office/drawing/2014/main" id="{3924E6A7-2E10-4A98-BD5E-C8104E6D9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28204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14</xdr:row>
      <xdr:rowOff>10612</xdr:rowOff>
    </xdr:from>
    <xdr:to>
      <xdr:col>8</xdr:col>
      <xdr:colOff>186975</xdr:colOff>
      <xdr:row>15</xdr:row>
      <xdr:rowOff>0</xdr:rowOff>
    </xdr:to>
    <xdr:pic>
      <xdr:nvPicPr>
        <xdr:cNvPr id="22" name="Voir" descr="Loupe">
          <a:extLst>
            <a:ext uri="{FF2B5EF4-FFF2-40B4-BE49-F238E27FC236}">
              <a16:creationId xmlns:a16="http://schemas.microsoft.com/office/drawing/2014/main" id="{1F9F1505-21D4-483D-9285-052FD1C17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28204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15</xdr:row>
      <xdr:rowOff>10612</xdr:rowOff>
    </xdr:from>
    <xdr:to>
      <xdr:col>7</xdr:col>
      <xdr:colOff>187125</xdr:colOff>
      <xdr:row>16</xdr:row>
      <xdr:rowOff>0</xdr:rowOff>
    </xdr:to>
    <xdr:pic>
      <xdr:nvPicPr>
        <xdr:cNvPr id="23" name="Mod" descr="Crayon">
          <a:extLst>
            <a:ext uri="{FF2B5EF4-FFF2-40B4-BE49-F238E27FC236}">
              <a16:creationId xmlns:a16="http://schemas.microsoft.com/office/drawing/2014/main" id="{5F1783F1-435D-4549-B12E-BC2B6F24D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30109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15</xdr:row>
      <xdr:rowOff>10612</xdr:rowOff>
    </xdr:from>
    <xdr:to>
      <xdr:col>9</xdr:col>
      <xdr:colOff>189375</xdr:colOff>
      <xdr:row>16</xdr:row>
      <xdr:rowOff>0</xdr:rowOff>
    </xdr:to>
    <xdr:pic>
      <xdr:nvPicPr>
        <xdr:cNvPr id="24" name="Perm" descr="Scène de crépuscule">
          <a:extLst>
            <a:ext uri="{FF2B5EF4-FFF2-40B4-BE49-F238E27FC236}">
              <a16:creationId xmlns:a16="http://schemas.microsoft.com/office/drawing/2014/main" id="{4F3CB3E5-C1C6-4AE9-9B15-7405B65C59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30109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15</xdr:row>
      <xdr:rowOff>10612</xdr:rowOff>
    </xdr:from>
    <xdr:to>
      <xdr:col>8</xdr:col>
      <xdr:colOff>186975</xdr:colOff>
      <xdr:row>16</xdr:row>
      <xdr:rowOff>0</xdr:rowOff>
    </xdr:to>
    <xdr:pic>
      <xdr:nvPicPr>
        <xdr:cNvPr id="25" name="Voir" descr="Loupe">
          <a:extLst>
            <a:ext uri="{FF2B5EF4-FFF2-40B4-BE49-F238E27FC236}">
              <a16:creationId xmlns:a16="http://schemas.microsoft.com/office/drawing/2014/main" id="{8A50DC0C-5130-4BD6-BEFC-135FF557D8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30109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16</xdr:row>
      <xdr:rowOff>10612</xdr:rowOff>
    </xdr:from>
    <xdr:to>
      <xdr:col>7</xdr:col>
      <xdr:colOff>187125</xdr:colOff>
      <xdr:row>17</xdr:row>
      <xdr:rowOff>0</xdr:rowOff>
    </xdr:to>
    <xdr:pic>
      <xdr:nvPicPr>
        <xdr:cNvPr id="26" name="Mod" descr="Crayon">
          <a:extLst>
            <a:ext uri="{FF2B5EF4-FFF2-40B4-BE49-F238E27FC236}">
              <a16:creationId xmlns:a16="http://schemas.microsoft.com/office/drawing/2014/main" id="{CE218CBA-4D8F-40EA-8DA0-F368698736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32014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16</xdr:row>
      <xdr:rowOff>10612</xdr:rowOff>
    </xdr:from>
    <xdr:to>
      <xdr:col>9</xdr:col>
      <xdr:colOff>189375</xdr:colOff>
      <xdr:row>17</xdr:row>
      <xdr:rowOff>0</xdr:rowOff>
    </xdr:to>
    <xdr:pic>
      <xdr:nvPicPr>
        <xdr:cNvPr id="27" name="Perm" descr="Scène de crépuscule">
          <a:extLst>
            <a:ext uri="{FF2B5EF4-FFF2-40B4-BE49-F238E27FC236}">
              <a16:creationId xmlns:a16="http://schemas.microsoft.com/office/drawing/2014/main" id="{01715C6C-2BA4-4BB8-9913-9CAB8B8E3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32014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16</xdr:row>
      <xdr:rowOff>10612</xdr:rowOff>
    </xdr:from>
    <xdr:to>
      <xdr:col>8</xdr:col>
      <xdr:colOff>186975</xdr:colOff>
      <xdr:row>17</xdr:row>
      <xdr:rowOff>0</xdr:rowOff>
    </xdr:to>
    <xdr:pic>
      <xdr:nvPicPr>
        <xdr:cNvPr id="28" name="Voir" descr="Loupe">
          <a:extLst>
            <a:ext uri="{FF2B5EF4-FFF2-40B4-BE49-F238E27FC236}">
              <a16:creationId xmlns:a16="http://schemas.microsoft.com/office/drawing/2014/main" id="{C99AA920-35B1-40F6-A9B7-D7EB387309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32014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17</xdr:row>
      <xdr:rowOff>10612</xdr:rowOff>
    </xdr:from>
    <xdr:to>
      <xdr:col>7</xdr:col>
      <xdr:colOff>187125</xdr:colOff>
      <xdr:row>18</xdr:row>
      <xdr:rowOff>0</xdr:rowOff>
    </xdr:to>
    <xdr:pic>
      <xdr:nvPicPr>
        <xdr:cNvPr id="29" name="Mod" descr="Crayon">
          <a:extLst>
            <a:ext uri="{FF2B5EF4-FFF2-40B4-BE49-F238E27FC236}">
              <a16:creationId xmlns:a16="http://schemas.microsoft.com/office/drawing/2014/main" id="{5A0C5D57-B816-41F7-A2D2-BA5E8C9BE8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33919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17</xdr:row>
      <xdr:rowOff>10612</xdr:rowOff>
    </xdr:from>
    <xdr:to>
      <xdr:col>9</xdr:col>
      <xdr:colOff>189375</xdr:colOff>
      <xdr:row>18</xdr:row>
      <xdr:rowOff>0</xdr:rowOff>
    </xdr:to>
    <xdr:pic>
      <xdr:nvPicPr>
        <xdr:cNvPr id="30" name="Perm" descr="Scène de crépuscule">
          <a:extLst>
            <a:ext uri="{FF2B5EF4-FFF2-40B4-BE49-F238E27FC236}">
              <a16:creationId xmlns:a16="http://schemas.microsoft.com/office/drawing/2014/main" id="{29EC1CF0-F180-4B4D-8C5F-CA51E6696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33919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17</xdr:row>
      <xdr:rowOff>10612</xdr:rowOff>
    </xdr:from>
    <xdr:to>
      <xdr:col>8</xdr:col>
      <xdr:colOff>186975</xdr:colOff>
      <xdr:row>18</xdr:row>
      <xdr:rowOff>0</xdr:rowOff>
    </xdr:to>
    <xdr:pic>
      <xdr:nvPicPr>
        <xdr:cNvPr id="31" name="Voir" descr="Loupe">
          <a:extLst>
            <a:ext uri="{FF2B5EF4-FFF2-40B4-BE49-F238E27FC236}">
              <a16:creationId xmlns:a16="http://schemas.microsoft.com/office/drawing/2014/main" id="{78F1BA2D-6997-48FF-AF3F-CE0541DA7D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33919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18</xdr:row>
      <xdr:rowOff>10612</xdr:rowOff>
    </xdr:from>
    <xdr:to>
      <xdr:col>7</xdr:col>
      <xdr:colOff>187125</xdr:colOff>
      <xdr:row>19</xdr:row>
      <xdr:rowOff>0</xdr:rowOff>
    </xdr:to>
    <xdr:pic>
      <xdr:nvPicPr>
        <xdr:cNvPr id="32" name="Mod" descr="Crayon">
          <a:extLst>
            <a:ext uri="{FF2B5EF4-FFF2-40B4-BE49-F238E27FC236}">
              <a16:creationId xmlns:a16="http://schemas.microsoft.com/office/drawing/2014/main" id="{4F213998-1961-4835-9142-1C1B71AEB4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35824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18</xdr:row>
      <xdr:rowOff>10612</xdr:rowOff>
    </xdr:from>
    <xdr:to>
      <xdr:col>9</xdr:col>
      <xdr:colOff>189375</xdr:colOff>
      <xdr:row>19</xdr:row>
      <xdr:rowOff>0</xdr:rowOff>
    </xdr:to>
    <xdr:pic>
      <xdr:nvPicPr>
        <xdr:cNvPr id="33" name="Perm" descr="Scène de crépuscule">
          <a:extLst>
            <a:ext uri="{FF2B5EF4-FFF2-40B4-BE49-F238E27FC236}">
              <a16:creationId xmlns:a16="http://schemas.microsoft.com/office/drawing/2014/main" id="{CFDC9AC7-CF55-4348-8EC6-50999A312A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35824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18</xdr:row>
      <xdr:rowOff>10612</xdr:rowOff>
    </xdr:from>
    <xdr:to>
      <xdr:col>8</xdr:col>
      <xdr:colOff>186975</xdr:colOff>
      <xdr:row>19</xdr:row>
      <xdr:rowOff>0</xdr:rowOff>
    </xdr:to>
    <xdr:pic>
      <xdr:nvPicPr>
        <xdr:cNvPr id="34" name="Voir" descr="Loupe">
          <a:extLst>
            <a:ext uri="{FF2B5EF4-FFF2-40B4-BE49-F238E27FC236}">
              <a16:creationId xmlns:a16="http://schemas.microsoft.com/office/drawing/2014/main" id="{AB23E759-2B34-4FAB-AD45-6C16DCB09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3582487"/>
          <a:ext cx="180000" cy="179888"/>
        </a:xfrm>
        <a:prstGeom prst="rect">
          <a:avLst/>
        </a:prstGeom>
      </xdr:spPr>
    </xdr:pic>
    <xdr:clientData/>
  </xdr:twoCellAnchor>
  <xdr:twoCellAnchor>
    <xdr:from>
      <xdr:col>7</xdr:col>
      <xdr:colOff>7125</xdr:colOff>
      <xdr:row>19</xdr:row>
      <xdr:rowOff>10612</xdr:rowOff>
    </xdr:from>
    <xdr:to>
      <xdr:col>7</xdr:col>
      <xdr:colOff>187125</xdr:colOff>
      <xdr:row>20</xdr:row>
      <xdr:rowOff>0</xdr:rowOff>
    </xdr:to>
    <xdr:pic>
      <xdr:nvPicPr>
        <xdr:cNvPr id="35" name="Mod" descr="Crayon">
          <a:extLst>
            <a:ext uri="{FF2B5EF4-FFF2-40B4-BE49-F238E27FC236}">
              <a16:creationId xmlns:a16="http://schemas.microsoft.com/office/drawing/2014/main" id="{37F52E45-E8A1-48D0-8F18-8FA33DE7A9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064775" y="3772987"/>
          <a:ext cx="180000" cy="179888"/>
        </a:xfrm>
        <a:prstGeom prst="rect">
          <a:avLst/>
        </a:prstGeom>
      </xdr:spPr>
    </xdr:pic>
    <xdr:clientData/>
  </xdr:twoCellAnchor>
  <xdr:twoCellAnchor>
    <xdr:from>
      <xdr:col>9</xdr:col>
      <xdr:colOff>9375</xdr:colOff>
      <xdr:row>19</xdr:row>
      <xdr:rowOff>10612</xdr:rowOff>
    </xdr:from>
    <xdr:to>
      <xdr:col>9</xdr:col>
      <xdr:colOff>189375</xdr:colOff>
      <xdr:row>20</xdr:row>
      <xdr:rowOff>0</xdr:rowOff>
    </xdr:to>
    <xdr:pic>
      <xdr:nvPicPr>
        <xdr:cNvPr id="36" name="Perm" descr="Scène de crépuscule">
          <a:extLst>
            <a:ext uri="{FF2B5EF4-FFF2-40B4-BE49-F238E27FC236}">
              <a16:creationId xmlns:a16="http://schemas.microsoft.com/office/drawing/2014/main" id="{3244C430-F3A9-4C2E-8292-72D608B249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467075" y="3772987"/>
          <a:ext cx="180000" cy="179888"/>
        </a:xfrm>
        <a:prstGeom prst="rect">
          <a:avLst/>
        </a:prstGeom>
      </xdr:spPr>
    </xdr:pic>
    <xdr:clientData/>
  </xdr:twoCellAnchor>
  <xdr:twoCellAnchor>
    <xdr:from>
      <xdr:col>8</xdr:col>
      <xdr:colOff>6975</xdr:colOff>
      <xdr:row>19</xdr:row>
      <xdr:rowOff>10612</xdr:rowOff>
    </xdr:from>
    <xdr:to>
      <xdr:col>8</xdr:col>
      <xdr:colOff>186975</xdr:colOff>
      <xdr:row>20</xdr:row>
      <xdr:rowOff>0</xdr:rowOff>
    </xdr:to>
    <xdr:pic>
      <xdr:nvPicPr>
        <xdr:cNvPr id="37" name="Voir" descr="Loupe">
          <a:extLst>
            <a:ext uri="{FF2B5EF4-FFF2-40B4-BE49-F238E27FC236}">
              <a16:creationId xmlns:a16="http://schemas.microsoft.com/office/drawing/2014/main" id="{388C1D82-81AA-48A6-8F16-B97580754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264650" y="3772987"/>
          <a:ext cx="180000" cy="1798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K23"/>
  <sheetViews>
    <sheetView showGridLines="0" topLeftCell="B1" workbookViewId="0">
      <selection activeCell="M23" sqref="M23"/>
    </sheetView>
  </sheetViews>
  <sheetFormatPr baseColWidth="10" defaultColWidth="9.140625" defaultRowHeight="15" x14ac:dyDescent="0.25"/>
  <cols>
    <col min="1" max="1" width="1.7109375" customWidth="1"/>
    <col min="2" max="6" width="5.7109375" customWidth="1"/>
    <col min="7" max="7" width="30.5703125" bestFit="1" customWidth="1"/>
    <col min="8" max="10" width="3" customWidth="1"/>
    <col min="11" max="52" width="4.7109375" customWidth="1"/>
  </cols>
  <sheetData>
    <row r="1" spans="1:52" ht="29.1" customHeight="1" x14ac:dyDescent="0.25"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</row>
    <row r="2" spans="1:52" ht="40.5" customHeight="1" x14ac:dyDescent="0.25">
      <c r="G2" s="1"/>
      <c r="K2" s="2">
        <f>IF(DAY(K5)=1,K5,"")</f>
        <v>44197</v>
      </c>
      <c r="L2" s="2" t="str">
        <f t="shared" ref="L2:AZ2" si="0">IF(DAY(L5)=1,L5,"")</f>
        <v/>
      </c>
      <c r="M2" s="2" t="str">
        <f t="shared" si="0"/>
        <v/>
      </c>
      <c r="N2" s="2" t="str">
        <f t="shared" si="0"/>
        <v/>
      </c>
      <c r="O2" s="2" t="str">
        <f t="shared" si="0"/>
        <v/>
      </c>
      <c r="P2" s="2" t="str">
        <f t="shared" si="0"/>
        <v/>
      </c>
      <c r="Q2" s="2" t="str">
        <f t="shared" si="0"/>
        <v/>
      </c>
      <c r="R2" s="2" t="str">
        <f t="shared" si="0"/>
        <v/>
      </c>
      <c r="S2" s="2" t="str">
        <f t="shared" si="0"/>
        <v/>
      </c>
      <c r="T2" s="2" t="str">
        <f t="shared" si="0"/>
        <v/>
      </c>
      <c r="U2" s="2" t="str">
        <f t="shared" si="0"/>
        <v/>
      </c>
      <c r="V2" s="2" t="str">
        <f t="shared" si="0"/>
        <v/>
      </c>
      <c r="W2" s="2" t="str">
        <f t="shared" si="0"/>
        <v/>
      </c>
      <c r="X2" s="2" t="str">
        <f t="shared" si="0"/>
        <v/>
      </c>
      <c r="Y2" s="2" t="str">
        <f t="shared" si="0"/>
        <v/>
      </c>
      <c r="Z2" s="2" t="str">
        <f t="shared" si="0"/>
        <v/>
      </c>
      <c r="AA2" s="2" t="str">
        <f t="shared" si="0"/>
        <v/>
      </c>
      <c r="AB2" s="2" t="str">
        <f t="shared" si="0"/>
        <v/>
      </c>
      <c r="AC2" s="2" t="str">
        <f t="shared" si="0"/>
        <v/>
      </c>
      <c r="AD2" s="2" t="str">
        <f t="shared" si="0"/>
        <v/>
      </c>
      <c r="AE2" s="2" t="str">
        <f t="shared" si="0"/>
        <v/>
      </c>
      <c r="AF2" s="2" t="str">
        <f t="shared" si="0"/>
        <v/>
      </c>
      <c r="AG2" s="2" t="str">
        <f t="shared" si="0"/>
        <v/>
      </c>
      <c r="AH2" s="2" t="str">
        <f t="shared" si="0"/>
        <v/>
      </c>
      <c r="AI2" s="2" t="str">
        <f t="shared" si="0"/>
        <v/>
      </c>
      <c r="AJ2" s="2" t="str">
        <f t="shared" si="0"/>
        <v/>
      </c>
      <c r="AK2" s="2" t="str">
        <f t="shared" si="0"/>
        <v/>
      </c>
      <c r="AL2" s="2" t="str">
        <f t="shared" si="0"/>
        <v/>
      </c>
      <c r="AM2" s="2" t="str">
        <f t="shared" si="0"/>
        <v/>
      </c>
      <c r="AN2" s="2" t="str">
        <f t="shared" si="0"/>
        <v/>
      </c>
      <c r="AO2" s="2" t="str">
        <f t="shared" si="0"/>
        <v/>
      </c>
      <c r="AP2" s="2">
        <f t="shared" si="0"/>
        <v>44228</v>
      </c>
      <c r="AQ2" s="2" t="str">
        <f t="shared" si="0"/>
        <v/>
      </c>
      <c r="AR2" s="2" t="str">
        <f t="shared" si="0"/>
        <v/>
      </c>
      <c r="AS2" s="2" t="str">
        <f t="shared" si="0"/>
        <v/>
      </c>
      <c r="AT2" s="2" t="str">
        <f t="shared" si="0"/>
        <v/>
      </c>
      <c r="AU2" s="2" t="str">
        <f t="shared" si="0"/>
        <v/>
      </c>
      <c r="AV2" s="2" t="str">
        <f t="shared" si="0"/>
        <v/>
      </c>
      <c r="AW2" s="2" t="str">
        <f t="shared" si="0"/>
        <v/>
      </c>
      <c r="AX2" s="2" t="str">
        <f t="shared" si="0"/>
        <v/>
      </c>
      <c r="AY2" s="2" t="str">
        <f t="shared" si="0"/>
        <v/>
      </c>
      <c r="AZ2" s="2" t="str">
        <f t="shared" si="0"/>
        <v/>
      </c>
    </row>
    <row r="3" spans="1:52" x14ac:dyDescent="0.25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K3" s="4" t="str">
        <f>IF(K4="L","S " &amp; WEEKNUM(K5),"")</f>
        <v/>
      </c>
      <c r="L3" s="4" t="str">
        <f t="shared" ref="L3:AZ3" si="1">IF(L4="L","S " &amp; WEEKNUM(L5),"")</f>
        <v/>
      </c>
      <c r="M3" s="4" t="str">
        <f t="shared" si="1"/>
        <v/>
      </c>
      <c r="N3" s="4" t="str">
        <f t="shared" si="1"/>
        <v>S 2</v>
      </c>
      <c r="O3" s="4" t="str">
        <f t="shared" si="1"/>
        <v/>
      </c>
      <c r="P3" s="4" t="str">
        <f t="shared" si="1"/>
        <v/>
      </c>
      <c r="Q3" s="4" t="str">
        <f t="shared" si="1"/>
        <v/>
      </c>
      <c r="R3" s="4" t="str">
        <f t="shared" si="1"/>
        <v/>
      </c>
      <c r="S3" s="4" t="str">
        <f t="shared" si="1"/>
        <v/>
      </c>
      <c r="T3" s="4" t="str">
        <f t="shared" si="1"/>
        <v/>
      </c>
      <c r="U3" s="4" t="str">
        <f t="shared" si="1"/>
        <v>S 3</v>
      </c>
      <c r="V3" s="4" t="str">
        <f t="shared" si="1"/>
        <v/>
      </c>
      <c r="W3" s="4" t="str">
        <f t="shared" si="1"/>
        <v/>
      </c>
      <c r="X3" s="4" t="str">
        <f t="shared" si="1"/>
        <v/>
      </c>
      <c r="Y3" s="4" t="str">
        <f t="shared" si="1"/>
        <v/>
      </c>
      <c r="Z3" s="4" t="str">
        <f t="shared" si="1"/>
        <v/>
      </c>
      <c r="AA3" s="4" t="str">
        <f t="shared" si="1"/>
        <v/>
      </c>
      <c r="AB3" s="4" t="str">
        <f t="shared" si="1"/>
        <v>S 4</v>
      </c>
      <c r="AC3" s="4" t="str">
        <f t="shared" si="1"/>
        <v/>
      </c>
      <c r="AD3" s="4" t="str">
        <f t="shared" si="1"/>
        <v/>
      </c>
      <c r="AE3" s="4" t="str">
        <f t="shared" si="1"/>
        <v/>
      </c>
      <c r="AF3" s="4" t="str">
        <f t="shared" si="1"/>
        <v/>
      </c>
      <c r="AG3" s="4" t="str">
        <f t="shared" si="1"/>
        <v/>
      </c>
      <c r="AH3" s="4" t="str">
        <f t="shared" si="1"/>
        <v/>
      </c>
      <c r="AI3" s="4" t="str">
        <f t="shared" si="1"/>
        <v>S 5</v>
      </c>
      <c r="AJ3" s="4" t="str">
        <f t="shared" si="1"/>
        <v/>
      </c>
      <c r="AK3" s="4" t="str">
        <f t="shared" si="1"/>
        <v/>
      </c>
      <c r="AL3" s="4" t="str">
        <f t="shared" si="1"/>
        <v/>
      </c>
      <c r="AM3" s="4" t="str">
        <f t="shared" si="1"/>
        <v/>
      </c>
      <c r="AN3" s="4" t="str">
        <f t="shared" si="1"/>
        <v/>
      </c>
      <c r="AO3" s="4" t="str">
        <f t="shared" si="1"/>
        <v/>
      </c>
      <c r="AP3" s="4" t="str">
        <f t="shared" si="1"/>
        <v>S 6</v>
      </c>
      <c r="AQ3" s="4" t="str">
        <f t="shared" si="1"/>
        <v/>
      </c>
      <c r="AR3" s="4" t="str">
        <f t="shared" si="1"/>
        <v/>
      </c>
      <c r="AS3" s="4" t="str">
        <f t="shared" si="1"/>
        <v/>
      </c>
      <c r="AT3" s="4" t="str">
        <f t="shared" si="1"/>
        <v/>
      </c>
      <c r="AU3" s="4" t="str">
        <f t="shared" si="1"/>
        <v/>
      </c>
      <c r="AV3" s="4" t="str">
        <f t="shared" si="1"/>
        <v/>
      </c>
      <c r="AW3" s="4" t="str">
        <f t="shared" si="1"/>
        <v>S 7</v>
      </c>
      <c r="AX3" s="4" t="str">
        <f t="shared" si="1"/>
        <v/>
      </c>
      <c r="AY3" s="4" t="str">
        <f t="shared" si="1"/>
        <v/>
      </c>
      <c r="AZ3" s="4" t="str">
        <f t="shared" si="1"/>
        <v/>
      </c>
    </row>
    <row r="4" spans="1:52" ht="15" customHeight="1" x14ac:dyDescent="0.25">
      <c r="B4" s="3"/>
      <c r="C4" s="3"/>
      <c r="D4" s="3"/>
      <c r="E4" s="3"/>
      <c r="F4" s="3"/>
      <c r="G4" s="5"/>
      <c r="H4" s="5"/>
      <c r="I4" s="5"/>
      <c r="J4" s="5"/>
      <c r="K4" s="6" t="str">
        <f>UPPER(LEFT(TEXT(K5,"jjj")))</f>
        <v>V</v>
      </c>
      <c r="L4" s="6" t="str">
        <f t="shared" ref="L4:AZ4" si="2">UPPER(LEFT(TEXT(L5,"jjj")))</f>
        <v>S</v>
      </c>
      <c r="M4" s="6" t="str">
        <f t="shared" si="2"/>
        <v>D</v>
      </c>
      <c r="N4" s="6" t="str">
        <f t="shared" si="2"/>
        <v>L</v>
      </c>
      <c r="O4" s="6" t="str">
        <f t="shared" si="2"/>
        <v>M</v>
      </c>
      <c r="P4" s="6" t="str">
        <f t="shared" si="2"/>
        <v>M</v>
      </c>
      <c r="Q4" s="6" t="str">
        <f t="shared" si="2"/>
        <v>J</v>
      </c>
      <c r="R4" s="6" t="str">
        <f t="shared" si="2"/>
        <v>V</v>
      </c>
      <c r="S4" s="6" t="str">
        <f t="shared" si="2"/>
        <v>S</v>
      </c>
      <c r="T4" s="6" t="str">
        <f t="shared" si="2"/>
        <v>D</v>
      </c>
      <c r="U4" s="6" t="str">
        <f t="shared" si="2"/>
        <v>L</v>
      </c>
      <c r="V4" s="6" t="str">
        <f t="shared" si="2"/>
        <v>M</v>
      </c>
      <c r="W4" s="6" t="str">
        <f t="shared" si="2"/>
        <v>M</v>
      </c>
      <c r="X4" s="6" t="str">
        <f t="shared" si="2"/>
        <v>J</v>
      </c>
      <c r="Y4" s="6" t="str">
        <f t="shared" si="2"/>
        <v>V</v>
      </c>
      <c r="Z4" s="6" t="str">
        <f t="shared" si="2"/>
        <v>S</v>
      </c>
      <c r="AA4" s="6" t="str">
        <f t="shared" si="2"/>
        <v>D</v>
      </c>
      <c r="AB4" s="6" t="str">
        <f t="shared" si="2"/>
        <v>L</v>
      </c>
      <c r="AC4" s="6" t="str">
        <f t="shared" si="2"/>
        <v>M</v>
      </c>
      <c r="AD4" s="6" t="str">
        <f t="shared" si="2"/>
        <v>M</v>
      </c>
      <c r="AE4" s="6" t="str">
        <f t="shared" si="2"/>
        <v>J</v>
      </c>
      <c r="AF4" s="6" t="str">
        <f t="shared" si="2"/>
        <v>V</v>
      </c>
      <c r="AG4" s="6" t="str">
        <f t="shared" si="2"/>
        <v>S</v>
      </c>
      <c r="AH4" s="6" t="str">
        <f t="shared" si="2"/>
        <v>D</v>
      </c>
      <c r="AI4" s="6" t="str">
        <f t="shared" si="2"/>
        <v>L</v>
      </c>
      <c r="AJ4" s="6" t="str">
        <f t="shared" si="2"/>
        <v>M</v>
      </c>
      <c r="AK4" s="6" t="str">
        <f t="shared" si="2"/>
        <v>M</v>
      </c>
      <c r="AL4" s="6" t="str">
        <f t="shared" si="2"/>
        <v>J</v>
      </c>
      <c r="AM4" s="6" t="str">
        <f t="shared" si="2"/>
        <v>V</v>
      </c>
      <c r="AN4" s="6" t="str">
        <f t="shared" si="2"/>
        <v>S</v>
      </c>
      <c r="AO4" s="6" t="str">
        <f t="shared" si="2"/>
        <v>D</v>
      </c>
      <c r="AP4" s="6" t="str">
        <f t="shared" si="2"/>
        <v>L</v>
      </c>
      <c r="AQ4" s="6" t="str">
        <f t="shared" si="2"/>
        <v>M</v>
      </c>
      <c r="AR4" s="6" t="str">
        <f t="shared" si="2"/>
        <v>M</v>
      </c>
      <c r="AS4" s="6" t="str">
        <f t="shared" si="2"/>
        <v>J</v>
      </c>
      <c r="AT4" s="6" t="str">
        <f t="shared" si="2"/>
        <v>V</v>
      </c>
      <c r="AU4" s="6" t="str">
        <f t="shared" si="2"/>
        <v>S</v>
      </c>
      <c r="AV4" s="6" t="str">
        <f t="shared" si="2"/>
        <v>D</v>
      </c>
      <c r="AW4" s="6" t="str">
        <f t="shared" si="2"/>
        <v>L</v>
      </c>
      <c r="AX4" s="6" t="str">
        <f t="shared" si="2"/>
        <v>M</v>
      </c>
      <c r="AY4" s="6" t="str">
        <f t="shared" si="2"/>
        <v>M</v>
      </c>
      <c r="AZ4" s="6" t="str">
        <f t="shared" si="2"/>
        <v>J</v>
      </c>
    </row>
    <row r="5" spans="1:52" x14ac:dyDescent="0.25">
      <c r="B5" s="3"/>
      <c r="C5" s="3"/>
      <c r="D5" s="3"/>
      <c r="E5" s="3"/>
      <c r="F5" s="3"/>
      <c r="G5" s="7"/>
      <c r="H5" s="7"/>
      <c r="I5" s="7"/>
      <c r="J5" s="7"/>
      <c r="K5" s="8">
        <v>44197</v>
      </c>
      <c r="L5" s="8">
        <f>K5+1</f>
        <v>44198</v>
      </c>
      <c r="M5" s="8">
        <f t="shared" ref="M5:AZ5" si="3">L5+1</f>
        <v>44199</v>
      </c>
      <c r="N5" s="8">
        <f t="shared" si="3"/>
        <v>44200</v>
      </c>
      <c r="O5" s="8">
        <f t="shared" si="3"/>
        <v>44201</v>
      </c>
      <c r="P5" s="8">
        <f t="shared" si="3"/>
        <v>44202</v>
      </c>
      <c r="Q5" s="8">
        <f t="shared" si="3"/>
        <v>44203</v>
      </c>
      <c r="R5" s="8">
        <f t="shared" si="3"/>
        <v>44204</v>
      </c>
      <c r="S5" s="8">
        <f t="shared" si="3"/>
        <v>44205</v>
      </c>
      <c r="T5" s="8">
        <f t="shared" si="3"/>
        <v>44206</v>
      </c>
      <c r="U5" s="8">
        <f t="shared" si="3"/>
        <v>44207</v>
      </c>
      <c r="V5" s="8">
        <f t="shared" si="3"/>
        <v>44208</v>
      </c>
      <c r="W5" s="8">
        <f t="shared" si="3"/>
        <v>44209</v>
      </c>
      <c r="X5" s="8">
        <f t="shared" si="3"/>
        <v>44210</v>
      </c>
      <c r="Y5" s="8">
        <f t="shared" si="3"/>
        <v>44211</v>
      </c>
      <c r="Z5" s="8">
        <f t="shared" si="3"/>
        <v>44212</v>
      </c>
      <c r="AA5" s="8">
        <f t="shared" si="3"/>
        <v>44213</v>
      </c>
      <c r="AB5" s="8">
        <f t="shared" si="3"/>
        <v>44214</v>
      </c>
      <c r="AC5" s="8">
        <f t="shared" si="3"/>
        <v>44215</v>
      </c>
      <c r="AD5" s="8">
        <f t="shared" si="3"/>
        <v>44216</v>
      </c>
      <c r="AE5" s="8">
        <f t="shared" si="3"/>
        <v>44217</v>
      </c>
      <c r="AF5" s="8">
        <f t="shared" si="3"/>
        <v>44218</v>
      </c>
      <c r="AG5" s="8">
        <f t="shared" si="3"/>
        <v>44219</v>
      </c>
      <c r="AH5" s="8">
        <f t="shared" si="3"/>
        <v>44220</v>
      </c>
      <c r="AI5" s="8">
        <f t="shared" si="3"/>
        <v>44221</v>
      </c>
      <c r="AJ5" s="8">
        <f t="shared" si="3"/>
        <v>44222</v>
      </c>
      <c r="AK5" s="8">
        <f t="shared" si="3"/>
        <v>44223</v>
      </c>
      <c r="AL5" s="8">
        <f t="shared" si="3"/>
        <v>44224</v>
      </c>
      <c r="AM5" s="8">
        <f t="shared" si="3"/>
        <v>44225</v>
      </c>
      <c r="AN5" s="8">
        <f t="shared" si="3"/>
        <v>44226</v>
      </c>
      <c r="AO5" s="8">
        <f t="shared" si="3"/>
        <v>44227</v>
      </c>
      <c r="AP5" s="8">
        <f t="shared" si="3"/>
        <v>44228</v>
      </c>
      <c r="AQ5" s="8">
        <f t="shared" si="3"/>
        <v>44229</v>
      </c>
      <c r="AR5" s="8">
        <f t="shared" si="3"/>
        <v>44230</v>
      </c>
      <c r="AS5" s="8">
        <f t="shared" si="3"/>
        <v>44231</v>
      </c>
      <c r="AT5" s="8">
        <f t="shared" si="3"/>
        <v>44232</v>
      </c>
      <c r="AU5" s="8">
        <f t="shared" si="3"/>
        <v>44233</v>
      </c>
      <c r="AV5" s="8">
        <f t="shared" si="3"/>
        <v>44234</v>
      </c>
      <c r="AW5" s="8">
        <f t="shared" si="3"/>
        <v>44235</v>
      </c>
      <c r="AX5" s="8">
        <f t="shared" si="3"/>
        <v>44236</v>
      </c>
      <c r="AY5" s="8">
        <f t="shared" si="3"/>
        <v>44237</v>
      </c>
      <c r="AZ5" s="8">
        <f t="shared" si="3"/>
        <v>44238</v>
      </c>
    </row>
    <row r="6" spans="1:52" x14ac:dyDescent="0.25">
      <c r="B6" s="3"/>
      <c r="C6" s="3"/>
      <c r="D6" s="3"/>
      <c r="E6" s="3"/>
      <c r="F6" s="3"/>
      <c r="G6" s="9"/>
      <c r="H6" s="10"/>
      <c r="I6" s="10"/>
      <c r="J6" s="11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</row>
    <row r="7" spans="1:52" x14ac:dyDescent="0.25">
      <c r="B7" s="3"/>
      <c r="C7" s="3"/>
      <c r="D7" s="3"/>
      <c r="E7" s="3"/>
      <c r="F7" s="3"/>
      <c r="G7" s="12"/>
      <c r="H7" s="13"/>
      <c r="I7" s="13"/>
      <c r="J7" s="14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</row>
    <row r="8" spans="1:52" x14ac:dyDescent="0.25">
      <c r="B8" s="3"/>
      <c r="C8" s="3"/>
      <c r="D8" s="3"/>
      <c r="E8" s="3"/>
      <c r="F8" s="3"/>
      <c r="G8" s="15"/>
      <c r="H8" s="16"/>
      <c r="I8" s="16"/>
      <c r="J8" s="17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</row>
    <row r="9" spans="1:52" x14ac:dyDescent="0.25">
      <c r="B9" s="3"/>
      <c r="C9" s="3"/>
      <c r="D9" s="3"/>
      <c r="E9" s="3"/>
      <c r="F9" s="3"/>
      <c r="G9" s="18"/>
      <c r="H9" s="19"/>
      <c r="I9" s="19"/>
      <c r="J9" s="20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</row>
    <row r="10" spans="1:52" ht="2.25" customHeight="1" x14ac:dyDescent="0.25">
      <c r="B10" s="21" t="s">
        <v>5</v>
      </c>
      <c r="C10" s="21" t="s">
        <v>5</v>
      </c>
      <c r="D10" s="21" t="s">
        <v>5</v>
      </c>
      <c r="E10" s="21" t="s">
        <v>5</v>
      </c>
      <c r="F10" s="21" t="s">
        <v>5</v>
      </c>
      <c r="G10" s="21" t="s">
        <v>5</v>
      </c>
      <c r="H10" s="21"/>
      <c r="I10" s="21"/>
      <c r="J10" s="21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</row>
    <row r="11" spans="1:52" ht="15.75" hidden="1" customHeight="1" x14ac:dyDescent="0.25">
      <c r="B11" s="23" t="e">
        <f>#REF!</f>
        <v>#REF!</v>
      </c>
      <c r="C11" s="23" t="e">
        <f>#REF!</f>
        <v>#REF!</v>
      </c>
      <c r="D11" s="23" t="e">
        <f>#REF!</f>
        <v>#REF!</v>
      </c>
      <c r="E11" s="23" t="e">
        <f>#REF!</f>
        <v>#REF!</v>
      </c>
      <c r="F11" s="23"/>
      <c r="G11" s="24" t="s">
        <v>6</v>
      </c>
      <c r="H11" s="25"/>
      <c r="I11" s="26"/>
      <c r="J11" s="27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</row>
    <row r="12" spans="1:52" x14ac:dyDescent="0.25">
      <c r="A12">
        <v>1</v>
      </c>
      <c r="B12" s="29"/>
      <c r="C12" s="29"/>
      <c r="D12" s="29"/>
      <c r="E12" s="29"/>
      <c r="F12" s="29"/>
      <c r="G12" s="29" t="s">
        <v>43</v>
      </c>
      <c r="H12" s="25"/>
      <c r="I12" s="26"/>
      <c r="J12" s="27"/>
      <c r="K12" s="28" t="str">
        <f>IF(VLOOKUP($G12,DONNEES!$1:$1048576,K$5-44197+2,FALSE)=0,"",VLOOKUP($G12,DONNEES!$1:$1048576,K$5-44197+2,FALSE))</f>
        <v>PO</v>
      </c>
      <c r="L12" s="28" t="str">
        <f>IF(VLOOKUP($G12,DONNEES!$1:$1048576,L$5-44197+2,FALSE)=0,"",VLOOKUP($G12,DONNEES!$1:$1048576,L$5-44197+2,FALSE))</f>
        <v/>
      </c>
      <c r="M12" s="28" t="str">
        <f>IF(VLOOKUP($G12,DONNEES!$1:$1048576,M$5-44197+2,FALSE)=0,"",VLOOKUP($G12,DONNEES!$1:$1048576,M$5-44197+2,FALSE))</f>
        <v>A3</v>
      </c>
      <c r="N12" s="28" t="str">
        <f>IF(VLOOKUP($G12,DONNEES!$1:$1048576,N$5-44197+2,FALSE)=0,"",VLOOKUP($G12,DONNEES!$1:$1048576,N$5-44197+2,FALSE))</f>
        <v/>
      </c>
      <c r="O12" s="28" t="str">
        <f>IF(VLOOKUP($G12,DONNEES!$1:$1048576,O$5-44197+2,FALSE)=0,"",VLOOKUP($G12,DONNEES!$1:$1048576,O$5-44197+2,FALSE))</f>
        <v/>
      </c>
      <c r="P12" s="28" t="str">
        <f>IF(VLOOKUP($G12,DONNEES!$1:$1048576,P$5-44197+2,FALSE)=0,"",VLOOKUP($G12,DONNEES!$1:$1048576,P$5-44197+2,FALSE))</f>
        <v/>
      </c>
      <c r="Q12" s="28" t="str">
        <f>IF(VLOOKUP($G12,DONNEES!$1:$1048576,Q$5-44197+2,FALSE)=0,"",VLOOKUP($G12,DONNEES!$1:$1048576,Q$5-44197+2,FALSE))</f>
        <v/>
      </c>
      <c r="R12" s="28" t="str">
        <f>IF(VLOOKUP($G12,DONNEES!$1:$1048576,R$5-44197+2,FALSE)=0,"",VLOOKUP($G12,DONNEES!$1:$1048576,R$5-44197+2,FALSE))</f>
        <v/>
      </c>
      <c r="S12" s="28" t="str">
        <f>IF(VLOOKUP($G12,DONNEES!$1:$1048576,S$5-44197+2,FALSE)=0,"",VLOOKUP($G12,DONNEES!$1:$1048576,S$5-44197+2,FALSE))</f>
        <v/>
      </c>
      <c r="T12" s="28" t="str">
        <f>IF(VLOOKUP($G12,DONNEES!$1:$1048576,T$5-44197+2,FALSE)=0,"",VLOOKUP($G12,DONNEES!$1:$1048576,T$5-44197+2,FALSE))</f>
        <v/>
      </c>
      <c r="U12" s="28" t="str">
        <f>IF(VLOOKUP($G12,DONNEES!$1:$1048576,U$5-44197+2,FALSE)=0,"",VLOOKUP($G12,DONNEES!$1:$1048576,U$5-44197+2,FALSE))</f>
        <v/>
      </c>
      <c r="V12" s="28" t="str">
        <f>IF(VLOOKUP($G12,DONNEES!$1:$1048576,V$5-44197+2,FALSE)=0,"",VLOOKUP($G12,DONNEES!$1:$1048576,V$5-44197+2,FALSE))</f>
        <v/>
      </c>
      <c r="W12" s="28" t="str">
        <f>IF(VLOOKUP($G12,DONNEES!$1:$1048576,W$5-44197+2,FALSE)=0,"",VLOOKUP($G12,DONNEES!$1:$1048576,W$5-44197+2,FALSE))</f>
        <v/>
      </c>
      <c r="X12" s="28" t="str">
        <f>IF(VLOOKUP($G12,DONNEES!$1:$1048576,X$5-44197+2,FALSE)=0,"",VLOOKUP($G12,DONNEES!$1:$1048576,X$5-44197+2,FALSE))</f>
        <v/>
      </c>
      <c r="Y12" s="28" t="str">
        <f>IF(VLOOKUP($G12,DONNEES!$1:$1048576,Y$5-44197+2,FALSE)=0,"",VLOOKUP($G12,DONNEES!$1:$1048576,Y$5-44197+2,FALSE))</f>
        <v/>
      </c>
      <c r="Z12" s="28" t="str">
        <f>IF(VLOOKUP($G12,DONNEES!$1:$1048576,Z$5-44197+2,FALSE)=0,"",VLOOKUP($G12,DONNEES!$1:$1048576,Z$5-44197+2,FALSE))</f>
        <v/>
      </c>
      <c r="AA12" s="28" t="str">
        <f>IF(VLOOKUP($G12,DONNEES!$1:$1048576,AA$5-44197+2,FALSE)=0,"",VLOOKUP($G12,DONNEES!$1:$1048576,AA$5-44197+2,FALSE))</f>
        <v/>
      </c>
      <c r="AB12" s="28" t="str">
        <f>IF(VLOOKUP($G12,DONNEES!$1:$1048576,AB$5-44197+2,FALSE)=0,"",VLOOKUP($G12,DONNEES!$1:$1048576,AB$5-44197+2,FALSE))</f>
        <v/>
      </c>
      <c r="AC12" s="28" t="str">
        <f>IF(VLOOKUP($G12,DONNEES!$1:$1048576,AC$5-44197+2,FALSE)=0,"",VLOOKUP($G12,DONNEES!$1:$1048576,AC$5-44197+2,FALSE))</f>
        <v/>
      </c>
      <c r="AD12" s="28" t="str">
        <f>IF(VLOOKUP($G12,DONNEES!$1:$1048576,AD$5-44197+2,FALSE)=0,"",VLOOKUP($G12,DONNEES!$1:$1048576,AD$5-44197+2,FALSE))</f>
        <v/>
      </c>
      <c r="AE12" s="28" t="str">
        <f>IF(VLOOKUP($G12,DONNEES!$1:$1048576,AE$5-44197+2,FALSE)=0,"",VLOOKUP($G12,DONNEES!$1:$1048576,AE$5-44197+2,FALSE))</f>
        <v/>
      </c>
      <c r="AF12" s="28" t="str">
        <f>IF(VLOOKUP($G12,DONNEES!$1:$1048576,AF$5-44197+2,FALSE)=0,"",VLOOKUP($G12,DONNEES!$1:$1048576,AF$5-44197+2,FALSE))</f>
        <v/>
      </c>
      <c r="AG12" s="28" t="str">
        <f>IF(VLOOKUP($G12,DONNEES!$1:$1048576,AG$5-44197+2,FALSE)=0,"",VLOOKUP($G12,DONNEES!$1:$1048576,AG$5-44197+2,FALSE))</f>
        <v/>
      </c>
      <c r="AH12" s="28" t="str">
        <f>IF(VLOOKUP($G12,DONNEES!$1:$1048576,AH$5-44197+2,FALSE)=0,"",VLOOKUP($G12,DONNEES!$1:$1048576,AH$5-44197+2,FALSE))</f>
        <v/>
      </c>
      <c r="AI12" s="28" t="str">
        <f>IF(VLOOKUP($G12,DONNEES!$1:$1048576,AI$5-44197+2,FALSE)=0,"",VLOOKUP($G12,DONNEES!$1:$1048576,AI$5-44197+2,FALSE))</f>
        <v/>
      </c>
      <c r="AJ12" s="28" t="str">
        <f>IF(VLOOKUP($G12,DONNEES!$1:$1048576,AJ$5-44197+2,FALSE)=0,"",VLOOKUP($G12,DONNEES!$1:$1048576,AJ$5-44197+2,FALSE))</f>
        <v/>
      </c>
      <c r="AK12" s="28" t="str">
        <f>IF(VLOOKUP($G12,DONNEES!$1:$1048576,AK$5-44197+2,FALSE)=0,"",VLOOKUP($G12,DONNEES!$1:$1048576,AK$5-44197+2,FALSE))</f>
        <v/>
      </c>
      <c r="AL12" s="28" t="str">
        <f>IF(VLOOKUP($G12,DONNEES!$1:$1048576,AL$5-44197+2,FALSE)=0,"",VLOOKUP($G12,DONNEES!$1:$1048576,AL$5-44197+2,FALSE))</f>
        <v/>
      </c>
      <c r="AM12" s="28" t="str">
        <f>IF(VLOOKUP($G12,DONNEES!$1:$1048576,AM$5-44197+2,FALSE)=0,"",VLOOKUP($G12,DONNEES!$1:$1048576,AM$5-44197+2,FALSE))</f>
        <v/>
      </c>
      <c r="AN12" s="28" t="str">
        <f>IF(VLOOKUP($G12,DONNEES!$1:$1048576,AN$5-44197+2,FALSE)=0,"",VLOOKUP($G12,DONNEES!$1:$1048576,AN$5-44197+2,FALSE))</f>
        <v/>
      </c>
      <c r="AO12" s="28" t="str">
        <f>IF(VLOOKUP($G12,DONNEES!$1:$1048576,AO$5-44197+2,FALSE)=0,"",VLOOKUP($G12,DONNEES!$1:$1048576,AO$5-44197+2,FALSE))</f>
        <v/>
      </c>
      <c r="AP12" s="28" t="str">
        <f>IF(VLOOKUP($G12,DONNEES!$1:$1048576,AP$5-44197+2,FALSE)=0,"",VLOOKUP($G12,DONNEES!$1:$1048576,AP$5-44197+2,FALSE))</f>
        <v/>
      </c>
      <c r="AQ12" s="28" t="str">
        <f>IF(VLOOKUP($G12,DONNEES!$1:$1048576,AQ$5-44197+2,FALSE)=0,"",VLOOKUP($G12,DONNEES!$1:$1048576,AQ$5-44197+2,FALSE))</f>
        <v/>
      </c>
      <c r="AR12" s="28" t="str">
        <f>IF(VLOOKUP($G12,DONNEES!$1:$1048576,AR$5-44197+2,FALSE)=0,"",VLOOKUP($G12,DONNEES!$1:$1048576,AR$5-44197+2,FALSE))</f>
        <v/>
      </c>
      <c r="AS12" s="28" t="str">
        <f>IF(VLOOKUP($G12,DONNEES!$1:$1048576,AS$5-44197+2,FALSE)=0,"",VLOOKUP($G12,DONNEES!$1:$1048576,AS$5-44197+2,FALSE))</f>
        <v/>
      </c>
      <c r="AT12" s="28" t="str">
        <f>IF(VLOOKUP($G12,DONNEES!$1:$1048576,AT$5-44197+2,FALSE)=0,"",VLOOKUP($G12,DONNEES!$1:$1048576,AT$5-44197+2,FALSE))</f>
        <v/>
      </c>
      <c r="AU12" s="28" t="str">
        <f>IF(VLOOKUP($G12,DONNEES!$1:$1048576,AU$5-44197+2,FALSE)=0,"",VLOOKUP($G12,DONNEES!$1:$1048576,AU$5-44197+2,FALSE))</f>
        <v/>
      </c>
      <c r="AV12" s="28" t="str">
        <f>IF(VLOOKUP($G12,DONNEES!$1:$1048576,AV$5-44197+2,FALSE)=0,"",VLOOKUP($G12,DONNEES!$1:$1048576,AV$5-44197+2,FALSE))</f>
        <v/>
      </c>
      <c r="AW12" s="28" t="str">
        <f>IF(VLOOKUP($G12,DONNEES!$1:$1048576,AW$5-44197+2,FALSE)=0,"",VLOOKUP($G12,DONNEES!$1:$1048576,AW$5-44197+2,FALSE))</f>
        <v/>
      </c>
      <c r="AX12" s="28" t="str">
        <f>IF(VLOOKUP($G12,DONNEES!$1:$1048576,AX$5-44197+2,FALSE)=0,"",VLOOKUP($G12,DONNEES!$1:$1048576,AX$5-44197+2,FALSE))</f>
        <v/>
      </c>
      <c r="AY12" s="28" t="str">
        <f>IF(VLOOKUP($G12,DONNEES!$1:$1048576,AY$5-44197+2,FALSE)=0,"",VLOOKUP($G12,DONNEES!$1:$1048576,AY$5-44197+2,FALSE))</f>
        <v/>
      </c>
      <c r="AZ12" s="28" t="str">
        <f>IF(VLOOKUP($G12,DONNEES!$1:$1048576,AZ$5-44197+2,FALSE)=0,"",VLOOKUP($G12,DONNEES!$1:$1048576,AZ$5-44197+2,FALSE))</f>
        <v/>
      </c>
    </row>
    <row r="13" spans="1:52" x14ac:dyDescent="0.25">
      <c r="A13">
        <v>2</v>
      </c>
      <c r="B13" s="29"/>
      <c r="C13" s="29"/>
      <c r="D13" s="29"/>
      <c r="E13" s="29"/>
      <c r="F13" s="29"/>
      <c r="G13" s="29" t="s">
        <v>44</v>
      </c>
      <c r="H13" s="25"/>
      <c r="I13" s="26"/>
      <c r="J13" s="27"/>
      <c r="K13" s="28" t="str">
        <f>IF(VLOOKUP($G13,DONNEES!$1:$1048576,K$5-44197+2,FALSE)=0,"",VLOOKUP($G13,DONNEES!$1:$1048576,K$5-44197+2,FALSE))</f>
        <v/>
      </c>
      <c r="L13" s="28" t="str">
        <f>IF(VLOOKUP($G13,DONNEES!$1:$1048576,L$5-44197+2,FALSE)=0,"",VLOOKUP($G13,DONNEES!$1:$1048576,L$5-44197+2,FALSE))</f>
        <v/>
      </c>
      <c r="M13" s="28" t="str">
        <f>IF(VLOOKUP($G13,DONNEES!$1:$1048576,M$5-44197+2,FALSE)=0,"",VLOOKUP($G13,DONNEES!$1:$1048576,M$5-44197+2,FALSE))</f>
        <v/>
      </c>
      <c r="N13" s="28" t="str">
        <f>IF(VLOOKUP($G13,DONNEES!$1:$1048576,N$5-44197+2,FALSE)=0,"",VLOOKUP($G13,DONNEES!$1:$1048576,N$5-44197+2,FALSE))</f>
        <v>MIS</v>
      </c>
      <c r="O13" s="28" t="str">
        <f>IF(VLOOKUP($G13,DONNEES!$1:$1048576,O$5-44197+2,FALSE)=0,"",VLOOKUP($G13,DONNEES!$1:$1048576,O$5-44197+2,FALSE))</f>
        <v/>
      </c>
      <c r="P13" s="28" t="str">
        <f>IF(VLOOKUP($G13,DONNEES!$1:$1048576,P$5-44197+2,FALSE)=0,"",VLOOKUP($G13,DONNEES!$1:$1048576,P$5-44197+2,FALSE))</f>
        <v/>
      </c>
      <c r="Q13" s="28" t="str">
        <f>IF(VLOOKUP($G13,DONNEES!$1:$1048576,Q$5-44197+2,FALSE)=0,"",VLOOKUP($G13,DONNEES!$1:$1048576,Q$5-44197+2,FALSE))</f>
        <v/>
      </c>
      <c r="R13" s="28" t="str">
        <f>IF(VLOOKUP($G13,DONNEES!$1:$1048576,R$5-44197+2,FALSE)=0,"",VLOOKUP($G13,DONNEES!$1:$1048576,R$5-44197+2,FALSE))</f>
        <v/>
      </c>
      <c r="S13" s="28" t="str">
        <f>IF(VLOOKUP($G13,DONNEES!$1:$1048576,S$5-44197+2,FALSE)=0,"",VLOOKUP($G13,DONNEES!$1:$1048576,S$5-44197+2,FALSE))</f>
        <v/>
      </c>
      <c r="T13" s="28" t="str">
        <f>IF(VLOOKUP($G13,DONNEES!$1:$1048576,T$5-44197+2,FALSE)=0,"",VLOOKUP($G13,DONNEES!$1:$1048576,T$5-44197+2,FALSE))</f>
        <v/>
      </c>
      <c r="U13" s="28" t="str">
        <f>IF(VLOOKUP($G13,DONNEES!$1:$1048576,U$5-44197+2,FALSE)=0,"",VLOOKUP($G13,DONNEES!$1:$1048576,U$5-44197+2,FALSE))</f>
        <v/>
      </c>
      <c r="V13" s="28" t="str">
        <f>IF(VLOOKUP($G13,DONNEES!$1:$1048576,V$5-44197+2,FALSE)=0,"",VLOOKUP($G13,DONNEES!$1:$1048576,V$5-44197+2,FALSE))</f>
        <v/>
      </c>
      <c r="W13" s="28" t="str">
        <f>IF(VLOOKUP($G13,DONNEES!$1:$1048576,W$5-44197+2,FALSE)=0,"",VLOOKUP($G13,DONNEES!$1:$1048576,W$5-44197+2,FALSE))</f>
        <v/>
      </c>
      <c r="X13" s="28" t="str">
        <f>IF(VLOOKUP($G13,DONNEES!$1:$1048576,X$5-44197+2,FALSE)=0,"",VLOOKUP($G13,DONNEES!$1:$1048576,X$5-44197+2,FALSE))</f>
        <v/>
      </c>
      <c r="Y13" s="28" t="str">
        <f>IF(VLOOKUP($G13,DONNEES!$1:$1048576,Y$5-44197+2,FALSE)=0,"",VLOOKUP($G13,DONNEES!$1:$1048576,Y$5-44197+2,FALSE))</f>
        <v/>
      </c>
      <c r="Z13" s="28" t="str">
        <f>IF(VLOOKUP($G13,DONNEES!$1:$1048576,Z$5-44197+2,FALSE)=0,"",VLOOKUP($G13,DONNEES!$1:$1048576,Z$5-44197+2,FALSE))</f>
        <v/>
      </c>
      <c r="AA13" s="28" t="str">
        <f>IF(VLOOKUP($G13,DONNEES!$1:$1048576,AA$5-44197+2,FALSE)=0,"",VLOOKUP($G13,DONNEES!$1:$1048576,AA$5-44197+2,FALSE))</f>
        <v/>
      </c>
      <c r="AB13" s="28" t="str">
        <f>IF(VLOOKUP($G13,DONNEES!$1:$1048576,AB$5-44197+2,FALSE)=0,"",VLOOKUP($G13,DONNEES!$1:$1048576,AB$5-44197+2,FALSE))</f>
        <v/>
      </c>
      <c r="AC13" s="28" t="str">
        <f>IF(VLOOKUP($G13,DONNEES!$1:$1048576,AC$5-44197+2,FALSE)=0,"",VLOOKUP($G13,DONNEES!$1:$1048576,AC$5-44197+2,FALSE))</f>
        <v/>
      </c>
      <c r="AD13" s="28" t="str">
        <f>IF(VLOOKUP($G13,DONNEES!$1:$1048576,AD$5-44197+2,FALSE)=0,"",VLOOKUP($G13,DONNEES!$1:$1048576,AD$5-44197+2,FALSE))</f>
        <v/>
      </c>
      <c r="AE13" s="28" t="str">
        <f>IF(VLOOKUP($G13,DONNEES!$1:$1048576,AE$5-44197+2,FALSE)=0,"",VLOOKUP($G13,DONNEES!$1:$1048576,AE$5-44197+2,FALSE))</f>
        <v/>
      </c>
      <c r="AF13" s="28" t="str">
        <f>IF(VLOOKUP($G13,DONNEES!$1:$1048576,AF$5-44197+2,FALSE)=0,"",VLOOKUP($G13,DONNEES!$1:$1048576,AF$5-44197+2,FALSE))</f>
        <v/>
      </c>
      <c r="AG13" s="28" t="str">
        <f>IF(VLOOKUP($G13,DONNEES!$1:$1048576,AG$5-44197+2,FALSE)=0,"",VLOOKUP($G13,DONNEES!$1:$1048576,AG$5-44197+2,FALSE))</f>
        <v/>
      </c>
      <c r="AH13" s="28" t="str">
        <f>IF(VLOOKUP($G13,DONNEES!$1:$1048576,AH$5-44197+2,FALSE)=0,"",VLOOKUP($G13,DONNEES!$1:$1048576,AH$5-44197+2,FALSE))</f>
        <v/>
      </c>
      <c r="AI13" s="28" t="str">
        <f>IF(VLOOKUP($G13,DONNEES!$1:$1048576,AI$5-44197+2,FALSE)=0,"",VLOOKUP($G13,DONNEES!$1:$1048576,AI$5-44197+2,FALSE))</f>
        <v/>
      </c>
      <c r="AJ13" s="28" t="str">
        <f>IF(VLOOKUP($G13,DONNEES!$1:$1048576,AJ$5-44197+2,FALSE)=0,"",VLOOKUP($G13,DONNEES!$1:$1048576,AJ$5-44197+2,FALSE))</f>
        <v/>
      </c>
      <c r="AK13" s="28" t="str">
        <f>IF(VLOOKUP($G13,DONNEES!$1:$1048576,AK$5-44197+2,FALSE)=0,"",VLOOKUP($G13,DONNEES!$1:$1048576,AK$5-44197+2,FALSE))</f>
        <v/>
      </c>
      <c r="AL13" s="28" t="str">
        <f>IF(VLOOKUP($G13,DONNEES!$1:$1048576,AL$5-44197+2,FALSE)=0,"",VLOOKUP($G13,DONNEES!$1:$1048576,AL$5-44197+2,FALSE))</f>
        <v/>
      </c>
      <c r="AM13" s="28" t="str">
        <f>IF(VLOOKUP($G13,DONNEES!$1:$1048576,AM$5-44197+2,FALSE)=0,"",VLOOKUP($G13,DONNEES!$1:$1048576,AM$5-44197+2,FALSE))</f>
        <v/>
      </c>
      <c r="AN13" s="28" t="str">
        <f>IF(VLOOKUP($G13,DONNEES!$1:$1048576,AN$5-44197+2,FALSE)=0,"",VLOOKUP($G13,DONNEES!$1:$1048576,AN$5-44197+2,FALSE))</f>
        <v/>
      </c>
      <c r="AO13" s="28" t="str">
        <f>IF(VLOOKUP($G13,DONNEES!$1:$1048576,AO$5-44197+2,FALSE)=0,"",VLOOKUP($G13,DONNEES!$1:$1048576,AO$5-44197+2,FALSE))</f>
        <v/>
      </c>
      <c r="AP13" s="28" t="str">
        <f>IF(VLOOKUP($G13,DONNEES!$1:$1048576,AP$5-44197+2,FALSE)=0,"",VLOOKUP($G13,DONNEES!$1:$1048576,AP$5-44197+2,FALSE))</f>
        <v/>
      </c>
      <c r="AQ13" s="28" t="str">
        <f>IF(VLOOKUP($G13,DONNEES!$1:$1048576,AQ$5-44197+2,FALSE)=0,"",VLOOKUP($G13,DONNEES!$1:$1048576,AQ$5-44197+2,FALSE))</f>
        <v/>
      </c>
      <c r="AR13" s="28" t="str">
        <f>IF(VLOOKUP($G13,DONNEES!$1:$1048576,AR$5-44197+2,FALSE)=0,"",VLOOKUP($G13,DONNEES!$1:$1048576,AR$5-44197+2,FALSE))</f>
        <v/>
      </c>
      <c r="AS13" s="28" t="str">
        <f>IF(VLOOKUP($G13,DONNEES!$1:$1048576,AS$5-44197+2,FALSE)=0,"",VLOOKUP($G13,DONNEES!$1:$1048576,AS$5-44197+2,FALSE))</f>
        <v/>
      </c>
      <c r="AT13" s="28" t="str">
        <f>IF(VLOOKUP($G13,DONNEES!$1:$1048576,AT$5-44197+2,FALSE)=0,"",VLOOKUP($G13,DONNEES!$1:$1048576,AT$5-44197+2,FALSE))</f>
        <v/>
      </c>
      <c r="AU13" s="28" t="str">
        <f>IF(VLOOKUP($G13,DONNEES!$1:$1048576,AU$5-44197+2,FALSE)=0,"",VLOOKUP($G13,DONNEES!$1:$1048576,AU$5-44197+2,FALSE))</f>
        <v/>
      </c>
      <c r="AV13" s="28" t="str">
        <f>IF(VLOOKUP($G13,DONNEES!$1:$1048576,AV$5-44197+2,FALSE)=0,"",VLOOKUP($G13,DONNEES!$1:$1048576,AV$5-44197+2,FALSE))</f>
        <v/>
      </c>
      <c r="AW13" s="28" t="str">
        <f>IF(VLOOKUP($G13,DONNEES!$1:$1048576,AW$5-44197+2,FALSE)=0,"",VLOOKUP($G13,DONNEES!$1:$1048576,AW$5-44197+2,FALSE))</f>
        <v/>
      </c>
      <c r="AX13" s="28" t="str">
        <f>IF(VLOOKUP($G13,DONNEES!$1:$1048576,AX$5-44197+2,FALSE)=0,"",VLOOKUP($G13,DONNEES!$1:$1048576,AX$5-44197+2,FALSE))</f>
        <v/>
      </c>
      <c r="AY13" s="28" t="str">
        <f>IF(VLOOKUP($G13,DONNEES!$1:$1048576,AY$5-44197+2,FALSE)=0,"",VLOOKUP($G13,DONNEES!$1:$1048576,AY$5-44197+2,FALSE))</f>
        <v/>
      </c>
      <c r="AZ13" s="28" t="str">
        <f>IF(VLOOKUP($G13,DONNEES!$1:$1048576,AZ$5-44197+2,FALSE)=0,"",VLOOKUP($G13,DONNEES!$1:$1048576,AZ$5-44197+2,FALSE))</f>
        <v/>
      </c>
    </row>
    <row r="14" spans="1:52" x14ac:dyDescent="0.25">
      <c r="A14">
        <v>3</v>
      </c>
      <c r="B14" s="29"/>
      <c r="C14" s="29"/>
      <c r="D14" s="29"/>
      <c r="E14" s="29"/>
      <c r="F14" s="29"/>
      <c r="G14" s="29" t="s">
        <v>45</v>
      </c>
      <c r="H14" s="25"/>
      <c r="I14" s="26"/>
      <c r="J14" s="27"/>
      <c r="K14" s="28" t="str">
        <f>IF(VLOOKUP($G14,DONNEES!$1:$1048576,K$5-44197+2,FALSE)=0,"",VLOOKUP($G14,DONNEES!$1:$1048576,K$5-44197+2,FALSE))</f>
        <v/>
      </c>
      <c r="L14" s="28" t="str">
        <f>IF(VLOOKUP($G14,DONNEES!$1:$1048576,L$5-44197+2,FALSE)=0,"",VLOOKUP($G14,DONNEES!$1:$1048576,L$5-44197+2,FALSE))</f>
        <v>PO</v>
      </c>
      <c r="M14" s="28" t="str">
        <f>IF(VLOOKUP($G14,DONNEES!$1:$1048576,M$5-44197+2,FALSE)=0,"",VLOOKUP($G14,DONNEES!$1:$1048576,M$5-44197+2,FALSE))</f>
        <v/>
      </c>
      <c r="N14" s="28" t="str">
        <f>IF(VLOOKUP($G14,DONNEES!$1:$1048576,N$5-44197+2,FALSE)=0,"",VLOOKUP($G14,DONNEES!$1:$1048576,N$5-44197+2,FALSE))</f>
        <v/>
      </c>
      <c r="O14" s="28" t="str">
        <f>IF(VLOOKUP($G14,DONNEES!$1:$1048576,O$5-44197+2,FALSE)=0,"",VLOOKUP($G14,DONNEES!$1:$1048576,O$5-44197+2,FALSE))</f>
        <v/>
      </c>
      <c r="P14" s="28" t="str">
        <f>IF(VLOOKUP($G14,DONNEES!$1:$1048576,P$5-44197+2,FALSE)=0,"",VLOOKUP($G14,DONNEES!$1:$1048576,P$5-44197+2,FALSE))</f>
        <v/>
      </c>
      <c r="Q14" s="28" t="str">
        <f>IF(VLOOKUP($G14,DONNEES!$1:$1048576,Q$5-44197+2,FALSE)=0,"",VLOOKUP($G14,DONNEES!$1:$1048576,Q$5-44197+2,FALSE))</f>
        <v/>
      </c>
      <c r="R14" s="28" t="str">
        <f>IF(VLOOKUP($G14,DONNEES!$1:$1048576,R$5-44197+2,FALSE)=0,"",VLOOKUP($G14,DONNEES!$1:$1048576,R$5-44197+2,FALSE))</f>
        <v/>
      </c>
      <c r="S14" s="28" t="str">
        <f>IF(VLOOKUP($G14,DONNEES!$1:$1048576,S$5-44197+2,FALSE)=0,"",VLOOKUP($G14,DONNEES!$1:$1048576,S$5-44197+2,FALSE))</f>
        <v/>
      </c>
      <c r="T14" s="28" t="str">
        <f>IF(VLOOKUP($G14,DONNEES!$1:$1048576,T$5-44197+2,FALSE)=0,"",VLOOKUP($G14,DONNEES!$1:$1048576,T$5-44197+2,FALSE))</f>
        <v/>
      </c>
      <c r="U14" s="28" t="str">
        <f>IF(VLOOKUP($G14,DONNEES!$1:$1048576,U$5-44197+2,FALSE)=0,"",VLOOKUP($G14,DONNEES!$1:$1048576,U$5-44197+2,FALSE))</f>
        <v/>
      </c>
      <c r="V14" s="28" t="str">
        <f>IF(VLOOKUP($G14,DONNEES!$1:$1048576,V$5-44197+2,FALSE)=0,"",VLOOKUP($G14,DONNEES!$1:$1048576,V$5-44197+2,FALSE))</f>
        <v/>
      </c>
      <c r="W14" s="28" t="str">
        <f>IF(VLOOKUP($G14,DONNEES!$1:$1048576,W$5-44197+2,FALSE)=0,"",VLOOKUP($G14,DONNEES!$1:$1048576,W$5-44197+2,FALSE))</f>
        <v/>
      </c>
      <c r="X14" s="28" t="str">
        <f>IF(VLOOKUP($G14,DONNEES!$1:$1048576,X$5-44197+2,FALSE)=0,"",VLOOKUP($G14,DONNEES!$1:$1048576,X$5-44197+2,FALSE))</f>
        <v/>
      </c>
      <c r="Y14" s="28" t="str">
        <f>IF(VLOOKUP($G14,DONNEES!$1:$1048576,Y$5-44197+2,FALSE)=0,"",VLOOKUP($G14,DONNEES!$1:$1048576,Y$5-44197+2,FALSE))</f>
        <v/>
      </c>
      <c r="Z14" s="28" t="str">
        <f>IF(VLOOKUP($G14,DONNEES!$1:$1048576,Z$5-44197+2,FALSE)=0,"",VLOOKUP($G14,DONNEES!$1:$1048576,Z$5-44197+2,FALSE))</f>
        <v/>
      </c>
      <c r="AA14" s="28" t="str">
        <f>IF(VLOOKUP($G14,DONNEES!$1:$1048576,AA$5-44197+2,FALSE)=0,"",VLOOKUP($G14,DONNEES!$1:$1048576,AA$5-44197+2,FALSE))</f>
        <v/>
      </c>
      <c r="AB14" s="28" t="str">
        <f>IF(VLOOKUP($G14,DONNEES!$1:$1048576,AB$5-44197+2,FALSE)=0,"",VLOOKUP($G14,DONNEES!$1:$1048576,AB$5-44197+2,FALSE))</f>
        <v/>
      </c>
      <c r="AC14" s="28" t="str">
        <f>IF(VLOOKUP($G14,DONNEES!$1:$1048576,AC$5-44197+2,FALSE)=0,"",VLOOKUP($G14,DONNEES!$1:$1048576,AC$5-44197+2,FALSE))</f>
        <v/>
      </c>
      <c r="AD14" s="28" t="str">
        <f>IF(VLOOKUP($G14,DONNEES!$1:$1048576,AD$5-44197+2,FALSE)=0,"",VLOOKUP($G14,DONNEES!$1:$1048576,AD$5-44197+2,FALSE))</f>
        <v/>
      </c>
      <c r="AE14" s="28" t="str">
        <f>IF(VLOOKUP($G14,DONNEES!$1:$1048576,AE$5-44197+2,FALSE)=0,"",VLOOKUP($G14,DONNEES!$1:$1048576,AE$5-44197+2,FALSE))</f>
        <v/>
      </c>
      <c r="AF14" s="28" t="str">
        <f>IF(VLOOKUP($G14,DONNEES!$1:$1048576,AF$5-44197+2,FALSE)=0,"",VLOOKUP($G14,DONNEES!$1:$1048576,AF$5-44197+2,FALSE))</f>
        <v/>
      </c>
      <c r="AG14" s="28" t="str">
        <f>IF(VLOOKUP($G14,DONNEES!$1:$1048576,AG$5-44197+2,FALSE)=0,"",VLOOKUP($G14,DONNEES!$1:$1048576,AG$5-44197+2,FALSE))</f>
        <v/>
      </c>
      <c r="AH14" s="28" t="str">
        <f>IF(VLOOKUP($G14,DONNEES!$1:$1048576,AH$5-44197+2,FALSE)=0,"",VLOOKUP($G14,DONNEES!$1:$1048576,AH$5-44197+2,FALSE))</f>
        <v/>
      </c>
      <c r="AI14" s="28" t="str">
        <f>IF(VLOOKUP($G14,DONNEES!$1:$1048576,AI$5-44197+2,FALSE)=0,"",VLOOKUP($G14,DONNEES!$1:$1048576,AI$5-44197+2,FALSE))</f>
        <v/>
      </c>
      <c r="AJ14" s="28" t="str">
        <f>IF(VLOOKUP($G14,DONNEES!$1:$1048576,AJ$5-44197+2,FALSE)=0,"",VLOOKUP($G14,DONNEES!$1:$1048576,AJ$5-44197+2,FALSE))</f>
        <v/>
      </c>
      <c r="AK14" s="28" t="str">
        <f>IF(VLOOKUP($G14,DONNEES!$1:$1048576,AK$5-44197+2,FALSE)=0,"",VLOOKUP($G14,DONNEES!$1:$1048576,AK$5-44197+2,FALSE))</f>
        <v/>
      </c>
      <c r="AL14" s="28" t="str">
        <f>IF(VLOOKUP($G14,DONNEES!$1:$1048576,AL$5-44197+2,FALSE)=0,"",VLOOKUP($G14,DONNEES!$1:$1048576,AL$5-44197+2,FALSE))</f>
        <v/>
      </c>
      <c r="AM14" s="28" t="str">
        <f>IF(VLOOKUP($G14,DONNEES!$1:$1048576,AM$5-44197+2,FALSE)=0,"",VLOOKUP($G14,DONNEES!$1:$1048576,AM$5-44197+2,FALSE))</f>
        <v/>
      </c>
      <c r="AN14" s="28" t="str">
        <f>IF(VLOOKUP($G14,DONNEES!$1:$1048576,AN$5-44197+2,FALSE)=0,"",VLOOKUP($G14,DONNEES!$1:$1048576,AN$5-44197+2,FALSE))</f>
        <v/>
      </c>
      <c r="AO14" s="28" t="str">
        <f>IF(VLOOKUP($G14,DONNEES!$1:$1048576,AO$5-44197+2,FALSE)=0,"",VLOOKUP($G14,DONNEES!$1:$1048576,AO$5-44197+2,FALSE))</f>
        <v/>
      </c>
      <c r="AP14" s="28" t="str">
        <f>IF(VLOOKUP($G14,DONNEES!$1:$1048576,AP$5-44197+2,FALSE)=0,"",VLOOKUP($G14,DONNEES!$1:$1048576,AP$5-44197+2,FALSE))</f>
        <v/>
      </c>
      <c r="AQ14" s="28" t="str">
        <f>IF(VLOOKUP($G14,DONNEES!$1:$1048576,AQ$5-44197+2,FALSE)=0,"",VLOOKUP($G14,DONNEES!$1:$1048576,AQ$5-44197+2,FALSE))</f>
        <v/>
      </c>
      <c r="AR14" s="28" t="str">
        <f>IF(VLOOKUP($G14,DONNEES!$1:$1048576,AR$5-44197+2,FALSE)=0,"",VLOOKUP($G14,DONNEES!$1:$1048576,AR$5-44197+2,FALSE))</f>
        <v/>
      </c>
      <c r="AS14" s="28" t="str">
        <f>IF(VLOOKUP($G14,DONNEES!$1:$1048576,AS$5-44197+2,FALSE)=0,"",VLOOKUP($G14,DONNEES!$1:$1048576,AS$5-44197+2,FALSE))</f>
        <v/>
      </c>
      <c r="AT14" s="28" t="str">
        <f>IF(VLOOKUP($G14,DONNEES!$1:$1048576,AT$5-44197+2,FALSE)=0,"",VLOOKUP($G14,DONNEES!$1:$1048576,AT$5-44197+2,FALSE))</f>
        <v/>
      </c>
      <c r="AU14" s="28" t="str">
        <f>IF(VLOOKUP($G14,DONNEES!$1:$1048576,AU$5-44197+2,FALSE)=0,"",VLOOKUP($G14,DONNEES!$1:$1048576,AU$5-44197+2,FALSE))</f>
        <v/>
      </c>
      <c r="AV14" s="28" t="str">
        <f>IF(VLOOKUP($G14,DONNEES!$1:$1048576,AV$5-44197+2,FALSE)=0,"",VLOOKUP($G14,DONNEES!$1:$1048576,AV$5-44197+2,FALSE))</f>
        <v/>
      </c>
      <c r="AW14" s="28" t="str">
        <f>IF(VLOOKUP($G14,DONNEES!$1:$1048576,AW$5-44197+2,FALSE)=0,"",VLOOKUP($G14,DONNEES!$1:$1048576,AW$5-44197+2,FALSE))</f>
        <v/>
      </c>
      <c r="AX14" s="28" t="str">
        <f>IF(VLOOKUP($G14,DONNEES!$1:$1048576,AX$5-44197+2,FALSE)=0,"",VLOOKUP($G14,DONNEES!$1:$1048576,AX$5-44197+2,FALSE))</f>
        <v/>
      </c>
      <c r="AY14" s="28" t="str">
        <f>IF(VLOOKUP($G14,DONNEES!$1:$1048576,AY$5-44197+2,FALSE)=0,"",VLOOKUP($G14,DONNEES!$1:$1048576,AY$5-44197+2,FALSE))</f>
        <v/>
      </c>
      <c r="AZ14" s="28" t="str">
        <f>IF(VLOOKUP($G14,DONNEES!$1:$1048576,AZ$5-44197+2,FALSE)=0,"",VLOOKUP($G14,DONNEES!$1:$1048576,AZ$5-44197+2,FALSE))</f>
        <v/>
      </c>
    </row>
    <row r="15" spans="1:52" x14ac:dyDescent="0.25">
      <c r="A15">
        <v>6</v>
      </c>
      <c r="B15" s="29"/>
      <c r="C15" s="29"/>
      <c r="D15" s="29"/>
      <c r="E15" s="29"/>
      <c r="F15" s="29"/>
      <c r="G15" s="29" t="s">
        <v>46</v>
      </c>
      <c r="H15" s="25"/>
      <c r="I15" s="26"/>
      <c r="J15" s="27"/>
      <c r="K15" s="28" t="str">
        <f>IF(VLOOKUP($G15,DONNEES!$1:$1048576,K$5-44197+2,FALSE)=0,"",VLOOKUP($G15,DONNEES!$1:$1048576,K$5-44197+2,FALSE))</f>
        <v/>
      </c>
      <c r="L15" s="28" t="str">
        <f>IF(VLOOKUP($G15,DONNEES!$1:$1048576,L$5-44197+2,FALSE)=0,"",VLOOKUP($G15,DONNEES!$1:$1048576,L$5-44197+2,FALSE))</f>
        <v/>
      </c>
      <c r="M15" s="28" t="str">
        <f>IF(VLOOKUP($G15,DONNEES!$1:$1048576,M$5-44197+2,FALSE)=0,"",VLOOKUP($G15,DONNEES!$1:$1048576,M$5-44197+2,FALSE))</f>
        <v/>
      </c>
      <c r="N15" s="28" t="str">
        <f>IF(VLOOKUP($G15,DONNEES!$1:$1048576,N$5-44197+2,FALSE)=0,"",VLOOKUP($G15,DONNEES!$1:$1048576,N$5-44197+2,FALSE))</f>
        <v/>
      </c>
      <c r="O15" s="28" t="str">
        <f>IF(VLOOKUP($G15,DONNEES!$1:$1048576,O$5-44197+2,FALSE)=0,"",VLOOKUP($G15,DONNEES!$1:$1048576,O$5-44197+2,FALSE))</f>
        <v/>
      </c>
      <c r="P15" s="28" t="str">
        <f>IF(VLOOKUP($G15,DONNEES!$1:$1048576,P$5-44197+2,FALSE)=0,"",VLOOKUP($G15,DONNEES!$1:$1048576,P$5-44197+2,FALSE))</f>
        <v/>
      </c>
      <c r="Q15" s="28" t="str">
        <f>IF(VLOOKUP($G15,DONNEES!$1:$1048576,Q$5-44197+2,FALSE)=0,"",VLOOKUP($G15,DONNEES!$1:$1048576,Q$5-44197+2,FALSE))</f>
        <v/>
      </c>
      <c r="R15" s="28" t="str">
        <f>IF(VLOOKUP($G15,DONNEES!$1:$1048576,R$5-44197+2,FALSE)=0,"",VLOOKUP($G15,DONNEES!$1:$1048576,R$5-44197+2,FALSE))</f>
        <v/>
      </c>
      <c r="S15" s="28" t="str">
        <f>IF(VLOOKUP($G15,DONNEES!$1:$1048576,S$5-44197+2,FALSE)=0,"",VLOOKUP($G15,DONNEES!$1:$1048576,S$5-44197+2,FALSE))</f>
        <v/>
      </c>
      <c r="T15" s="28" t="str">
        <f>IF(VLOOKUP($G15,DONNEES!$1:$1048576,T$5-44197+2,FALSE)=0,"",VLOOKUP($G15,DONNEES!$1:$1048576,T$5-44197+2,FALSE))</f>
        <v/>
      </c>
      <c r="U15" s="28" t="str">
        <f>IF(VLOOKUP($G15,DONNEES!$1:$1048576,U$5-44197+2,FALSE)=0,"",VLOOKUP($G15,DONNEES!$1:$1048576,U$5-44197+2,FALSE))</f>
        <v/>
      </c>
      <c r="V15" s="28" t="str">
        <f>IF(VLOOKUP($G15,DONNEES!$1:$1048576,V$5-44197+2,FALSE)=0,"",VLOOKUP($G15,DONNEES!$1:$1048576,V$5-44197+2,FALSE))</f>
        <v/>
      </c>
      <c r="W15" s="28" t="str">
        <f>IF(VLOOKUP($G15,DONNEES!$1:$1048576,W$5-44197+2,FALSE)=0,"",VLOOKUP($G15,DONNEES!$1:$1048576,W$5-44197+2,FALSE))</f>
        <v/>
      </c>
      <c r="X15" s="28" t="str">
        <f>IF(VLOOKUP($G15,DONNEES!$1:$1048576,X$5-44197+2,FALSE)=0,"",VLOOKUP($G15,DONNEES!$1:$1048576,X$5-44197+2,FALSE))</f>
        <v/>
      </c>
      <c r="Y15" s="28" t="str">
        <f>IF(VLOOKUP($G15,DONNEES!$1:$1048576,Y$5-44197+2,FALSE)=0,"",VLOOKUP($G15,DONNEES!$1:$1048576,Y$5-44197+2,FALSE))</f>
        <v/>
      </c>
      <c r="Z15" s="28" t="str">
        <f>IF(VLOOKUP($G15,DONNEES!$1:$1048576,Z$5-44197+2,FALSE)=0,"",VLOOKUP($G15,DONNEES!$1:$1048576,Z$5-44197+2,FALSE))</f>
        <v/>
      </c>
      <c r="AA15" s="28" t="str">
        <f>IF(VLOOKUP($G15,DONNEES!$1:$1048576,AA$5-44197+2,FALSE)=0,"",VLOOKUP($G15,DONNEES!$1:$1048576,AA$5-44197+2,FALSE))</f>
        <v/>
      </c>
      <c r="AB15" s="28" t="str">
        <f>IF(VLOOKUP($G15,DONNEES!$1:$1048576,AB$5-44197+2,FALSE)=0,"",VLOOKUP($G15,DONNEES!$1:$1048576,AB$5-44197+2,FALSE))</f>
        <v/>
      </c>
      <c r="AC15" s="28" t="str">
        <f>IF(VLOOKUP($G15,DONNEES!$1:$1048576,AC$5-44197+2,FALSE)=0,"",VLOOKUP($G15,DONNEES!$1:$1048576,AC$5-44197+2,FALSE))</f>
        <v/>
      </c>
      <c r="AD15" s="28" t="str">
        <f>IF(VLOOKUP($G15,DONNEES!$1:$1048576,AD$5-44197+2,FALSE)=0,"",VLOOKUP($G15,DONNEES!$1:$1048576,AD$5-44197+2,FALSE))</f>
        <v/>
      </c>
      <c r="AE15" s="28" t="str">
        <f>IF(VLOOKUP($G15,DONNEES!$1:$1048576,AE$5-44197+2,FALSE)=0,"",VLOOKUP($G15,DONNEES!$1:$1048576,AE$5-44197+2,FALSE))</f>
        <v/>
      </c>
      <c r="AF15" s="28" t="str">
        <f>IF(VLOOKUP($G15,DONNEES!$1:$1048576,AF$5-44197+2,FALSE)=0,"",VLOOKUP($G15,DONNEES!$1:$1048576,AF$5-44197+2,FALSE))</f>
        <v/>
      </c>
      <c r="AG15" s="28" t="str">
        <f>IF(VLOOKUP($G15,DONNEES!$1:$1048576,AG$5-44197+2,FALSE)=0,"",VLOOKUP($G15,DONNEES!$1:$1048576,AG$5-44197+2,FALSE))</f>
        <v/>
      </c>
      <c r="AH15" s="28" t="str">
        <f>IF(VLOOKUP($G15,DONNEES!$1:$1048576,AH$5-44197+2,FALSE)=0,"",VLOOKUP($G15,DONNEES!$1:$1048576,AH$5-44197+2,FALSE))</f>
        <v/>
      </c>
      <c r="AI15" s="28" t="str">
        <f>IF(VLOOKUP($G15,DONNEES!$1:$1048576,AI$5-44197+2,FALSE)=0,"",VLOOKUP($G15,DONNEES!$1:$1048576,AI$5-44197+2,FALSE))</f>
        <v/>
      </c>
      <c r="AJ15" s="28" t="str">
        <f>IF(VLOOKUP($G15,DONNEES!$1:$1048576,AJ$5-44197+2,FALSE)=0,"",VLOOKUP($G15,DONNEES!$1:$1048576,AJ$5-44197+2,FALSE))</f>
        <v/>
      </c>
      <c r="AK15" s="28" t="str">
        <f>IF(VLOOKUP($G15,DONNEES!$1:$1048576,AK$5-44197+2,FALSE)=0,"",VLOOKUP($G15,DONNEES!$1:$1048576,AK$5-44197+2,FALSE))</f>
        <v/>
      </c>
      <c r="AL15" s="28" t="str">
        <f>IF(VLOOKUP($G15,DONNEES!$1:$1048576,AL$5-44197+2,FALSE)=0,"",VLOOKUP($G15,DONNEES!$1:$1048576,AL$5-44197+2,FALSE))</f>
        <v/>
      </c>
      <c r="AM15" s="28" t="str">
        <f>IF(VLOOKUP($G15,DONNEES!$1:$1048576,AM$5-44197+2,FALSE)=0,"",VLOOKUP($G15,DONNEES!$1:$1048576,AM$5-44197+2,FALSE))</f>
        <v/>
      </c>
      <c r="AN15" s="28" t="str">
        <f>IF(VLOOKUP($G15,DONNEES!$1:$1048576,AN$5-44197+2,FALSE)=0,"",VLOOKUP($G15,DONNEES!$1:$1048576,AN$5-44197+2,FALSE))</f>
        <v/>
      </c>
      <c r="AO15" s="28" t="str">
        <f>IF(VLOOKUP($G15,DONNEES!$1:$1048576,AO$5-44197+2,FALSE)=0,"",VLOOKUP($G15,DONNEES!$1:$1048576,AO$5-44197+2,FALSE))</f>
        <v/>
      </c>
      <c r="AP15" s="28" t="str">
        <f>IF(VLOOKUP($G15,DONNEES!$1:$1048576,AP$5-44197+2,FALSE)=0,"",VLOOKUP($G15,DONNEES!$1:$1048576,AP$5-44197+2,FALSE))</f>
        <v/>
      </c>
      <c r="AQ15" s="28" t="str">
        <f>IF(VLOOKUP($G15,DONNEES!$1:$1048576,AQ$5-44197+2,FALSE)=0,"",VLOOKUP($G15,DONNEES!$1:$1048576,AQ$5-44197+2,FALSE))</f>
        <v/>
      </c>
      <c r="AR15" s="28" t="str">
        <f>IF(VLOOKUP($G15,DONNEES!$1:$1048576,AR$5-44197+2,FALSE)=0,"",VLOOKUP($G15,DONNEES!$1:$1048576,AR$5-44197+2,FALSE))</f>
        <v/>
      </c>
      <c r="AS15" s="28" t="str">
        <f>IF(VLOOKUP($G15,DONNEES!$1:$1048576,AS$5-44197+2,FALSE)=0,"",VLOOKUP($G15,DONNEES!$1:$1048576,AS$5-44197+2,FALSE))</f>
        <v/>
      </c>
      <c r="AT15" s="28" t="str">
        <f>IF(VLOOKUP($G15,DONNEES!$1:$1048576,AT$5-44197+2,FALSE)=0,"",VLOOKUP($G15,DONNEES!$1:$1048576,AT$5-44197+2,FALSE))</f>
        <v/>
      </c>
      <c r="AU15" s="28" t="str">
        <f>IF(VLOOKUP($G15,DONNEES!$1:$1048576,AU$5-44197+2,FALSE)=0,"",VLOOKUP($G15,DONNEES!$1:$1048576,AU$5-44197+2,FALSE))</f>
        <v/>
      </c>
      <c r="AV15" s="28" t="str">
        <f>IF(VLOOKUP($G15,DONNEES!$1:$1048576,AV$5-44197+2,FALSE)=0,"",VLOOKUP($G15,DONNEES!$1:$1048576,AV$5-44197+2,FALSE))</f>
        <v/>
      </c>
      <c r="AW15" s="28" t="str">
        <f>IF(VLOOKUP($G15,DONNEES!$1:$1048576,AW$5-44197+2,FALSE)=0,"",VLOOKUP($G15,DONNEES!$1:$1048576,AW$5-44197+2,FALSE))</f>
        <v/>
      </c>
      <c r="AX15" s="28" t="str">
        <f>IF(VLOOKUP($G15,DONNEES!$1:$1048576,AX$5-44197+2,FALSE)=0,"",VLOOKUP($G15,DONNEES!$1:$1048576,AX$5-44197+2,FALSE))</f>
        <v/>
      </c>
      <c r="AY15" s="28" t="str">
        <f>IF(VLOOKUP($G15,DONNEES!$1:$1048576,AY$5-44197+2,FALSE)=0,"",VLOOKUP($G15,DONNEES!$1:$1048576,AY$5-44197+2,FALSE))</f>
        <v/>
      </c>
      <c r="AZ15" s="28" t="str">
        <f>IF(VLOOKUP($G15,DONNEES!$1:$1048576,AZ$5-44197+2,FALSE)=0,"",VLOOKUP($G15,DONNEES!$1:$1048576,AZ$5-44197+2,FALSE))</f>
        <v/>
      </c>
    </row>
    <row r="16" spans="1:52" x14ac:dyDescent="0.25">
      <c r="A16">
        <v>8</v>
      </c>
      <c r="B16" s="29"/>
      <c r="C16" s="29"/>
      <c r="D16" s="29"/>
      <c r="E16" s="29"/>
      <c r="F16" s="29"/>
      <c r="G16" s="29" t="s">
        <v>47</v>
      </c>
      <c r="H16" s="25"/>
      <c r="I16" s="26"/>
      <c r="J16" s="27"/>
      <c r="K16" s="28" t="str">
        <f>IF(VLOOKUP($G16,DONNEES!$1:$1048576,K$5-44197+2,FALSE)=0,"",VLOOKUP($G16,DONNEES!$1:$1048576,K$5-44197+2,FALSE))</f>
        <v>PLD</v>
      </c>
      <c r="L16" s="28" t="str">
        <f>IF(VLOOKUP($G16,DONNEES!$1:$1048576,L$5-44197+2,FALSE)=0,"",VLOOKUP($G16,DONNEES!$1:$1048576,L$5-44197+2,FALSE))</f>
        <v>PLD</v>
      </c>
      <c r="M16" s="28" t="str">
        <f>IF(VLOOKUP($G16,DONNEES!$1:$1048576,M$5-44197+2,FALSE)=0,"",VLOOKUP($G16,DONNEES!$1:$1048576,M$5-44197+2,FALSE))</f>
        <v>PLD</v>
      </c>
      <c r="N16" s="28" t="str">
        <f>IF(VLOOKUP($G16,DONNEES!$1:$1048576,N$5-44197+2,FALSE)=0,"",VLOOKUP($G16,DONNEES!$1:$1048576,N$5-44197+2,FALSE))</f>
        <v>PLD</v>
      </c>
      <c r="O16" s="28" t="str">
        <f>IF(VLOOKUP($G16,DONNEES!$1:$1048576,O$5-44197+2,FALSE)=0,"",VLOOKUP($G16,DONNEES!$1:$1048576,O$5-44197+2,FALSE))</f>
        <v>PLD</v>
      </c>
      <c r="P16" s="28" t="str">
        <f>IF(VLOOKUP($G16,DONNEES!$1:$1048576,P$5-44197+2,FALSE)=0,"",VLOOKUP($G16,DONNEES!$1:$1048576,P$5-44197+2,FALSE))</f>
        <v>PLD</v>
      </c>
      <c r="Q16" s="28" t="str">
        <f>IF(VLOOKUP($G16,DONNEES!$1:$1048576,Q$5-44197+2,FALSE)=0,"",VLOOKUP($G16,DONNEES!$1:$1048576,Q$5-44197+2,FALSE))</f>
        <v>PLD</v>
      </c>
      <c r="R16" s="28" t="str">
        <f>IF(VLOOKUP($G16,DONNEES!$1:$1048576,R$5-44197+2,FALSE)=0,"",VLOOKUP($G16,DONNEES!$1:$1048576,R$5-44197+2,FALSE))</f>
        <v>PLD</v>
      </c>
      <c r="S16" s="28" t="str">
        <f>IF(VLOOKUP($G16,DONNEES!$1:$1048576,S$5-44197+2,FALSE)=0,"",VLOOKUP($G16,DONNEES!$1:$1048576,S$5-44197+2,FALSE))</f>
        <v/>
      </c>
      <c r="T16" s="28" t="str">
        <f>IF(VLOOKUP($G16,DONNEES!$1:$1048576,T$5-44197+2,FALSE)=0,"",VLOOKUP($G16,DONNEES!$1:$1048576,T$5-44197+2,FALSE))</f>
        <v/>
      </c>
      <c r="U16" s="28" t="str">
        <f>IF(VLOOKUP($G16,DONNEES!$1:$1048576,U$5-44197+2,FALSE)=0,"",VLOOKUP($G16,DONNEES!$1:$1048576,U$5-44197+2,FALSE))</f>
        <v/>
      </c>
      <c r="V16" s="28" t="str">
        <f>IF(VLOOKUP($G16,DONNEES!$1:$1048576,V$5-44197+2,FALSE)=0,"",VLOOKUP($G16,DONNEES!$1:$1048576,V$5-44197+2,FALSE))</f>
        <v/>
      </c>
      <c r="W16" s="28" t="str">
        <f>IF(VLOOKUP($G16,DONNEES!$1:$1048576,W$5-44197+2,FALSE)=0,"",VLOOKUP($G16,DONNEES!$1:$1048576,W$5-44197+2,FALSE))</f>
        <v/>
      </c>
      <c r="X16" s="28" t="str">
        <f>IF(VLOOKUP($G16,DONNEES!$1:$1048576,X$5-44197+2,FALSE)=0,"",VLOOKUP($G16,DONNEES!$1:$1048576,X$5-44197+2,FALSE))</f>
        <v/>
      </c>
      <c r="Y16" s="28" t="str">
        <f>IF(VLOOKUP($G16,DONNEES!$1:$1048576,Y$5-44197+2,FALSE)=0,"",VLOOKUP($G16,DONNEES!$1:$1048576,Y$5-44197+2,FALSE))</f>
        <v/>
      </c>
      <c r="Z16" s="28" t="str">
        <f>IF(VLOOKUP($G16,DONNEES!$1:$1048576,Z$5-44197+2,FALSE)=0,"",VLOOKUP($G16,DONNEES!$1:$1048576,Z$5-44197+2,FALSE))</f>
        <v/>
      </c>
      <c r="AA16" s="28" t="str">
        <f>IF(VLOOKUP($G16,DONNEES!$1:$1048576,AA$5-44197+2,FALSE)=0,"",VLOOKUP($G16,DONNEES!$1:$1048576,AA$5-44197+2,FALSE))</f>
        <v/>
      </c>
      <c r="AB16" s="28" t="str">
        <f>IF(VLOOKUP($G16,DONNEES!$1:$1048576,AB$5-44197+2,FALSE)=0,"",VLOOKUP($G16,DONNEES!$1:$1048576,AB$5-44197+2,FALSE))</f>
        <v/>
      </c>
      <c r="AC16" s="28" t="str">
        <f>IF(VLOOKUP($G16,DONNEES!$1:$1048576,AC$5-44197+2,FALSE)=0,"",VLOOKUP($G16,DONNEES!$1:$1048576,AC$5-44197+2,FALSE))</f>
        <v/>
      </c>
      <c r="AD16" s="28" t="str">
        <f>IF(VLOOKUP($G16,DONNEES!$1:$1048576,AD$5-44197+2,FALSE)=0,"",VLOOKUP($G16,DONNEES!$1:$1048576,AD$5-44197+2,FALSE))</f>
        <v/>
      </c>
      <c r="AE16" s="28" t="str">
        <f>IF(VLOOKUP($G16,DONNEES!$1:$1048576,AE$5-44197+2,FALSE)=0,"",VLOOKUP($G16,DONNEES!$1:$1048576,AE$5-44197+2,FALSE))</f>
        <v/>
      </c>
      <c r="AF16" s="28" t="str">
        <f>IF(VLOOKUP($G16,DONNEES!$1:$1048576,AF$5-44197+2,FALSE)=0,"",VLOOKUP($G16,DONNEES!$1:$1048576,AF$5-44197+2,FALSE))</f>
        <v/>
      </c>
      <c r="AG16" s="28" t="str">
        <f>IF(VLOOKUP($G16,DONNEES!$1:$1048576,AG$5-44197+2,FALSE)=0,"",VLOOKUP($G16,DONNEES!$1:$1048576,AG$5-44197+2,FALSE))</f>
        <v/>
      </c>
      <c r="AH16" s="28" t="str">
        <f>IF(VLOOKUP($G16,DONNEES!$1:$1048576,AH$5-44197+2,FALSE)=0,"",VLOOKUP($G16,DONNEES!$1:$1048576,AH$5-44197+2,FALSE))</f>
        <v/>
      </c>
      <c r="AI16" s="28" t="str">
        <f>IF(VLOOKUP($G16,DONNEES!$1:$1048576,AI$5-44197+2,FALSE)=0,"",VLOOKUP($G16,DONNEES!$1:$1048576,AI$5-44197+2,FALSE))</f>
        <v/>
      </c>
      <c r="AJ16" s="28" t="str">
        <f>IF(VLOOKUP($G16,DONNEES!$1:$1048576,AJ$5-44197+2,FALSE)=0,"",VLOOKUP($G16,DONNEES!$1:$1048576,AJ$5-44197+2,FALSE))</f>
        <v/>
      </c>
      <c r="AK16" s="28" t="str">
        <f>IF(VLOOKUP($G16,DONNEES!$1:$1048576,AK$5-44197+2,FALSE)=0,"",VLOOKUP($G16,DONNEES!$1:$1048576,AK$5-44197+2,FALSE))</f>
        <v/>
      </c>
      <c r="AL16" s="28" t="str">
        <f>IF(VLOOKUP($G16,DONNEES!$1:$1048576,AL$5-44197+2,FALSE)=0,"",VLOOKUP($G16,DONNEES!$1:$1048576,AL$5-44197+2,FALSE))</f>
        <v/>
      </c>
      <c r="AM16" s="28" t="str">
        <f>IF(VLOOKUP($G16,DONNEES!$1:$1048576,AM$5-44197+2,FALSE)=0,"",VLOOKUP($G16,DONNEES!$1:$1048576,AM$5-44197+2,FALSE))</f>
        <v/>
      </c>
      <c r="AN16" s="28" t="str">
        <f>IF(VLOOKUP($G16,DONNEES!$1:$1048576,AN$5-44197+2,FALSE)=0,"",VLOOKUP($G16,DONNEES!$1:$1048576,AN$5-44197+2,FALSE))</f>
        <v/>
      </c>
      <c r="AO16" s="28" t="str">
        <f>IF(VLOOKUP($G16,DONNEES!$1:$1048576,AO$5-44197+2,FALSE)=0,"",VLOOKUP($G16,DONNEES!$1:$1048576,AO$5-44197+2,FALSE))</f>
        <v/>
      </c>
      <c r="AP16" s="28" t="str">
        <f>IF(VLOOKUP($G16,DONNEES!$1:$1048576,AP$5-44197+2,FALSE)=0,"",VLOOKUP($G16,DONNEES!$1:$1048576,AP$5-44197+2,FALSE))</f>
        <v/>
      </c>
      <c r="AQ16" s="28" t="str">
        <f>IF(VLOOKUP($G16,DONNEES!$1:$1048576,AQ$5-44197+2,FALSE)=0,"",VLOOKUP($G16,DONNEES!$1:$1048576,AQ$5-44197+2,FALSE))</f>
        <v/>
      </c>
      <c r="AR16" s="28" t="str">
        <f>IF(VLOOKUP($G16,DONNEES!$1:$1048576,AR$5-44197+2,FALSE)=0,"",VLOOKUP($G16,DONNEES!$1:$1048576,AR$5-44197+2,FALSE))</f>
        <v/>
      </c>
      <c r="AS16" s="28" t="str">
        <f>IF(VLOOKUP($G16,DONNEES!$1:$1048576,AS$5-44197+2,FALSE)=0,"",VLOOKUP($G16,DONNEES!$1:$1048576,AS$5-44197+2,FALSE))</f>
        <v/>
      </c>
      <c r="AT16" s="28" t="str">
        <f>IF(VLOOKUP($G16,DONNEES!$1:$1048576,AT$5-44197+2,FALSE)=0,"",VLOOKUP($G16,DONNEES!$1:$1048576,AT$5-44197+2,FALSE))</f>
        <v/>
      </c>
      <c r="AU16" s="28" t="str">
        <f>IF(VLOOKUP($G16,DONNEES!$1:$1048576,AU$5-44197+2,FALSE)=0,"",VLOOKUP($G16,DONNEES!$1:$1048576,AU$5-44197+2,FALSE))</f>
        <v/>
      </c>
      <c r="AV16" s="28" t="str">
        <f>IF(VLOOKUP($G16,DONNEES!$1:$1048576,AV$5-44197+2,FALSE)=0,"",VLOOKUP($G16,DONNEES!$1:$1048576,AV$5-44197+2,FALSE))</f>
        <v/>
      </c>
      <c r="AW16" s="28" t="str">
        <f>IF(VLOOKUP($G16,DONNEES!$1:$1048576,AW$5-44197+2,FALSE)=0,"",VLOOKUP($G16,DONNEES!$1:$1048576,AW$5-44197+2,FALSE))</f>
        <v/>
      </c>
      <c r="AX16" s="28" t="str">
        <f>IF(VLOOKUP($G16,DONNEES!$1:$1048576,AX$5-44197+2,FALSE)=0,"",VLOOKUP($G16,DONNEES!$1:$1048576,AX$5-44197+2,FALSE))</f>
        <v/>
      </c>
      <c r="AY16" s="28" t="str">
        <f>IF(VLOOKUP($G16,DONNEES!$1:$1048576,AY$5-44197+2,FALSE)=0,"",VLOOKUP($G16,DONNEES!$1:$1048576,AY$5-44197+2,FALSE))</f>
        <v/>
      </c>
      <c r="AZ16" s="28" t="str">
        <f>IF(VLOOKUP($G16,DONNEES!$1:$1048576,AZ$5-44197+2,FALSE)=0,"",VLOOKUP($G16,DONNEES!$1:$1048576,AZ$5-44197+2,FALSE))</f>
        <v/>
      </c>
    </row>
    <row r="17" spans="1:52" x14ac:dyDescent="0.25">
      <c r="A17">
        <v>4</v>
      </c>
      <c r="B17" s="29"/>
      <c r="C17" s="29"/>
      <c r="D17" s="29"/>
      <c r="E17" s="29"/>
      <c r="F17" s="29"/>
      <c r="G17" s="29" t="s">
        <v>48</v>
      </c>
      <c r="H17" s="25"/>
      <c r="I17" s="26"/>
      <c r="J17" s="27"/>
      <c r="K17" s="28" t="str">
        <f>IF(VLOOKUP($G17,DONNEES!$1:$1048576,K$5-44197+2,FALSE)=0,"",VLOOKUP($G17,DONNEES!$1:$1048576,K$5-44197+2,FALSE))</f>
        <v/>
      </c>
      <c r="L17" s="28" t="str">
        <f>IF(VLOOKUP($G17,DONNEES!$1:$1048576,L$5-44197+2,FALSE)=0,"",VLOOKUP($G17,DONNEES!$1:$1048576,L$5-44197+2,FALSE))</f>
        <v/>
      </c>
      <c r="M17" s="28" t="str">
        <f>IF(VLOOKUP($G17,DONNEES!$1:$1048576,M$5-44197+2,FALSE)=0,"",VLOOKUP($G17,DONNEES!$1:$1048576,M$5-44197+2,FALSE))</f>
        <v/>
      </c>
      <c r="N17" s="28" t="str">
        <f>IF(VLOOKUP($G17,DONNEES!$1:$1048576,N$5-44197+2,FALSE)=0,"",VLOOKUP($G17,DONNEES!$1:$1048576,N$5-44197+2,FALSE))</f>
        <v/>
      </c>
      <c r="O17" s="28" t="str">
        <f>IF(VLOOKUP($G17,DONNEES!$1:$1048576,O$5-44197+2,FALSE)=0,"",VLOOKUP($G17,DONNEES!$1:$1048576,O$5-44197+2,FALSE))</f>
        <v/>
      </c>
      <c r="P17" s="28" t="str">
        <f>IF(VLOOKUP($G17,DONNEES!$1:$1048576,P$5-44197+2,FALSE)=0,"",VLOOKUP($G17,DONNEES!$1:$1048576,P$5-44197+2,FALSE))</f>
        <v/>
      </c>
      <c r="Q17" s="28" t="str">
        <f>IF(VLOOKUP($G17,DONNEES!$1:$1048576,Q$5-44197+2,FALSE)=0,"",VLOOKUP($G17,DONNEES!$1:$1048576,Q$5-44197+2,FALSE))</f>
        <v/>
      </c>
      <c r="R17" s="28" t="str">
        <f>IF(VLOOKUP($G17,DONNEES!$1:$1048576,R$5-44197+2,FALSE)=0,"",VLOOKUP($G17,DONNEES!$1:$1048576,R$5-44197+2,FALSE))</f>
        <v/>
      </c>
      <c r="S17" s="28" t="str">
        <f>IF(VLOOKUP($G17,DONNEES!$1:$1048576,S$5-44197+2,FALSE)=0,"",VLOOKUP($G17,DONNEES!$1:$1048576,S$5-44197+2,FALSE))</f>
        <v/>
      </c>
      <c r="T17" s="28" t="str">
        <f>IF(VLOOKUP($G17,DONNEES!$1:$1048576,T$5-44197+2,FALSE)=0,"",VLOOKUP($G17,DONNEES!$1:$1048576,T$5-44197+2,FALSE))</f>
        <v/>
      </c>
      <c r="U17" s="28" t="str">
        <f>IF(VLOOKUP($G17,DONNEES!$1:$1048576,U$5-44197+2,FALSE)=0,"",VLOOKUP($G17,DONNEES!$1:$1048576,U$5-44197+2,FALSE))</f>
        <v/>
      </c>
      <c r="V17" s="28" t="str">
        <f>IF(VLOOKUP($G17,DONNEES!$1:$1048576,V$5-44197+2,FALSE)=0,"",VLOOKUP($G17,DONNEES!$1:$1048576,V$5-44197+2,FALSE))</f>
        <v/>
      </c>
      <c r="W17" s="28" t="str">
        <f>IF(VLOOKUP($G17,DONNEES!$1:$1048576,W$5-44197+2,FALSE)=0,"",VLOOKUP($G17,DONNEES!$1:$1048576,W$5-44197+2,FALSE))</f>
        <v/>
      </c>
      <c r="X17" s="28" t="str">
        <f>IF(VLOOKUP($G17,DONNEES!$1:$1048576,X$5-44197+2,FALSE)=0,"",VLOOKUP($G17,DONNEES!$1:$1048576,X$5-44197+2,FALSE))</f>
        <v/>
      </c>
      <c r="Y17" s="28" t="str">
        <f>IF(VLOOKUP($G17,DONNEES!$1:$1048576,Y$5-44197+2,FALSE)=0,"",VLOOKUP($G17,DONNEES!$1:$1048576,Y$5-44197+2,FALSE))</f>
        <v/>
      </c>
      <c r="Z17" s="28" t="str">
        <f>IF(VLOOKUP($G17,DONNEES!$1:$1048576,Z$5-44197+2,FALSE)=0,"",VLOOKUP($G17,DONNEES!$1:$1048576,Z$5-44197+2,FALSE))</f>
        <v/>
      </c>
      <c r="AA17" s="28" t="str">
        <f>IF(VLOOKUP($G17,DONNEES!$1:$1048576,AA$5-44197+2,FALSE)=0,"",VLOOKUP($G17,DONNEES!$1:$1048576,AA$5-44197+2,FALSE))</f>
        <v/>
      </c>
      <c r="AB17" s="28" t="str">
        <f>IF(VLOOKUP($G17,DONNEES!$1:$1048576,AB$5-44197+2,FALSE)=0,"",VLOOKUP($G17,DONNEES!$1:$1048576,AB$5-44197+2,FALSE))</f>
        <v/>
      </c>
      <c r="AC17" s="28" t="str">
        <f>IF(VLOOKUP($G17,DONNEES!$1:$1048576,AC$5-44197+2,FALSE)=0,"",VLOOKUP($G17,DONNEES!$1:$1048576,AC$5-44197+2,FALSE))</f>
        <v/>
      </c>
      <c r="AD17" s="28" t="str">
        <f>IF(VLOOKUP($G17,DONNEES!$1:$1048576,AD$5-44197+2,FALSE)=0,"",VLOOKUP($G17,DONNEES!$1:$1048576,AD$5-44197+2,FALSE))</f>
        <v/>
      </c>
      <c r="AE17" s="28" t="str">
        <f>IF(VLOOKUP($G17,DONNEES!$1:$1048576,AE$5-44197+2,FALSE)=0,"",VLOOKUP($G17,DONNEES!$1:$1048576,AE$5-44197+2,FALSE))</f>
        <v/>
      </c>
      <c r="AF17" s="28" t="str">
        <f>IF(VLOOKUP($G17,DONNEES!$1:$1048576,AF$5-44197+2,FALSE)=0,"",VLOOKUP($G17,DONNEES!$1:$1048576,AF$5-44197+2,FALSE))</f>
        <v/>
      </c>
      <c r="AG17" s="28" t="str">
        <f>IF(VLOOKUP($G17,DONNEES!$1:$1048576,AG$5-44197+2,FALSE)=0,"",VLOOKUP($G17,DONNEES!$1:$1048576,AG$5-44197+2,FALSE))</f>
        <v/>
      </c>
      <c r="AH17" s="28" t="str">
        <f>IF(VLOOKUP($G17,DONNEES!$1:$1048576,AH$5-44197+2,FALSE)=0,"",VLOOKUP($G17,DONNEES!$1:$1048576,AH$5-44197+2,FALSE))</f>
        <v/>
      </c>
      <c r="AI17" s="28" t="str">
        <f>IF(VLOOKUP($G17,DONNEES!$1:$1048576,AI$5-44197+2,FALSE)=0,"",VLOOKUP($G17,DONNEES!$1:$1048576,AI$5-44197+2,FALSE))</f>
        <v/>
      </c>
      <c r="AJ17" s="28" t="str">
        <f>IF(VLOOKUP($G17,DONNEES!$1:$1048576,AJ$5-44197+2,FALSE)=0,"",VLOOKUP($G17,DONNEES!$1:$1048576,AJ$5-44197+2,FALSE))</f>
        <v/>
      </c>
      <c r="AK17" s="28" t="str">
        <f>IF(VLOOKUP($G17,DONNEES!$1:$1048576,AK$5-44197+2,FALSE)=0,"",VLOOKUP($G17,DONNEES!$1:$1048576,AK$5-44197+2,FALSE))</f>
        <v/>
      </c>
      <c r="AL17" s="28" t="str">
        <f>IF(VLOOKUP($G17,DONNEES!$1:$1048576,AL$5-44197+2,FALSE)=0,"",VLOOKUP($G17,DONNEES!$1:$1048576,AL$5-44197+2,FALSE))</f>
        <v/>
      </c>
      <c r="AM17" s="28" t="str">
        <f>IF(VLOOKUP($G17,DONNEES!$1:$1048576,AM$5-44197+2,FALSE)=0,"",VLOOKUP($G17,DONNEES!$1:$1048576,AM$5-44197+2,FALSE))</f>
        <v/>
      </c>
      <c r="AN17" s="28" t="str">
        <f>IF(VLOOKUP($G17,DONNEES!$1:$1048576,AN$5-44197+2,FALSE)=0,"",VLOOKUP($G17,DONNEES!$1:$1048576,AN$5-44197+2,FALSE))</f>
        <v/>
      </c>
      <c r="AO17" s="28" t="str">
        <f>IF(VLOOKUP($G17,DONNEES!$1:$1048576,AO$5-44197+2,FALSE)=0,"",VLOOKUP($G17,DONNEES!$1:$1048576,AO$5-44197+2,FALSE))</f>
        <v/>
      </c>
      <c r="AP17" s="28" t="str">
        <f>IF(VLOOKUP($G17,DONNEES!$1:$1048576,AP$5-44197+2,FALSE)=0,"",VLOOKUP($G17,DONNEES!$1:$1048576,AP$5-44197+2,FALSE))</f>
        <v/>
      </c>
      <c r="AQ17" s="28" t="str">
        <f>IF(VLOOKUP($G17,DONNEES!$1:$1048576,AQ$5-44197+2,FALSE)=0,"",VLOOKUP($G17,DONNEES!$1:$1048576,AQ$5-44197+2,FALSE))</f>
        <v/>
      </c>
      <c r="AR17" s="28" t="str">
        <f>IF(VLOOKUP($G17,DONNEES!$1:$1048576,AR$5-44197+2,FALSE)=0,"",VLOOKUP($G17,DONNEES!$1:$1048576,AR$5-44197+2,FALSE))</f>
        <v/>
      </c>
      <c r="AS17" s="28" t="str">
        <f>IF(VLOOKUP($G17,DONNEES!$1:$1048576,AS$5-44197+2,FALSE)=0,"",VLOOKUP($G17,DONNEES!$1:$1048576,AS$5-44197+2,FALSE))</f>
        <v/>
      </c>
      <c r="AT17" s="28" t="str">
        <f>IF(VLOOKUP($G17,DONNEES!$1:$1048576,AT$5-44197+2,FALSE)=0,"",VLOOKUP($G17,DONNEES!$1:$1048576,AT$5-44197+2,FALSE))</f>
        <v/>
      </c>
      <c r="AU17" s="28" t="str">
        <f>IF(VLOOKUP($G17,DONNEES!$1:$1048576,AU$5-44197+2,FALSE)=0,"",VLOOKUP($G17,DONNEES!$1:$1048576,AU$5-44197+2,FALSE))</f>
        <v/>
      </c>
      <c r="AV17" s="28" t="str">
        <f>IF(VLOOKUP($G17,DONNEES!$1:$1048576,AV$5-44197+2,FALSE)=0,"",VLOOKUP($G17,DONNEES!$1:$1048576,AV$5-44197+2,FALSE))</f>
        <v/>
      </c>
      <c r="AW17" s="28" t="str">
        <f>IF(VLOOKUP($G17,DONNEES!$1:$1048576,AW$5-44197+2,FALSE)=0,"",VLOOKUP($G17,DONNEES!$1:$1048576,AW$5-44197+2,FALSE))</f>
        <v/>
      </c>
      <c r="AX17" s="28" t="str">
        <f>IF(VLOOKUP($G17,DONNEES!$1:$1048576,AX$5-44197+2,FALSE)=0,"",VLOOKUP($G17,DONNEES!$1:$1048576,AX$5-44197+2,FALSE))</f>
        <v/>
      </c>
      <c r="AY17" s="28" t="str">
        <f>IF(VLOOKUP($G17,DONNEES!$1:$1048576,AY$5-44197+2,FALSE)=0,"",VLOOKUP($G17,DONNEES!$1:$1048576,AY$5-44197+2,FALSE))</f>
        <v/>
      </c>
      <c r="AZ17" s="28" t="str">
        <f>IF(VLOOKUP($G17,DONNEES!$1:$1048576,AZ$5-44197+2,FALSE)=0,"",VLOOKUP($G17,DONNEES!$1:$1048576,AZ$5-44197+2,FALSE))</f>
        <v/>
      </c>
    </row>
    <row r="18" spans="1:52" x14ac:dyDescent="0.25">
      <c r="A18">
        <v>5</v>
      </c>
      <c r="B18" s="29"/>
      <c r="C18" s="29"/>
      <c r="D18" s="29"/>
      <c r="E18" s="29"/>
      <c r="F18" s="29"/>
      <c r="G18" s="29" t="s">
        <v>49</v>
      </c>
      <c r="H18" s="25"/>
      <c r="I18" s="26"/>
      <c r="J18" s="27"/>
      <c r="K18" s="28" t="str">
        <f>IF(VLOOKUP($G18,DONNEES!$1:$1048576,K$5-44197+2,FALSE)=0,"",VLOOKUP($G18,DONNEES!$1:$1048576,K$5-44197+2,FALSE))</f>
        <v/>
      </c>
      <c r="L18" s="28" t="str">
        <f>IF(VLOOKUP($G18,DONNEES!$1:$1048576,L$5-44197+2,FALSE)=0,"",VLOOKUP($G18,DONNEES!$1:$1048576,L$5-44197+2,FALSE))</f>
        <v/>
      </c>
      <c r="M18" s="28" t="str">
        <f>IF(VLOOKUP($G18,DONNEES!$1:$1048576,M$5-44197+2,FALSE)=0,"",VLOOKUP($G18,DONNEES!$1:$1048576,M$5-44197+2,FALSE))</f>
        <v/>
      </c>
      <c r="N18" s="28" t="str">
        <f>IF(VLOOKUP($G18,DONNEES!$1:$1048576,N$5-44197+2,FALSE)=0,"",VLOOKUP($G18,DONNEES!$1:$1048576,N$5-44197+2,FALSE))</f>
        <v/>
      </c>
      <c r="O18" s="28" t="str">
        <f>IF(VLOOKUP($G18,DONNEES!$1:$1048576,O$5-44197+2,FALSE)=0,"",VLOOKUP($G18,DONNEES!$1:$1048576,O$5-44197+2,FALSE))</f>
        <v/>
      </c>
      <c r="P18" s="28" t="str">
        <f>IF(VLOOKUP($G18,DONNEES!$1:$1048576,P$5-44197+2,FALSE)=0,"",VLOOKUP($G18,DONNEES!$1:$1048576,P$5-44197+2,FALSE))</f>
        <v/>
      </c>
      <c r="Q18" s="28" t="str">
        <f>IF(VLOOKUP($G18,DONNEES!$1:$1048576,Q$5-44197+2,FALSE)=0,"",VLOOKUP($G18,DONNEES!$1:$1048576,Q$5-44197+2,FALSE))</f>
        <v/>
      </c>
      <c r="R18" s="28" t="str">
        <f>IF(VLOOKUP($G18,DONNEES!$1:$1048576,R$5-44197+2,FALSE)=0,"",VLOOKUP($G18,DONNEES!$1:$1048576,R$5-44197+2,FALSE))</f>
        <v/>
      </c>
      <c r="S18" s="28" t="str">
        <f>IF(VLOOKUP($G18,DONNEES!$1:$1048576,S$5-44197+2,FALSE)=0,"",VLOOKUP($G18,DONNEES!$1:$1048576,S$5-44197+2,FALSE))</f>
        <v/>
      </c>
      <c r="T18" s="28" t="str">
        <f>IF(VLOOKUP($G18,DONNEES!$1:$1048576,T$5-44197+2,FALSE)=0,"",VLOOKUP($G18,DONNEES!$1:$1048576,T$5-44197+2,FALSE))</f>
        <v/>
      </c>
      <c r="U18" s="28" t="str">
        <f>IF(VLOOKUP($G18,DONNEES!$1:$1048576,U$5-44197+2,FALSE)=0,"",VLOOKUP($G18,DONNEES!$1:$1048576,U$5-44197+2,FALSE))</f>
        <v/>
      </c>
      <c r="V18" s="28" t="str">
        <f>IF(VLOOKUP($G18,DONNEES!$1:$1048576,V$5-44197+2,FALSE)=0,"",VLOOKUP($G18,DONNEES!$1:$1048576,V$5-44197+2,FALSE))</f>
        <v/>
      </c>
      <c r="W18" s="28" t="str">
        <f>IF(VLOOKUP($G18,DONNEES!$1:$1048576,W$5-44197+2,FALSE)=0,"",VLOOKUP($G18,DONNEES!$1:$1048576,W$5-44197+2,FALSE))</f>
        <v/>
      </c>
      <c r="X18" s="28" t="str">
        <f>IF(VLOOKUP($G18,DONNEES!$1:$1048576,X$5-44197+2,FALSE)=0,"",VLOOKUP($G18,DONNEES!$1:$1048576,X$5-44197+2,FALSE))</f>
        <v/>
      </c>
      <c r="Y18" s="28" t="str">
        <f>IF(VLOOKUP($G18,DONNEES!$1:$1048576,Y$5-44197+2,FALSE)=0,"",VLOOKUP($G18,DONNEES!$1:$1048576,Y$5-44197+2,FALSE))</f>
        <v/>
      </c>
      <c r="Z18" s="28" t="str">
        <f>IF(VLOOKUP($G18,DONNEES!$1:$1048576,Z$5-44197+2,FALSE)=0,"",VLOOKUP($G18,DONNEES!$1:$1048576,Z$5-44197+2,FALSE))</f>
        <v/>
      </c>
      <c r="AA18" s="28" t="str">
        <f>IF(VLOOKUP($G18,DONNEES!$1:$1048576,AA$5-44197+2,FALSE)=0,"",VLOOKUP($G18,DONNEES!$1:$1048576,AA$5-44197+2,FALSE))</f>
        <v/>
      </c>
      <c r="AB18" s="28" t="str">
        <f>IF(VLOOKUP($G18,DONNEES!$1:$1048576,AB$5-44197+2,FALSE)=0,"",VLOOKUP($G18,DONNEES!$1:$1048576,AB$5-44197+2,FALSE))</f>
        <v/>
      </c>
      <c r="AC18" s="28" t="str">
        <f>IF(VLOOKUP($G18,DONNEES!$1:$1048576,AC$5-44197+2,FALSE)=0,"",VLOOKUP($G18,DONNEES!$1:$1048576,AC$5-44197+2,FALSE))</f>
        <v/>
      </c>
      <c r="AD18" s="28" t="str">
        <f>IF(VLOOKUP($G18,DONNEES!$1:$1048576,AD$5-44197+2,FALSE)=0,"",VLOOKUP($G18,DONNEES!$1:$1048576,AD$5-44197+2,FALSE))</f>
        <v/>
      </c>
      <c r="AE18" s="28" t="str">
        <f>IF(VLOOKUP($G18,DONNEES!$1:$1048576,AE$5-44197+2,FALSE)=0,"",VLOOKUP($G18,DONNEES!$1:$1048576,AE$5-44197+2,FALSE))</f>
        <v/>
      </c>
      <c r="AF18" s="28" t="str">
        <f>IF(VLOOKUP($G18,DONNEES!$1:$1048576,AF$5-44197+2,FALSE)=0,"",VLOOKUP($G18,DONNEES!$1:$1048576,AF$5-44197+2,FALSE))</f>
        <v/>
      </c>
      <c r="AG18" s="28" t="str">
        <f>IF(VLOOKUP($G18,DONNEES!$1:$1048576,AG$5-44197+2,FALSE)=0,"",VLOOKUP($G18,DONNEES!$1:$1048576,AG$5-44197+2,FALSE))</f>
        <v/>
      </c>
      <c r="AH18" s="28" t="str">
        <f>IF(VLOOKUP($G18,DONNEES!$1:$1048576,AH$5-44197+2,FALSE)=0,"",VLOOKUP($G18,DONNEES!$1:$1048576,AH$5-44197+2,FALSE))</f>
        <v/>
      </c>
      <c r="AI18" s="28" t="str">
        <f>IF(VLOOKUP($G18,DONNEES!$1:$1048576,AI$5-44197+2,FALSE)=0,"",VLOOKUP($G18,DONNEES!$1:$1048576,AI$5-44197+2,FALSE))</f>
        <v/>
      </c>
      <c r="AJ18" s="28" t="str">
        <f>IF(VLOOKUP($G18,DONNEES!$1:$1048576,AJ$5-44197+2,FALSE)=0,"",VLOOKUP($G18,DONNEES!$1:$1048576,AJ$5-44197+2,FALSE))</f>
        <v/>
      </c>
      <c r="AK18" s="28" t="str">
        <f>IF(VLOOKUP($G18,DONNEES!$1:$1048576,AK$5-44197+2,FALSE)=0,"",VLOOKUP($G18,DONNEES!$1:$1048576,AK$5-44197+2,FALSE))</f>
        <v/>
      </c>
      <c r="AL18" s="28" t="str">
        <f>IF(VLOOKUP($G18,DONNEES!$1:$1048576,AL$5-44197+2,FALSE)=0,"",VLOOKUP($G18,DONNEES!$1:$1048576,AL$5-44197+2,FALSE))</f>
        <v/>
      </c>
      <c r="AM18" s="28" t="str">
        <f>IF(VLOOKUP($G18,DONNEES!$1:$1048576,AM$5-44197+2,FALSE)=0,"",VLOOKUP($G18,DONNEES!$1:$1048576,AM$5-44197+2,FALSE))</f>
        <v/>
      </c>
      <c r="AN18" s="28" t="str">
        <f>IF(VLOOKUP($G18,DONNEES!$1:$1048576,AN$5-44197+2,FALSE)=0,"",VLOOKUP($G18,DONNEES!$1:$1048576,AN$5-44197+2,FALSE))</f>
        <v>STG</v>
      </c>
      <c r="AO18" s="28" t="str">
        <f>IF(VLOOKUP($G18,DONNEES!$1:$1048576,AO$5-44197+2,FALSE)=0,"",VLOOKUP($G18,DONNEES!$1:$1048576,AO$5-44197+2,FALSE))</f>
        <v>STG</v>
      </c>
      <c r="AP18" s="28" t="str">
        <f>IF(VLOOKUP($G18,DONNEES!$1:$1048576,AP$5-44197+2,FALSE)=0,"",VLOOKUP($G18,DONNEES!$1:$1048576,AP$5-44197+2,FALSE))</f>
        <v>STG</v>
      </c>
      <c r="AQ18" s="28" t="str">
        <f>IF(VLOOKUP($G18,DONNEES!$1:$1048576,AQ$5-44197+2,FALSE)=0,"",VLOOKUP($G18,DONNEES!$1:$1048576,AQ$5-44197+2,FALSE))</f>
        <v>STG</v>
      </c>
      <c r="AR18" s="28" t="str">
        <f>IF(VLOOKUP($G18,DONNEES!$1:$1048576,AR$5-44197+2,FALSE)=0,"",VLOOKUP($G18,DONNEES!$1:$1048576,AR$5-44197+2,FALSE))</f>
        <v>STG</v>
      </c>
      <c r="AS18" s="28" t="str">
        <f>IF(VLOOKUP($G18,DONNEES!$1:$1048576,AS$5-44197+2,FALSE)=0,"",VLOOKUP($G18,DONNEES!$1:$1048576,AS$5-44197+2,FALSE))</f>
        <v/>
      </c>
      <c r="AT18" s="28" t="str">
        <f>IF(VLOOKUP($G18,DONNEES!$1:$1048576,AT$5-44197+2,FALSE)=0,"",VLOOKUP($G18,DONNEES!$1:$1048576,AT$5-44197+2,FALSE))</f>
        <v/>
      </c>
      <c r="AU18" s="28" t="str">
        <f>IF(VLOOKUP($G18,DONNEES!$1:$1048576,AU$5-44197+2,FALSE)=0,"",VLOOKUP($G18,DONNEES!$1:$1048576,AU$5-44197+2,FALSE))</f>
        <v/>
      </c>
      <c r="AV18" s="28" t="str">
        <f>IF(VLOOKUP($G18,DONNEES!$1:$1048576,AV$5-44197+2,FALSE)=0,"",VLOOKUP($G18,DONNEES!$1:$1048576,AV$5-44197+2,FALSE))</f>
        <v/>
      </c>
      <c r="AW18" s="28" t="str">
        <f>IF(VLOOKUP($G18,DONNEES!$1:$1048576,AW$5-44197+2,FALSE)=0,"",VLOOKUP($G18,DONNEES!$1:$1048576,AW$5-44197+2,FALSE))</f>
        <v/>
      </c>
      <c r="AX18" s="28" t="str">
        <f>IF(VLOOKUP($G18,DONNEES!$1:$1048576,AX$5-44197+2,FALSE)=0,"",VLOOKUP($G18,DONNEES!$1:$1048576,AX$5-44197+2,FALSE))</f>
        <v/>
      </c>
      <c r="AY18" s="28" t="str">
        <f>IF(VLOOKUP($G18,DONNEES!$1:$1048576,AY$5-44197+2,FALSE)=0,"",VLOOKUP($G18,DONNEES!$1:$1048576,AY$5-44197+2,FALSE))</f>
        <v/>
      </c>
      <c r="AZ18" s="28" t="str">
        <f>IF(VLOOKUP($G18,DONNEES!$1:$1048576,AZ$5-44197+2,FALSE)=0,"",VLOOKUP($G18,DONNEES!$1:$1048576,AZ$5-44197+2,FALSE))</f>
        <v/>
      </c>
    </row>
    <row r="19" spans="1:52" x14ac:dyDescent="0.25">
      <c r="A19">
        <v>7</v>
      </c>
      <c r="B19" s="29"/>
      <c r="C19" s="29"/>
      <c r="D19" s="29"/>
      <c r="E19" s="29"/>
      <c r="F19" s="29"/>
      <c r="G19" s="29" t="s">
        <v>50</v>
      </c>
      <c r="H19" s="25"/>
      <c r="I19" s="26"/>
      <c r="J19" s="27"/>
      <c r="K19" s="28" t="str">
        <f>IF(VLOOKUP($G19,DONNEES!$1:$1048576,K$5-44197+2,FALSE)=0,"",VLOOKUP($G19,DONNEES!$1:$1048576,K$5-44197+2,FALSE))</f>
        <v>PO</v>
      </c>
      <c r="L19" s="28" t="str">
        <f>IF(VLOOKUP($G19,DONNEES!$1:$1048576,L$5-44197+2,FALSE)=0,"",VLOOKUP($G19,DONNEES!$1:$1048576,L$5-44197+2,FALSE))</f>
        <v/>
      </c>
      <c r="M19" s="28" t="str">
        <f>IF(VLOOKUP($G19,DONNEES!$1:$1048576,M$5-44197+2,FALSE)=0,"",VLOOKUP($G19,DONNEES!$1:$1048576,M$5-44197+2,FALSE))</f>
        <v/>
      </c>
      <c r="N19" s="28" t="str">
        <f>IF(VLOOKUP($G19,DONNEES!$1:$1048576,N$5-44197+2,FALSE)=0,"",VLOOKUP($G19,DONNEES!$1:$1048576,N$5-44197+2,FALSE))</f>
        <v/>
      </c>
      <c r="O19" s="28" t="str">
        <f>IF(VLOOKUP($G19,DONNEES!$1:$1048576,O$5-44197+2,FALSE)=0,"",VLOOKUP($G19,DONNEES!$1:$1048576,O$5-44197+2,FALSE))</f>
        <v/>
      </c>
      <c r="P19" s="28" t="str">
        <f>IF(VLOOKUP($G19,DONNEES!$1:$1048576,P$5-44197+2,FALSE)=0,"",VLOOKUP($G19,DONNEES!$1:$1048576,P$5-44197+2,FALSE))</f>
        <v/>
      </c>
      <c r="Q19" s="28" t="str">
        <f>IF(VLOOKUP($G19,DONNEES!$1:$1048576,Q$5-44197+2,FALSE)=0,"",VLOOKUP($G19,DONNEES!$1:$1048576,Q$5-44197+2,FALSE))</f>
        <v/>
      </c>
      <c r="R19" s="28" t="str">
        <f>IF(VLOOKUP($G19,DONNEES!$1:$1048576,R$5-44197+2,FALSE)=0,"",VLOOKUP($G19,DONNEES!$1:$1048576,R$5-44197+2,FALSE))</f>
        <v/>
      </c>
      <c r="S19" s="28" t="str">
        <f>IF(VLOOKUP($G19,DONNEES!$1:$1048576,S$5-44197+2,FALSE)=0,"",VLOOKUP($G19,DONNEES!$1:$1048576,S$5-44197+2,FALSE))</f>
        <v/>
      </c>
      <c r="T19" s="28" t="str">
        <f>IF(VLOOKUP($G19,DONNEES!$1:$1048576,T$5-44197+2,FALSE)=0,"",VLOOKUP($G19,DONNEES!$1:$1048576,T$5-44197+2,FALSE))</f>
        <v/>
      </c>
      <c r="U19" s="28" t="str">
        <f>IF(VLOOKUP($G19,DONNEES!$1:$1048576,U$5-44197+2,FALSE)=0,"",VLOOKUP($G19,DONNEES!$1:$1048576,U$5-44197+2,FALSE))</f>
        <v/>
      </c>
      <c r="V19" s="28" t="str">
        <f>IF(VLOOKUP($G19,DONNEES!$1:$1048576,V$5-44197+2,FALSE)=0,"",VLOOKUP($G19,DONNEES!$1:$1048576,V$5-44197+2,FALSE))</f>
        <v/>
      </c>
      <c r="W19" s="28" t="str">
        <f>IF(VLOOKUP($G19,DONNEES!$1:$1048576,W$5-44197+2,FALSE)=0,"",VLOOKUP($G19,DONNEES!$1:$1048576,W$5-44197+2,FALSE))</f>
        <v/>
      </c>
      <c r="X19" s="28" t="str">
        <f>IF(VLOOKUP($G19,DONNEES!$1:$1048576,X$5-44197+2,FALSE)=0,"",VLOOKUP($G19,DONNEES!$1:$1048576,X$5-44197+2,FALSE))</f>
        <v/>
      </c>
      <c r="Y19" s="28" t="str">
        <f>IF(VLOOKUP($G19,DONNEES!$1:$1048576,Y$5-44197+2,FALSE)=0,"",VLOOKUP($G19,DONNEES!$1:$1048576,Y$5-44197+2,FALSE))</f>
        <v/>
      </c>
      <c r="Z19" s="28" t="str">
        <f>IF(VLOOKUP($G19,DONNEES!$1:$1048576,Z$5-44197+2,FALSE)=0,"",VLOOKUP($G19,DONNEES!$1:$1048576,Z$5-44197+2,FALSE))</f>
        <v/>
      </c>
      <c r="AA19" s="28" t="str">
        <f>IF(VLOOKUP($G19,DONNEES!$1:$1048576,AA$5-44197+2,FALSE)=0,"",VLOOKUP($G19,DONNEES!$1:$1048576,AA$5-44197+2,FALSE))</f>
        <v/>
      </c>
      <c r="AB19" s="28" t="str">
        <f>IF(VLOOKUP($G19,DONNEES!$1:$1048576,AB$5-44197+2,FALSE)=0,"",VLOOKUP($G19,DONNEES!$1:$1048576,AB$5-44197+2,FALSE))</f>
        <v/>
      </c>
      <c r="AC19" s="28" t="str">
        <f>IF(VLOOKUP($G19,DONNEES!$1:$1048576,AC$5-44197+2,FALSE)=0,"",VLOOKUP($G19,DONNEES!$1:$1048576,AC$5-44197+2,FALSE))</f>
        <v/>
      </c>
      <c r="AD19" s="28" t="str">
        <f>IF(VLOOKUP($G19,DONNEES!$1:$1048576,AD$5-44197+2,FALSE)=0,"",VLOOKUP($G19,DONNEES!$1:$1048576,AD$5-44197+2,FALSE))</f>
        <v/>
      </c>
      <c r="AE19" s="28" t="str">
        <f>IF(VLOOKUP($G19,DONNEES!$1:$1048576,AE$5-44197+2,FALSE)=0,"",VLOOKUP($G19,DONNEES!$1:$1048576,AE$5-44197+2,FALSE))</f>
        <v/>
      </c>
      <c r="AF19" s="28" t="str">
        <f>IF(VLOOKUP($G19,DONNEES!$1:$1048576,AF$5-44197+2,FALSE)=0,"",VLOOKUP($G19,DONNEES!$1:$1048576,AF$5-44197+2,FALSE))</f>
        <v/>
      </c>
      <c r="AG19" s="28" t="str">
        <f>IF(VLOOKUP($G19,DONNEES!$1:$1048576,AG$5-44197+2,FALSE)=0,"",VLOOKUP($G19,DONNEES!$1:$1048576,AG$5-44197+2,FALSE))</f>
        <v/>
      </c>
      <c r="AH19" s="28" t="str">
        <f>IF(VLOOKUP($G19,DONNEES!$1:$1048576,AH$5-44197+2,FALSE)=0,"",VLOOKUP($G19,DONNEES!$1:$1048576,AH$5-44197+2,FALSE))</f>
        <v/>
      </c>
      <c r="AI19" s="28" t="str">
        <f>IF(VLOOKUP($G19,DONNEES!$1:$1048576,AI$5-44197+2,FALSE)=0,"",VLOOKUP($G19,DONNEES!$1:$1048576,AI$5-44197+2,FALSE))</f>
        <v/>
      </c>
      <c r="AJ19" s="28" t="str">
        <f>IF(VLOOKUP($G19,DONNEES!$1:$1048576,AJ$5-44197+2,FALSE)=0,"",VLOOKUP($G19,DONNEES!$1:$1048576,AJ$5-44197+2,FALSE))</f>
        <v/>
      </c>
      <c r="AK19" s="28" t="str">
        <f>IF(VLOOKUP($G19,DONNEES!$1:$1048576,AK$5-44197+2,FALSE)=0,"",VLOOKUP($G19,DONNEES!$1:$1048576,AK$5-44197+2,FALSE))</f>
        <v/>
      </c>
      <c r="AL19" s="28" t="str">
        <f>IF(VLOOKUP($G19,DONNEES!$1:$1048576,AL$5-44197+2,FALSE)=0,"",VLOOKUP($G19,DONNEES!$1:$1048576,AL$5-44197+2,FALSE))</f>
        <v/>
      </c>
      <c r="AM19" s="28" t="str">
        <f>IF(VLOOKUP($G19,DONNEES!$1:$1048576,AM$5-44197+2,FALSE)=0,"",VLOOKUP($G19,DONNEES!$1:$1048576,AM$5-44197+2,FALSE))</f>
        <v/>
      </c>
      <c r="AN19" s="28" t="str">
        <f>IF(VLOOKUP($G19,DONNEES!$1:$1048576,AN$5-44197+2,FALSE)=0,"",VLOOKUP($G19,DONNEES!$1:$1048576,AN$5-44197+2,FALSE))</f>
        <v/>
      </c>
      <c r="AO19" s="28" t="str">
        <f>IF(VLOOKUP($G19,DONNEES!$1:$1048576,AO$5-44197+2,FALSE)=0,"",VLOOKUP($G19,DONNEES!$1:$1048576,AO$5-44197+2,FALSE))</f>
        <v/>
      </c>
      <c r="AP19" s="28" t="str">
        <f>IF(VLOOKUP($G19,DONNEES!$1:$1048576,AP$5-44197+2,FALSE)=0,"",VLOOKUP($G19,DONNEES!$1:$1048576,AP$5-44197+2,FALSE))</f>
        <v/>
      </c>
      <c r="AQ19" s="28" t="str">
        <f>IF(VLOOKUP($G19,DONNEES!$1:$1048576,AQ$5-44197+2,FALSE)=0,"",VLOOKUP($G19,DONNEES!$1:$1048576,AQ$5-44197+2,FALSE))</f>
        <v/>
      </c>
      <c r="AR19" s="28" t="str">
        <f>IF(VLOOKUP($G19,DONNEES!$1:$1048576,AR$5-44197+2,FALSE)=0,"",VLOOKUP($G19,DONNEES!$1:$1048576,AR$5-44197+2,FALSE))</f>
        <v/>
      </c>
      <c r="AS19" s="28" t="str">
        <f>IF(VLOOKUP($G19,DONNEES!$1:$1048576,AS$5-44197+2,FALSE)=0,"",VLOOKUP($G19,DONNEES!$1:$1048576,AS$5-44197+2,FALSE))</f>
        <v/>
      </c>
      <c r="AT19" s="28" t="str">
        <f>IF(VLOOKUP($G19,DONNEES!$1:$1048576,AT$5-44197+2,FALSE)=0,"",VLOOKUP($G19,DONNEES!$1:$1048576,AT$5-44197+2,FALSE))</f>
        <v/>
      </c>
      <c r="AU19" s="28" t="str">
        <f>IF(VLOOKUP($G19,DONNEES!$1:$1048576,AU$5-44197+2,FALSE)=0,"",VLOOKUP($G19,DONNEES!$1:$1048576,AU$5-44197+2,FALSE))</f>
        <v/>
      </c>
      <c r="AV19" s="28" t="str">
        <f>IF(VLOOKUP($G19,DONNEES!$1:$1048576,AV$5-44197+2,FALSE)=0,"",VLOOKUP($G19,DONNEES!$1:$1048576,AV$5-44197+2,FALSE))</f>
        <v/>
      </c>
      <c r="AW19" s="28" t="str">
        <f>IF(VLOOKUP($G19,DONNEES!$1:$1048576,AW$5-44197+2,FALSE)=0,"",VLOOKUP($G19,DONNEES!$1:$1048576,AW$5-44197+2,FALSE))</f>
        <v/>
      </c>
      <c r="AX19" s="28" t="str">
        <f>IF(VLOOKUP($G19,DONNEES!$1:$1048576,AX$5-44197+2,FALSE)=0,"",VLOOKUP($G19,DONNEES!$1:$1048576,AX$5-44197+2,FALSE))</f>
        <v/>
      </c>
      <c r="AY19" s="28" t="str">
        <f>IF(VLOOKUP($G19,DONNEES!$1:$1048576,AY$5-44197+2,FALSE)=0,"",VLOOKUP($G19,DONNEES!$1:$1048576,AY$5-44197+2,FALSE))</f>
        <v/>
      </c>
      <c r="AZ19" s="28" t="str">
        <f>IF(VLOOKUP($G19,DONNEES!$1:$1048576,AZ$5-44197+2,FALSE)=0,"",VLOOKUP($G19,DONNEES!$1:$1048576,AZ$5-44197+2,FALSE))</f>
        <v/>
      </c>
    </row>
    <row r="20" spans="1:52" x14ac:dyDescent="0.25">
      <c r="A20">
        <v>9</v>
      </c>
      <c r="B20" s="29"/>
      <c r="C20" s="29"/>
      <c r="D20" s="29"/>
      <c r="E20" s="29"/>
      <c r="F20" s="29"/>
      <c r="G20" s="29" t="s">
        <v>51</v>
      </c>
      <c r="H20" s="25"/>
      <c r="I20" s="26"/>
      <c r="J20" s="27"/>
      <c r="K20" s="28" t="str">
        <f>IF(VLOOKUP($G20,DONNEES!$1:$1048576,K$5-44197+2,FALSE)=0,"",VLOOKUP($G20,DONNEES!$1:$1048576,K$5-44197+2,FALSE))</f>
        <v>RS</v>
      </c>
      <c r="L20" s="28" t="str">
        <f>IF(VLOOKUP($G20,DONNEES!$1:$1048576,L$5-44197+2,FALSE)=0,"",VLOOKUP($G20,DONNEES!$1:$1048576,L$5-44197+2,FALSE))</f>
        <v/>
      </c>
      <c r="M20" s="28" t="str">
        <f>IF(VLOOKUP($G20,DONNEES!$1:$1048576,M$5-44197+2,FALSE)=0,"",VLOOKUP($G20,DONNEES!$1:$1048576,M$5-44197+2,FALSE))</f>
        <v/>
      </c>
      <c r="N20" s="28" t="str">
        <f>IF(VLOOKUP($G20,DONNEES!$1:$1048576,N$5-44197+2,FALSE)=0,"",VLOOKUP($G20,DONNEES!$1:$1048576,N$5-44197+2,FALSE))</f>
        <v/>
      </c>
      <c r="O20" s="28" t="str">
        <f>IF(VLOOKUP($G20,DONNEES!$1:$1048576,O$5-44197+2,FALSE)=0,"",VLOOKUP($G20,DONNEES!$1:$1048576,O$5-44197+2,FALSE))</f>
        <v/>
      </c>
      <c r="P20" s="28" t="str">
        <f>IF(VLOOKUP($G20,DONNEES!$1:$1048576,P$5-44197+2,FALSE)=0,"",VLOOKUP($G20,DONNEES!$1:$1048576,P$5-44197+2,FALSE))</f>
        <v/>
      </c>
      <c r="Q20" s="28" t="str">
        <f>IF(VLOOKUP($G20,DONNEES!$1:$1048576,Q$5-44197+2,FALSE)=0,"",VLOOKUP($G20,DONNEES!$1:$1048576,Q$5-44197+2,FALSE))</f>
        <v/>
      </c>
      <c r="R20" s="28" t="str">
        <f>IF(VLOOKUP($G20,DONNEES!$1:$1048576,R$5-44197+2,FALSE)=0,"",VLOOKUP($G20,DONNEES!$1:$1048576,R$5-44197+2,FALSE))</f>
        <v/>
      </c>
      <c r="S20" s="28" t="str">
        <f>IF(VLOOKUP($G20,DONNEES!$1:$1048576,S$5-44197+2,FALSE)=0,"",VLOOKUP($G20,DONNEES!$1:$1048576,S$5-44197+2,FALSE))</f>
        <v>PLD</v>
      </c>
      <c r="T20" s="28" t="str">
        <f>IF(VLOOKUP($G20,DONNEES!$1:$1048576,T$5-44197+2,FALSE)=0,"",VLOOKUP($G20,DONNEES!$1:$1048576,T$5-44197+2,FALSE))</f>
        <v>PLD</v>
      </c>
      <c r="U20" s="28" t="str">
        <f>IF(VLOOKUP($G20,DONNEES!$1:$1048576,U$5-44197+2,FALSE)=0,"",VLOOKUP($G20,DONNEES!$1:$1048576,U$5-44197+2,FALSE))</f>
        <v>PLD</v>
      </c>
      <c r="V20" s="28" t="str">
        <f>IF(VLOOKUP($G20,DONNEES!$1:$1048576,V$5-44197+2,FALSE)=0,"",VLOOKUP($G20,DONNEES!$1:$1048576,V$5-44197+2,FALSE))</f>
        <v>PLD</v>
      </c>
      <c r="W20" s="28" t="str">
        <f>IF(VLOOKUP($G20,DONNEES!$1:$1048576,W$5-44197+2,FALSE)=0,"",VLOOKUP($G20,DONNEES!$1:$1048576,W$5-44197+2,FALSE))</f>
        <v>PLD</v>
      </c>
      <c r="X20" s="28" t="str">
        <f>IF(VLOOKUP($G20,DONNEES!$1:$1048576,X$5-44197+2,FALSE)=0,"",VLOOKUP($G20,DONNEES!$1:$1048576,X$5-44197+2,FALSE))</f>
        <v>PLD</v>
      </c>
      <c r="Y20" s="28" t="str">
        <f>IF(VLOOKUP($G20,DONNEES!$1:$1048576,Y$5-44197+2,FALSE)=0,"",VLOOKUP($G20,DONNEES!$1:$1048576,Y$5-44197+2,FALSE))</f>
        <v>PLD</v>
      </c>
      <c r="Z20" s="28" t="str">
        <f>IF(VLOOKUP($G20,DONNEES!$1:$1048576,Z$5-44197+2,FALSE)=0,"",VLOOKUP($G20,DONNEES!$1:$1048576,Z$5-44197+2,FALSE))</f>
        <v>PLD</v>
      </c>
      <c r="AA20" s="28" t="str">
        <f>IF(VLOOKUP($G20,DONNEES!$1:$1048576,AA$5-44197+2,FALSE)=0,"",VLOOKUP($G20,DONNEES!$1:$1048576,AA$5-44197+2,FALSE))</f>
        <v/>
      </c>
      <c r="AB20" s="28" t="str">
        <f>IF(VLOOKUP($G20,DONNEES!$1:$1048576,AB$5-44197+2,FALSE)=0,"",VLOOKUP($G20,DONNEES!$1:$1048576,AB$5-44197+2,FALSE))</f>
        <v/>
      </c>
      <c r="AC20" s="28" t="str">
        <f>IF(VLOOKUP($G20,DONNEES!$1:$1048576,AC$5-44197+2,FALSE)=0,"",VLOOKUP($G20,DONNEES!$1:$1048576,AC$5-44197+2,FALSE))</f>
        <v/>
      </c>
      <c r="AD20" s="28" t="str">
        <f>IF(VLOOKUP($G20,DONNEES!$1:$1048576,AD$5-44197+2,FALSE)=0,"",VLOOKUP($G20,DONNEES!$1:$1048576,AD$5-44197+2,FALSE))</f>
        <v/>
      </c>
      <c r="AE20" s="28" t="str">
        <f>IF(VLOOKUP($G20,DONNEES!$1:$1048576,AE$5-44197+2,FALSE)=0,"",VLOOKUP($G20,DONNEES!$1:$1048576,AE$5-44197+2,FALSE))</f>
        <v/>
      </c>
      <c r="AF20" s="28" t="str">
        <f>IF(VLOOKUP($G20,DONNEES!$1:$1048576,AF$5-44197+2,FALSE)=0,"",VLOOKUP($G20,DONNEES!$1:$1048576,AF$5-44197+2,FALSE))</f>
        <v/>
      </c>
      <c r="AG20" s="28" t="str">
        <f>IF(VLOOKUP($G20,DONNEES!$1:$1048576,AG$5-44197+2,FALSE)=0,"",VLOOKUP($G20,DONNEES!$1:$1048576,AG$5-44197+2,FALSE))</f>
        <v/>
      </c>
      <c r="AH20" s="28" t="str">
        <f>IF(VLOOKUP($G20,DONNEES!$1:$1048576,AH$5-44197+2,FALSE)=0,"",VLOOKUP($G20,DONNEES!$1:$1048576,AH$5-44197+2,FALSE))</f>
        <v/>
      </c>
      <c r="AI20" s="28" t="str">
        <f>IF(VLOOKUP($G20,DONNEES!$1:$1048576,AI$5-44197+2,FALSE)=0,"",VLOOKUP($G20,DONNEES!$1:$1048576,AI$5-44197+2,FALSE))</f>
        <v/>
      </c>
      <c r="AJ20" s="28" t="str">
        <f>IF(VLOOKUP($G20,DONNEES!$1:$1048576,AJ$5-44197+2,FALSE)=0,"",VLOOKUP($G20,DONNEES!$1:$1048576,AJ$5-44197+2,FALSE))</f>
        <v/>
      </c>
      <c r="AK20" s="28" t="str">
        <f>IF(VLOOKUP($G20,DONNEES!$1:$1048576,AK$5-44197+2,FALSE)=0,"",VLOOKUP($G20,DONNEES!$1:$1048576,AK$5-44197+2,FALSE))</f>
        <v/>
      </c>
      <c r="AL20" s="28" t="str">
        <f>IF(VLOOKUP($G20,DONNEES!$1:$1048576,AL$5-44197+2,FALSE)=0,"",VLOOKUP($G20,DONNEES!$1:$1048576,AL$5-44197+2,FALSE))</f>
        <v/>
      </c>
      <c r="AM20" s="28" t="str">
        <f>IF(VLOOKUP($G20,DONNEES!$1:$1048576,AM$5-44197+2,FALSE)=0,"",VLOOKUP($G20,DONNEES!$1:$1048576,AM$5-44197+2,FALSE))</f>
        <v/>
      </c>
      <c r="AN20" s="28" t="str">
        <f>IF(VLOOKUP($G20,DONNEES!$1:$1048576,AN$5-44197+2,FALSE)=0,"",VLOOKUP($G20,DONNEES!$1:$1048576,AN$5-44197+2,FALSE))</f>
        <v/>
      </c>
      <c r="AO20" s="28" t="str">
        <f>IF(VLOOKUP($G20,DONNEES!$1:$1048576,AO$5-44197+2,FALSE)=0,"",VLOOKUP($G20,DONNEES!$1:$1048576,AO$5-44197+2,FALSE))</f>
        <v/>
      </c>
      <c r="AP20" s="28" t="str">
        <f>IF(VLOOKUP($G20,DONNEES!$1:$1048576,AP$5-44197+2,FALSE)=0,"",VLOOKUP($G20,DONNEES!$1:$1048576,AP$5-44197+2,FALSE))</f>
        <v/>
      </c>
      <c r="AQ20" s="28" t="str">
        <f>IF(VLOOKUP($G20,DONNEES!$1:$1048576,AQ$5-44197+2,FALSE)=0,"",VLOOKUP($G20,DONNEES!$1:$1048576,AQ$5-44197+2,FALSE))</f>
        <v/>
      </c>
      <c r="AR20" s="28" t="str">
        <f>IF(VLOOKUP($G20,DONNEES!$1:$1048576,AR$5-44197+2,FALSE)=0,"",VLOOKUP($G20,DONNEES!$1:$1048576,AR$5-44197+2,FALSE))</f>
        <v/>
      </c>
      <c r="AS20" s="28" t="str">
        <f>IF(VLOOKUP($G20,DONNEES!$1:$1048576,AS$5-44197+2,FALSE)=0,"",VLOOKUP($G20,DONNEES!$1:$1048576,AS$5-44197+2,FALSE))</f>
        <v/>
      </c>
      <c r="AT20" s="28" t="str">
        <f>IF(VLOOKUP($G20,DONNEES!$1:$1048576,AT$5-44197+2,FALSE)=0,"",VLOOKUP($G20,DONNEES!$1:$1048576,AT$5-44197+2,FALSE))</f>
        <v/>
      </c>
      <c r="AU20" s="28" t="str">
        <f>IF(VLOOKUP($G20,DONNEES!$1:$1048576,AU$5-44197+2,FALSE)=0,"",VLOOKUP($G20,DONNEES!$1:$1048576,AU$5-44197+2,FALSE))</f>
        <v/>
      </c>
      <c r="AV20" s="28" t="str">
        <f>IF(VLOOKUP($G20,DONNEES!$1:$1048576,AV$5-44197+2,FALSE)=0,"",VLOOKUP($G20,DONNEES!$1:$1048576,AV$5-44197+2,FALSE))</f>
        <v/>
      </c>
      <c r="AW20" s="28" t="str">
        <f>IF(VLOOKUP($G20,DONNEES!$1:$1048576,AW$5-44197+2,FALSE)=0,"",VLOOKUP($G20,DONNEES!$1:$1048576,AW$5-44197+2,FALSE))</f>
        <v/>
      </c>
      <c r="AX20" s="28" t="str">
        <f>IF(VLOOKUP($G20,DONNEES!$1:$1048576,AX$5-44197+2,FALSE)=0,"",VLOOKUP($G20,DONNEES!$1:$1048576,AX$5-44197+2,FALSE))</f>
        <v/>
      </c>
      <c r="AY20" s="28" t="str">
        <f>IF(VLOOKUP($G20,DONNEES!$1:$1048576,AY$5-44197+2,FALSE)=0,"",VLOOKUP($G20,DONNEES!$1:$1048576,AY$5-44197+2,FALSE))</f>
        <v/>
      </c>
      <c r="AZ20" s="28" t="str">
        <f>IF(VLOOKUP($G20,DONNEES!$1:$1048576,AZ$5-44197+2,FALSE)=0,"",VLOOKUP($G20,DONNEES!$1:$1048576,AZ$5-44197+2,FALSE))</f>
        <v/>
      </c>
    </row>
    <row r="23" spans="1:52" x14ac:dyDescent="0.25">
      <c r="G23" s="33"/>
    </row>
  </sheetData>
  <mergeCells count="9">
    <mergeCell ref="B3:B9"/>
    <mergeCell ref="C3:C9"/>
    <mergeCell ref="D3:D9"/>
    <mergeCell ref="E3:E9"/>
    <mergeCell ref="F3:F9"/>
    <mergeCell ref="G6:J6"/>
    <mergeCell ref="G7:J7"/>
    <mergeCell ref="G8:J8"/>
    <mergeCell ref="G9:J9"/>
  </mergeCells>
  <conditionalFormatting sqref="B11:C11">
    <cfRule type="iconSet" priority="4">
      <iconSet>
        <cfvo type="percent" val="0"/>
        <cfvo type="num" val="1"/>
        <cfvo type="num" val="10"/>
      </iconSet>
    </cfRule>
  </conditionalFormatting>
  <conditionalFormatting sqref="D11">
    <cfRule type="iconSet" priority="5">
      <iconSet>
        <cfvo type="percent" val="0"/>
        <cfvo type="num" val="1"/>
        <cfvo type="num" val="30"/>
      </iconSet>
    </cfRule>
  </conditionalFormatting>
  <conditionalFormatting sqref="E11">
    <cfRule type="dataBar" priority="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{04FA760A-BBBD-418D-B4EA-33FA165B3E70}</x14:id>
        </ext>
      </extLst>
    </cfRule>
  </conditionalFormatting>
  <conditionalFormatting sqref="K2:AZ2">
    <cfRule type="notContainsBlanks" dxfId="33" priority="3">
      <formula>LEN(TRIM(K2))&gt;0</formula>
    </cfRule>
  </conditionalFormatting>
  <conditionalFormatting sqref="K4:AZ5">
    <cfRule type="expression" dxfId="32" priority="2" stopIfTrue="1">
      <formula>K$5=TODAY()</formula>
    </cfRule>
  </conditionalFormatting>
  <conditionalFormatting sqref="K4:AZ9 K11:AZ20">
    <cfRule type="cellIs" dxfId="31" priority="7" stopIfTrue="1" operator="equal">
      <formula>"PO"</formula>
    </cfRule>
    <cfRule type="cellIs" dxfId="30" priority="8" stopIfTrue="1" operator="equal">
      <formula>"WPO"</formula>
    </cfRule>
    <cfRule type="cellIs" dxfId="29" priority="9" stopIfTrue="1" operator="equal">
      <formula>"A3"</formula>
    </cfRule>
    <cfRule type="cellIs" dxfId="28" priority="10" stopIfTrue="1" operator="equal">
      <formula>"P"</formula>
    </cfRule>
    <cfRule type="cellIs" dxfId="27" priority="11" stopIfTrue="1" operator="equal">
      <formula>"E"</formula>
    </cfRule>
    <cfRule type="cellIs" dxfId="26" priority="12" stopIfTrue="1" operator="equal">
      <formula>"TN"</formula>
    </cfRule>
    <cfRule type="cellIs" dxfId="25" priority="13" stopIfTrue="1" operator="equal">
      <formula>"TIR"</formula>
    </cfRule>
    <cfRule type="cellIs" dxfId="24" priority="14" stopIfTrue="1" operator="equal">
      <formula>"IS"</formula>
    </cfRule>
    <cfRule type="cellIs" dxfId="23" priority="15" stopIfTrue="1" operator="equal">
      <formula>"VAP"</formula>
    </cfRule>
    <cfRule type="cellIs" dxfId="22" priority="16" stopIfTrue="1" operator="equal">
      <formula>"TAP"</formula>
    </cfRule>
    <cfRule type="cellIs" dxfId="21" priority="17" stopIfTrue="1" operator="equal">
      <formula>"MIS"</formula>
    </cfRule>
    <cfRule type="cellIs" dxfId="20" priority="18" stopIfTrue="1" operator="equal">
      <formula>"STG"</formula>
    </cfRule>
    <cfRule type="cellIs" dxfId="19" priority="19" stopIfTrue="1" operator="equal">
      <formula>"OPEX"</formula>
    </cfRule>
    <cfRule type="cellIs" dxfId="18" priority="20" stopIfTrue="1" operator="equal">
      <formula>"PATC"</formula>
    </cfRule>
    <cfRule type="cellIs" dxfId="17" priority="21" stopIfTrue="1" operator="equal">
      <formula>"OPINT"</formula>
    </cfRule>
    <cfRule type="cellIs" dxfId="16" priority="22" stopIfTrue="1" operator="equal">
      <formula>"SYD"</formula>
    </cfRule>
    <cfRule type="cellIs" dxfId="15" priority="23" stopIfTrue="1" operator="equal">
      <formula>"VAL"</formula>
    </cfRule>
    <cfRule type="cellIs" dxfId="14" priority="24" stopIfTrue="1" operator="equal">
      <formula>"TAOPM"</formula>
    </cfRule>
    <cfRule type="cellIs" dxfId="13" priority="25" stopIfTrue="1" operator="equal">
      <formula>"FÉRIÉ"</formula>
    </cfRule>
    <cfRule type="cellIs" dxfId="12" priority="26" stopIfTrue="1" operator="equal">
      <formula>"JE"</formula>
    </cfRule>
    <cfRule type="cellIs" dxfId="11" priority="27" stopIfTrue="1" operator="equal">
      <formula>"ENF M"</formula>
    </cfRule>
    <cfRule type="cellIs" dxfId="10" priority="28" stopIfTrue="1" operator="equal">
      <formula>"SPT"</formula>
    </cfRule>
    <cfRule type="cellIs" dxfId="9" priority="29" stopIfTrue="1" operator="equal">
      <formula>"EX"</formula>
    </cfRule>
    <cfRule type="cellIs" dxfId="8" priority="30" stopIfTrue="1" operator="equal">
      <formula>"RDC"</formula>
    </cfRule>
    <cfRule type="cellIs" dxfId="7" priority="31" stopIfTrue="1" operator="equal">
      <formula>"PLD"</formula>
    </cfRule>
    <cfRule type="cellIs" dxfId="6" priority="32" stopIfTrue="1" operator="equal">
      <formula>"WE"</formula>
    </cfRule>
    <cfRule type="cellIs" dxfId="5" priority="33" stopIfTrue="1" operator="equal">
      <formula>"RS"</formula>
    </cfRule>
    <cfRule type="expression" dxfId="4" priority="34" stopIfTrue="1">
      <formula>MATCH(K$5,FERIÉ,0)&gt;0</formula>
    </cfRule>
    <cfRule type="expression" dxfId="3" priority="35" stopIfTrue="1">
      <formula>MATCH(K$5,TAOPM,0)&gt;0</formula>
    </cfRule>
    <cfRule type="expression" dxfId="2" priority="36" stopIfTrue="1">
      <formula>K$4="S"</formula>
    </cfRule>
    <cfRule type="expression" dxfId="1" priority="37" stopIfTrue="1">
      <formula>K$4="D"</formula>
    </cfRule>
  </conditionalFormatting>
  <conditionalFormatting sqref="K3:AZ3">
    <cfRule type="notContainsBlanks" dxfId="0" priority="38">
      <formula>LEN(TRIM(K3))&gt;0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FA760A-BBBD-418D-B4EA-33FA165B3E70}">
            <x14:dataBar minLength="0" maxLength="100" border="1" gradient="0">
              <x14:cfvo type="autoMin"/>
              <x14:cfvo type="autoMax"/>
              <x14:borderColor rgb="FF00B0F0"/>
              <x14:negativeFillColor rgb="FFFF0000"/>
              <x14:axisColor rgb="FF000000"/>
            </x14:dataBar>
          </x14:cfRule>
          <xm:sqref>E11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7114D5-2D3E-4650-BDDA-2A03CCA837A9}">
  <sheetPr codeName="Feuil3"/>
  <dimension ref="A1:D27"/>
  <sheetViews>
    <sheetView workbookViewId="0">
      <selection activeCell="N24" sqref="N23:N24"/>
    </sheetView>
  </sheetViews>
  <sheetFormatPr baseColWidth="10" defaultRowHeight="15" x14ac:dyDescent="0.25"/>
  <cols>
    <col min="1" max="1" width="20.28515625" bestFit="1" customWidth="1"/>
    <col min="2" max="2" width="9.140625"/>
    <col min="3" max="3" width="17.7109375" customWidth="1"/>
  </cols>
  <sheetData>
    <row r="1" spans="1:4" x14ac:dyDescent="0.25">
      <c r="A1" s="36" t="s">
        <v>14</v>
      </c>
      <c r="B1" s="37"/>
      <c r="C1" s="38" t="s">
        <v>15</v>
      </c>
      <c r="D1" s="38" t="s">
        <v>42</v>
      </c>
    </row>
    <row r="2" spans="1:4" x14ac:dyDescent="0.25">
      <c r="A2" s="39" t="s">
        <v>16</v>
      </c>
      <c r="B2" s="40">
        <f>DATE(An,1,1)</f>
        <v>1</v>
      </c>
      <c r="C2">
        <v>44189</v>
      </c>
      <c r="D2">
        <f ca="1">YEAR(TODAY())</f>
        <v>2021</v>
      </c>
    </row>
    <row r="3" spans="1:4" x14ac:dyDescent="0.25">
      <c r="A3" s="39" t="s">
        <v>17</v>
      </c>
      <c r="B3" s="40">
        <f>FLOOR(DATE(An,5,DAY(MINUTE(An/38)/2+56)),7)-34+7*(An=2079)</f>
        <v>106</v>
      </c>
    </row>
    <row r="4" spans="1:4" x14ac:dyDescent="0.25">
      <c r="A4" s="39" t="s">
        <v>18</v>
      </c>
      <c r="B4" s="40">
        <f>B3+1</f>
        <v>107</v>
      </c>
    </row>
    <row r="5" spans="1:4" x14ac:dyDescent="0.25">
      <c r="A5" s="39" t="s">
        <v>19</v>
      </c>
      <c r="B5" s="40">
        <f>DATE(An,5,1)</f>
        <v>122</v>
      </c>
    </row>
    <row r="6" spans="1:4" x14ac:dyDescent="0.25">
      <c r="A6" s="39" t="s">
        <v>20</v>
      </c>
      <c r="B6" s="40">
        <f>DATE(An,5,8)</f>
        <v>129</v>
      </c>
    </row>
    <row r="7" spans="1:4" x14ac:dyDescent="0.25">
      <c r="A7" s="39" t="s">
        <v>21</v>
      </c>
      <c r="B7" s="40">
        <f>B3+39</f>
        <v>145</v>
      </c>
    </row>
    <row r="8" spans="1:4" x14ac:dyDescent="0.25">
      <c r="A8" s="39" t="s">
        <v>22</v>
      </c>
      <c r="B8" s="40">
        <f>B3+49</f>
        <v>155</v>
      </c>
    </row>
    <row r="9" spans="1:4" x14ac:dyDescent="0.25">
      <c r="A9" s="39" t="s">
        <v>23</v>
      </c>
      <c r="B9" s="40">
        <f>B8+1</f>
        <v>156</v>
      </c>
    </row>
    <row r="10" spans="1:4" x14ac:dyDescent="0.25">
      <c r="A10" s="39" t="s">
        <v>24</v>
      </c>
      <c r="B10" s="40">
        <f>DATE(An,7,14)</f>
        <v>196</v>
      </c>
    </row>
    <row r="11" spans="1:4" x14ac:dyDescent="0.25">
      <c r="A11" s="39" t="s">
        <v>25</v>
      </c>
      <c r="B11" s="40">
        <f>DATE(An,8,15)</f>
        <v>228</v>
      </c>
    </row>
    <row r="12" spans="1:4" x14ac:dyDescent="0.25">
      <c r="A12" s="39" t="s">
        <v>26</v>
      </c>
      <c r="B12" s="40">
        <f>DATE(An,11,1)</f>
        <v>306</v>
      </c>
    </row>
    <row r="13" spans="1:4" x14ac:dyDescent="0.25">
      <c r="A13" s="39" t="s">
        <v>27</v>
      </c>
      <c r="B13" s="40">
        <f>DATE(An,11,11)</f>
        <v>316</v>
      </c>
    </row>
    <row r="14" spans="1:4" x14ac:dyDescent="0.25">
      <c r="A14" s="39" t="s">
        <v>28</v>
      </c>
      <c r="B14" s="40">
        <f>DATE(An,12,25)</f>
        <v>360</v>
      </c>
    </row>
    <row r="15" spans="1:4" x14ac:dyDescent="0.25">
      <c r="A15" s="39" t="s">
        <v>29</v>
      </c>
      <c r="B15" s="40">
        <f>DATE(An+1,1,1)</f>
        <v>367</v>
      </c>
    </row>
    <row r="16" spans="1:4" x14ac:dyDescent="0.25">
      <c r="A16" s="39" t="s">
        <v>30</v>
      </c>
      <c r="B16" s="40">
        <f>FLOOR(DATE(An+1,5,DAY(MINUTE(An+1/38)/2+56)),7)-34+7*(An+1=2079)</f>
        <v>463</v>
      </c>
    </row>
    <row r="17" spans="1:2" x14ac:dyDescent="0.25">
      <c r="A17" s="39" t="s">
        <v>31</v>
      </c>
      <c r="B17" s="40">
        <f>B16+1</f>
        <v>464</v>
      </c>
    </row>
    <row r="18" spans="1:2" x14ac:dyDescent="0.25">
      <c r="A18" s="39" t="s">
        <v>32</v>
      </c>
      <c r="B18" s="40">
        <f>DATE(An+1,5,1)</f>
        <v>487</v>
      </c>
    </row>
    <row r="19" spans="1:2" x14ac:dyDescent="0.25">
      <c r="A19" s="39" t="s">
        <v>33</v>
      </c>
      <c r="B19" s="40">
        <f>DATE(An+1,5,8)</f>
        <v>494</v>
      </c>
    </row>
    <row r="20" spans="1:2" x14ac:dyDescent="0.25">
      <c r="A20" s="39" t="s">
        <v>34</v>
      </c>
      <c r="B20" s="40">
        <f>B16+39</f>
        <v>502</v>
      </c>
    </row>
    <row r="21" spans="1:2" x14ac:dyDescent="0.25">
      <c r="A21" s="39" t="s">
        <v>35</v>
      </c>
      <c r="B21" s="40">
        <f>B16+49</f>
        <v>512</v>
      </c>
    </row>
    <row r="22" spans="1:2" x14ac:dyDescent="0.25">
      <c r="A22" s="39" t="s">
        <v>36</v>
      </c>
      <c r="B22" s="40">
        <f>B21+1</f>
        <v>513</v>
      </c>
    </row>
    <row r="23" spans="1:2" x14ac:dyDescent="0.25">
      <c r="A23" s="39" t="s">
        <v>37</v>
      </c>
      <c r="B23" s="40">
        <f>DATE(An+1,7,14)</f>
        <v>561</v>
      </c>
    </row>
    <row r="24" spans="1:2" x14ac:dyDescent="0.25">
      <c r="A24" s="39" t="s">
        <v>38</v>
      </c>
      <c r="B24" s="40">
        <f>DATE(An+1,8,15)</f>
        <v>593</v>
      </c>
    </row>
    <row r="25" spans="1:2" x14ac:dyDescent="0.25">
      <c r="A25" s="39" t="s">
        <v>39</v>
      </c>
      <c r="B25" s="40">
        <f>DATE(An+1,11,1)</f>
        <v>671</v>
      </c>
    </row>
    <row r="26" spans="1:2" x14ac:dyDescent="0.25">
      <c r="A26" s="39" t="s">
        <v>40</v>
      </c>
      <c r="B26" s="40">
        <f>DATE(An+1,11,11)</f>
        <v>681</v>
      </c>
    </row>
    <row r="27" spans="1:2" x14ac:dyDescent="0.25">
      <c r="A27" s="39" t="s">
        <v>41</v>
      </c>
      <c r="B27" s="40">
        <f>DATE(An+1,12,25)</f>
        <v>725</v>
      </c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A2356-80AA-4CB4-8530-A0E35D77D2C6}">
  <sheetPr codeName="Feuil2"/>
  <dimension ref="A1:AZ10"/>
  <sheetViews>
    <sheetView tabSelected="1" workbookViewId="0">
      <selection activeCell="AO11" sqref="AO11"/>
    </sheetView>
  </sheetViews>
  <sheetFormatPr baseColWidth="10" defaultColWidth="4.7109375" defaultRowHeight="15" x14ac:dyDescent="0.25"/>
  <cols>
    <col min="1" max="1" width="25.28515625" bestFit="1" customWidth="1"/>
    <col min="2" max="16384" width="4.7109375" style="30"/>
  </cols>
  <sheetData>
    <row r="1" spans="1:52" ht="47.25" x14ac:dyDescent="0.25">
      <c r="A1" s="32" t="s">
        <v>11</v>
      </c>
      <c r="B1" s="35">
        <v>44197</v>
      </c>
      <c r="C1" s="35">
        <v>44198</v>
      </c>
      <c r="D1" s="35">
        <v>44199</v>
      </c>
      <c r="E1" s="35">
        <v>44200</v>
      </c>
      <c r="F1" s="35">
        <v>44201</v>
      </c>
      <c r="G1" s="35">
        <v>44202</v>
      </c>
      <c r="H1" s="35">
        <v>44203</v>
      </c>
      <c r="I1" s="35">
        <v>44204</v>
      </c>
      <c r="J1" s="35">
        <v>44205</v>
      </c>
      <c r="K1" s="35">
        <v>44206</v>
      </c>
      <c r="L1" s="35">
        <v>44207</v>
      </c>
      <c r="M1" s="35">
        <v>44208</v>
      </c>
      <c r="N1" s="35">
        <v>44209</v>
      </c>
      <c r="O1" s="35">
        <v>44210</v>
      </c>
      <c r="P1" s="35">
        <v>44211</v>
      </c>
      <c r="Q1" s="35">
        <v>44212</v>
      </c>
      <c r="R1" s="35">
        <v>44213</v>
      </c>
      <c r="S1" s="35">
        <v>44214</v>
      </c>
      <c r="T1" s="35">
        <v>44215</v>
      </c>
      <c r="U1" s="35">
        <v>44216</v>
      </c>
      <c r="V1" s="35">
        <v>44217</v>
      </c>
      <c r="W1" s="35">
        <v>44218</v>
      </c>
      <c r="X1" s="35">
        <v>44219</v>
      </c>
      <c r="Y1" s="35">
        <v>44220</v>
      </c>
      <c r="Z1" s="35">
        <v>44221</v>
      </c>
      <c r="AA1" s="35">
        <v>44222</v>
      </c>
      <c r="AB1" s="35">
        <v>44223</v>
      </c>
      <c r="AC1" s="35">
        <v>44224</v>
      </c>
      <c r="AD1" s="35">
        <v>44225</v>
      </c>
      <c r="AE1" s="35">
        <v>44226</v>
      </c>
      <c r="AF1" s="35">
        <v>44227</v>
      </c>
      <c r="AG1" s="35">
        <v>44228</v>
      </c>
      <c r="AH1" s="35">
        <v>44229</v>
      </c>
      <c r="AI1" s="35">
        <v>44230</v>
      </c>
      <c r="AJ1" s="35">
        <v>44231</v>
      </c>
      <c r="AK1" s="35">
        <v>44232</v>
      </c>
      <c r="AL1" s="35">
        <v>44233</v>
      </c>
      <c r="AM1" s="35">
        <v>44234</v>
      </c>
      <c r="AN1" s="35">
        <v>44235</v>
      </c>
      <c r="AO1" s="35">
        <v>44236</v>
      </c>
      <c r="AP1" s="35">
        <v>44237</v>
      </c>
      <c r="AQ1" s="35">
        <v>44238</v>
      </c>
      <c r="AR1" s="35">
        <v>44239</v>
      </c>
      <c r="AS1" s="35">
        <v>44240</v>
      </c>
      <c r="AT1" s="35">
        <v>44241</v>
      </c>
      <c r="AU1" s="35">
        <v>44242</v>
      </c>
      <c r="AV1" s="35">
        <v>44243</v>
      </c>
      <c r="AW1" s="35">
        <v>44244</v>
      </c>
      <c r="AX1" s="35">
        <v>44245</v>
      </c>
      <c r="AY1" s="35">
        <v>44246</v>
      </c>
      <c r="AZ1" s="35">
        <v>44247</v>
      </c>
    </row>
    <row r="2" spans="1:52" x14ac:dyDescent="0.25">
      <c r="A2" s="31" t="s">
        <v>43</v>
      </c>
      <c r="B2" s="30" t="s">
        <v>8</v>
      </c>
      <c r="D2" s="30" t="s">
        <v>12</v>
      </c>
    </row>
    <row r="3" spans="1:52" x14ac:dyDescent="0.25">
      <c r="A3" s="29" t="s">
        <v>44</v>
      </c>
      <c r="E3" s="30" t="s">
        <v>9</v>
      </c>
    </row>
    <row r="4" spans="1:52" x14ac:dyDescent="0.25">
      <c r="A4" s="29" t="s">
        <v>45</v>
      </c>
      <c r="C4" s="30" t="s">
        <v>8</v>
      </c>
    </row>
    <row r="5" spans="1:52" x14ac:dyDescent="0.25">
      <c r="A5" s="29" t="s">
        <v>46</v>
      </c>
    </row>
    <row r="6" spans="1:52" x14ac:dyDescent="0.25">
      <c r="A6" s="29" t="s">
        <v>47</v>
      </c>
      <c r="B6" s="30" t="s">
        <v>13</v>
      </c>
      <c r="C6" s="30" t="s">
        <v>13</v>
      </c>
      <c r="D6" s="30" t="s">
        <v>13</v>
      </c>
      <c r="E6" s="30" t="s">
        <v>13</v>
      </c>
      <c r="F6" s="30" t="s">
        <v>13</v>
      </c>
      <c r="G6" s="30" t="s">
        <v>13</v>
      </c>
      <c r="H6" s="30" t="s">
        <v>13</v>
      </c>
      <c r="I6" s="30" t="s">
        <v>13</v>
      </c>
    </row>
    <row r="7" spans="1:52" x14ac:dyDescent="0.25">
      <c r="A7" s="29" t="s">
        <v>48</v>
      </c>
    </row>
    <row r="8" spans="1:52" x14ac:dyDescent="0.25">
      <c r="A8" s="29" t="s">
        <v>49</v>
      </c>
      <c r="AE8" s="30" t="s">
        <v>7</v>
      </c>
      <c r="AF8" s="30" t="s">
        <v>7</v>
      </c>
      <c r="AG8" s="30" t="s">
        <v>7</v>
      </c>
      <c r="AH8" s="30" t="s">
        <v>7</v>
      </c>
      <c r="AI8" s="30" t="s">
        <v>7</v>
      </c>
    </row>
    <row r="9" spans="1:52" x14ac:dyDescent="0.25">
      <c r="A9" s="29" t="s">
        <v>50</v>
      </c>
      <c r="B9" s="30" t="s">
        <v>8</v>
      </c>
    </row>
    <row r="10" spans="1:52" x14ac:dyDescent="0.25">
      <c r="A10" s="29" t="s">
        <v>51</v>
      </c>
      <c r="B10" s="30" t="s">
        <v>10</v>
      </c>
      <c r="J10" s="30" t="s">
        <v>13</v>
      </c>
      <c r="K10" s="30" t="s">
        <v>13</v>
      </c>
      <c r="L10" s="30" t="s">
        <v>13</v>
      </c>
      <c r="M10" s="30" t="s">
        <v>13</v>
      </c>
      <c r="N10" s="30" t="s">
        <v>13</v>
      </c>
      <c r="O10" s="30" t="s">
        <v>13</v>
      </c>
      <c r="P10" s="30" t="s">
        <v>13</v>
      </c>
      <c r="Q10" s="30" t="s">
        <v>13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PARAMETRES</vt:lpstr>
      <vt:lpstr>DONNEES</vt:lpstr>
      <vt:lpstr>An</vt:lpstr>
      <vt:lpstr>FERIÉ</vt:lpstr>
      <vt:lpstr>TAOPM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BENOIST GUILLEMET</cp:lastModifiedBy>
  <dcterms:created xsi:type="dcterms:W3CDTF">2015-06-05T18:19:34Z</dcterms:created>
  <dcterms:modified xsi:type="dcterms:W3CDTF">2021-06-19T16:30:06Z</dcterms:modified>
</cp:coreProperties>
</file>