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905" windowWidth="15195" windowHeight="6645" tabRatio="599" activeTab="2"/>
  </bookViews>
  <sheets>
    <sheet name="Suivi trésorerie" sheetId="1" r:id="rId1"/>
    <sheet name="Tableau de bord liquidité MOIS" sheetId="3" r:id="rId2"/>
    <sheet name="Soldebanque journalier" sheetId="5" r:id="rId3"/>
    <sheet name="Diff Dep-Rec. Semaine" sheetId="16" r:id="rId4"/>
    <sheet name="TVA" sheetId="17" r:id="rId5"/>
  </sheets>
  <functionGroups builtInGroupCount="17"/>
  <externalReferences>
    <externalReference r:id="rId6"/>
    <externalReference r:id="rId7"/>
  </externalReferences>
  <definedNames>
    <definedName name="ANNEE_EN_COURS">'Suivi trésorerie'!$D$2</definedName>
    <definedName name="Année2015">'Suivi trésorerie'!$DV$7:$FU$60</definedName>
    <definedName name="Annéebudg">'Tableau de bord liquidité MOIS'!$C$2</definedName>
    <definedName name="Délégations">[1]Délégation!$A:$A</definedName>
    <definedName name="_xlnm.Print_Titles" localSheetId="0">'Suivi trésorerie'!$BN:$BP</definedName>
    <definedName name="RatioCT">'Tableau de bord liquidité MOIS'!$C$106:$N$106</definedName>
    <definedName name="TOTO">#REF!</definedName>
    <definedName name="Tx_aout14">#REF!</definedName>
    <definedName name="Tx_aout15">#REF!</definedName>
    <definedName name="Tx_avril14">#REF!</definedName>
    <definedName name="Tx_avril15">#REF!</definedName>
    <definedName name="Tx_dec14">#REF!</definedName>
    <definedName name="Tx_fev14">#REF!</definedName>
    <definedName name="Tx_fev15">#REF!</definedName>
    <definedName name="Tx_jan14">#REF!</definedName>
    <definedName name="Tx_jan15">#REF!</definedName>
    <definedName name="Tx_juil14">#REF!</definedName>
    <definedName name="Tx_juil15">#REF!</definedName>
    <definedName name="Tx_juin14">#REF!</definedName>
    <definedName name="Tx_juin15">#REF!</definedName>
    <definedName name="Tx_mai14">#REF!</definedName>
    <definedName name="Tx_mai15">#REF!</definedName>
    <definedName name="Tx_mars14">#REF!</definedName>
    <definedName name="Tx_mars15">#REF!</definedName>
    <definedName name="Tx_nov14">#REF!</definedName>
    <definedName name="Tx_oct14">#REF!</definedName>
    <definedName name="Tx_sept14">#REF!</definedName>
    <definedName name="Tx_sept15">#REF!</definedName>
    <definedName name="Z_1021C3AB_039D_437E_A17E_9A06BC868023_.wvu.Cols" localSheetId="0" hidden="1">'Suivi trésorerie'!$B:$B,'Suivi trésorerie'!$E:$E,'Suivi trésorerie'!$BI:$BM</definedName>
    <definedName name="Z_1021C3AB_039D_437E_A17E_9A06BC868023_.wvu.PrintArea" localSheetId="0" hidden="1">'Suivi trésorerie'!$A$3:$BG$69</definedName>
    <definedName name="Z_1021C3AB_039D_437E_A17E_9A06BC868023_.wvu.PrintArea" localSheetId="1" hidden="1">'Tableau de bord liquidité MOIS'!$B$4:$E$135</definedName>
    <definedName name="Z_1021C3AB_039D_437E_A17E_9A06BC868023_.wvu.PrintTitles" localSheetId="0" hidden="1">'Suivi trésorerie'!$A:$D</definedName>
    <definedName name="Z_1021C3AB_039D_437E_A17E_9A06BC868023_.wvu.Rows" localSheetId="0" hidden="1">'Suivi trésorerie'!$13:$15,'Suivi trésorerie'!$46:$46,'Suivi trésorerie'!#REF!,'Suivi trésorerie'!#REF!,'Suivi trésorerie'!$65:$65,'Suivi trésorerie'!#REF!,'Suivi trésorerie'!#REF!</definedName>
    <definedName name="_xlnm.Print_Area" localSheetId="0">'Suivi trésorerie'!$BN$2:$DR$60</definedName>
    <definedName name="_xlnm.Print_Area" localSheetId="1">'Tableau de bord liquidité MOIS'!$B$1:$N$131</definedName>
  </definedNames>
  <calcPr calcId="145621"/>
  <customWorkbookViews>
    <customWorkbookView name="BAH" guid="{1021C3AB-039D-437E-A17E-9A06BC868023}" maximized="1" windowWidth="1280" windowHeight="799" activeSheetId="4"/>
  </customWorkbookViews>
</workbook>
</file>

<file path=xl/calcChain.xml><?xml version="1.0" encoding="utf-8"?>
<calcChain xmlns="http://schemas.openxmlformats.org/spreadsheetml/2006/main">
  <c r="A369" i="5" l="1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BR28" i="1" l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BQ28" i="1"/>
  <c r="G48" i="1" l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F48" i="1"/>
  <c r="G37" i="1"/>
  <c r="G54" i="1" s="1"/>
  <c r="H37" i="1"/>
  <c r="H54" i="1" s="1"/>
  <c r="I37" i="1"/>
  <c r="I54" i="1" s="1"/>
  <c r="J37" i="1"/>
  <c r="J54" i="1" s="1"/>
  <c r="K37" i="1"/>
  <c r="K54" i="1" s="1"/>
  <c r="L37" i="1"/>
  <c r="L54" i="1" s="1"/>
  <c r="M37" i="1"/>
  <c r="M54" i="1" s="1"/>
  <c r="N37" i="1"/>
  <c r="N54" i="1" s="1"/>
  <c r="O37" i="1"/>
  <c r="O54" i="1" s="1"/>
  <c r="P37" i="1"/>
  <c r="P54" i="1" s="1"/>
  <c r="Q37" i="1"/>
  <c r="Q54" i="1" s="1"/>
  <c r="R37" i="1"/>
  <c r="R54" i="1" s="1"/>
  <c r="S37" i="1"/>
  <c r="S54" i="1" s="1"/>
  <c r="T37" i="1"/>
  <c r="T54" i="1" s="1"/>
  <c r="U37" i="1"/>
  <c r="U54" i="1" s="1"/>
  <c r="V37" i="1"/>
  <c r="V54" i="1" s="1"/>
  <c r="W37" i="1"/>
  <c r="W54" i="1" s="1"/>
  <c r="X37" i="1"/>
  <c r="X54" i="1" s="1"/>
  <c r="Y37" i="1"/>
  <c r="Y54" i="1" s="1"/>
  <c r="Z37" i="1"/>
  <c r="Z54" i="1" s="1"/>
  <c r="AA37" i="1"/>
  <c r="AA54" i="1" s="1"/>
  <c r="AB37" i="1"/>
  <c r="AB54" i="1" s="1"/>
  <c r="AC37" i="1"/>
  <c r="AC54" i="1" s="1"/>
  <c r="AD37" i="1"/>
  <c r="AD54" i="1" s="1"/>
  <c r="AE37" i="1"/>
  <c r="AE54" i="1" s="1"/>
  <c r="AF37" i="1"/>
  <c r="AF54" i="1" s="1"/>
  <c r="AG37" i="1"/>
  <c r="AG54" i="1" s="1"/>
  <c r="AH37" i="1"/>
  <c r="AH54" i="1" s="1"/>
  <c r="AI37" i="1"/>
  <c r="AI54" i="1" s="1"/>
  <c r="AJ37" i="1"/>
  <c r="AJ54" i="1" s="1"/>
  <c r="AK37" i="1"/>
  <c r="AK54" i="1" s="1"/>
  <c r="AL37" i="1"/>
  <c r="AL54" i="1" s="1"/>
  <c r="AM37" i="1"/>
  <c r="AM54" i="1" s="1"/>
  <c r="AN37" i="1"/>
  <c r="AN54" i="1" s="1"/>
  <c r="AO37" i="1"/>
  <c r="AO54" i="1" s="1"/>
  <c r="AP37" i="1"/>
  <c r="AP54" i="1" s="1"/>
  <c r="AQ37" i="1"/>
  <c r="AQ54" i="1" s="1"/>
  <c r="AR37" i="1"/>
  <c r="AR54" i="1" s="1"/>
  <c r="AS37" i="1"/>
  <c r="AS54" i="1" s="1"/>
  <c r="AT37" i="1"/>
  <c r="AT54" i="1" s="1"/>
  <c r="AU37" i="1"/>
  <c r="AU54" i="1" s="1"/>
  <c r="AV37" i="1"/>
  <c r="AV54" i="1" s="1"/>
  <c r="AW37" i="1"/>
  <c r="AW54" i="1" s="1"/>
  <c r="F37" i="1"/>
  <c r="F54" i="1" s="1"/>
  <c r="G24" i="1"/>
  <c r="H24" i="1"/>
  <c r="I24" i="1"/>
  <c r="I31" i="1" s="1"/>
  <c r="J24" i="1"/>
  <c r="K24" i="1"/>
  <c r="L24" i="1"/>
  <c r="M24" i="1"/>
  <c r="M31" i="1" s="1"/>
  <c r="N24" i="1"/>
  <c r="O24" i="1"/>
  <c r="P24" i="1"/>
  <c r="Q24" i="1"/>
  <c r="Q31" i="1" s="1"/>
  <c r="R24" i="1"/>
  <c r="S24" i="1"/>
  <c r="T24" i="1"/>
  <c r="U24" i="1"/>
  <c r="U31" i="1" s="1"/>
  <c r="V24" i="1"/>
  <c r="W24" i="1"/>
  <c r="X24" i="1"/>
  <c r="Y24" i="1"/>
  <c r="Y31" i="1" s="1"/>
  <c r="Z24" i="1"/>
  <c r="AA24" i="1"/>
  <c r="AB24" i="1"/>
  <c r="AC24" i="1"/>
  <c r="AC31" i="1" s="1"/>
  <c r="AD24" i="1"/>
  <c r="AE24" i="1"/>
  <c r="AF24" i="1"/>
  <c r="AG24" i="1"/>
  <c r="AG31" i="1" s="1"/>
  <c r="AH24" i="1"/>
  <c r="AI24" i="1"/>
  <c r="AJ24" i="1"/>
  <c r="AK24" i="1"/>
  <c r="AK31" i="1" s="1"/>
  <c r="AL24" i="1"/>
  <c r="AM24" i="1"/>
  <c r="AN24" i="1"/>
  <c r="AO24" i="1"/>
  <c r="AO31" i="1" s="1"/>
  <c r="AP24" i="1"/>
  <c r="AQ24" i="1"/>
  <c r="AR24" i="1"/>
  <c r="AS24" i="1"/>
  <c r="AS31" i="1" s="1"/>
  <c r="AT24" i="1"/>
  <c r="AU24" i="1"/>
  <c r="AV24" i="1"/>
  <c r="AW24" i="1"/>
  <c r="AW31" i="1" s="1"/>
  <c r="AX24" i="1"/>
  <c r="AY24" i="1"/>
  <c r="AZ24" i="1"/>
  <c r="BA24" i="1"/>
  <c r="BB24" i="1"/>
  <c r="BC24" i="1"/>
  <c r="BD24" i="1"/>
  <c r="BE24" i="1"/>
  <c r="G11" i="1"/>
  <c r="H11" i="1"/>
  <c r="I11" i="1"/>
  <c r="J11" i="1"/>
  <c r="K11" i="1"/>
  <c r="L11" i="1"/>
  <c r="M11" i="1"/>
  <c r="N11" i="1"/>
  <c r="N31" i="1" s="1"/>
  <c r="O11" i="1"/>
  <c r="P11" i="1"/>
  <c r="Q11" i="1"/>
  <c r="R11" i="1"/>
  <c r="S11" i="1"/>
  <c r="T11" i="1"/>
  <c r="U11" i="1"/>
  <c r="V11" i="1"/>
  <c r="V31" i="1" s="1"/>
  <c r="W11" i="1"/>
  <c r="X11" i="1"/>
  <c r="Y11" i="1"/>
  <c r="Z11" i="1"/>
  <c r="AA11" i="1"/>
  <c r="AB11" i="1"/>
  <c r="AC11" i="1"/>
  <c r="AD11" i="1"/>
  <c r="AD31" i="1" s="1"/>
  <c r="AE11" i="1"/>
  <c r="AF11" i="1"/>
  <c r="AG11" i="1"/>
  <c r="AH11" i="1"/>
  <c r="AI11" i="1"/>
  <c r="AJ11" i="1"/>
  <c r="AK11" i="1"/>
  <c r="AL11" i="1"/>
  <c r="AL31" i="1" s="1"/>
  <c r="AM11" i="1"/>
  <c r="AN11" i="1"/>
  <c r="AO11" i="1"/>
  <c r="AP11" i="1"/>
  <c r="AQ11" i="1"/>
  <c r="AR11" i="1"/>
  <c r="AS11" i="1"/>
  <c r="AT11" i="1"/>
  <c r="AU11" i="1"/>
  <c r="AV11" i="1"/>
  <c r="AW11" i="1"/>
  <c r="F24" i="1"/>
  <c r="F11" i="1"/>
  <c r="AT31" i="1" l="1"/>
  <c r="AP31" i="1"/>
  <c r="AH31" i="1"/>
  <c r="Z31" i="1"/>
  <c r="R31" i="1"/>
  <c r="J31" i="1"/>
  <c r="F31" i="1"/>
  <c r="AV31" i="1"/>
  <c r="AR31" i="1"/>
  <c r="AN31" i="1"/>
  <c r="AJ31" i="1"/>
  <c r="AF31" i="1"/>
  <c r="AB31" i="1"/>
  <c r="X31" i="1"/>
  <c r="T31" i="1"/>
  <c r="P31" i="1"/>
  <c r="L31" i="1"/>
  <c r="H31" i="1"/>
  <c r="AU31" i="1"/>
  <c r="AQ31" i="1"/>
  <c r="AM31" i="1"/>
  <c r="AI31" i="1"/>
  <c r="AE31" i="1"/>
  <c r="AA31" i="1"/>
  <c r="W31" i="1"/>
  <c r="S31" i="1"/>
  <c r="O31" i="1"/>
  <c r="K31" i="1"/>
  <c r="G31" i="1"/>
  <c r="G11" i="17"/>
  <c r="H11" i="17"/>
  <c r="I11" i="17"/>
  <c r="J11" i="17"/>
  <c r="K11" i="17"/>
  <c r="L11" i="17"/>
  <c r="M11" i="17"/>
  <c r="N11" i="17"/>
  <c r="O11" i="17"/>
  <c r="P11" i="17"/>
  <c r="Q11" i="17"/>
  <c r="R11" i="17"/>
  <c r="S11" i="17"/>
  <c r="T11" i="17"/>
  <c r="U11" i="17"/>
  <c r="V11" i="17"/>
  <c r="W11" i="17"/>
  <c r="X11" i="17"/>
  <c r="Y11" i="17"/>
  <c r="Z11" i="17"/>
  <c r="AA11" i="17"/>
  <c r="AB11" i="17"/>
  <c r="AC11" i="17"/>
  <c r="AD11" i="17"/>
  <c r="AE11" i="17"/>
  <c r="AF11" i="17"/>
  <c r="AG11" i="17"/>
  <c r="AH11" i="17"/>
  <c r="AI11" i="17"/>
  <c r="AJ11" i="17"/>
  <c r="AK11" i="17"/>
  <c r="AL11" i="17"/>
  <c r="AM11" i="17"/>
  <c r="AN11" i="17"/>
  <c r="AO11" i="17"/>
  <c r="AP11" i="17"/>
  <c r="AQ11" i="17"/>
  <c r="AR11" i="17"/>
  <c r="AS11" i="17"/>
  <c r="AT11" i="17"/>
  <c r="AU11" i="17"/>
  <c r="AV11" i="17"/>
  <c r="AW11" i="17"/>
  <c r="AX11" i="17"/>
  <c r="AY11" i="17"/>
  <c r="AZ11" i="17"/>
  <c r="BA11" i="17"/>
  <c r="BB11" i="17"/>
  <c r="BC11" i="17"/>
  <c r="BD11" i="17"/>
  <c r="BE11" i="17"/>
  <c r="F11" i="17"/>
  <c r="F6" i="17"/>
  <c r="F7" i="17"/>
  <c r="G6" i="17" s="1"/>
  <c r="G7" i="17"/>
  <c r="H6" i="17" s="1"/>
  <c r="H7" i="17"/>
  <c r="I6" i="17" s="1"/>
  <c r="I7" i="17"/>
  <c r="J6" i="17" s="1"/>
  <c r="J7" i="17"/>
  <c r="K6" i="17" s="1"/>
  <c r="K7" i="17"/>
  <c r="L6" i="17" s="1"/>
  <c r="L7" i="17"/>
  <c r="M6" i="17" s="1"/>
  <c r="M7" i="17"/>
  <c r="N6" i="17" s="1"/>
  <c r="N7" i="17"/>
  <c r="O6" i="17" s="1"/>
  <c r="O7" i="17"/>
  <c r="P6" i="17" s="1"/>
  <c r="P7" i="17"/>
  <c r="Q6" i="17" s="1"/>
  <c r="Q7" i="17"/>
  <c r="R6" i="17" s="1"/>
  <c r="R7" i="17"/>
  <c r="S6" i="17" s="1"/>
  <c r="S7" i="17"/>
  <c r="T6" i="17" s="1"/>
  <c r="T7" i="17"/>
  <c r="U6" i="17" s="1"/>
  <c r="U7" i="17"/>
  <c r="V6" i="17" s="1"/>
  <c r="V7" i="17"/>
  <c r="W6" i="17" s="1"/>
  <c r="W7" i="17"/>
  <c r="X6" i="17" s="1"/>
  <c r="X7" i="17"/>
  <c r="Y6" i="17" s="1"/>
  <c r="Y7" i="17"/>
  <c r="Z6" i="17" s="1"/>
  <c r="Z7" i="17"/>
  <c r="AA6" i="17" s="1"/>
  <c r="AA7" i="17"/>
  <c r="AB6" i="17" s="1"/>
  <c r="AB7" i="17"/>
  <c r="AC6" i="17" s="1"/>
  <c r="AC7" i="17"/>
  <c r="AD6" i="17" s="1"/>
  <c r="AD7" i="17"/>
  <c r="AE6" i="17" s="1"/>
  <c r="AE7" i="17"/>
  <c r="AF6" i="17" s="1"/>
  <c r="AF7" i="17"/>
  <c r="AG6" i="17" s="1"/>
  <c r="AG7" i="17"/>
  <c r="AH6" i="17" s="1"/>
  <c r="AH7" i="17"/>
  <c r="AI6" i="17" s="1"/>
  <c r="AI7" i="17"/>
  <c r="AJ6" i="17" s="1"/>
  <c r="AJ7" i="17"/>
  <c r="AK6" i="17" s="1"/>
  <c r="AK7" i="17"/>
  <c r="AL6" i="17" s="1"/>
  <c r="AL7" i="17"/>
  <c r="AM6" i="17" s="1"/>
  <c r="AM7" i="17"/>
  <c r="AN6" i="17" s="1"/>
  <c r="AN7" i="17"/>
  <c r="AO6" i="17" s="1"/>
  <c r="AO7" i="17"/>
  <c r="AP6" i="17" s="1"/>
  <c r="AP7" i="17"/>
  <c r="AQ6" i="17" s="1"/>
  <c r="AQ7" i="17"/>
  <c r="AR6" i="17" s="1"/>
  <c r="AR7" i="17"/>
  <c r="AS6" i="17" s="1"/>
  <c r="AS7" i="17"/>
  <c r="AT6" i="17" s="1"/>
  <c r="AT7" i="17"/>
  <c r="AU6" i="17" s="1"/>
  <c r="AU7" i="17"/>
  <c r="AV6" i="17" s="1"/>
  <c r="AV7" i="17"/>
  <c r="AW6" i="17" s="1"/>
  <c r="AW7" i="17"/>
  <c r="AX6" i="17" s="1"/>
  <c r="AX7" i="17"/>
  <c r="AY6" i="17" s="1"/>
  <c r="AY7" i="17"/>
  <c r="AZ6" i="17" s="1"/>
  <c r="AZ7" i="17"/>
  <c r="BA6" i="17" s="1"/>
  <c r="BA7" i="17"/>
  <c r="BB6" i="17" s="1"/>
  <c r="BB7" i="17"/>
  <c r="BC6" i="17" s="1"/>
  <c r="BC7" i="17"/>
  <c r="BD6" i="17" s="1"/>
  <c r="BD7" i="17"/>
  <c r="BE6" i="17" s="1"/>
  <c r="BE7" i="17"/>
  <c r="F6" i="1"/>
  <c r="D4" i="17"/>
  <c r="G67" i="1" l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F67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F66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F60" i="1" s="1"/>
  <c r="F59" i="1"/>
  <c r="AG60" i="1" l="1"/>
  <c r="AH60" i="1" s="1"/>
  <c r="AE60" i="1"/>
  <c r="AG59" i="1"/>
  <c r="AH59" i="1" l="1"/>
  <c r="AI59" i="1" l="1"/>
  <c r="AJ59" i="1" l="1"/>
  <c r="AK59" i="1" l="1"/>
  <c r="AL59" i="1" l="1"/>
  <c r="AM59" i="1" l="1"/>
  <c r="AN59" i="1" l="1"/>
  <c r="AO59" i="1" l="1"/>
  <c r="AP59" i="1" l="1"/>
  <c r="AQ59" i="1" l="1"/>
  <c r="AR59" i="1" l="1"/>
  <c r="AS59" i="1" l="1"/>
  <c r="AT59" i="1" l="1"/>
  <c r="AU59" i="1" l="1"/>
  <c r="AV59" i="1" l="1"/>
  <c r="AW59" i="1" l="1"/>
  <c r="AX59" i="1" l="1"/>
  <c r="AY59" i="1" l="1"/>
  <c r="AZ59" i="1" l="1"/>
  <c r="BA59" i="1" l="1"/>
  <c r="BB59" i="1" l="1"/>
  <c r="BC59" i="1" l="1"/>
  <c r="BD59" i="1" l="1"/>
  <c r="BE59" i="1" l="1"/>
  <c r="Q138" i="3" l="1"/>
  <c r="A4" i="16" l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3" i="16"/>
  <c r="A368" i="5"/>
  <c r="A367" i="5"/>
  <c r="A366" i="5"/>
  <c r="A365" i="5"/>
  <c r="A364" i="5"/>
  <c r="A363" i="5"/>
  <c r="A362" i="5"/>
  <c r="A361" i="5"/>
  <c r="A360" i="5"/>
  <c r="A359" i="5"/>
  <c r="A358" i="5"/>
  <c r="A357" i="5"/>
  <c r="A356" i="5"/>
  <c r="A355" i="5"/>
  <c r="A354" i="5"/>
  <c r="A353" i="5"/>
  <c r="A352" i="5"/>
  <c r="A351" i="5"/>
  <c r="A350" i="5"/>
  <c r="A349" i="5"/>
  <c r="A348" i="5"/>
  <c r="A347" i="5"/>
  <c r="A346" i="5"/>
  <c r="A345" i="5"/>
  <c r="A344" i="5"/>
  <c r="A343" i="5"/>
  <c r="A342" i="5"/>
  <c r="A341" i="5"/>
  <c r="A340" i="5"/>
  <c r="A339" i="5"/>
  <c r="A338" i="5"/>
  <c r="A337" i="5"/>
  <c r="A336" i="5"/>
  <c r="A335" i="5"/>
  <c r="A334" i="5"/>
  <c r="A333" i="5"/>
  <c r="A332" i="5"/>
  <c r="A331" i="5"/>
  <c r="A330" i="5"/>
  <c r="A329" i="5"/>
  <c r="A328" i="5"/>
  <c r="A327" i="5"/>
  <c r="A326" i="5"/>
  <c r="A325" i="5"/>
  <c r="A324" i="5"/>
  <c r="A323" i="5"/>
  <c r="A322" i="5"/>
  <c r="A321" i="5"/>
  <c r="A320" i="5"/>
  <c r="A319" i="5"/>
  <c r="A318" i="5"/>
  <c r="A317" i="5"/>
  <c r="A316" i="5"/>
  <c r="A315" i="5"/>
  <c r="A314" i="5"/>
  <c r="A313" i="5"/>
  <c r="A312" i="5"/>
  <c r="A311" i="5"/>
  <c r="A310" i="5"/>
  <c r="A309" i="5"/>
  <c r="A308" i="5"/>
  <c r="A307" i="5"/>
  <c r="A306" i="5"/>
  <c r="A305" i="5"/>
  <c r="A304" i="5"/>
  <c r="A303" i="5"/>
  <c r="A302" i="5"/>
  <c r="A301" i="5"/>
  <c r="A300" i="5"/>
  <c r="A299" i="5"/>
  <c r="A298" i="5"/>
  <c r="A297" i="5"/>
  <c r="A296" i="5"/>
  <c r="A295" i="5"/>
  <c r="A294" i="5"/>
  <c r="A293" i="5"/>
  <c r="A292" i="5"/>
  <c r="A291" i="5"/>
  <c r="A290" i="5"/>
  <c r="A289" i="5"/>
  <c r="A288" i="5"/>
  <c r="A287" i="5"/>
  <c r="A286" i="5"/>
  <c r="A285" i="5"/>
  <c r="A284" i="5"/>
  <c r="A283" i="5"/>
  <c r="A282" i="5"/>
  <c r="A281" i="5"/>
  <c r="A280" i="5"/>
  <c r="A279" i="5"/>
  <c r="A278" i="5"/>
  <c r="A277" i="5"/>
  <c r="A276" i="5"/>
  <c r="A275" i="5"/>
  <c r="A274" i="5"/>
  <c r="A273" i="5"/>
  <c r="A272" i="5"/>
  <c r="A271" i="5"/>
  <c r="A270" i="5"/>
  <c r="A269" i="5"/>
  <c r="A268" i="5"/>
  <c r="A267" i="5"/>
  <c r="A266" i="5"/>
  <c r="A265" i="5"/>
  <c r="A264" i="5"/>
  <c r="A263" i="5"/>
  <c r="A262" i="5"/>
  <c r="A261" i="5"/>
  <c r="A260" i="5"/>
  <c r="A259" i="5"/>
  <c r="A258" i="5"/>
  <c r="A257" i="5"/>
  <c r="A256" i="5"/>
  <c r="A255" i="5"/>
  <c r="A254" i="5"/>
  <c r="A253" i="5"/>
  <c r="A252" i="5"/>
  <c r="A251" i="5"/>
  <c r="A250" i="5"/>
  <c r="A249" i="5"/>
  <c r="A248" i="5"/>
  <c r="A247" i="5"/>
  <c r="A246" i="5"/>
  <c r="A245" i="5"/>
  <c r="A244" i="5"/>
  <c r="A243" i="5"/>
  <c r="A242" i="5"/>
  <c r="A241" i="5"/>
  <c r="A240" i="5"/>
  <c r="A239" i="5"/>
  <c r="A238" i="5"/>
  <c r="A237" i="5"/>
  <c r="A236" i="5"/>
  <c r="A235" i="5"/>
  <c r="A234" i="5"/>
  <c r="A233" i="5"/>
  <c r="A232" i="5"/>
  <c r="A231" i="5"/>
  <c r="A230" i="5"/>
  <c r="A229" i="5"/>
  <c r="A228" i="5"/>
  <c r="A227" i="5"/>
  <c r="A226" i="5"/>
  <c r="A225" i="5"/>
  <c r="A224" i="5"/>
  <c r="A223" i="5"/>
  <c r="A222" i="5"/>
  <c r="A221" i="5"/>
  <c r="A220" i="5"/>
  <c r="A219" i="5"/>
  <c r="A218" i="5"/>
  <c r="A217" i="5"/>
  <c r="A216" i="5"/>
  <c r="A215" i="5"/>
  <c r="A214" i="5"/>
  <c r="A213" i="5"/>
  <c r="A212" i="5"/>
  <c r="A211" i="5"/>
  <c r="A210" i="5"/>
  <c r="A209" i="5"/>
  <c r="A208" i="5"/>
  <c r="A207" i="5"/>
  <c r="A206" i="5"/>
  <c r="A205" i="5"/>
  <c r="A204" i="5"/>
  <c r="A203" i="5"/>
  <c r="A202" i="5"/>
  <c r="A201" i="5"/>
  <c r="A200" i="5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A2" i="5"/>
  <c r="L2" i="5"/>
  <c r="L3" i="5" s="1"/>
  <c r="L4" i="5" s="1"/>
  <c r="L5" i="5" s="1"/>
  <c r="L6" i="5" s="1"/>
  <c r="L7" i="5" s="1"/>
  <c r="L8" i="5" s="1"/>
  <c r="L9" i="5" s="1"/>
  <c r="L10" i="5" s="1"/>
  <c r="L11" i="5" s="1"/>
  <c r="L12" i="5" s="1"/>
  <c r="L13" i="5" s="1"/>
  <c r="G3" i="5"/>
  <c r="Q153" i="3" l="1"/>
  <c r="C5" i="3" l="1"/>
  <c r="I25" i="3" l="1"/>
  <c r="M25" i="3"/>
  <c r="D5" i="3"/>
  <c r="D22" i="3" s="1"/>
  <c r="C22" i="3"/>
  <c r="C6" i="3" s="1"/>
  <c r="K25" i="3"/>
  <c r="G25" i="3"/>
  <c r="H25" i="3"/>
  <c r="C25" i="3"/>
  <c r="D25" i="3"/>
  <c r="L25" i="3"/>
  <c r="F25" i="3"/>
  <c r="J25" i="3"/>
  <c r="E25" i="3"/>
  <c r="C23" i="3" l="1"/>
  <c r="C10" i="3" s="1"/>
  <c r="C7" i="3"/>
  <c r="C11" i="3" s="1"/>
  <c r="E5" i="3"/>
  <c r="D6" i="3"/>
  <c r="D10" i="3" s="1"/>
  <c r="D7" i="3"/>
  <c r="E22" i="3"/>
  <c r="F5" i="3"/>
  <c r="C24" i="3" l="1"/>
  <c r="C35" i="3" s="1"/>
  <c r="D11" i="3"/>
  <c r="D17" i="3" s="1"/>
  <c r="C14" i="3"/>
  <c r="C13" i="3"/>
  <c r="F22" i="3"/>
  <c r="G5" i="3"/>
  <c r="N25" i="3"/>
  <c r="E7" i="3"/>
  <c r="E11" i="3" s="1"/>
  <c r="E6" i="3"/>
  <c r="E10" i="3" l="1"/>
  <c r="G22" i="3"/>
  <c r="H5" i="3"/>
  <c r="D23" i="3"/>
  <c r="E17" i="3"/>
  <c r="F7" i="3"/>
  <c r="F11" i="3" s="1"/>
  <c r="F6" i="3"/>
  <c r="F10" i="3" s="1"/>
  <c r="D24" i="3" l="1"/>
  <c r="G7" i="3"/>
  <c r="G11" i="3" s="1"/>
  <c r="G6" i="3"/>
  <c r="G10" i="3" s="1"/>
  <c r="F17" i="3"/>
  <c r="H22" i="3"/>
  <c r="I5" i="3"/>
  <c r="D35" i="3" l="1"/>
  <c r="E23" i="3" s="1"/>
  <c r="D13" i="3"/>
  <c r="D16" i="3"/>
  <c r="D14" i="3"/>
  <c r="H7" i="3"/>
  <c r="H11" i="3" s="1"/>
  <c r="H6" i="3"/>
  <c r="H10" i="3" s="1"/>
  <c r="I22" i="3"/>
  <c r="J5" i="3"/>
  <c r="G17" i="3"/>
  <c r="E16" i="3" l="1"/>
  <c r="J22" i="3"/>
  <c r="K5" i="3"/>
  <c r="H17" i="3"/>
  <c r="I7" i="3"/>
  <c r="I11" i="3" s="1"/>
  <c r="I6" i="3"/>
  <c r="I10" i="3" s="1"/>
  <c r="E24" i="3" l="1"/>
  <c r="E14" i="3"/>
  <c r="E13" i="3"/>
  <c r="J7" i="3"/>
  <c r="J11" i="3" s="1"/>
  <c r="J6" i="3"/>
  <c r="J10" i="3" s="1"/>
  <c r="I17" i="3"/>
  <c r="K22" i="3"/>
  <c r="L5" i="3"/>
  <c r="E35" i="3" l="1"/>
  <c r="F23" i="3" s="1"/>
  <c r="K7" i="3"/>
  <c r="K11" i="3" s="1"/>
  <c r="K6" i="3"/>
  <c r="K10" i="3" s="1"/>
  <c r="L22" i="3"/>
  <c r="M5" i="3"/>
  <c r="J17" i="3"/>
  <c r="F16" i="3" l="1"/>
  <c r="F24" i="3"/>
  <c r="F35" i="3" s="1"/>
  <c r="G23" i="3" s="1"/>
  <c r="F14" i="3"/>
  <c r="F13" i="3"/>
  <c r="L7" i="3"/>
  <c r="L11" i="3" s="1"/>
  <c r="L6" i="3"/>
  <c r="L10" i="3" s="1"/>
  <c r="M22" i="3"/>
  <c r="N5" i="3"/>
  <c r="K17" i="3"/>
  <c r="Q140" i="3" l="1"/>
  <c r="L17" i="3"/>
  <c r="N22" i="3"/>
  <c r="M7" i="3"/>
  <c r="M11" i="3" s="1"/>
  <c r="M6" i="3"/>
  <c r="M10" i="3" s="1"/>
  <c r="G24" i="3" l="1"/>
  <c r="G35" i="3" s="1"/>
  <c r="H23" i="3" s="1"/>
  <c r="G14" i="3"/>
  <c r="G16" i="3"/>
  <c r="G13" i="3"/>
  <c r="Q145" i="3"/>
  <c r="Q142" i="3"/>
  <c r="M24" i="3"/>
  <c r="M17" i="3"/>
  <c r="N7" i="3"/>
  <c r="N11" i="3" s="1"/>
  <c r="N6" i="3"/>
  <c r="N10" i="3" s="1"/>
  <c r="M14" i="3" l="1"/>
  <c r="M13" i="3"/>
  <c r="N17" i="3"/>
  <c r="DR57" i="1"/>
  <c r="DR55" i="1"/>
  <c r="H24" i="3" l="1"/>
  <c r="H35" i="3" s="1"/>
  <c r="I23" i="3" s="1"/>
  <c r="H14" i="3"/>
  <c r="H13" i="3"/>
  <c r="H16" i="3"/>
  <c r="N14" i="3"/>
  <c r="N24" i="3"/>
  <c r="N16" i="3"/>
  <c r="N13" i="3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 l="1"/>
  <c r="I24" i="3" l="1"/>
  <c r="I13" i="3"/>
  <c r="I16" i="3"/>
  <c r="I14" i="3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I35" i="3" l="1"/>
  <c r="J23" i="3" s="1"/>
  <c r="DR46" i="1"/>
  <c r="BG46" i="1"/>
  <c r="J24" i="3" l="1"/>
  <c r="J35" i="3" s="1"/>
  <c r="K23" i="3" s="1"/>
  <c r="J13" i="3"/>
  <c r="J16" i="3"/>
  <c r="J14" i="3"/>
  <c r="FU37" i="1"/>
  <c r="FU54" i="1" s="1"/>
  <c r="FU56" i="1" s="1"/>
  <c r="FT37" i="1"/>
  <c r="FT54" i="1" s="1"/>
  <c r="FT56" i="1" s="1"/>
  <c r="FS37" i="1"/>
  <c r="FS54" i="1" s="1"/>
  <c r="FS56" i="1" s="1"/>
  <c r="FR37" i="1"/>
  <c r="FR54" i="1" s="1"/>
  <c r="FR56" i="1" s="1"/>
  <c r="FQ37" i="1"/>
  <c r="FQ54" i="1" s="1"/>
  <c r="FQ56" i="1" s="1"/>
  <c r="FP37" i="1"/>
  <c r="FP54" i="1" s="1"/>
  <c r="FP56" i="1" s="1"/>
  <c r="FO37" i="1"/>
  <c r="FO54" i="1" s="1"/>
  <c r="FO56" i="1" s="1"/>
  <c r="FN37" i="1"/>
  <c r="FN54" i="1" s="1"/>
  <c r="FN56" i="1" s="1"/>
  <c r="FM37" i="1"/>
  <c r="FM54" i="1" s="1"/>
  <c r="FM56" i="1" s="1"/>
  <c r="FL37" i="1"/>
  <c r="FL54" i="1" s="1"/>
  <c r="FL56" i="1" s="1"/>
  <c r="FK37" i="1"/>
  <c r="FK54" i="1" s="1"/>
  <c r="FK56" i="1" s="1"/>
  <c r="FJ37" i="1"/>
  <c r="FJ54" i="1" s="1"/>
  <c r="FJ56" i="1" s="1"/>
  <c r="FI37" i="1"/>
  <c r="FI54" i="1" s="1"/>
  <c r="FI56" i="1" s="1"/>
  <c r="FH37" i="1"/>
  <c r="FH54" i="1" s="1"/>
  <c r="FH56" i="1" s="1"/>
  <c r="FG37" i="1"/>
  <c r="FG54" i="1" s="1"/>
  <c r="FG56" i="1" s="1"/>
  <c r="FF37" i="1"/>
  <c r="FF54" i="1" s="1"/>
  <c r="FF56" i="1" s="1"/>
  <c r="FE37" i="1"/>
  <c r="FE54" i="1" s="1"/>
  <c r="FE56" i="1" s="1"/>
  <c r="FD37" i="1"/>
  <c r="FD54" i="1" s="1"/>
  <c r="FD56" i="1" s="1"/>
  <c r="FC37" i="1"/>
  <c r="FC54" i="1" s="1"/>
  <c r="FC56" i="1" s="1"/>
  <c r="FB37" i="1"/>
  <c r="FB54" i="1" s="1"/>
  <c r="FB56" i="1" s="1"/>
  <c r="FA37" i="1"/>
  <c r="FA54" i="1" s="1"/>
  <c r="FA56" i="1" s="1"/>
  <c r="EZ37" i="1"/>
  <c r="EZ54" i="1" s="1"/>
  <c r="EZ56" i="1" s="1"/>
  <c r="EY37" i="1"/>
  <c r="EY54" i="1" s="1"/>
  <c r="EY56" i="1" s="1"/>
  <c r="EX37" i="1"/>
  <c r="EX54" i="1" s="1"/>
  <c r="EX56" i="1" s="1"/>
  <c r="EW37" i="1"/>
  <c r="EW54" i="1" s="1"/>
  <c r="EW56" i="1" s="1"/>
  <c r="EV37" i="1"/>
  <c r="EV54" i="1" s="1"/>
  <c r="EV56" i="1" s="1"/>
  <c r="EU37" i="1"/>
  <c r="EU54" i="1" s="1"/>
  <c r="EU56" i="1" s="1"/>
  <c r="ET37" i="1"/>
  <c r="ET54" i="1" s="1"/>
  <c r="ET56" i="1" s="1"/>
  <c r="ES37" i="1"/>
  <c r="ES54" i="1" s="1"/>
  <c r="ES56" i="1" s="1"/>
  <c r="ER37" i="1"/>
  <c r="ER54" i="1" s="1"/>
  <c r="ER56" i="1" s="1"/>
  <c r="EQ37" i="1"/>
  <c r="EQ54" i="1" s="1"/>
  <c r="EQ56" i="1" s="1"/>
  <c r="EP37" i="1"/>
  <c r="EP54" i="1" s="1"/>
  <c r="EP56" i="1" s="1"/>
  <c r="EO37" i="1"/>
  <c r="EO54" i="1" s="1"/>
  <c r="EO56" i="1" s="1"/>
  <c r="EN37" i="1"/>
  <c r="EN54" i="1" s="1"/>
  <c r="EN56" i="1" s="1"/>
  <c r="EM37" i="1"/>
  <c r="EM54" i="1" s="1"/>
  <c r="EM56" i="1" s="1"/>
  <c r="EL37" i="1"/>
  <c r="EL54" i="1" s="1"/>
  <c r="EL56" i="1" s="1"/>
  <c r="EK37" i="1"/>
  <c r="EK54" i="1" s="1"/>
  <c r="EK56" i="1" s="1"/>
  <c r="EJ37" i="1"/>
  <c r="EJ54" i="1" s="1"/>
  <c r="EJ56" i="1" s="1"/>
  <c r="EI37" i="1"/>
  <c r="EI54" i="1" s="1"/>
  <c r="EI56" i="1" s="1"/>
  <c r="EH37" i="1"/>
  <c r="EH54" i="1" s="1"/>
  <c r="EH56" i="1" s="1"/>
  <c r="EG37" i="1"/>
  <c r="EG54" i="1" s="1"/>
  <c r="EG56" i="1" s="1"/>
  <c r="EF37" i="1"/>
  <c r="EF54" i="1" s="1"/>
  <c r="EF56" i="1" s="1"/>
  <c r="EE37" i="1"/>
  <c r="EE54" i="1" s="1"/>
  <c r="EE56" i="1" s="1"/>
  <c r="ED37" i="1"/>
  <c r="ED54" i="1" s="1"/>
  <c r="ED56" i="1" s="1"/>
  <c r="EC37" i="1"/>
  <c r="EC54" i="1" s="1"/>
  <c r="EC56" i="1" s="1"/>
  <c r="EB37" i="1"/>
  <c r="EB54" i="1" s="1"/>
  <c r="EB56" i="1" s="1"/>
  <c r="EA37" i="1"/>
  <c r="EA54" i="1" s="1"/>
  <c r="EA56" i="1" s="1"/>
  <c r="DZ37" i="1"/>
  <c r="DZ54" i="1" s="1"/>
  <c r="DZ56" i="1" s="1"/>
  <c r="DY37" i="1"/>
  <c r="DY54" i="1" s="1"/>
  <c r="DY56" i="1" s="1"/>
  <c r="DX37" i="1"/>
  <c r="DX54" i="1" s="1"/>
  <c r="DX56" i="1" s="1"/>
  <c r="DW37" i="1"/>
  <c r="DW54" i="1" s="1"/>
  <c r="DW56" i="1" s="1"/>
  <c r="DV37" i="1"/>
  <c r="DV54" i="1" s="1"/>
  <c r="DV56" i="1" s="1"/>
  <c r="AK33" i="1" l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K24" i="3" l="1"/>
  <c r="K35" i="3" s="1"/>
  <c r="L23" i="3" s="1"/>
  <c r="K13" i="3"/>
  <c r="K14" i="3"/>
  <c r="K16" i="3"/>
  <c r="F33" i="1"/>
  <c r="BG28" i="1"/>
  <c r="BG26" i="1"/>
  <c r="FU24" i="1" l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L24" i="3" l="1"/>
  <c r="L35" i="3" s="1"/>
  <c r="M23" i="3" s="1"/>
  <c r="M35" i="3" s="1"/>
  <c r="N23" i="3" s="1"/>
  <c r="N35" i="3" s="1"/>
  <c r="L14" i="3"/>
  <c r="L13" i="3"/>
  <c r="M16" i="3"/>
  <c r="L16" i="3"/>
  <c r="DR15" i="1"/>
  <c r="DR14" i="1"/>
  <c r="DR13" i="1"/>
  <c r="BG15" i="1"/>
  <c r="BG14" i="1"/>
  <c r="BG13" i="1"/>
  <c r="BG24" i="1" l="1"/>
  <c r="FU11" i="1"/>
  <c r="FU31" i="1" s="1"/>
  <c r="FU33" i="1" s="1"/>
  <c r="FT11" i="1"/>
  <c r="FT31" i="1" s="1"/>
  <c r="FT33" i="1" s="1"/>
  <c r="FS11" i="1"/>
  <c r="FS31" i="1" s="1"/>
  <c r="FS33" i="1" s="1"/>
  <c r="FR11" i="1"/>
  <c r="FR31" i="1" s="1"/>
  <c r="FR33" i="1" s="1"/>
  <c r="FQ11" i="1"/>
  <c r="FQ31" i="1" s="1"/>
  <c r="FQ33" i="1" s="1"/>
  <c r="FP11" i="1"/>
  <c r="FP31" i="1" s="1"/>
  <c r="FP33" i="1" s="1"/>
  <c r="FO11" i="1"/>
  <c r="FO31" i="1" s="1"/>
  <c r="FO33" i="1" s="1"/>
  <c r="FN11" i="1"/>
  <c r="FN31" i="1" s="1"/>
  <c r="FN33" i="1" s="1"/>
  <c r="FM11" i="1"/>
  <c r="FM31" i="1" s="1"/>
  <c r="FM33" i="1" s="1"/>
  <c r="FL11" i="1"/>
  <c r="FL31" i="1" s="1"/>
  <c r="FL33" i="1" s="1"/>
  <c r="FK11" i="1"/>
  <c r="FK31" i="1" s="1"/>
  <c r="FK33" i="1" s="1"/>
  <c r="FJ11" i="1"/>
  <c r="FJ31" i="1" s="1"/>
  <c r="FJ33" i="1" s="1"/>
  <c r="FI11" i="1"/>
  <c r="FI31" i="1" s="1"/>
  <c r="FI33" i="1" s="1"/>
  <c r="FH11" i="1"/>
  <c r="FH31" i="1" s="1"/>
  <c r="FH33" i="1" s="1"/>
  <c r="FG11" i="1"/>
  <c r="FG31" i="1" s="1"/>
  <c r="FG33" i="1" s="1"/>
  <c r="FF11" i="1"/>
  <c r="FF31" i="1" s="1"/>
  <c r="FF33" i="1" s="1"/>
  <c r="FE11" i="1"/>
  <c r="FE31" i="1" s="1"/>
  <c r="FE33" i="1" s="1"/>
  <c r="FD11" i="1"/>
  <c r="FD31" i="1" s="1"/>
  <c r="FD33" i="1" s="1"/>
  <c r="FC11" i="1"/>
  <c r="FC31" i="1" s="1"/>
  <c r="FC33" i="1" s="1"/>
  <c r="FB11" i="1"/>
  <c r="FB31" i="1" s="1"/>
  <c r="FB33" i="1" s="1"/>
  <c r="FA11" i="1"/>
  <c r="FA31" i="1" s="1"/>
  <c r="FA33" i="1" s="1"/>
  <c r="EZ11" i="1"/>
  <c r="EZ31" i="1" s="1"/>
  <c r="EZ33" i="1" s="1"/>
  <c r="EY11" i="1"/>
  <c r="EY31" i="1" s="1"/>
  <c r="EY33" i="1" s="1"/>
  <c r="EX11" i="1"/>
  <c r="EX31" i="1" s="1"/>
  <c r="EX33" i="1" s="1"/>
  <c r="EW11" i="1"/>
  <c r="EW31" i="1" s="1"/>
  <c r="EW33" i="1" s="1"/>
  <c r="EV11" i="1"/>
  <c r="EV31" i="1" s="1"/>
  <c r="EV33" i="1" s="1"/>
  <c r="EU11" i="1"/>
  <c r="EU31" i="1" s="1"/>
  <c r="EU33" i="1" s="1"/>
  <c r="ET11" i="1"/>
  <c r="ET31" i="1" s="1"/>
  <c r="ET33" i="1" s="1"/>
  <c r="ES11" i="1"/>
  <c r="ES31" i="1" s="1"/>
  <c r="ES33" i="1" s="1"/>
  <c r="ER11" i="1"/>
  <c r="ER31" i="1" s="1"/>
  <c r="ER33" i="1" s="1"/>
  <c r="EQ11" i="1"/>
  <c r="EQ31" i="1" s="1"/>
  <c r="EQ33" i="1" s="1"/>
  <c r="EP11" i="1"/>
  <c r="EP31" i="1" s="1"/>
  <c r="EP33" i="1" s="1"/>
  <c r="EO11" i="1"/>
  <c r="EO31" i="1" s="1"/>
  <c r="EO33" i="1" s="1"/>
  <c r="EN11" i="1"/>
  <c r="EN31" i="1" s="1"/>
  <c r="EN33" i="1" s="1"/>
  <c r="EM11" i="1"/>
  <c r="EM31" i="1" s="1"/>
  <c r="EM33" i="1" s="1"/>
  <c r="EL11" i="1"/>
  <c r="EL31" i="1" s="1"/>
  <c r="EL33" i="1" s="1"/>
  <c r="EK11" i="1"/>
  <c r="EK31" i="1" s="1"/>
  <c r="EK33" i="1" s="1"/>
  <c r="EJ11" i="1"/>
  <c r="EJ31" i="1" s="1"/>
  <c r="EJ33" i="1" s="1"/>
  <c r="EI11" i="1"/>
  <c r="EI31" i="1" s="1"/>
  <c r="EI33" i="1" s="1"/>
  <c r="EH11" i="1"/>
  <c r="EH31" i="1" s="1"/>
  <c r="EH33" i="1" s="1"/>
  <c r="EG11" i="1"/>
  <c r="EG31" i="1" s="1"/>
  <c r="EG33" i="1" s="1"/>
  <c r="EF11" i="1"/>
  <c r="EF31" i="1" s="1"/>
  <c r="EF33" i="1" s="1"/>
  <c r="EE11" i="1"/>
  <c r="EE31" i="1" s="1"/>
  <c r="EE33" i="1" s="1"/>
  <c r="ED11" i="1"/>
  <c r="ED31" i="1" s="1"/>
  <c r="ED33" i="1" s="1"/>
  <c r="EC11" i="1"/>
  <c r="EC31" i="1" s="1"/>
  <c r="EC33" i="1" s="1"/>
  <c r="EB11" i="1"/>
  <c r="EB31" i="1" s="1"/>
  <c r="EB33" i="1" s="1"/>
  <c r="EA11" i="1"/>
  <c r="EA31" i="1" s="1"/>
  <c r="EA33" i="1" s="1"/>
  <c r="DZ11" i="1"/>
  <c r="DZ31" i="1" s="1"/>
  <c r="DZ33" i="1" s="1"/>
  <c r="DY11" i="1"/>
  <c r="DY31" i="1" s="1"/>
  <c r="DY33" i="1" s="1"/>
  <c r="DX11" i="1"/>
  <c r="DX31" i="1" s="1"/>
  <c r="DX33" i="1" s="1"/>
  <c r="DW11" i="1"/>
  <c r="DW31" i="1" s="1"/>
  <c r="DW33" i="1" s="1"/>
  <c r="DV11" i="1"/>
  <c r="DV31" i="1" s="1"/>
  <c r="DV33" i="1" s="1"/>
  <c r="BO9" i="1" l="1"/>
  <c r="BQ7" i="1"/>
  <c r="DP6" i="1"/>
  <c r="DO6" i="1"/>
  <c r="DP5" i="1" s="1"/>
  <c r="DN6" i="1"/>
  <c r="DM6" i="1"/>
  <c r="DL6" i="1"/>
  <c r="DM5" i="1" s="1"/>
  <c r="DK6" i="1"/>
  <c r="DL5" i="1" s="1"/>
  <c r="DJ6" i="1"/>
  <c r="DI6" i="1"/>
  <c r="DH6" i="1"/>
  <c r="DI5" i="1" s="1"/>
  <c r="DG6" i="1"/>
  <c r="DH5" i="1" s="1"/>
  <c r="DF6" i="1"/>
  <c r="DE6" i="1"/>
  <c r="DD6" i="1"/>
  <c r="DE5" i="1" s="1"/>
  <c r="DC6" i="1"/>
  <c r="DD5" i="1" s="1"/>
  <c r="DB6" i="1"/>
  <c r="DA6" i="1"/>
  <c r="CZ6" i="1"/>
  <c r="DA5" i="1" s="1"/>
  <c r="CY6" i="1"/>
  <c r="CZ5" i="1" s="1"/>
  <c r="CX6" i="1"/>
  <c r="CW6" i="1"/>
  <c r="CX5" i="1" s="1"/>
  <c r="CV6" i="1"/>
  <c r="CW5" i="1" s="1"/>
  <c r="CU6" i="1"/>
  <c r="CV5" i="1" s="1"/>
  <c r="CT6" i="1"/>
  <c r="CS6" i="1"/>
  <c r="CT5" i="1" s="1"/>
  <c r="CR6" i="1"/>
  <c r="CS5" i="1" s="1"/>
  <c r="CQ6" i="1"/>
  <c r="CR5" i="1" s="1"/>
  <c r="CP6" i="1"/>
  <c r="CO6" i="1"/>
  <c r="CP5" i="1" s="1"/>
  <c r="CN6" i="1"/>
  <c r="CO5" i="1" s="1"/>
  <c r="CM6" i="1"/>
  <c r="CN5" i="1" s="1"/>
  <c r="CL6" i="1"/>
  <c r="CK6" i="1"/>
  <c r="CL5" i="1" s="1"/>
  <c r="CJ6" i="1"/>
  <c r="CK5" i="1" s="1"/>
  <c r="CI6" i="1"/>
  <c r="CJ5" i="1" s="1"/>
  <c r="CH6" i="1"/>
  <c r="CG6" i="1"/>
  <c r="CH5" i="1" s="1"/>
  <c r="CF6" i="1"/>
  <c r="CG5" i="1" s="1"/>
  <c r="CE6" i="1"/>
  <c r="CF5" i="1" s="1"/>
  <c r="CD6" i="1"/>
  <c r="CE5" i="1" s="1"/>
  <c r="CC6" i="1"/>
  <c r="CD5" i="1" s="1"/>
  <c r="CB6" i="1"/>
  <c r="CC5" i="1" s="1"/>
  <c r="CA6" i="1"/>
  <c r="CB5" i="1" s="1"/>
  <c r="BZ6" i="1"/>
  <c r="CA5" i="1" s="1"/>
  <c r="BY6" i="1"/>
  <c r="BZ5" i="1" s="1"/>
  <c r="BX6" i="1"/>
  <c r="BY5" i="1" s="1"/>
  <c r="BW6" i="1"/>
  <c r="BX5" i="1" s="1"/>
  <c r="BV6" i="1"/>
  <c r="BW5" i="1" s="1"/>
  <c r="BU6" i="1"/>
  <c r="BV5" i="1" s="1"/>
  <c r="BT6" i="1"/>
  <c r="BU5" i="1" s="1"/>
  <c r="BS6" i="1"/>
  <c r="BT5" i="1" s="1"/>
  <c r="BR6" i="1"/>
  <c r="BS5" i="1" s="1"/>
  <c r="BQ6" i="1"/>
  <c r="BR5" i="1" s="1"/>
  <c r="DO5" i="1"/>
  <c r="DN5" i="1"/>
  <c r="DK5" i="1"/>
  <c r="DJ5" i="1"/>
  <c r="DG5" i="1"/>
  <c r="DF5" i="1"/>
  <c r="DC5" i="1"/>
  <c r="DB5" i="1"/>
  <c r="CY5" i="1"/>
  <c r="CU5" i="1"/>
  <c r="CQ5" i="1"/>
  <c r="CM5" i="1"/>
  <c r="CI5" i="1"/>
  <c r="BQ5" i="1"/>
  <c r="F7" i="1"/>
  <c r="F63" i="1" s="1"/>
  <c r="BE6" i="1"/>
  <c r="BD6" i="1"/>
  <c r="BE5" i="1" s="1"/>
  <c r="BC6" i="1"/>
  <c r="BD5" i="1" s="1"/>
  <c r="BB6" i="1"/>
  <c r="BC5" i="1" s="1"/>
  <c r="BA6" i="1"/>
  <c r="BB5" i="1" s="1"/>
  <c r="AZ6" i="1"/>
  <c r="BA5" i="1" s="1"/>
  <c r="AY6" i="1"/>
  <c r="AZ5" i="1" s="1"/>
  <c r="AX6" i="1"/>
  <c r="AY5" i="1" s="1"/>
  <c r="AW6" i="1"/>
  <c r="AX5" i="1" s="1"/>
  <c r="AV6" i="1"/>
  <c r="AW5" i="1" s="1"/>
  <c r="AU6" i="1"/>
  <c r="AV5" i="1" s="1"/>
  <c r="AT6" i="1"/>
  <c r="AU5" i="1" s="1"/>
  <c r="AS6" i="1"/>
  <c r="AT5" i="1" s="1"/>
  <c r="AR6" i="1"/>
  <c r="AS5" i="1" s="1"/>
  <c r="AQ6" i="1"/>
  <c r="AR5" i="1" s="1"/>
  <c r="AP6" i="1"/>
  <c r="AQ5" i="1" s="1"/>
  <c r="AO6" i="1"/>
  <c r="AP5" i="1" s="1"/>
  <c r="AN6" i="1"/>
  <c r="AO5" i="1" s="1"/>
  <c r="AM6" i="1"/>
  <c r="AN5" i="1" s="1"/>
  <c r="AL6" i="1"/>
  <c r="AM5" i="1" s="1"/>
  <c r="AK6" i="1"/>
  <c r="AJ6" i="1"/>
  <c r="AK5" i="1" s="1"/>
  <c r="AI6" i="1"/>
  <c r="AJ5" i="1" s="1"/>
  <c r="AH6" i="1"/>
  <c r="AI5" i="1" s="1"/>
  <c r="AG6" i="1"/>
  <c r="AF6" i="1"/>
  <c r="AG5" i="1" s="1"/>
  <c r="AE6" i="1"/>
  <c r="AF5" i="1" s="1"/>
  <c r="AD6" i="1"/>
  <c r="AC6" i="1"/>
  <c r="AB6" i="1"/>
  <c r="AC5" i="1" s="1"/>
  <c r="AA6" i="1"/>
  <c r="AB5" i="1" s="1"/>
  <c r="Z6" i="1"/>
  <c r="Y6" i="1"/>
  <c r="X6" i="1"/>
  <c r="Y5" i="1" s="1"/>
  <c r="W6" i="1"/>
  <c r="X5" i="1" s="1"/>
  <c r="V6" i="1"/>
  <c r="U6" i="1"/>
  <c r="T6" i="1"/>
  <c r="U5" i="1" s="1"/>
  <c r="S6" i="1"/>
  <c r="T5" i="1" s="1"/>
  <c r="R6" i="1"/>
  <c r="Q6" i="1"/>
  <c r="P6" i="1"/>
  <c r="Q5" i="1" s="1"/>
  <c r="O6" i="1"/>
  <c r="P5" i="1" s="1"/>
  <c r="N6" i="1"/>
  <c r="M6" i="1"/>
  <c r="L6" i="1"/>
  <c r="M5" i="1" s="1"/>
  <c r="K6" i="1"/>
  <c r="L5" i="1" s="1"/>
  <c r="J6" i="1"/>
  <c r="I6" i="1"/>
  <c r="H6" i="1"/>
  <c r="I5" i="1" s="1"/>
  <c r="G6" i="1"/>
  <c r="H5" i="1" s="1"/>
  <c r="F5" i="1"/>
  <c r="D3" i="1"/>
  <c r="J5" i="1" l="1"/>
  <c r="R5" i="1"/>
  <c r="V5" i="1"/>
  <c r="Z5" i="1"/>
  <c r="AD5" i="1"/>
  <c r="AL5" i="1"/>
  <c r="G5" i="1"/>
  <c r="K5" i="1"/>
  <c r="O5" i="1"/>
  <c r="S5" i="1"/>
  <c r="W5" i="1"/>
  <c r="AA5" i="1"/>
  <c r="AE5" i="1"/>
  <c r="AU57" i="1"/>
  <c r="AU56" i="1" s="1"/>
  <c r="AY57" i="1"/>
  <c r="BC57" i="1"/>
  <c r="AM57" i="1"/>
  <c r="AM56" i="1" s="1"/>
  <c r="AQ57" i="1"/>
  <c r="AQ56" i="1" s="1"/>
  <c r="AQ34" i="1"/>
  <c r="AQ33" i="1" s="1"/>
  <c r="AW56" i="1"/>
  <c r="AW33" i="1"/>
  <c r="N5" i="1"/>
  <c r="AH5" i="1"/>
  <c r="AP57" i="1"/>
  <c r="AP56" i="1" s="1"/>
  <c r="AP34" i="1"/>
  <c r="AP33" i="1" s="1"/>
  <c r="AT57" i="1"/>
  <c r="AT56" i="1" s="1"/>
  <c r="AX57" i="1"/>
  <c r="AX34" i="1"/>
  <c r="BB57" i="1"/>
  <c r="BB34" i="1"/>
  <c r="DV7" i="1"/>
  <c r="DV60" i="1" s="1"/>
  <c r="F69" i="1" l="1"/>
  <c r="F73" i="1" s="1"/>
  <c r="AO57" i="1"/>
  <c r="AO56" i="1" s="1"/>
  <c r="AR57" i="1"/>
  <c r="AR56" i="1" s="1"/>
  <c r="BA57" i="1"/>
  <c r="AV57" i="1"/>
  <c r="AV56" i="1" s="1"/>
  <c r="AN34" i="1"/>
  <c r="AN33" i="1" s="1"/>
  <c r="AR34" i="1"/>
  <c r="AR33" i="1" s="1"/>
  <c r="AM34" i="1"/>
  <c r="AM33" i="1" s="1"/>
  <c r="AS57" i="1"/>
  <c r="AS56" i="1" s="1"/>
  <c r="AZ57" i="1"/>
  <c r="AT34" i="1"/>
  <c r="AT33" i="1" s="1"/>
  <c r="BD57" i="1"/>
  <c r="AN57" i="1"/>
  <c r="AN56" i="1" s="1"/>
  <c r="AS34" i="1"/>
  <c r="AS33" i="1" s="1"/>
  <c r="BE34" i="1"/>
  <c r="BE57" i="1"/>
  <c r="AW57" i="1"/>
  <c r="AU34" i="1"/>
  <c r="AU33" i="1" s="1"/>
  <c r="AO34" i="1"/>
  <c r="AO33" i="1" s="1"/>
  <c r="AZ34" i="1"/>
  <c r="AW34" i="1"/>
  <c r="BC34" i="1"/>
  <c r="AY34" i="1"/>
  <c r="BD34" i="1"/>
  <c r="AV34" i="1"/>
  <c r="AV33" i="1" s="1"/>
  <c r="BA34" i="1"/>
  <c r="DW7" i="1"/>
  <c r="DW60" i="1" s="1"/>
  <c r="F60" i="1"/>
  <c r="CU37" i="1"/>
  <c r="BY44" i="1"/>
  <c r="DC50" i="1"/>
  <c r="BU37" i="1"/>
  <c r="DC44" i="1"/>
  <c r="CI50" i="1"/>
  <c r="CM44" i="1"/>
  <c r="DE50" i="1"/>
  <c r="BQ56" i="1"/>
  <c r="CL37" i="1"/>
  <c r="CP44" i="1"/>
  <c r="BX37" i="1"/>
  <c r="DF37" i="1"/>
  <c r="DI37" i="1"/>
  <c r="DH37" i="1"/>
  <c r="CD44" i="1"/>
  <c r="BR50" i="1"/>
  <c r="BZ44" i="1"/>
  <c r="BY50" i="1"/>
  <c r="DC37" i="1"/>
  <c r="CF44" i="1"/>
  <c r="CE37" i="1"/>
  <c r="CK50" i="1"/>
  <c r="BR44" i="1"/>
  <c r="DD37" i="1"/>
  <c r="DI50" i="1"/>
  <c r="CT44" i="1"/>
  <c r="CQ37" i="1"/>
  <c r="CS37" i="1"/>
  <c r="CZ37" i="1"/>
  <c r="CY37" i="1"/>
  <c r="CC50" i="1"/>
  <c r="DO37" i="1"/>
  <c r="CZ44" i="1"/>
  <c r="CA44" i="1"/>
  <c r="CQ50" i="1"/>
  <c r="CH37" i="1"/>
  <c r="CU50" i="1"/>
  <c r="CS50" i="1"/>
  <c r="DD50" i="1"/>
  <c r="CU44" i="1"/>
  <c r="BW37" i="1"/>
  <c r="DD44" i="1"/>
  <c r="CL44" i="1"/>
  <c r="DG44" i="1"/>
  <c r="CN37" i="1"/>
  <c r="CI44" i="1"/>
  <c r="CY44" i="1"/>
  <c r="CG37" i="1"/>
  <c r="DE37" i="1"/>
  <c r="CW37" i="1"/>
  <c r="DN37" i="1"/>
  <c r="CO37" i="1"/>
  <c r="CN44" i="1"/>
  <c r="DM44" i="1"/>
  <c r="CF50" i="1"/>
  <c r="CM37" i="1"/>
  <c r="BW44" i="1"/>
  <c r="DJ37" i="1"/>
  <c r="CG44" i="1"/>
  <c r="CW44" i="1"/>
  <c r="DJ50" i="1"/>
  <c r="CA50" i="1"/>
  <c r="DB44" i="1"/>
  <c r="DO44" i="1"/>
  <c r="BQ54" i="1"/>
  <c r="CB44" i="1"/>
  <c r="CA37" i="1"/>
  <c r="BU50" i="1"/>
  <c r="DB50" i="1"/>
  <c r="CX50" i="1"/>
  <c r="BQ37" i="1"/>
  <c r="CJ44" i="1"/>
  <c r="CV50" i="1"/>
  <c r="DL37" i="1"/>
  <c r="CF37" i="1"/>
  <c r="CY50" i="1"/>
  <c r="CT50" i="1"/>
  <c r="BR48" i="1"/>
  <c r="BS44" i="1"/>
  <c r="BT44" i="1"/>
  <c r="BS37" i="1"/>
  <c r="DE44" i="1"/>
  <c r="DP50" i="1"/>
  <c r="BV50" i="1"/>
  <c r="DL44" i="1"/>
  <c r="CZ50" i="1"/>
  <c r="CP50" i="1"/>
  <c r="CT37" i="1"/>
  <c r="BT50" i="1"/>
  <c r="CK44" i="1"/>
  <c r="BT37" i="1"/>
  <c r="CI37" i="1"/>
  <c r="BZ50" i="1"/>
  <c r="DA44" i="1"/>
  <c r="CG50" i="1"/>
  <c r="CR44" i="1"/>
  <c r="CK37" i="1"/>
  <c r="DP37" i="1"/>
  <c r="CS44" i="1"/>
  <c r="CX37" i="1"/>
  <c r="CC37" i="1"/>
  <c r="BW50" i="1"/>
  <c r="BV44" i="1"/>
  <c r="DK37" i="1"/>
  <c r="BV37" i="1"/>
  <c r="CC44" i="1"/>
  <c r="CH50" i="1"/>
  <c r="DB37" i="1"/>
  <c r="CB50" i="1"/>
  <c r="DI44" i="1"/>
  <c r="CO50" i="1"/>
  <c r="BR16" i="1"/>
  <c r="DG50" i="1"/>
  <c r="CV37" i="1"/>
  <c r="DH44" i="1"/>
  <c r="DN50" i="1"/>
  <c r="CW50" i="1"/>
  <c r="CN50" i="1"/>
  <c r="DE18" i="1"/>
  <c r="DJ44" i="1"/>
  <c r="DA37" i="1"/>
  <c r="DK44" i="1"/>
  <c r="CD50" i="1"/>
  <c r="BX44" i="1"/>
  <c r="CP37" i="1"/>
  <c r="CD37" i="1"/>
  <c r="CE50" i="1"/>
  <c r="BS50" i="1"/>
  <c r="BR37" i="1"/>
  <c r="CH44" i="1"/>
  <c r="CL50" i="1"/>
  <c r="CX44" i="1"/>
  <c r="CE44" i="1"/>
  <c r="CM50" i="1"/>
  <c r="DO50" i="1"/>
  <c r="BY37" i="1"/>
  <c r="DF44" i="1"/>
  <c r="DF50" i="1"/>
  <c r="BZ37" i="1"/>
  <c r="DH50" i="1"/>
  <c r="CV44" i="1"/>
  <c r="BQ44" i="1"/>
  <c r="BU44" i="1"/>
  <c r="DK50" i="1"/>
  <c r="CJ50" i="1"/>
  <c r="DA50" i="1"/>
  <c r="DM50" i="1"/>
  <c r="CB37" i="1"/>
  <c r="DN44" i="1"/>
  <c r="BQ60" i="1"/>
  <c r="CJ37" i="1"/>
  <c r="DP44" i="1"/>
  <c r="CR37" i="1"/>
  <c r="DM37" i="1"/>
  <c r="CQ44" i="1"/>
  <c r="CO44" i="1"/>
  <c r="DG37" i="1"/>
  <c r="DL50" i="1"/>
  <c r="BX50" i="1"/>
  <c r="CR50" i="1"/>
  <c r="G7" i="1" l="1"/>
  <c r="AL57" i="1"/>
  <c r="BG57" i="1" s="1"/>
  <c r="G60" i="1"/>
  <c r="AL34" i="1"/>
  <c r="DX7" i="1"/>
  <c r="DX60" i="1" s="1"/>
  <c r="DY7" i="1" l="1"/>
  <c r="DY60" i="1" s="1"/>
  <c r="AL56" i="1"/>
  <c r="AL33" i="1"/>
  <c r="H60" i="1"/>
  <c r="DZ7" i="1" l="1"/>
  <c r="DZ60" i="1" s="1"/>
  <c r="I60" i="1"/>
  <c r="BG44" i="1" l="1"/>
  <c r="BG50" i="1"/>
  <c r="J60" i="1"/>
  <c r="EA7" i="1"/>
  <c r="EA60" i="1" s="1"/>
  <c r="EB7" i="1" l="1"/>
  <c r="EB60" i="1" s="1"/>
  <c r="K60" i="1"/>
  <c r="L60" i="1" l="1"/>
  <c r="EC7" i="1"/>
  <c r="EC60" i="1" s="1"/>
  <c r="ED7" i="1" l="1"/>
  <c r="ED60" i="1" s="1"/>
  <c r="M60" i="1"/>
  <c r="N60" i="1" l="1"/>
  <c r="EE7" i="1"/>
  <c r="EE60" i="1" s="1"/>
  <c r="BR7" i="1" l="1"/>
  <c r="DR44" i="1"/>
  <c r="O60" i="1"/>
  <c r="EF7" i="1"/>
  <c r="EF60" i="1" s="1"/>
  <c r="DR37" i="1" l="1"/>
  <c r="EG7" i="1"/>
  <c r="EG60" i="1" s="1"/>
  <c r="P60" i="1"/>
  <c r="DR28" i="1" l="1"/>
  <c r="Q60" i="1"/>
  <c r="EH7" i="1"/>
  <c r="EH60" i="1" s="1"/>
  <c r="R60" i="1" l="1"/>
  <c r="EI7" i="1"/>
  <c r="EI60" i="1" s="1"/>
  <c r="EJ7" i="1" l="1"/>
  <c r="EJ60" i="1" s="1"/>
  <c r="S60" i="1"/>
  <c r="T60" i="1" l="1"/>
  <c r="EK7" i="1"/>
  <c r="EK60" i="1" s="1"/>
  <c r="U60" i="1" l="1"/>
  <c r="EL7" i="1"/>
  <c r="EL60" i="1" s="1"/>
  <c r="V60" i="1" l="1"/>
  <c r="EM7" i="1"/>
  <c r="EM60" i="1" s="1"/>
  <c r="W60" i="1" l="1"/>
  <c r="EN7" i="1"/>
  <c r="EN60" i="1" s="1"/>
  <c r="EO7" i="1" l="1"/>
  <c r="EO60" i="1" s="1"/>
  <c r="X60" i="1"/>
  <c r="Y60" i="1" l="1"/>
  <c r="EP7" i="1"/>
  <c r="EP60" i="1" s="1"/>
  <c r="Z60" i="1" l="1"/>
  <c r="EQ7" i="1"/>
  <c r="EQ60" i="1" s="1"/>
  <c r="AA60" i="1" l="1"/>
  <c r="ER7" i="1"/>
  <c r="ER60" i="1" s="1"/>
  <c r="AB60" i="1" l="1"/>
  <c r="ES7" i="1"/>
  <c r="ES60" i="1" s="1"/>
  <c r="AX48" i="1" l="1"/>
  <c r="BB48" i="1"/>
  <c r="AZ48" i="1"/>
  <c r="BA48" i="1"/>
  <c r="AY48" i="1"/>
  <c r="BD48" i="1"/>
  <c r="BC48" i="1"/>
  <c r="BE48" i="1"/>
  <c r="AC60" i="1"/>
  <c r="ET7" i="1"/>
  <c r="ET60" i="1" s="1"/>
  <c r="AY37" i="1" l="1"/>
  <c r="AY54" i="1" s="1"/>
  <c r="AY56" i="1" s="1"/>
  <c r="BG42" i="1"/>
  <c r="BG41" i="1"/>
  <c r="BG45" i="1"/>
  <c r="BE37" i="1"/>
  <c r="BE54" i="1" s="1"/>
  <c r="BE56" i="1" s="1"/>
  <c r="BD37" i="1"/>
  <c r="BD54" i="1" s="1"/>
  <c r="BD56" i="1" s="1"/>
  <c r="AZ37" i="1"/>
  <c r="AZ54" i="1" s="1"/>
  <c r="AZ56" i="1" s="1"/>
  <c r="BC37" i="1"/>
  <c r="BC54" i="1" s="1"/>
  <c r="BC56" i="1" s="1"/>
  <c r="BG40" i="1"/>
  <c r="BB37" i="1"/>
  <c r="BB54" i="1" s="1"/>
  <c r="BB56" i="1" s="1"/>
  <c r="BG48" i="1"/>
  <c r="BG43" i="1"/>
  <c r="AX37" i="1"/>
  <c r="AX54" i="1" s="1"/>
  <c r="BG22" i="1"/>
  <c r="BA37" i="1"/>
  <c r="BA54" i="1" s="1"/>
  <c r="BA56" i="1" s="1"/>
  <c r="BG51" i="1"/>
  <c r="BG39" i="1"/>
  <c r="AD60" i="1"/>
  <c r="EU7" i="1"/>
  <c r="EU60" i="1" s="1"/>
  <c r="BD11" i="1" l="1"/>
  <c r="BD31" i="1" s="1"/>
  <c r="BD33" i="1" s="1"/>
  <c r="BG19" i="1"/>
  <c r="BG16" i="1"/>
  <c r="BA11" i="1"/>
  <c r="BA31" i="1" s="1"/>
  <c r="BA33" i="1" s="1"/>
  <c r="BC11" i="1"/>
  <c r="BC31" i="1" s="1"/>
  <c r="BC33" i="1" s="1"/>
  <c r="BG17" i="1"/>
  <c r="BG18" i="1"/>
  <c r="BG20" i="1"/>
  <c r="BG21" i="1"/>
  <c r="AZ11" i="1"/>
  <c r="AZ31" i="1" s="1"/>
  <c r="AZ33" i="1" s="1"/>
  <c r="BB11" i="1"/>
  <c r="BB31" i="1" s="1"/>
  <c r="BB33" i="1" s="1"/>
  <c r="AY11" i="1"/>
  <c r="AY31" i="1" s="1"/>
  <c r="AY33" i="1" s="1"/>
  <c r="AX11" i="1"/>
  <c r="AX31" i="1" s="1"/>
  <c r="BE11" i="1"/>
  <c r="BE31" i="1" s="1"/>
  <c r="BE33" i="1" s="1"/>
  <c r="BG55" i="1"/>
  <c r="AX56" i="1"/>
  <c r="BG56" i="1" s="1"/>
  <c r="BG37" i="1"/>
  <c r="BG54" i="1"/>
  <c r="EV7" i="1"/>
  <c r="EV60" i="1" s="1"/>
  <c r="BG31" i="1" l="1"/>
  <c r="BG11" i="1"/>
  <c r="AX33" i="1"/>
  <c r="EW7" i="1"/>
  <c r="EW60" i="1" s="1"/>
  <c r="EX7" i="1" l="1"/>
  <c r="EX60" i="1" s="1"/>
  <c r="EY7" i="1" l="1"/>
  <c r="EY60" i="1" s="1"/>
  <c r="CY42" i="1"/>
  <c r="CC54" i="1"/>
  <c r="CS41" i="1"/>
  <c r="CS39" i="1"/>
  <c r="BY40" i="1"/>
  <c r="CH26" i="1"/>
  <c r="DB40" i="1"/>
  <c r="CC42" i="1"/>
  <c r="BR39" i="1"/>
  <c r="DI51" i="1"/>
  <c r="DC26" i="1"/>
  <c r="CB20" i="1"/>
  <c r="CR11" i="1"/>
  <c r="CG45" i="1"/>
  <c r="CI22" i="1"/>
  <c r="DN51" i="1"/>
  <c r="BQ20" i="1"/>
  <c r="CI17" i="1"/>
  <c r="CV20" i="1"/>
  <c r="DE19" i="1"/>
  <c r="CC43" i="1"/>
  <c r="DD22" i="1"/>
  <c r="CC31" i="1"/>
  <c r="DP54" i="1"/>
  <c r="DD20" i="1"/>
  <c r="DD48" i="1"/>
  <c r="CU45" i="1"/>
  <c r="BQ24" i="1"/>
  <c r="DP26" i="1"/>
  <c r="DG39" i="1"/>
  <c r="BW60" i="1"/>
  <c r="DN56" i="1"/>
  <c r="CG20" i="1"/>
  <c r="CE60" i="1"/>
  <c r="CF20" i="1"/>
  <c r="DG31" i="1"/>
  <c r="BX26" i="1"/>
  <c r="DK56" i="1"/>
  <c r="DL56" i="1"/>
  <c r="CC51" i="1"/>
  <c r="BU54" i="1"/>
  <c r="CS11" i="1"/>
  <c r="CC21" i="1"/>
  <c r="DB41" i="1"/>
  <c r="DJ56" i="1"/>
  <c r="CZ42" i="1"/>
  <c r="CJ39" i="1"/>
  <c r="CT39" i="1"/>
  <c r="BX24" i="1"/>
  <c r="CT56" i="1"/>
  <c r="DG45" i="1"/>
  <c r="BT54" i="1"/>
  <c r="CQ20" i="1"/>
  <c r="BQ21" i="1"/>
  <c r="DL42" i="1"/>
  <c r="DP24" i="1"/>
  <c r="CP45" i="1"/>
  <c r="DE45" i="1"/>
  <c r="CM17" i="1"/>
  <c r="BS18" i="1"/>
  <c r="DO43" i="1"/>
  <c r="DH16" i="1"/>
  <c r="CG51" i="1"/>
  <c r="DM16" i="1"/>
  <c r="DJ42" i="1"/>
  <c r="CX24" i="1"/>
  <c r="DK48" i="1"/>
  <c r="DK16" i="1"/>
  <c r="CO18" i="1"/>
  <c r="BQ31" i="1"/>
  <c r="CL54" i="1"/>
  <c r="CD51" i="1"/>
  <c r="CY41" i="1"/>
  <c r="DH54" i="1"/>
  <c r="BW31" i="1"/>
  <c r="DI42" i="1"/>
  <c r="CB42" i="1"/>
  <c r="CC33" i="1"/>
  <c r="CP51" i="1"/>
  <c r="CR19" i="1"/>
  <c r="DG33" i="1"/>
  <c r="CG26" i="1"/>
  <c r="BW39" i="1"/>
  <c r="CR48" i="1"/>
  <c r="DL19" i="1"/>
  <c r="CW26" i="1"/>
  <c r="CW33" i="1"/>
  <c r="CL60" i="1"/>
  <c r="BT18" i="1"/>
  <c r="CF60" i="1"/>
  <c r="CQ42" i="1"/>
  <c r="CD41" i="1"/>
  <c r="CM54" i="1"/>
  <c r="BU31" i="1"/>
  <c r="BZ45" i="1"/>
  <c r="CR26" i="1"/>
  <c r="CP16" i="1"/>
  <c r="BW43" i="1"/>
  <c r="CB33" i="1"/>
  <c r="BS31" i="1"/>
  <c r="BW42" i="1"/>
  <c r="CK21" i="1"/>
  <c r="CO56" i="1"/>
  <c r="CY43" i="1"/>
  <c r="DP31" i="1"/>
  <c r="BT17" i="1"/>
  <c r="DG18" i="1"/>
  <c r="CN48" i="1"/>
  <c r="DG56" i="1"/>
  <c r="CD18" i="1"/>
  <c r="BX33" i="1"/>
  <c r="DN43" i="1"/>
  <c r="CE26" i="1"/>
  <c r="CK11" i="1"/>
  <c r="DL11" i="1"/>
  <c r="DE40" i="1"/>
  <c r="BY18" i="1"/>
  <c r="DI39" i="1"/>
  <c r="DD43" i="1"/>
  <c r="CE40" i="1"/>
  <c r="CI33" i="1"/>
  <c r="CJ41" i="1"/>
  <c r="CL24" i="1"/>
  <c r="DH41" i="1"/>
  <c r="CR42" i="1"/>
  <c r="CL22" i="1"/>
  <c r="CO51" i="1"/>
  <c r="CR43" i="1"/>
  <c r="CZ54" i="1"/>
  <c r="DN17" i="1"/>
  <c r="DJ11" i="1"/>
  <c r="DI22" i="1"/>
  <c r="CY40" i="1"/>
  <c r="CF56" i="1"/>
  <c r="DB48" i="1"/>
  <c r="DJ16" i="1"/>
  <c r="CE42" i="1"/>
  <c r="DE24" i="1"/>
  <c r="DF54" i="1"/>
  <c r="DK11" i="1"/>
  <c r="DC33" i="1"/>
  <c r="CW54" i="1"/>
  <c r="BR11" i="1"/>
  <c r="CD33" i="1"/>
  <c r="CA40" i="1"/>
  <c r="BV11" i="1"/>
  <c r="BZ42" i="1"/>
  <c r="CX26" i="1"/>
  <c r="CX39" i="1"/>
  <c r="CU18" i="1"/>
  <c r="DN41" i="1"/>
  <c r="CO39" i="1"/>
  <c r="CK19" i="1"/>
  <c r="DE21" i="1"/>
  <c r="DD26" i="1"/>
  <c r="DN16" i="1"/>
  <c r="BW33" i="1"/>
  <c r="CJ26" i="1"/>
  <c r="CV31" i="1"/>
  <c r="DP17" i="1"/>
  <c r="CS45" i="1"/>
  <c r="CV22" i="1"/>
  <c r="DG54" i="1"/>
  <c r="CV45" i="1"/>
  <c r="CE11" i="1"/>
  <c r="CJ16" i="1"/>
  <c r="DG22" i="1"/>
  <c r="DD18" i="1"/>
  <c r="CG21" i="1"/>
  <c r="CO20" i="1"/>
  <c r="CH45" i="1"/>
  <c r="CC56" i="1"/>
  <c r="CZ51" i="1"/>
  <c r="BW20" i="1"/>
  <c r="CT19" i="1"/>
  <c r="CF42" i="1"/>
  <c r="BX39" i="1"/>
  <c r="CN51" i="1"/>
  <c r="DF31" i="1"/>
  <c r="BZ16" i="1"/>
  <c r="CI20" i="1"/>
  <c r="CR24" i="1"/>
  <c r="DA43" i="1"/>
  <c r="CY11" i="1"/>
  <c r="CA11" i="1"/>
  <c r="DL40" i="1"/>
  <c r="BW45" i="1"/>
  <c r="CZ18" i="1"/>
  <c r="DD31" i="1"/>
  <c r="CN17" i="1"/>
  <c r="CA21" i="1"/>
  <c r="BR20" i="1"/>
  <c r="BT20" i="1"/>
  <c r="CW16" i="1"/>
  <c r="DC16" i="1"/>
  <c r="BX21" i="1"/>
  <c r="BT16" i="1"/>
  <c r="DC24" i="1"/>
  <c r="BS26" i="1"/>
  <c r="CD60" i="1"/>
  <c r="CU22" i="1"/>
  <c r="DJ45" i="1"/>
  <c r="DP20" i="1"/>
  <c r="CR17" i="1"/>
  <c r="DM11" i="1"/>
  <c r="CB60" i="1"/>
  <c r="CW20" i="1"/>
  <c r="DO33" i="1"/>
  <c r="CH51" i="1"/>
  <c r="CC16" i="1"/>
  <c r="CL51" i="1"/>
  <c r="CN40" i="1"/>
  <c r="CY39" i="1"/>
  <c r="DM56" i="1"/>
  <c r="CF22" i="1"/>
  <c r="DA11" i="1"/>
  <c r="BR56" i="1"/>
  <c r="DO21" i="1"/>
  <c r="DL45" i="1"/>
  <c r="BY22" i="1"/>
  <c r="DI31" i="1"/>
  <c r="CH19" i="1"/>
  <c r="DJ48" i="1"/>
  <c r="CC17" i="1"/>
  <c r="CS18" i="1"/>
  <c r="CK26" i="1"/>
  <c r="BV48" i="1"/>
  <c r="DD51" i="1"/>
  <c r="DK45" i="1"/>
  <c r="DJ31" i="1"/>
  <c r="CH17" i="1"/>
  <c r="BU56" i="1"/>
  <c r="CF19" i="1"/>
  <c r="CC19" i="1"/>
  <c r="DA18" i="1"/>
  <c r="CO16" i="1"/>
  <c r="DI19" i="1"/>
  <c r="DL51" i="1"/>
  <c r="CB17" i="1"/>
  <c r="CB16" i="1"/>
  <c r="CC11" i="1"/>
  <c r="DE16" i="1"/>
  <c r="DC43" i="1"/>
  <c r="DJ26" i="1"/>
  <c r="DA22" i="1"/>
  <c r="CP18" i="1"/>
  <c r="CA60" i="1"/>
  <c r="DF42" i="1"/>
  <c r="CU26" i="1"/>
  <c r="CA43" i="1"/>
  <c r="CB56" i="1"/>
  <c r="CG11" i="1"/>
  <c r="DF43" i="1"/>
  <c r="DG43" i="1"/>
  <c r="BU33" i="1"/>
  <c r="BQ26" i="1"/>
  <c r="BS40" i="1"/>
  <c r="DD41" i="1"/>
  <c r="CO33" i="1"/>
  <c r="CB31" i="1"/>
  <c r="BY19" i="1"/>
  <c r="BU40" i="1"/>
  <c r="DH31" i="1"/>
  <c r="CZ41" i="1"/>
  <c r="DK17" i="1"/>
  <c r="DJ19" i="1"/>
  <c r="BW16" i="1"/>
  <c r="DN20" i="1"/>
  <c r="DA17" i="1"/>
  <c r="DF33" i="1"/>
  <c r="BQ51" i="1"/>
  <c r="CV42" i="1"/>
  <c r="CC20" i="1"/>
  <c r="CJ56" i="1"/>
  <c r="BR42" i="1"/>
  <c r="CU43" i="1"/>
  <c r="CY20" i="1"/>
  <c r="DF48" i="1"/>
  <c r="CA56" i="1"/>
  <c r="DE20" i="1"/>
  <c r="CA17" i="1"/>
  <c r="DA51" i="1"/>
  <c r="DK19" i="1"/>
  <c r="CB54" i="1"/>
  <c r="CH48" i="1"/>
  <c r="DN19" i="1"/>
  <c r="CO24" i="1"/>
  <c r="CP33" i="1"/>
  <c r="DF24" i="1"/>
  <c r="CR41" i="1"/>
  <c r="BS22" i="1"/>
  <c r="CF51" i="1"/>
  <c r="CD56" i="1"/>
  <c r="CH24" i="1"/>
  <c r="DB51" i="1"/>
  <c r="CJ43" i="1"/>
  <c r="CE24" i="1"/>
  <c r="DA24" i="1"/>
  <c r="BR43" i="1"/>
  <c r="BQ33" i="1"/>
  <c r="CS33" i="1"/>
  <c r="DM40" i="1"/>
  <c r="BU51" i="1"/>
  <c r="DP18" i="1"/>
  <c r="CU40" i="1"/>
  <c r="BS16" i="1"/>
  <c r="CA41" i="1"/>
  <c r="CP26" i="1"/>
  <c r="CF31" i="1"/>
  <c r="CL21" i="1"/>
  <c r="DO48" i="1"/>
  <c r="DF51" i="1"/>
  <c r="DN22" i="1"/>
  <c r="DK54" i="1"/>
  <c r="CI48" i="1"/>
  <c r="BU60" i="1"/>
  <c r="BS60" i="1"/>
  <c r="BX17" i="1"/>
  <c r="CT22" i="1"/>
  <c r="CW42" i="1"/>
  <c r="CL48" i="1"/>
  <c r="CU24" i="1"/>
  <c r="BX48" i="1"/>
  <c r="CA45" i="1"/>
  <c r="CG19" i="1"/>
  <c r="DC20" i="1"/>
  <c r="BQ18" i="1"/>
  <c r="CP17" i="1"/>
  <c r="CY54" i="1"/>
  <c r="CQ56" i="1"/>
  <c r="DB42" i="1"/>
  <c r="CT41" i="1"/>
  <c r="CF41" i="1"/>
  <c r="DI41" i="1"/>
  <c r="CA18" i="1"/>
  <c r="BY51" i="1"/>
  <c r="CR39" i="1"/>
  <c r="DL41" i="1"/>
  <c r="CT42" i="1"/>
  <c r="CH39" i="1"/>
  <c r="DI20" i="1"/>
  <c r="BQ50" i="1"/>
  <c r="BY45" i="1"/>
  <c r="DA19" i="1"/>
  <c r="CM42" i="1"/>
  <c r="CR21" i="1"/>
  <c r="DH40" i="1"/>
  <c r="BU19" i="1"/>
  <c r="DM45" i="1"/>
  <c r="BS17" i="1"/>
  <c r="CJ31" i="1"/>
  <c r="CF17" i="1"/>
  <c r="CU42" i="1"/>
  <c r="CI11" i="1"/>
  <c r="DH51" i="1"/>
  <c r="CB26" i="1"/>
  <c r="CJ48" i="1"/>
  <c r="BR17" i="1"/>
  <c r="CR22" i="1"/>
  <c r="CG31" i="1"/>
  <c r="CB51" i="1"/>
  <c r="CQ40" i="1"/>
  <c r="CR56" i="1"/>
  <c r="DB22" i="1"/>
  <c r="BU17" i="1"/>
  <c r="CW39" i="1"/>
  <c r="CQ21" i="1"/>
  <c r="BZ43" i="1"/>
  <c r="CX20" i="1"/>
  <c r="BY42" i="1"/>
  <c r="CP21" i="1"/>
  <c r="CV41" i="1"/>
  <c r="CX11" i="1"/>
  <c r="CP20" i="1"/>
  <c r="CF40" i="1"/>
  <c r="CZ11" i="1"/>
  <c r="DL33" i="1"/>
  <c r="CU33" i="1"/>
  <c r="DG26" i="1"/>
  <c r="CK24" i="1"/>
  <c r="CX42" i="1"/>
  <c r="DI16" i="1"/>
  <c r="BV54" i="1"/>
  <c r="BY48" i="1"/>
  <c r="DA54" i="1"/>
  <c r="BR26" i="1"/>
  <c r="CP19" i="1"/>
  <c r="BX19" i="1"/>
  <c r="CK39" i="1"/>
  <c r="BX18" i="1"/>
  <c r="CH31" i="1"/>
  <c r="DB54" i="1"/>
  <c r="CP41" i="1"/>
  <c r="DD16" i="1"/>
  <c r="CD11" i="1"/>
  <c r="CG33" i="1"/>
  <c r="BR45" i="1"/>
  <c r="DE41" i="1"/>
  <c r="DM20" i="1"/>
  <c r="CN21" i="1"/>
  <c r="CZ17" i="1"/>
  <c r="CM39" i="1"/>
  <c r="DP48" i="1"/>
  <c r="BS42" i="1"/>
  <c r="CY18" i="1"/>
  <c r="CK45" i="1"/>
  <c r="DO41" i="1"/>
  <c r="DL26" i="1"/>
  <c r="DL24" i="1"/>
  <c r="DO19" i="1"/>
  <c r="CK20" i="1"/>
  <c r="DM41" i="1"/>
  <c r="CM21" i="1"/>
  <c r="CM45" i="1"/>
  <c r="BX45" i="1"/>
  <c r="CY45" i="1"/>
  <c r="DF40" i="1"/>
  <c r="DP56" i="1"/>
  <c r="DE48" i="1"/>
  <c r="DC45" i="1"/>
  <c r="CZ21" i="1"/>
  <c r="BT42" i="1"/>
  <c r="CD40" i="1"/>
  <c r="CG17" i="1"/>
  <c r="CL26" i="1"/>
  <c r="CF26" i="1"/>
  <c r="CG60" i="1"/>
  <c r="CQ43" i="1"/>
  <c r="CI56" i="1"/>
  <c r="DF41" i="1"/>
  <c r="CQ54" i="1"/>
  <c r="CY26" i="1"/>
  <c r="CQ24" i="1"/>
  <c r="CT48" i="1"/>
  <c r="DI21" i="1"/>
  <c r="DP39" i="1"/>
  <c r="CR31" i="1"/>
  <c r="BQ41" i="1"/>
  <c r="DK51" i="1"/>
  <c r="CO54" i="1"/>
  <c r="CY16" i="1"/>
  <c r="CV33" i="1"/>
  <c r="BQ42" i="1"/>
  <c r="BY26" i="1"/>
  <c r="BX42" i="1"/>
  <c r="CX56" i="1"/>
  <c r="BV26" i="1"/>
  <c r="DI18" i="1"/>
  <c r="BW17" i="1"/>
  <c r="CF33" i="1"/>
  <c r="CV21" i="1"/>
  <c r="CS51" i="1"/>
  <c r="DD21" i="1"/>
  <c r="CT24" i="1"/>
  <c r="CC60" i="1"/>
  <c r="CI31" i="1"/>
  <c r="DH56" i="1"/>
  <c r="CE54" i="1"/>
  <c r="BX54" i="1"/>
  <c r="CU39" i="1"/>
  <c r="DF45" i="1"/>
  <c r="DH20" i="1"/>
  <c r="CR18" i="1"/>
  <c r="CG54" i="1"/>
  <c r="CL16" i="1"/>
  <c r="CZ20" i="1"/>
  <c r="BY21" i="1"/>
  <c r="CO40" i="1"/>
  <c r="DK20" i="1"/>
  <c r="BW19" i="1"/>
  <c r="CM18" i="1"/>
  <c r="DP11" i="1"/>
  <c r="CH18" i="1"/>
  <c r="DE26" i="1"/>
  <c r="CV48" i="1"/>
  <c r="BU11" i="1"/>
  <c r="DF17" i="1"/>
  <c r="CL41" i="1"/>
  <c r="DL17" i="1"/>
  <c r="DD54" i="1"/>
  <c r="CD26" i="1"/>
  <c r="CH43" i="1"/>
  <c r="BU22" i="1"/>
  <c r="BW56" i="1"/>
  <c r="BU39" i="1"/>
  <c r="DG48" i="1"/>
  <c r="CE39" i="1"/>
  <c r="BY54" i="1"/>
  <c r="CP11" i="1"/>
  <c r="CK31" i="1"/>
  <c r="CI26" i="1"/>
  <c r="DK40" i="1"/>
  <c r="BS11" i="1"/>
  <c r="BY24" i="1"/>
  <c r="BS54" i="1"/>
  <c r="DD40" i="1"/>
  <c r="DB31" i="1"/>
  <c r="BV21" i="1"/>
  <c r="DA41" i="1"/>
  <c r="CM51" i="1"/>
  <c r="CV39" i="1"/>
  <c r="CV51" i="1"/>
  <c r="CW31" i="1"/>
  <c r="CI51" i="1"/>
  <c r="DN54" i="1"/>
  <c r="BR54" i="1"/>
  <c r="CV16" i="1"/>
  <c r="BU43" i="1"/>
  <c r="BS41" i="1"/>
  <c r="DF19" i="1"/>
  <c r="DJ18" i="1"/>
  <c r="BQ17" i="1"/>
  <c r="CA42" i="1"/>
  <c r="CK22" i="1"/>
  <c r="DN21" i="1"/>
  <c r="CB21" i="1"/>
  <c r="BR21" i="1"/>
  <c r="DA40" i="1"/>
  <c r="CE43" i="1"/>
  <c r="CZ24" i="1"/>
  <c r="BU21" i="1"/>
  <c r="CD17" i="1"/>
  <c r="BZ17" i="1"/>
  <c r="CL20" i="1"/>
  <c r="DH42" i="1"/>
  <c r="CC39" i="1"/>
  <c r="CA16" i="1"/>
  <c r="CD20" i="1"/>
  <c r="CR20" i="1"/>
  <c r="CZ31" i="1"/>
  <c r="CS56" i="1"/>
  <c r="CW48" i="1"/>
  <c r="DJ33" i="1"/>
  <c r="CO48" i="1"/>
  <c r="BR24" i="1"/>
  <c r="DL16" i="1"/>
  <c r="CC48" i="1"/>
  <c r="CS17" i="1"/>
  <c r="DB33" i="1"/>
  <c r="DH26" i="1"/>
  <c r="CW21" i="1"/>
  <c r="CQ16" i="1"/>
  <c r="CN41" i="1"/>
  <c r="BW41" i="1"/>
  <c r="BW54" i="1"/>
  <c r="DO51" i="1"/>
  <c r="BV17" i="1"/>
  <c r="BW11" i="1"/>
  <c r="BT51" i="1"/>
  <c r="CU11" i="1"/>
  <c r="CC26" i="1"/>
  <c r="DA42" i="1"/>
  <c r="BS19" i="1"/>
  <c r="DA26" i="1"/>
  <c r="CP43" i="1"/>
  <c r="CE16" i="1"/>
  <c r="DF18" i="1"/>
  <c r="CG16" i="1"/>
  <c r="CG24" i="1"/>
  <c r="BV31" i="1"/>
  <c r="BR60" i="1"/>
  <c r="CP54" i="1"/>
  <c r="CA54" i="1"/>
  <c r="CQ17" i="1"/>
  <c r="CE33" i="1"/>
  <c r="DA21" i="1"/>
  <c r="CL19" i="1"/>
  <c r="BT26" i="1"/>
  <c r="BX43" i="1"/>
  <c r="DH48" i="1"/>
  <c r="DM42" i="1"/>
  <c r="CY31" i="1"/>
  <c r="BQ19" i="1"/>
  <c r="CY48" i="1"/>
  <c r="CW19" i="1"/>
  <c r="CX54" i="1"/>
  <c r="CN11" i="1"/>
  <c r="DO45" i="1"/>
  <c r="CG48" i="1"/>
  <c r="DJ54" i="1"/>
  <c r="BQ22" i="1"/>
  <c r="CZ43" i="1"/>
  <c r="CP40" i="1"/>
  <c r="CI45" i="1"/>
  <c r="DK33" i="1"/>
  <c r="BZ24" i="1"/>
  <c r="DP22" i="1"/>
  <c r="CQ60" i="1"/>
  <c r="CW17" i="1"/>
  <c r="CT45" i="1"/>
  <c r="DC48" i="1"/>
  <c r="CM56" i="1"/>
  <c r="CS54" i="1"/>
  <c r="CW22" i="1"/>
  <c r="CF24" i="1"/>
  <c r="DI56" i="1"/>
  <c r="CT40" i="1"/>
  <c r="BS21" i="1"/>
  <c r="DP33" i="1"/>
  <c r="CU56" i="1"/>
  <c r="DJ17" i="1"/>
  <c r="CK33" i="1"/>
  <c r="DI24" i="1"/>
  <c r="DG40" i="1"/>
  <c r="CH22" i="1"/>
  <c r="DC54" i="1"/>
  <c r="CE31" i="1"/>
  <c r="BQ45" i="1"/>
  <c r="CT21" i="1"/>
  <c r="CB45" i="1"/>
  <c r="DA48" i="1"/>
  <c r="DE43" i="1"/>
  <c r="BS33" i="1"/>
  <c r="CZ40" i="1"/>
  <c r="DA33" i="1"/>
  <c r="DD39" i="1"/>
  <c r="CQ39" i="1"/>
  <c r="CX17" i="1"/>
  <c r="CC40" i="1"/>
  <c r="DO39" i="1"/>
  <c r="CK17" i="1"/>
  <c r="BT60" i="1"/>
  <c r="BY16" i="1"/>
  <c r="BQ11" i="1"/>
  <c r="BZ51" i="1"/>
  <c r="CC24" i="1"/>
  <c r="BW24" i="1"/>
  <c r="CX41" i="1"/>
  <c r="CX19" i="1"/>
  <c r="DB56" i="1"/>
  <c r="CB19" i="1"/>
  <c r="BS24" i="1"/>
  <c r="BT24" i="1"/>
  <c r="CR40" i="1"/>
  <c r="CB41" i="1"/>
  <c r="CS42" i="1"/>
  <c r="CO45" i="1"/>
  <c r="DN42" i="1"/>
  <c r="BZ54" i="1"/>
  <c r="CD43" i="1"/>
  <c r="CW11" i="1"/>
  <c r="CZ39" i="1"/>
  <c r="DC42" i="1"/>
  <c r="CG41" i="1"/>
  <c r="CG43" i="1"/>
  <c r="CA22" i="1"/>
  <c r="CP42" i="1"/>
  <c r="CF54" i="1"/>
  <c r="DM19" i="1"/>
  <c r="DM17" i="1"/>
  <c r="BZ39" i="1"/>
  <c r="DO22" i="1"/>
  <c r="CQ51" i="1"/>
  <c r="CM40" i="1"/>
  <c r="DH21" i="1"/>
  <c r="CJ33" i="1"/>
  <c r="BT11" i="1"/>
  <c r="BZ60" i="1"/>
  <c r="DA16" i="1"/>
  <c r="CH21" i="1"/>
  <c r="CN18" i="1"/>
  <c r="DJ21" i="1"/>
  <c r="DJ20" i="1"/>
  <c r="CE19" i="1"/>
  <c r="CV26" i="1"/>
  <c r="CN33" i="1"/>
  <c r="CX40" i="1"/>
  <c r="CI60" i="1"/>
  <c r="CE17" i="1"/>
  <c r="DH11" i="1"/>
  <c r="CT20" i="1"/>
  <c r="CW43" i="1"/>
  <c r="BV45" i="1"/>
  <c r="CX22" i="1"/>
  <c r="CD31" i="1"/>
  <c r="CZ33" i="1"/>
  <c r="CS22" i="1"/>
  <c r="BR51" i="1"/>
  <c r="DP43" i="1"/>
  <c r="DM48" i="1"/>
  <c r="CK60" i="1"/>
  <c r="DN48" i="1"/>
  <c r="CQ11" i="1"/>
  <c r="DK21" i="1"/>
  <c r="BR18" i="1"/>
  <c r="BS39" i="1"/>
  <c r="DF22" i="1"/>
  <c r="DJ51" i="1"/>
  <c r="DI43" i="1"/>
  <c r="BR19" i="1"/>
  <c r="CX48" i="1"/>
  <c r="BX51" i="1"/>
  <c r="CE21" i="1"/>
  <c r="CI21" i="1"/>
  <c r="DP51" i="1"/>
  <c r="DN11" i="1"/>
  <c r="CS20" i="1"/>
  <c r="BT41" i="1"/>
  <c r="CX16" i="1"/>
  <c r="BY17" i="1"/>
  <c r="CA39" i="1"/>
  <c r="CG56" i="1"/>
  <c r="CW41" i="1"/>
  <c r="DN39" i="1"/>
  <c r="DG19" i="1"/>
  <c r="CI39" i="1"/>
  <c r="DF39" i="1"/>
  <c r="CT54" i="1"/>
  <c r="CV56" i="1"/>
  <c r="CH56" i="1"/>
  <c r="CH40" i="1"/>
  <c r="BR41" i="1"/>
  <c r="BX41" i="1"/>
  <c r="CI18" i="1"/>
  <c r="DM33" i="1"/>
  <c r="DC41" i="1"/>
  <c r="BU16" i="1"/>
  <c r="DN31" i="1"/>
  <c r="CN54" i="1"/>
  <c r="CS40" i="1"/>
  <c r="DC40" i="1"/>
  <c r="BW51" i="1"/>
  <c r="CV40" i="1"/>
  <c r="CY21" i="1"/>
  <c r="CP39" i="1"/>
  <c r="DD11" i="1"/>
  <c r="CK43" i="1"/>
  <c r="DB16" i="1"/>
  <c r="CU48" i="1"/>
  <c r="DE22" i="1"/>
  <c r="BQ39" i="1"/>
  <c r="CY24" i="1"/>
  <c r="CF11" i="1"/>
  <c r="CF48" i="1"/>
  <c r="CF45" i="1"/>
  <c r="BX31" i="1"/>
  <c r="DP40" i="1"/>
  <c r="CI42" i="1"/>
  <c r="CI40" i="1"/>
  <c r="CK16" i="1"/>
  <c r="CL18" i="1"/>
  <c r="CY22" i="1"/>
  <c r="BU26" i="1"/>
  <c r="DK26" i="1"/>
  <c r="DP19" i="1"/>
  <c r="CW51" i="1"/>
  <c r="CP31" i="1"/>
  <c r="BU48" i="1"/>
  <c r="CL40" i="1"/>
  <c r="BV40" i="1"/>
  <c r="DI40" i="1"/>
  <c r="CM19" i="1"/>
  <c r="CZ26" i="1"/>
  <c r="CM11" i="1"/>
  <c r="CJ40" i="1"/>
  <c r="CQ22" i="1"/>
  <c r="DJ39" i="1"/>
  <c r="CM31" i="1"/>
  <c r="DI11" i="1"/>
  <c r="CD54" i="1"/>
  <c r="DA20" i="1"/>
  <c r="CG18" i="1"/>
  <c r="CJ18" i="1"/>
  <c r="BX11" i="1"/>
  <c r="CQ31" i="1"/>
  <c r="CG39" i="1"/>
  <c r="CK48" i="1"/>
  <c r="CX21" i="1"/>
  <c r="CU21" i="1"/>
  <c r="CT18" i="1"/>
  <c r="CW40" i="1"/>
  <c r="DF16" i="1"/>
  <c r="BX60" i="1"/>
  <c r="CD24" i="1"/>
  <c r="CJ19" i="1"/>
  <c r="CO11" i="1"/>
  <c r="BW48" i="1"/>
  <c r="BZ40" i="1"/>
  <c r="CI19" i="1"/>
  <c r="BW22" i="1"/>
  <c r="BZ33" i="1"/>
  <c r="CK42" i="1"/>
  <c r="DP41" i="1"/>
  <c r="BX56" i="1"/>
  <c r="CW45" i="1"/>
  <c r="CX31" i="1"/>
  <c r="DB21" i="1"/>
  <c r="CQ41" i="1"/>
  <c r="CN19" i="1"/>
  <c r="DO56" i="1"/>
  <c r="DL18" i="1"/>
  <c r="CE20" i="1"/>
  <c r="DI33" i="1"/>
  <c r="CU16" i="1"/>
  <c r="CA31" i="1"/>
  <c r="CB24" i="1"/>
  <c r="CS60" i="1"/>
  <c r="DN18" i="1"/>
  <c r="DK18" i="1"/>
  <c r="DB18" i="1"/>
  <c r="BU24" i="1"/>
  <c r="DI26" i="1"/>
  <c r="DO54" i="1"/>
  <c r="CV24" i="1"/>
  <c r="DK41" i="1"/>
  <c r="DM39" i="1"/>
  <c r="DN33" i="1"/>
  <c r="DP16" i="1"/>
  <c r="BV60" i="1"/>
  <c r="DC51" i="1"/>
  <c r="BY39" i="1"/>
  <c r="DL39" i="1"/>
  <c r="CQ18" i="1"/>
  <c r="CS43" i="1"/>
  <c r="CJ20" i="1"/>
  <c r="DO18" i="1"/>
  <c r="CR16" i="1"/>
  <c r="DK42" i="1"/>
  <c r="BV16" i="1"/>
  <c r="CE56" i="1"/>
  <c r="CJ51" i="1"/>
  <c r="DE42" i="1"/>
  <c r="BZ56" i="1"/>
  <c r="DJ22" i="1"/>
  <c r="BQ16" i="1"/>
  <c r="CT17" i="1"/>
  <c r="DF11" i="1"/>
  <c r="DB24" i="1"/>
  <c r="CN60" i="1"/>
  <c r="DB19" i="1"/>
  <c r="CU20" i="1"/>
  <c r="BT39" i="1"/>
  <c r="DK43" i="1"/>
  <c r="CK54" i="1"/>
  <c r="CO21" i="1"/>
  <c r="DL48" i="1"/>
  <c r="BR40" i="1"/>
  <c r="DD56" i="1"/>
  <c r="CJ22" i="1"/>
  <c r="BS43" i="1"/>
  <c r="BY11" i="1"/>
  <c r="BV20" i="1"/>
  <c r="CA26" i="1"/>
  <c r="CI24" i="1"/>
  <c r="BZ11" i="1"/>
  <c r="BX40" i="1"/>
  <c r="DC39" i="1"/>
  <c r="DH39" i="1"/>
  <c r="CD39" i="1"/>
  <c r="DH45" i="1"/>
  <c r="CZ22" i="1"/>
  <c r="BX20" i="1"/>
  <c r="CL17" i="1"/>
  <c r="BZ26" i="1"/>
  <c r="CF16" i="1"/>
  <c r="CO60" i="1"/>
  <c r="CK56" i="1"/>
  <c r="CN26" i="1"/>
  <c r="CF39" i="1"/>
  <c r="DE33" i="1"/>
  <c r="BW21" i="1"/>
  <c r="CD22" i="1"/>
  <c r="CT43" i="1"/>
  <c r="BS45" i="1"/>
  <c r="CP48" i="1"/>
  <c r="CU54" i="1"/>
  <c r="CX51" i="1"/>
  <c r="DD24" i="1"/>
  <c r="CM60" i="1"/>
  <c r="DP21" i="1"/>
  <c r="CE48" i="1"/>
  <c r="BY43" i="1"/>
  <c r="DG24" i="1"/>
  <c r="CR33" i="1"/>
  <c r="CE45" i="1"/>
  <c r="BV39" i="1"/>
  <c r="CN43" i="1"/>
  <c r="DL21" i="1"/>
  <c r="DG21" i="1"/>
  <c r="DF26" i="1"/>
  <c r="CC22" i="1"/>
  <c r="CM41" i="1"/>
  <c r="BV56" i="1"/>
  <c r="CQ48" i="1"/>
  <c r="CY33" i="1"/>
  <c r="CW56" i="1"/>
  <c r="DE11" i="1"/>
  <c r="BW26" i="1"/>
  <c r="DP42" i="1"/>
  <c r="CG22" i="1"/>
  <c r="CQ45" i="1"/>
  <c r="CP60" i="1"/>
  <c r="BU45" i="1"/>
  <c r="CJ17" i="1"/>
  <c r="CC41" i="1"/>
  <c r="CZ19" i="1"/>
  <c r="CZ48" i="1"/>
  <c r="DB17" i="1"/>
  <c r="CB48" i="1"/>
  <c r="CA20" i="1"/>
  <c r="BT48" i="1"/>
  <c r="DO40" i="1"/>
  <c r="CL45" i="1"/>
  <c r="BQ40" i="1"/>
  <c r="CH16" i="1"/>
  <c r="CX33" i="1"/>
  <c r="DO24" i="1"/>
  <c r="CE41" i="1"/>
  <c r="DO17" i="1"/>
  <c r="CS19" i="1"/>
  <c r="DN40" i="1"/>
  <c r="CZ56" i="1"/>
  <c r="DH19" i="1"/>
  <c r="BT43" i="1"/>
  <c r="CL39" i="1"/>
  <c r="CL31" i="1"/>
  <c r="DJ40" i="1"/>
  <c r="CE51" i="1"/>
  <c r="DC17" i="1"/>
  <c r="CA24" i="1"/>
  <c r="BS48" i="1"/>
  <c r="CO42" i="1"/>
  <c r="BR31" i="1"/>
  <c r="CM16" i="1"/>
  <c r="CO43" i="1"/>
  <c r="BZ20" i="1"/>
  <c r="CF21" i="1"/>
  <c r="CY19" i="1"/>
  <c r="BY56" i="1"/>
  <c r="DN45" i="1"/>
  <c r="CI16" i="1"/>
  <c r="BZ48" i="1"/>
  <c r="DK31" i="1"/>
  <c r="CU51" i="1"/>
  <c r="CG42" i="1"/>
  <c r="DL54" i="1"/>
  <c r="DM18" i="1"/>
  <c r="BY20" i="1"/>
  <c r="CK40" i="1"/>
  <c r="CV19" i="1"/>
  <c r="CR45" i="1"/>
  <c r="CH54" i="1"/>
  <c r="DA39" i="1"/>
  <c r="DM54" i="1"/>
  <c r="DE31" i="1"/>
  <c r="CJ45" i="1"/>
  <c r="CN22" i="1"/>
  <c r="BZ41" i="1"/>
  <c r="CA19" i="1"/>
  <c r="BY60" i="1"/>
  <c r="CT33" i="1"/>
  <c r="DF21" i="1"/>
  <c r="DO26" i="1"/>
  <c r="DE17" i="1"/>
  <c r="DC22" i="1"/>
  <c r="BW18" i="1"/>
  <c r="DO20" i="1"/>
  <c r="DG20" i="1"/>
  <c r="CY51" i="1"/>
  <c r="DM26" i="1"/>
  <c r="DO16" i="1"/>
  <c r="BW40" i="1"/>
  <c r="CJ24" i="1"/>
  <c r="DM21" i="1"/>
  <c r="CT51" i="1"/>
  <c r="DK22" i="1"/>
  <c r="BZ31" i="1"/>
  <c r="CP24" i="1"/>
  <c r="BV43" i="1"/>
  <c r="CL33" i="1"/>
  <c r="CM20" i="1"/>
  <c r="DJ41" i="1"/>
  <c r="DD45" i="1"/>
  <c r="CM33" i="1"/>
  <c r="DD33" i="1"/>
  <c r="DG11" i="1"/>
  <c r="CI54" i="1"/>
  <c r="CY17" i="1"/>
  <c r="CQ26" i="1"/>
  <c r="BT45" i="1"/>
  <c r="CZ45" i="1"/>
  <c r="BR22" i="1"/>
  <c r="BZ18" i="1"/>
  <c r="CN45" i="1"/>
  <c r="CO41" i="1"/>
  <c r="CL11" i="1"/>
  <c r="DL22" i="1"/>
  <c r="DB26" i="1"/>
  <c r="DJ43" i="1"/>
  <c r="DG42" i="1"/>
  <c r="DG41" i="1"/>
  <c r="CB22" i="1"/>
  <c r="DN24" i="1"/>
  <c r="BT31" i="1"/>
  <c r="BV18" i="1"/>
  <c r="CW18" i="1"/>
  <c r="CD42" i="1"/>
  <c r="CO19" i="1"/>
  <c r="DH33" i="1"/>
  <c r="CS16" i="1"/>
  <c r="CD19" i="1"/>
  <c r="BT21" i="1"/>
  <c r="CE22" i="1"/>
  <c r="CS26" i="1"/>
  <c r="CS21" i="1"/>
  <c r="DK39" i="1"/>
  <c r="CA48" i="1"/>
  <c r="BZ22" i="1"/>
  <c r="DH17" i="1"/>
  <c r="DH18" i="1"/>
  <c r="CV54" i="1"/>
  <c r="CZ16" i="1"/>
  <c r="CT16" i="1"/>
  <c r="CH42" i="1"/>
  <c r="CM26" i="1"/>
  <c r="DI54" i="1"/>
  <c r="CU19" i="1"/>
  <c r="DJ24" i="1"/>
  <c r="DC18" i="1"/>
  <c r="DH24" i="1"/>
  <c r="DK24" i="1"/>
  <c r="CV18" i="1"/>
  <c r="CN56" i="1"/>
  <c r="BV42" i="1"/>
  <c r="BT22" i="1"/>
  <c r="DC21" i="1"/>
  <c r="CT31" i="1"/>
  <c r="DE56" i="1"/>
  <c r="CA51" i="1"/>
  <c r="DL31" i="1"/>
  <c r="BY41" i="1"/>
  <c r="CF43" i="1"/>
  <c r="BS51" i="1"/>
  <c r="BV19" i="1"/>
  <c r="DO42" i="1"/>
  <c r="CM43" i="1"/>
  <c r="DP45" i="1"/>
  <c r="DB43" i="1"/>
  <c r="CU31" i="1"/>
  <c r="CX43" i="1"/>
  <c r="CL56" i="1"/>
  <c r="CN42" i="1"/>
  <c r="DL20" i="1"/>
  <c r="DL43" i="1"/>
  <c r="DE51" i="1"/>
  <c r="DO11" i="1"/>
  <c r="CO17" i="1"/>
  <c r="CM22" i="1"/>
  <c r="CF18" i="1"/>
  <c r="CL42" i="1"/>
  <c r="CK18" i="1"/>
  <c r="CN31" i="1"/>
  <c r="CY56" i="1"/>
  <c r="CJ54" i="1"/>
  <c r="CS31" i="1"/>
  <c r="CD21" i="1"/>
  <c r="CU17" i="1"/>
  <c r="DC19" i="1"/>
  <c r="BX22" i="1"/>
  <c r="DC31" i="1"/>
  <c r="DH43" i="1"/>
  <c r="CN16" i="1"/>
  <c r="CX18" i="1"/>
  <c r="CN39" i="1"/>
  <c r="DA45" i="1"/>
  <c r="CO22" i="1"/>
  <c r="CP22" i="1"/>
  <c r="DI17" i="1"/>
  <c r="CB11" i="1"/>
  <c r="DN26" i="1"/>
  <c r="CO26" i="1"/>
  <c r="BV22" i="1"/>
  <c r="CJ11" i="1"/>
  <c r="DG17" i="1"/>
  <c r="CR54" i="1"/>
  <c r="BU41" i="1"/>
  <c r="CU41" i="1"/>
  <c r="CH11" i="1"/>
  <c r="CI41" i="1"/>
  <c r="BR33" i="1"/>
  <c r="DB11" i="1"/>
  <c r="BQ43" i="1"/>
  <c r="DF56" i="1"/>
  <c r="BV24" i="1"/>
  <c r="CC18" i="1"/>
  <c r="CQ33" i="1"/>
  <c r="DM31" i="1"/>
  <c r="BV33" i="1"/>
  <c r="DM24" i="1"/>
  <c r="DI48" i="1"/>
  <c r="DB39" i="1"/>
  <c r="DD42" i="1"/>
  <c r="DE39" i="1"/>
  <c r="CG40" i="1"/>
  <c r="CH20" i="1"/>
  <c r="CB40" i="1"/>
  <c r="DO31" i="1"/>
  <c r="CS48" i="1"/>
  <c r="CH60" i="1"/>
  <c r="CD16" i="1"/>
  <c r="DA31" i="1"/>
  <c r="CR51" i="1"/>
  <c r="BV41" i="1"/>
  <c r="CJ42" i="1"/>
  <c r="CV43" i="1"/>
  <c r="BU42" i="1"/>
  <c r="DF20" i="1"/>
  <c r="CN24" i="1"/>
  <c r="BU20" i="1"/>
  <c r="CN20" i="1"/>
  <c r="BV51" i="1"/>
  <c r="BS56" i="1"/>
  <c r="CA33" i="1"/>
  <c r="CK51" i="1"/>
  <c r="CD48" i="1"/>
  <c r="CX45" i="1"/>
  <c r="CB18" i="1"/>
  <c r="DG16" i="1"/>
  <c r="DB45" i="1"/>
  <c r="BZ21" i="1"/>
  <c r="CJ60" i="1"/>
  <c r="BU18" i="1"/>
  <c r="DI45" i="1"/>
  <c r="CI43" i="1"/>
  <c r="CE18" i="1"/>
  <c r="DG51" i="1"/>
  <c r="DM43" i="1"/>
  <c r="BX16" i="1"/>
  <c r="CH41" i="1"/>
  <c r="CT26" i="1"/>
  <c r="BT19" i="1"/>
  <c r="BY33" i="1"/>
  <c r="BT33" i="1"/>
  <c r="DB20" i="1"/>
  <c r="DC56" i="1"/>
  <c r="DA56" i="1"/>
  <c r="CK41" i="1"/>
  <c r="DE54" i="1"/>
  <c r="DM51" i="1"/>
  <c r="BT40" i="1"/>
  <c r="CR60" i="1"/>
  <c r="DH22" i="1"/>
  <c r="BS20" i="1"/>
  <c r="CM24" i="1"/>
  <c r="CO31" i="1"/>
  <c r="CT11" i="1"/>
  <c r="CM48" i="1"/>
  <c r="BY31" i="1"/>
  <c r="CS24" i="1"/>
  <c r="CB39" i="1"/>
  <c r="CP56" i="1"/>
  <c r="DM22" i="1"/>
  <c r="CC45" i="1"/>
  <c r="CJ21" i="1"/>
  <c r="CB43" i="1"/>
  <c r="BT56" i="1"/>
  <c r="CW24" i="1"/>
  <c r="CV17" i="1"/>
  <c r="CQ19" i="1"/>
  <c r="DD19" i="1"/>
  <c r="CH33" i="1"/>
  <c r="CL43" i="1"/>
  <c r="DD17" i="1"/>
  <c r="CD45" i="1"/>
  <c r="DC11" i="1"/>
  <c r="CV11" i="1"/>
  <c r="BZ19" i="1"/>
  <c r="BQ48" i="1"/>
  <c r="CT60" i="1"/>
  <c r="DR48" i="1" l="1"/>
  <c r="CS7" i="1"/>
  <c r="CK7" i="1"/>
  <c r="CI7" i="1"/>
  <c r="DR43" i="1"/>
  <c r="BZ7" i="1"/>
  <c r="DR40" i="1"/>
  <c r="CQ7" i="1"/>
  <c r="CN7" i="1"/>
  <c r="CP7" i="1"/>
  <c r="CO7" i="1"/>
  <c r="DR16" i="1"/>
  <c r="BW7" i="1"/>
  <c r="CT7" i="1"/>
  <c r="BY7" i="1"/>
  <c r="DR39" i="1"/>
  <c r="CL7" i="1"/>
  <c r="CJ7" i="1"/>
  <c r="CA7" i="1"/>
  <c r="DR11" i="1"/>
  <c r="BU7" i="1"/>
  <c r="DR45" i="1"/>
  <c r="CR7" i="1"/>
  <c r="DR22" i="1"/>
  <c r="DR19" i="1"/>
  <c r="BS7" i="1"/>
  <c r="DR17" i="1"/>
  <c r="DR54" i="1"/>
  <c r="CD7" i="1"/>
  <c r="DR42" i="1"/>
  <c r="DR41" i="1"/>
  <c r="CH7" i="1"/>
  <c r="DR50" i="1"/>
  <c r="DR18" i="1"/>
  <c r="BT7" i="1"/>
  <c r="BV7" i="1"/>
  <c r="DR33" i="1"/>
  <c r="DR51" i="1"/>
  <c r="DR26" i="1"/>
  <c r="CB7" i="1"/>
  <c r="DR56" i="1"/>
  <c r="CC7" i="1"/>
  <c r="CE7" i="1"/>
  <c r="CG7" i="1"/>
  <c r="CM7" i="1"/>
  <c r="DR31" i="1"/>
  <c r="DR21" i="1"/>
  <c r="CF7" i="1"/>
  <c r="BX7" i="1"/>
  <c r="DR24" i="1"/>
  <c r="DR20" i="1"/>
  <c r="CU7" i="1"/>
  <c r="EZ7" i="1"/>
  <c r="EZ60" i="1" s="1"/>
  <c r="AI60" i="1"/>
  <c r="CU60" i="1"/>
  <c r="CV7" i="1" l="1"/>
  <c r="AJ60" i="1"/>
  <c r="FA7" i="1"/>
  <c r="FA60" i="1" s="1"/>
  <c r="CV60" i="1"/>
  <c r="CW7" i="1" l="1"/>
  <c r="FB7" i="1"/>
  <c r="FB60" i="1" s="1"/>
  <c r="AK60" i="1"/>
  <c r="CW60" i="1"/>
  <c r="CX7" i="1" l="1"/>
  <c r="AL60" i="1"/>
  <c r="FC7" i="1"/>
  <c r="FC60" i="1" s="1"/>
  <c r="CX60" i="1"/>
  <c r="CY7" i="1" l="1"/>
  <c r="AM60" i="1"/>
  <c r="FD7" i="1"/>
  <c r="FD60" i="1" s="1"/>
  <c r="CY60" i="1"/>
  <c r="CZ7" i="1" l="1"/>
  <c r="AN60" i="1"/>
  <c r="FE7" i="1"/>
  <c r="FE60" i="1" s="1"/>
  <c r="CZ60" i="1"/>
  <c r="DA7" i="1" l="1"/>
  <c r="AO60" i="1"/>
  <c r="FF7" i="1"/>
  <c r="FF60" i="1" s="1"/>
  <c r="DA60" i="1"/>
  <c r="DB7" i="1" l="1"/>
  <c r="FG7" i="1"/>
  <c r="FG60" i="1" s="1"/>
  <c r="AP60" i="1"/>
  <c r="DB60" i="1"/>
  <c r="DC7" i="1" l="1"/>
  <c r="AQ60" i="1"/>
  <c r="FH7" i="1"/>
  <c r="FH60" i="1" s="1"/>
  <c r="DC60" i="1"/>
  <c r="DD7" i="1" l="1"/>
  <c r="FI7" i="1"/>
  <c r="FI60" i="1" s="1"/>
  <c r="AR60" i="1"/>
  <c r="DD60" i="1"/>
  <c r="DE7" i="1" l="1"/>
  <c r="FJ7" i="1"/>
  <c r="FJ60" i="1" s="1"/>
  <c r="AS60" i="1"/>
  <c r="DE60" i="1"/>
  <c r="DF7" i="1" l="1"/>
  <c r="AT60" i="1"/>
  <c r="FK7" i="1"/>
  <c r="FK60" i="1" s="1"/>
  <c r="DF60" i="1"/>
  <c r="DG7" i="1" l="1"/>
  <c r="AU60" i="1"/>
  <c r="FL7" i="1"/>
  <c r="FL60" i="1" s="1"/>
  <c r="DG60" i="1"/>
  <c r="DH7" i="1" l="1"/>
  <c r="FM7" i="1"/>
  <c r="FM60" i="1" s="1"/>
  <c r="AV60" i="1"/>
  <c r="DH60" i="1"/>
  <c r="DI7" i="1" l="1"/>
  <c r="AW60" i="1"/>
  <c r="FN7" i="1"/>
  <c r="FN60" i="1" s="1"/>
  <c r="DI60" i="1"/>
  <c r="DJ7" i="1" l="1"/>
  <c r="AX60" i="1"/>
  <c r="FO7" i="1"/>
  <c r="FO60" i="1" s="1"/>
  <c r="DJ60" i="1"/>
  <c r="DK7" i="1" l="1"/>
  <c r="AY60" i="1"/>
  <c r="FP7" i="1"/>
  <c r="FP60" i="1" s="1"/>
  <c r="DK60" i="1"/>
  <c r="DL7" i="1" l="1"/>
  <c r="AZ60" i="1"/>
  <c r="FQ7" i="1"/>
  <c r="FQ60" i="1" s="1"/>
  <c r="DL60" i="1"/>
  <c r="DM7" i="1" l="1"/>
  <c r="BA60" i="1"/>
  <c r="FR7" i="1"/>
  <c r="FR60" i="1" s="1"/>
  <c r="DM60" i="1"/>
  <c r="DN7" i="1" l="1"/>
  <c r="FS7" i="1"/>
  <c r="FS60" i="1" s="1"/>
  <c r="BB60" i="1"/>
  <c r="DN60" i="1"/>
  <c r="DO7" i="1" l="1"/>
  <c r="FT7" i="1"/>
  <c r="FT60" i="1" s="1"/>
  <c r="BC60" i="1"/>
  <c r="DO60" i="1"/>
  <c r="DP7" i="1" l="1"/>
  <c r="FU7" i="1"/>
  <c r="FU60" i="1" s="1"/>
  <c r="BD60" i="1"/>
  <c r="DP60" i="1"/>
  <c r="BE60" i="1" l="1"/>
  <c r="BG32" i="1"/>
  <c r="G33" i="1"/>
  <c r="BG33" i="1" l="1"/>
  <c r="G63" i="1"/>
  <c r="G69" i="1" s="1"/>
  <c r="H7" i="1" l="1"/>
  <c r="H63" i="1" s="1"/>
  <c r="H69" i="1" s="1"/>
  <c r="G73" i="1"/>
  <c r="H73" i="1" l="1"/>
  <c r="I7" i="1"/>
  <c r="I63" i="1" s="1"/>
  <c r="I69" i="1" s="1"/>
  <c r="J7" i="1" l="1"/>
  <c r="J63" i="1" s="1"/>
  <c r="J69" i="1" s="1"/>
  <c r="I73" i="1"/>
  <c r="J73" i="1" l="1"/>
  <c r="K7" i="1"/>
  <c r="K63" i="1" s="1"/>
  <c r="K69" i="1" s="1"/>
  <c r="K73" i="1" l="1"/>
  <c r="L7" i="1"/>
  <c r="L63" i="1" s="1"/>
  <c r="L69" i="1" s="1"/>
  <c r="L73" i="1" l="1"/>
  <c r="M7" i="1"/>
  <c r="M63" i="1" s="1"/>
  <c r="M69" i="1" s="1"/>
  <c r="N7" i="1" l="1"/>
  <c r="N63" i="1" s="1"/>
  <c r="N69" i="1" s="1"/>
  <c r="M73" i="1"/>
  <c r="N73" i="1" l="1"/>
  <c r="O7" i="1"/>
  <c r="O63" i="1" s="1"/>
  <c r="O69" i="1" s="1"/>
  <c r="O73" i="1" l="1"/>
  <c r="P7" i="1"/>
  <c r="P63" i="1" s="1"/>
  <c r="P69" i="1" s="1"/>
  <c r="P73" i="1" l="1"/>
  <c r="Q7" i="1"/>
  <c r="Q63" i="1" s="1"/>
  <c r="Q69" i="1" s="1"/>
  <c r="R7" i="1" l="1"/>
  <c r="R63" i="1" s="1"/>
  <c r="R69" i="1" s="1"/>
  <c r="Q73" i="1"/>
  <c r="R73" i="1" l="1"/>
  <c r="S7" i="1"/>
  <c r="S63" i="1" s="1"/>
  <c r="S69" i="1" s="1"/>
  <c r="S73" i="1" l="1"/>
  <c r="T7" i="1"/>
  <c r="T63" i="1" s="1"/>
  <c r="T69" i="1" s="1"/>
  <c r="T73" i="1" l="1"/>
  <c r="U7" i="1"/>
  <c r="U63" i="1" s="1"/>
  <c r="U69" i="1" s="1"/>
  <c r="U73" i="1" l="1"/>
  <c r="V7" i="1"/>
  <c r="V63" i="1" s="1"/>
  <c r="V69" i="1" s="1"/>
  <c r="V73" i="1" l="1"/>
  <c r="W7" i="1"/>
  <c r="W63" i="1" s="1"/>
  <c r="W69" i="1" s="1"/>
  <c r="X7" i="1" l="1"/>
  <c r="X63" i="1" s="1"/>
  <c r="X69" i="1" s="1"/>
  <c r="W73" i="1"/>
  <c r="X73" i="1" l="1"/>
  <c r="Y7" i="1"/>
  <c r="Y63" i="1" s="1"/>
  <c r="Y69" i="1" s="1"/>
  <c r="Z7" i="1" l="1"/>
  <c r="Z63" i="1" s="1"/>
  <c r="Z69" i="1" s="1"/>
  <c r="Y73" i="1"/>
  <c r="Z73" i="1" l="1"/>
  <c r="AA7" i="1"/>
  <c r="AA63" i="1" s="1"/>
  <c r="AA69" i="1" s="1"/>
  <c r="AA73" i="1" l="1"/>
  <c r="AB7" i="1"/>
  <c r="AB63" i="1" s="1"/>
  <c r="AB69" i="1" s="1"/>
  <c r="AB73" i="1" l="1"/>
  <c r="AC7" i="1"/>
  <c r="AC63" i="1" s="1"/>
  <c r="AC69" i="1" s="1"/>
  <c r="AD7" i="1" l="1"/>
  <c r="AD63" i="1" s="1"/>
  <c r="AD69" i="1" s="1"/>
  <c r="AC73" i="1"/>
  <c r="AD73" i="1" l="1"/>
  <c r="AE7" i="1"/>
  <c r="AE63" i="1" s="1"/>
  <c r="AE69" i="1" s="1"/>
  <c r="AE73" i="1" l="1"/>
  <c r="AF7" i="1"/>
  <c r="AF63" i="1" s="1"/>
  <c r="AF69" i="1" s="1"/>
  <c r="AG7" i="1" l="1"/>
  <c r="AG63" i="1" s="1"/>
  <c r="AG69" i="1" s="1"/>
  <c r="AF73" i="1"/>
  <c r="AH7" i="1" l="1"/>
  <c r="AH63" i="1" s="1"/>
  <c r="AH69" i="1" s="1"/>
  <c r="AG73" i="1"/>
  <c r="AH73" i="1" l="1"/>
  <c r="AI7" i="1"/>
  <c r="AI63" i="1" s="1"/>
  <c r="AI69" i="1" s="1"/>
  <c r="AI73" i="1" l="1"/>
  <c r="AJ7" i="1"/>
  <c r="AJ63" i="1" s="1"/>
  <c r="AJ69" i="1" s="1"/>
  <c r="AK7" i="1" l="1"/>
  <c r="AK63" i="1" s="1"/>
  <c r="AK69" i="1" s="1"/>
  <c r="AJ73" i="1"/>
  <c r="AL7" i="1" l="1"/>
  <c r="AL63" i="1" s="1"/>
  <c r="AL69" i="1" s="1"/>
  <c r="AK73" i="1"/>
  <c r="AL73" i="1" l="1"/>
  <c r="AM7" i="1"/>
  <c r="AM63" i="1" s="1"/>
  <c r="AM69" i="1" s="1"/>
  <c r="AM73" i="1" l="1"/>
  <c r="AN7" i="1"/>
  <c r="AN63" i="1" s="1"/>
  <c r="AN69" i="1" s="1"/>
  <c r="AN73" i="1" l="1"/>
  <c r="AO7" i="1"/>
  <c r="AO63" i="1" s="1"/>
  <c r="AO69" i="1" s="1"/>
  <c r="AP7" i="1" l="1"/>
  <c r="AP63" i="1" s="1"/>
  <c r="AP69" i="1" s="1"/>
  <c r="AO73" i="1"/>
  <c r="AP73" i="1" l="1"/>
  <c r="AQ7" i="1"/>
  <c r="AQ63" i="1" s="1"/>
  <c r="AQ69" i="1" s="1"/>
  <c r="AQ73" i="1" l="1"/>
  <c r="AR7" i="1"/>
  <c r="AR63" i="1" s="1"/>
  <c r="AR69" i="1" s="1"/>
  <c r="AR73" i="1" l="1"/>
  <c r="AS7" i="1"/>
  <c r="AS63" i="1" s="1"/>
  <c r="AS69" i="1" s="1"/>
  <c r="AS73" i="1" l="1"/>
  <c r="AT7" i="1"/>
  <c r="AT63" i="1" s="1"/>
  <c r="AT69" i="1" s="1"/>
  <c r="AT73" i="1" l="1"/>
  <c r="AU7" i="1"/>
  <c r="AU63" i="1" s="1"/>
  <c r="AU69" i="1" s="1"/>
  <c r="AV7" i="1" l="1"/>
  <c r="AV63" i="1" s="1"/>
  <c r="AV69" i="1" s="1"/>
  <c r="AU73" i="1"/>
  <c r="AW7" i="1" l="1"/>
  <c r="AW63" i="1" s="1"/>
  <c r="AW69" i="1" s="1"/>
  <c r="AV73" i="1"/>
  <c r="AX7" i="1" l="1"/>
  <c r="AX63" i="1" s="1"/>
  <c r="AX69" i="1" s="1"/>
  <c r="AW73" i="1"/>
  <c r="AX73" i="1" l="1"/>
  <c r="AY7" i="1"/>
  <c r="AY63" i="1" s="1"/>
  <c r="AY69" i="1" s="1"/>
  <c r="AY73" i="1" l="1"/>
  <c r="AZ7" i="1"/>
  <c r="AZ63" i="1" s="1"/>
  <c r="AZ69" i="1" s="1"/>
  <c r="AZ73" i="1" l="1"/>
  <c r="BA7" i="1"/>
  <c r="BA63" i="1" s="1"/>
  <c r="BA69" i="1" s="1"/>
  <c r="BB7" i="1" l="1"/>
  <c r="BB63" i="1" s="1"/>
  <c r="BB69" i="1" s="1"/>
  <c r="BA73" i="1"/>
  <c r="BB73" i="1" l="1"/>
  <c r="BC7" i="1"/>
  <c r="BC63" i="1" s="1"/>
  <c r="BC69" i="1" s="1"/>
  <c r="BD7" i="1" l="1"/>
  <c r="BD63" i="1" s="1"/>
  <c r="BD69" i="1" s="1"/>
  <c r="BC73" i="1"/>
  <c r="BD73" i="1" l="1"/>
  <c r="BE7" i="1"/>
  <c r="BE63" i="1" s="1"/>
  <c r="BE69" i="1" s="1"/>
  <c r="BE73" i="1" s="1"/>
</calcChain>
</file>

<file path=xl/comments1.xml><?xml version="1.0" encoding="utf-8"?>
<comments xmlns="http://schemas.openxmlformats.org/spreadsheetml/2006/main">
  <authors>
    <author>BAH Saïkou</author>
  </authors>
  <commentList>
    <comment ref="BE50" authorId="0">
      <text>
        <r>
          <rPr>
            <b/>
            <sz val="8"/>
            <color indexed="81"/>
            <rFont val="Tahoma"/>
            <family val="2"/>
          </rPr>
          <t>BAH Saïkou:</t>
        </r>
        <r>
          <rPr>
            <sz val="8"/>
            <color indexed="81"/>
            <rFont val="Tahoma"/>
            <family val="2"/>
          </rPr>
          <t xml:space="preserve">
1089427 emprunt nouveau</t>
        </r>
      </text>
    </comment>
    <comment ref="DP50" authorId="0">
      <text>
        <r>
          <rPr>
            <b/>
            <sz val="8"/>
            <color indexed="81"/>
            <rFont val="Tahoma"/>
            <family val="2"/>
          </rPr>
          <t>BAH Saïkou:</t>
        </r>
        <r>
          <rPr>
            <sz val="8"/>
            <color indexed="81"/>
            <rFont val="Tahoma"/>
            <family val="2"/>
          </rPr>
          <t xml:space="preserve">
1089427 emprunt nouveau</t>
        </r>
      </text>
    </comment>
    <comment ref="FU50" authorId="0">
      <text>
        <r>
          <rPr>
            <b/>
            <sz val="8"/>
            <color indexed="81"/>
            <rFont val="Tahoma"/>
            <family val="2"/>
          </rPr>
          <t>BAH Saïkou:</t>
        </r>
        <r>
          <rPr>
            <sz val="8"/>
            <color indexed="81"/>
            <rFont val="Tahoma"/>
            <family val="2"/>
          </rPr>
          <t xml:space="preserve">
1089427 emprunt nouveau</t>
        </r>
      </text>
    </comment>
  </commentList>
</comments>
</file>

<file path=xl/comments2.xml><?xml version="1.0" encoding="utf-8"?>
<comments xmlns="http://schemas.openxmlformats.org/spreadsheetml/2006/main">
  <authors>
    <author>BAH Saïkou</author>
  </authors>
  <commentList>
    <comment ref="B228" authorId="0">
      <text>
        <r>
          <rPr>
            <b/>
            <sz val="9"/>
            <color indexed="81"/>
            <rFont val="Tahoma"/>
            <family val="2"/>
          </rPr>
          <t>BAH Saïkou:</t>
        </r>
        <r>
          <rPr>
            <sz val="9"/>
            <color indexed="81"/>
            <rFont val="Tahoma"/>
            <family val="2"/>
          </rPr>
          <t xml:space="preserve">
Dispo = plafond LTI en Mois0 - encours LTI sur les 12 derniers mois.
Du 1/m/a au 1/m/a-1</t>
        </r>
      </text>
    </comment>
    <comment ref="B231" authorId="0">
      <text>
        <r>
          <rPr>
            <b/>
            <sz val="9"/>
            <color indexed="81"/>
            <rFont val="Tahoma"/>
            <family val="2"/>
          </rPr>
          <t>BAH Saïkou:</t>
        </r>
        <r>
          <rPr>
            <sz val="9"/>
            <color indexed="81"/>
            <rFont val="Tahoma"/>
            <family val="2"/>
          </rPr>
          <t xml:space="preserve">
Plafond Oclt en moyenne sur les 12 prochains mois - Encours sur les 12 derniers mois</t>
        </r>
      </text>
    </comment>
  </commentList>
</comments>
</file>

<file path=xl/sharedStrings.xml><?xml version="1.0" encoding="utf-8"?>
<sst xmlns="http://schemas.openxmlformats.org/spreadsheetml/2006/main" count="342" uniqueCount="117">
  <si>
    <t>Table</t>
  </si>
  <si>
    <t>Visualisation</t>
  </si>
  <si>
    <t>RUBRIQUES</t>
  </si>
  <si>
    <t>Solde début de semaine</t>
  </si>
  <si>
    <t>Réel</t>
  </si>
  <si>
    <t>Prévisionnel</t>
  </si>
  <si>
    <t>CUMUL</t>
  </si>
  <si>
    <t>Cpte</t>
  </si>
  <si>
    <t>Section fonctionnement</t>
  </si>
  <si>
    <t>RECETTES</t>
  </si>
  <si>
    <t>Taxe foncière bâti</t>
  </si>
  <si>
    <t>Cotisation sur la VA</t>
  </si>
  <si>
    <t>Imposition forfaitaire entreprises</t>
  </si>
  <si>
    <t>Section investissement</t>
  </si>
  <si>
    <t>DEPENSES</t>
  </si>
  <si>
    <t>Salaires &amp; Charges</t>
  </si>
  <si>
    <t>Charges financières</t>
  </si>
  <si>
    <t>Autres dépenses de fonctionnement</t>
  </si>
  <si>
    <t>Plafond annuel LTI</t>
  </si>
  <si>
    <t>Capital disponible LTI</t>
  </si>
  <si>
    <t>EQUILIBRE</t>
  </si>
  <si>
    <t>Solde intermédiaire : Recettes - Dépenses</t>
  </si>
  <si>
    <t>LTI</t>
  </si>
  <si>
    <t>Tirages</t>
  </si>
  <si>
    <t>Remboursements</t>
  </si>
  <si>
    <t>Solde final</t>
  </si>
  <si>
    <t>du         =&gt;</t>
  </si>
  <si>
    <t>au         =&gt;</t>
  </si>
  <si>
    <t>Exercice</t>
  </si>
  <si>
    <t>FIN</t>
  </si>
  <si>
    <t>TOTAL RECETTES HORS REGUL</t>
  </si>
  <si>
    <t>TOTAL RECETTES APRES REGUL</t>
  </si>
  <si>
    <t>TOTAL DEPENSES HORS REGUL</t>
  </si>
  <si>
    <t>TOTAL DEPENSES APRES REGUL</t>
  </si>
  <si>
    <t>Régul des encaissements</t>
  </si>
  <si>
    <t>Régul des paiements</t>
  </si>
  <si>
    <t>Ratio de couverture</t>
  </si>
  <si>
    <t>Recettes</t>
  </si>
  <si>
    <t>Solde Recettes-Dépenses</t>
  </si>
  <si>
    <t>EQUILIBRE EN LIQUIDITE</t>
  </si>
  <si>
    <t>Progression Recettes</t>
  </si>
  <si>
    <t>Progression Dépenses</t>
  </si>
  <si>
    <t>Solde Opérations sur LTI</t>
  </si>
  <si>
    <t>ANALYSE DU BUDGET EN LIQUIDITE</t>
  </si>
  <si>
    <t>=</t>
  </si>
  <si>
    <t>Date</t>
  </si>
  <si>
    <t>Verte</t>
  </si>
  <si>
    <t>Rouge</t>
  </si>
  <si>
    <t>Invisible</t>
  </si>
  <si>
    <t>Valeur aiguille</t>
  </si>
  <si>
    <t>Largeur aiguille</t>
  </si>
  <si>
    <t>Rien</t>
  </si>
  <si>
    <t>Aiguille</t>
  </si>
  <si>
    <t>Orange 1</t>
  </si>
  <si>
    <t>Orange 2</t>
  </si>
  <si>
    <t>Ratio LCT</t>
  </si>
  <si>
    <t>Seuil Back up</t>
  </si>
  <si>
    <t>Seuil</t>
  </si>
  <si>
    <t>MB</t>
  </si>
  <si>
    <t>B</t>
  </si>
  <si>
    <t>TB</t>
  </si>
  <si>
    <t>Ratio</t>
  </si>
  <si>
    <t>Faible</t>
  </si>
  <si>
    <t>Tirage</t>
  </si>
  <si>
    <t>Remboursement</t>
  </si>
  <si>
    <t>Cuml Dépenses</t>
  </si>
  <si>
    <t>Cumul Recettes</t>
  </si>
  <si>
    <t>Recettes totale</t>
  </si>
  <si>
    <t>Dépenses totale</t>
  </si>
  <si>
    <t>Solde moyen</t>
  </si>
  <si>
    <t>Mois</t>
  </si>
  <si>
    <t>EQUILIBRE ENCAISSEMENTS - DECAISSEMENTS</t>
  </si>
  <si>
    <t>PREV2015</t>
  </si>
  <si>
    <t xml:space="preserve">Section fonctionnement </t>
  </si>
  <si>
    <t>Année2015</t>
  </si>
  <si>
    <t>SEM</t>
  </si>
  <si>
    <t>Cumul dépenses</t>
  </si>
  <si>
    <t>Cumul recettes</t>
  </si>
  <si>
    <t>Autres produits de gestion courante</t>
  </si>
  <si>
    <t>Dotations et participations</t>
  </si>
  <si>
    <t>Autres recettes de fonctionnements</t>
  </si>
  <si>
    <t>Subventions d'investissement</t>
  </si>
  <si>
    <t>Autres recettes d'investissement</t>
  </si>
  <si>
    <t>TVA</t>
  </si>
  <si>
    <t>Salaires et charges</t>
  </si>
  <si>
    <t>Charges générales</t>
  </si>
  <si>
    <t>Dépenses d'investissement</t>
  </si>
  <si>
    <t>Autres dépenses d'investissement</t>
  </si>
  <si>
    <t>20,21,23</t>
  </si>
  <si>
    <t>tout sauf 20,21,23</t>
  </si>
  <si>
    <t>Dépenses</t>
  </si>
  <si>
    <t>Budget 2G</t>
  </si>
  <si>
    <t>Budget Principal</t>
  </si>
  <si>
    <t>TOTAL</t>
  </si>
  <si>
    <t>DEMANDE DE REMBOURSEMENT DE CREDIT DE TVA</t>
  </si>
  <si>
    <t>Nature ='Recette' AND section = 'Fonctionnement' AND CHAPITRE = '75'</t>
  </si>
  <si>
    <t>Nature ='Recette' AND section = 'Fonctionnement' AND CHAPITRE = '74'</t>
  </si>
  <si>
    <t>Nature ='Recette' AND section = 'Fonctionnement' AND CHAPITRE NOT IN ('74','75')</t>
  </si>
  <si>
    <t>Nature ='Recette' AND section = 'Investissement' AND CHAPITRE = '13'</t>
  </si>
  <si>
    <t>Nature ='Recette' AND section = 'Investissement' AND CHAPITRE &lt;&gt; '13'</t>
  </si>
  <si>
    <t>Nature ='Dépense' AND section = 'Fonctionnement' AND CHAPITRE='012'</t>
  </si>
  <si>
    <t>Nature ='Dépense' AND section = 'Fonctionnement' AND CHAPITRE='011'</t>
  </si>
  <si>
    <t>Nature ='Dépense' AND section = 'Fonctionnement' AND CHAPITRE NOT IN ('011','012','66')</t>
  </si>
  <si>
    <t>Nature ='Dépense' AND section = 'Fonctionnement' AND CHAPITRE='66'</t>
  </si>
  <si>
    <t>Nature ='Dépense' AND section = 'Investissement' AND CHAPITRE  IN ('20','21','23')</t>
  </si>
  <si>
    <t>Nature ='Dépense' AND section = 'Investissement' AND CHAPITRE  NOT IN ('20','21','23')</t>
  </si>
  <si>
    <t>Autres produits de gestion courantes</t>
  </si>
  <si>
    <t>Autres recettes de fonctionnement</t>
  </si>
  <si>
    <t>012</t>
  </si>
  <si>
    <t>011</t>
  </si>
  <si>
    <t>tout sauf 011,012,66</t>
  </si>
  <si>
    <t>tout sauf 13 (021,040,16,23)</t>
  </si>
  <si>
    <t>tout sauf 74,75 (77)</t>
  </si>
  <si>
    <t>Solde Banque en €</t>
  </si>
  <si>
    <t>Solde bancaire d'entré</t>
  </si>
  <si>
    <t>Solde final bancaire</t>
  </si>
  <si>
    <t>Budget 1G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</si>
</sst>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00000000000\ _€_-;\-* #,##0.00000000000000\ _€_-;_-* &quot;-&quot;??\ _€_-;_-@_-"/>
    <numFmt numFmtId="166" formatCode="#,##0.000000000"/>
    <numFmt numFmtId="167" formatCode="&quot;SEM&quot;#"/>
    <numFmt numFmtId="168" formatCode="0_ ;\-0\ "/>
    <numFmt numFmtId="169" formatCode="#,##0.00_ ;\-#,##0.00\ "/>
    <numFmt numFmtId="170" formatCode="0.0%"/>
    <numFmt numFmtId="171" formatCode="#,##0.000"/>
    <numFmt numFmtId="172" formatCode="#,##0_ ;\-#,##0\ "/>
    <numFmt numFmtId="173" formatCode="mmmm\ "/>
    <numFmt numFmtId="174" formatCode="0.00000"/>
    <numFmt numFmtId="175" formatCode="#,##0.0000"/>
    <numFmt numFmtId="176" formatCode="[$-40C]mmmm\-yy;@"/>
  </numFmts>
  <fonts count="37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rgb="FF000000"/>
      <name val="Arial"/>
      <family val="2"/>
    </font>
    <font>
      <b/>
      <sz val="10"/>
      <color theme="1"/>
      <name val="Verna"/>
    </font>
    <font>
      <sz val="10"/>
      <color theme="1"/>
      <name val="Verna"/>
    </font>
    <font>
      <b/>
      <sz val="10"/>
      <color theme="0"/>
      <name val="Verna"/>
    </font>
    <font>
      <i/>
      <sz val="10"/>
      <color theme="1"/>
      <name val="Verna"/>
    </font>
    <font>
      <sz val="10"/>
      <name val="Verna"/>
    </font>
    <font>
      <sz val="10"/>
      <color rgb="FFFF0000"/>
      <name val="Verna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theme="0"/>
      <name val="Verna"/>
    </font>
    <font>
      <b/>
      <sz val="11"/>
      <color indexed="8"/>
      <name val="Times New Roman"/>
      <family val="1"/>
    </font>
    <font>
      <sz val="8"/>
      <name val="Times New Roman"/>
      <family val="1"/>
    </font>
    <font>
      <sz val="8"/>
      <color indexed="8"/>
      <name val="Times New Roman"/>
      <family val="1"/>
    </font>
    <font>
      <i/>
      <sz val="9"/>
      <color theme="1"/>
      <name val="Verna"/>
    </font>
    <font>
      <i/>
      <sz val="7"/>
      <color theme="1"/>
      <name val="Verna"/>
    </font>
    <font>
      <b/>
      <sz val="10"/>
      <name val="Verna"/>
    </font>
    <font>
      <i/>
      <sz val="10"/>
      <name val="Verna"/>
    </font>
    <font>
      <b/>
      <sz val="10"/>
      <name val="Arial"/>
      <family val="2"/>
    </font>
    <font>
      <i/>
      <sz val="9"/>
      <name val="Verna"/>
    </font>
    <font>
      <sz val="10"/>
      <color theme="0"/>
      <name val="Verna"/>
    </font>
    <font>
      <sz val="8"/>
      <color theme="0"/>
      <name val="Verna"/>
    </font>
    <font>
      <b/>
      <sz val="12"/>
      <name val="Verna"/>
    </font>
    <font>
      <b/>
      <sz val="12"/>
      <color rgb="FFFF0000"/>
      <name val="Verna"/>
    </font>
    <font>
      <b/>
      <sz val="14"/>
      <color rgb="FFFF0000"/>
      <name val="Verna"/>
    </font>
    <font>
      <b/>
      <sz val="10"/>
      <color indexed="9"/>
      <name val="Verna"/>
    </font>
    <font>
      <b/>
      <sz val="10"/>
      <color rgb="FFFF0000"/>
      <name val="Verna"/>
    </font>
    <font>
      <sz val="10"/>
      <color indexed="9"/>
      <name val="Verna"/>
    </font>
    <font>
      <i/>
      <sz val="10"/>
      <color rgb="FFFF0000"/>
      <name val="Verna"/>
    </font>
  </fonts>
  <fills count="1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</fills>
  <borders count="1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9"/>
      </right>
      <top style="double">
        <color indexed="9"/>
      </top>
      <bottom style="double">
        <color indexed="9"/>
      </bottom>
      <diagonal/>
    </border>
    <border>
      <left style="double">
        <color indexed="9"/>
      </left>
      <right style="double">
        <color indexed="9"/>
      </right>
      <top style="double">
        <color indexed="9"/>
      </top>
      <bottom style="double">
        <color indexed="9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9"/>
      </left>
      <right style="double">
        <color indexed="9"/>
      </right>
      <top/>
      <bottom style="double">
        <color indexed="9"/>
      </bottom>
      <diagonal/>
    </border>
    <border>
      <left style="double">
        <color indexed="9"/>
      </left>
      <right/>
      <top/>
      <bottom style="double">
        <color indexed="9"/>
      </bottom>
      <diagonal/>
    </border>
    <border>
      <left style="double">
        <color indexed="9"/>
      </left>
      <right/>
      <top style="double">
        <color indexed="9"/>
      </top>
      <bottom style="double">
        <color indexed="9"/>
      </bottom>
      <diagonal/>
    </border>
    <border>
      <left/>
      <right/>
      <top style="double">
        <color indexed="9"/>
      </top>
      <bottom style="double">
        <color indexed="9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9"/>
      </left>
      <right style="double">
        <color indexed="9"/>
      </right>
      <top style="double">
        <color indexed="9"/>
      </top>
      <bottom/>
      <diagonal/>
    </border>
    <border>
      <left style="double">
        <color indexed="9"/>
      </left>
      <right style="double">
        <color indexed="9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/>
      <top style="thin">
        <color indexed="64"/>
      </top>
      <bottom style="thin">
        <color indexed="9"/>
      </bottom>
      <diagonal/>
    </border>
    <border>
      <left/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/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9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3"/>
      </right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9"/>
      </top>
      <bottom/>
      <diagonal/>
    </border>
    <border>
      <left style="double">
        <color indexed="9"/>
      </left>
      <right/>
      <top style="double">
        <color indexed="9"/>
      </top>
      <bottom style="double">
        <color theme="1" tint="0.499984740745262"/>
      </bottom>
      <diagonal/>
    </border>
    <border>
      <left/>
      <right/>
      <top style="double">
        <color indexed="9"/>
      </top>
      <bottom style="double">
        <color theme="1" tint="0.499984740745262"/>
      </bottom>
      <diagonal/>
    </border>
    <border>
      <left/>
      <right style="double">
        <color indexed="9"/>
      </right>
      <top style="double">
        <color indexed="9"/>
      </top>
      <bottom style="double">
        <color theme="1" tint="0.499984740745262"/>
      </bottom>
      <diagonal/>
    </border>
    <border>
      <left style="double">
        <color indexed="9"/>
      </left>
      <right style="double">
        <color indexed="9"/>
      </right>
      <top style="double">
        <color indexed="9"/>
      </top>
      <bottom style="double">
        <color theme="1" tint="0.499984740745262"/>
      </bottom>
      <diagonal/>
    </border>
    <border>
      <left/>
      <right/>
      <top/>
      <bottom style="double">
        <color indexed="9"/>
      </bottom>
      <diagonal/>
    </border>
    <border>
      <left/>
      <right style="double">
        <color indexed="9"/>
      </right>
      <top style="double">
        <color indexed="9"/>
      </top>
      <bottom/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/>
      <top style="double">
        <color theme="3" tint="-0.24994659260841701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double">
        <color theme="0"/>
      </left>
      <right style="double">
        <color theme="0"/>
      </right>
      <top/>
      <bottom style="double">
        <color indexed="9"/>
      </bottom>
      <diagonal/>
    </border>
    <border>
      <left style="double">
        <color theme="0"/>
      </left>
      <right/>
      <top/>
      <bottom style="double">
        <color indexed="9"/>
      </bottom>
      <diagonal/>
    </border>
    <border>
      <left/>
      <right style="double">
        <color indexed="9"/>
      </right>
      <top style="thin">
        <color theme="0"/>
      </top>
      <bottom style="double">
        <color indexed="9"/>
      </bottom>
      <diagonal/>
    </border>
    <border>
      <left style="thin">
        <color indexed="64"/>
      </left>
      <right/>
      <top style="thin">
        <color indexed="9"/>
      </top>
      <bottom style="thin">
        <color indexed="9"/>
      </bottom>
      <diagonal/>
    </border>
    <border>
      <left style="double">
        <color theme="0"/>
      </left>
      <right style="double">
        <color theme="0"/>
      </right>
      <top style="double">
        <color indexed="9"/>
      </top>
      <bottom style="double">
        <color indexed="9"/>
      </bottom>
      <diagonal/>
    </border>
    <border>
      <left style="double">
        <color indexed="9"/>
      </left>
      <right/>
      <top style="double">
        <color indexed="9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/>
      <top style="medium">
        <color theme="4" tint="-0.499984740745262"/>
      </top>
      <bottom/>
      <diagonal/>
    </border>
    <border>
      <left/>
      <right/>
      <top style="thin">
        <color theme="8" tint="0.39991454817346722"/>
      </top>
      <bottom style="thin">
        <color theme="8" tint="0.39994506668294322"/>
      </bottom>
      <diagonal/>
    </border>
    <border>
      <left/>
      <right/>
      <top style="thin">
        <color theme="8" tint="0.39994506668294322"/>
      </top>
      <bottom style="medium">
        <color theme="8" tint="-0.499984740745262"/>
      </bottom>
      <diagonal/>
    </border>
    <border>
      <left/>
      <right/>
      <top/>
      <bottom style="thin">
        <color theme="8" tint="0.39994506668294322"/>
      </bottom>
      <diagonal/>
    </border>
    <border>
      <left/>
      <right/>
      <top style="medium">
        <color theme="8" tint="-0.499984740745262"/>
      </top>
      <bottom/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/>
      <right/>
      <top style="thin">
        <color theme="8" tint="0.39994506668294322"/>
      </top>
      <bottom/>
      <diagonal/>
    </border>
    <border>
      <left/>
      <right/>
      <top style="thin">
        <color theme="8" tint="0.39988402966399123"/>
      </top>
      <bottom/>
      <diagonal/>
    </border>
    <border>
      <left style="thin">
        <color indexed="64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double">
        <color indexed="9"/>
      </bottom>
      <diagonal/>
    </border>
    <border>
      <left/>
      <right/>
      <top style="thin">
        <color indexed="64"/>
      </top>
      <bottom style="double">
        <color indexed="9"/>
      </bottom>
      <diagonal/>
    </border>
    <border>
      <left style="double">
        <color indexed="9"/>
      </left>
      <right/>
      <top style="double">
        <color theme="0"/>
      </top>
      <bottom style="double">
        <color indexed="9"/>
      </bottom>
      <diagonal/>
    </border>
    <border>
      <left/>
      <right/>
      <top style="double">
        <color theme="0"/>
      </top>
      <bottom style="double">
        <color indexed="9"/>
      </bottom>
      <diagonal/>
    </border>
    <border>
      <left style="double">
        <color indexed="9"/>
      </left>
      <right/>
      <top style="double">
        <color indexed="9"/>
      </top>
      <bottom style="double">
        <color theme="0"/>
      </bottom>
      <diagonal/>
    </border>
    <border>
      <left/>
      <right/>
      <top style="double">
        <color indexed="9"/>
      </top>
      <bottom style="double">
        <color theme="0"/>
      </bottom>
      <diagonal/>
    </border>
    <border>
      <left style="double">
        <color indexed="9"/>
      </left>
      <right/>
      <top style="thin">
        <color indexed="64"/>
      </top>
      <bottom style="double">
        <color indexed="9"/>
      </bottom>
      <diagonal/>
    </border>
    <border>
      <left style="double">
        <color theme="0"/>
      </left>
      <right/>
      <top style="double">
        <color indexed="9"/>
      </top>
      <bottom style="double">
        <color theme="0"/>
      </bottom>
      <diagonal/>
    </border>
    <border>
      <left/>
      <right style="double">
        <color theme="0"/>
      </right>
      <top style="double">
        <color indexed="9"/>
      </top>
      <bottom style="double">
        <color theme="0"/>
      </bottom>
      <diagonal/>
    </border>
    <border>
      <left style="double">
        <color indexed="9"/>
      </left>
      <right style="thin">
        <color indexed="9"/>
      </right>
      <top style="thin">
        <color auto="1"/>
      </top>
      <bottom style="thin">
        <color indexed="9"/>
      </bottom>
      <diagonal/>
    </border>
    <border>
      <left style="thin">
        <color indexed="9"/>
      </left>
      <right/>
      <top style="thin">
        <color auto="1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auto="1"/>
      </top>
      <bottom style="thin">
        <color indexed="9"/>
      </bottom>
      <diagonal/>
    </border>
    <border>
      <left style="thin">
        <color indexed="9"/>
      </left>
      <right style="thin">
        <color indexed="63"/>
      </right>
      <top style="thin">
        <color auto="1"/>
      </top>
      <bottom style="thin">
        <color indexed="9"/>
      </bottom>
      <diagonal/>
    </border>
    <border>
      <left/>
      <right style="thin">
        <color indexed="9"/>
      </right>
      <top style="thin">
        <color auto="1"/>
      </top>
      <bottom style="thin">
        <color indexed="9"/>
      </bottom>
      <diagonal/>
    </border>
    <border>
      <left style="thin">
        <color theme="0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theme="0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theme="0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theme="0"/>
      </left>
      <right style="thin">
        <color indexed="9"/>
      </right>
      <top style="thin">
        <color theme="0"/>
      </top>
      <bottom style="thin">
        <color indexed="9"/>
      </bottom>
      <diagonal/>
    </border>
    <border>
      <left style="thin">
        <color auto="1"/>
      </left>
      <right/>
      <top style="thin">
        <color auto="1"/>
      </top>
      <bottom style="thin">
        <color indexed="9"/>
      </bottom>
      <diagonal/>
    </border>
    <border>
      <left style="thin">
        <color auto="1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n">
        <color theme="0"/>
      </left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9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9"/>
      </top>
      <bottom style="thin">
        <color indexed="64"/>
      </bottom>
      <diagonal/>
    </border>
    <border>
      <left style="thin">
        <color indexed="64"/>
      </left>
      <right/>
      <top style="thin">
        <color indexed="9"/>
      </top>
      <bottom style="thin">
        <color indexed="64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indexed="64"/>
      </right>
      <top/>
      <bottom/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double">
        <color indexed="9"/>
      </left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6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0" fontId="9" fillId="0" borderId="0"/>
    <xf numFmtId="0" fontId="5" fillId="0" borderId="0"/>
    <xf numFmtId="0" fontId="4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444">
    <xf numFmtId="0" fontId="0" fillId="0" borderId="0" xfId="0"/>
    <xf numFmtId="0" fontId="10" fillId="0" borderId="0" xfId="10" applyFont="1"/>
    <xf numFmtId="0" fontId="11" fillId="0" borderId="0" xfId="10" applyFont="1"/>
    <xf numFmtId="0" fontId="11" fillId="0" borderId="0" xfId="10" applyFont="1" applyAlignment="1"/>
    <xf numFmtId="0" fontId="11" fillId="0" borderId="63" xfId="10" applyFont="1" applyBorder="1" applyAlignment="1"/>
    <xf numFmtId="0" fontId="11" fillId="0" borderId="64" xfId="10" applyFont="1" applyBorder="1" applyAlignment="1"/>
    <xf numFmtId="0" fontId="11" fillId="0" borderId="65" xfId="10" applyFont="1" applyBorder="1" applyAlignment="1"/>
    <xf numFmtId="0" fontId="11" fillId="0" borderId="0" xfId="10" applyFont="1" applyBorder="1" applyAlignment="1"/>
    <xf numFmtId="0" fontId="10" fillId="0" borderId="0" xfId="10" applyFont="1" applyAlignment="1"/>
    <xf numFmtId="3" fontId="11" fillId="0" borderId="0" xfId="10" applyNumberFormat="1" applyFont="1" applyAlignment="1"/>
    <xf numFmtId="3" fontId="11" fillId="0" borderId="0" xfId="10" applyNumberFormat="1" applyFont="1"/>
    <xf numFmtId="0" fontId="11" fillId="0" borderId="0" xfId="10" applyFont="1" applyAlignment="1">
      <alignment horizontal="right"/>
    </xf>
    <xf numFmtId="3" fontId="11" fillId="0" borderId="63" xfId="10" applyNumberFormat="1" applyFont="1" applyBorder="1" applyAlignment="1">
      <alignment horizontal="right"/>
    </xf>
    <xf numFmtId="3" fontId="11" fillId="0" borderId="64" xfId="10" applyNumberFormat="1" applyFont="1" applyBorder="1" applyAlignment="1">
      <alignment horizontal="right"/>
    </xf>
    <xf numFmtId="3" fontId="11" fillId="0" borderId="65" xfId="10" applyNumberFormat="1" applyFont="1" applyBorder="1" applyAlignment="1">
      <alignment horizontal="right"/>
    </xf>
    <xf numFmtId="170" fontId="11" fillId="0" borderId="0" xfId="2" applyNumberFormat="1" applyFont="1" applyBorder="1" applyAlignment="1">
      <alignment horizontal="right"/>
    </xf>
    <xf numFmtId="0" fontId="11" fillId="0" borderId="0" xfId="10" applyFont="1" applyBorder="1" applyAlignment="1">
      <alignment horizontal="right"/>
    </xf>
    <xf numFmtId="3" fontId="11" fillId="0" borderId="66" xfId="10" applyNumberFormat="1" applyFont="1" applyBorder="1" applyAlignment="1">
      <alignment horizontal="right"/>
    </xf>
    <xf numFmtId="3" fontId="11" fillId="0" borderId="0" xfId="10" applyNumberFormat="1" applyFont="1" applyBorder="1" applyAlignment="1">
      <alignment horizontal="right"/>
    </xf>
    <xf numFmtId="0" fontId="13" fillId="0" borderId="0" xfId="10" applyFont="1" applyBorder="1" applyAlignment="1"/>
    <xf numFmtId="3" fontId="11" fillId="8" borderId="68" xfId="10" applyNumberFormat="1" applyFont="1" applyFill="1" applyBorder="1" applyAlignment="1"/>
    <xf numFmtId="9" fontId="11" fillId="8" borderId="67" xfId="2" applyFont="1" applyFill="1" applyBorder="1" applyAlignment="1">
      <alignment horizontal="right"/>
    </xf>
    <xf numFmtId="9" fontId="11" fillId="8" borderId="69" xfId="2" applyFont="1" applyFill="1" applyBorder="1" applyAlignment="1">
      <alignment horizontal="right"/>
    </xf>
    <xf numFmtId="9" fontId="11" fillId="8" borderId="71" xfId="2" applyFont="1" applyFill="1" applyBorder="1" applyAlignment="1">
      <alignment horizontal="right"/>
    </xf>
    <xf numFmtId="9" fontId="11" fillId="8" borderId="72" xfId="2" applyFont="1" applyFill="1" applyBorder="1" applyAlignment="1">
      <alignment horizontal="right"/>
    </xf>
    <xf numFmtId="0" fontId="13" fillId="8" borderId="0" xfId="10" applyFont="1" applyFill="1" applyBorder="1" applyAlignment="1">
      <alignment horizontal="right"/>
    </xf>
    <xf numFmtId="9" fontId="11" fillId="8" borderId="0" xfId="2" applyFont="1" applyFill="1" applyBorder="1" applyAlignment="1">
      <alignment horizontal="right"/>
    </xf>
    <xf numFmtId="0" fontId="11" fillId="8" borderId="73" xfId="10" applyFont="1" applyFill="1" applyBorder="1" applyAlignment="1"/>
    <xf numFmtId="9" fontId="11" fillId="8" borderId="74" xfId="2" applyFont="1" applyFill="1" applyBorder="1" applyAlignment="1">
      <alignment horizontal="right"/>
    </xf>
    <xf numFmtId="9" fontId="11" fillId="8" borderId="70" xfId="2" applyFont="1" applyFill="1" applyBorder="1" applyAlignment="1">
      <alignment horizontal="left"/>
    </xf>
    <xf numFmtId="0" fontId="11" fillId="0" borderId="0" xfId="10" applyFont="1" applyAlignment="1">
      <alignment horizontal="left"/>
    </xf>
    <xf numFmtId="0" fontId="19" fillId="11" borderId="17" xfId="0" applyFont="1" applyFill="1" applyBorder="1"/>
    <xf numFmtId="3" fontId="20" fillId="0" borderId="39" xfId="7" applyNumberFormat="1" applyFont="1" applyFill="1" applyBorder="1" applyAlignment="1">
      <alignment horizontal="center" vertical="center"/>
    </xf>
    <xf numFmtId="14" fontId="21" fillId="0" borderId="17" xfId="0" applyNumberFormat="1" applyFont="1" applyBorder="1"/>
    <xf numFmtId="3" fontId="20" fillId="0" borderId="17" xfId="7" applyNumberFormat="1" applyFont="1" applyFill="1" applyBorder="1" applyAlignment="1">
      <alignment horizontal="center" vertical="center"/>
    </xf>
    <xf numFmtId="173" fontId="18" fillId="3" borderId="0" xfId="0" applyNumberFormat="1" applyFont="1" applyFill="1" applyBorder="1" applyAlignment="1">
      <alignment horizontal="right"/>
    </xf>
    <xf numFmtId="173" fontId="11" fillId="0" borderId="0" xfId="10" applyNumberFormat="1" applyFont="1" applyAlignment="1"/>
    <xf numFmtId="0" fontId="14" fillId="0" borderId="66" xfId="10" applyFont="1" applyBorder="1" applyAlignment="1"/>
    <xf numFmtId="0" fontId="25" fillId="0" borderId="0" xfId="10" applyFont="1" applyBorder="1" applyAlignment="1">
      <alignment horizontal="right"/>
    </xf>
    <xf numFmtId="0" fontId="25" fillId="0" borderId="75" xfId="10" applyFont="1" applyBorder="1" applyAlignment="1">
      <alignment horizontal="right"/>
    </xf>
    <xf numFmtId="0" fontId="24" fillId="0" borderId="0" xfId="10" applyNumberFormat="1" applyFont="1" applyFill="1" applyBorder="1" applyAlignment="1">
      <alignment horizontal="right"/>
    </xf>
    <xf numFmtId="3" fontId="13" fillId="8" borderId="0" xfId="10" applyNumberFormat="1" applyFont="1" applyFill="1" applyBorder="1" applyAlignment="1">
      <alignment horizontal="right"/>
    </xf>
    <xf numFmtId="3" fontId="14" fillId="0" borderId="0" xfId="10" applyNumberFormat="1" applyFont="1" applyFill="1" applyBorder="1" applyAlignment="1">
      <alignment horizontal="right"/>
    </xf>
    <xf numFmtId="0" fontId="14" fillId="0" borderId="0" xfId="10" applyNumberFormat="1" applyFont="1" applyFill="1" applyBorder="1" applyAlignment="1">
      <alignment horizontal="right"/>
    </xf>
    <xf numFmtId="0" fontId="11" fillId="0" borderId="0" xfId="10" applyFont="1" applyBorder="1" applyAlignment="1">
      <alignment vertical="top"/>
    </xf>
    <xf numFmtId="0" fontId="11" fillId="0" borderId="67" xfId="10" applyFont="1" applyBorder="1"/>
    <xf numFmtId="0" fontId="11" fillId="0" borderId="0" xfId="10" applyFont="1" applyBorder="1"/>
    <xf numFmtId="0" fontId="15" fillId="0" borderId="0" xfId="10" applyFont="1" applyAlignment="1"/>
    <xf numFmtId="0" fontId="26" fillId="0" borderId="0" xfId="0" applyFont="1" applyAlignment="1">
      <alignment horizontal="left"/>
    </xf>
    <xf numFmtId="173" fontId="0" fillId="0" borderId="0" xfId="0" applyNumberFormat="1"/>
    <xf numFmtId="3" fontId="0" fillId="0" borderId="0" xfId="0" applyNumberFormat="1"/>
    <xf numFmtId="0" fontId="15" fillId="0" borderId="0" xfId="10" applyFont="1"/>
    <xf numFmtId="0" fontId="27" fillId="0" borderId="0" xfId="0" applyFont="1" applyFill="1" applyBorder="1" applyAlignment="1">
      <alignment horizontal="right"/>
    </xf>
    <xf numFmtId="0" fontId="28" fillId="0" borderId="0" xfId="10" applyFont="1" applyBorder="1" applyAlignment="1"/>
    <xf numFmtId="1" fontId="29" fillId="0" borderId="0" xfId="0" applyNumberFormat="1" applyFont="1" applyBorder="1"/>
    <xf numFmtId="0" fontId="29" fillId="0" borderId="0" xfId="0" applyFont="1" applyBorder="1"/>
    <xf numFmtId="9" fontId="29" fillId="0" borderId="0" xfId="2" applyFont="1" applyBorder="1"/>
    <xf numFmtId="0" fontId="28" fillId="0" borderId="0" xfId="10" applyFont="1" applyBorder="1"/>
    <xf numFmtId="9" fontId="28" fillId="0" borderId="0" xfId="2" applyFont="1" applyBorder="1"/>
    <xf numFmtId="0" fontId="10" fillId="8" borderId="0" xfId="10" applyFont="1" applyFill="1" applyBorder="1" applyAlignment="1"/>
    <xf numFmtId="9" fontId="10" fillId="8" borderId="0" xfId="2" applyFont="1" applyFill="1" applyBorder="1" applyAlignment="1">
      <alignment horizontal="right"/>
    </xf>
    <xf numFmtId="176" fontId="11" fillId="0" borderId="0" xfId="10" applyNumberFormat="1" applyFont="1" applyAlignment="1"/>
    <xf numFmtId="164" fontId="11" fillId="0" borderId="0" xfId="12" applyNumberFormat="1" applyFont="1" applyAlignment="1"/>
    <xf numFmtId="43" fontId="14" fillId="0" borderId="0" xfId="0" applyNumberFormat="1" applyFont="1" applyAlignment="1" applyProtection="1">
      <alignment vertical="center"/>
      <protection locked="0"/>
    </xf>
    <xf numFmtId="43" fontId="30" fillId="0" borderId="0" xfId="0" applyNumberFormat="1" applyFont="1" applyAlignment="1" applyProtection="1">
      <alignment vertical="center"/>
    </xf>
    <xf numFmtId="168" fontId="31" fillId="0" borderId="0" xfId="0" applyNumberFormat="1" applyFont="1" applyAlignment="1" applyProtection="1">
      <alignment vertical="center"/>
    </xf>
    <xf numFmtId="43" fontId="14" fillId="0" borderId="0" xfId="0" applyNumberFormat="1" applyFont="1" applyBorder="1" applyAlignment="1" applyProtection="1">
      <alignment horizontal="center" vertical="center"/>
      <protection locked="0"/>
    </xf>
    <xf numFmtId="14" fontId="14" fillId="0" borderId="0" xfId="0" applyNumberFormat="1" applyFont="1" applyBorder="1" applyAlignment="1" applyProtection="1">
      <alignment horizontal="center" vertical="center"/>
      <protection locked="0"/>
    </xf>
    <xf numFmtId="164" fontId="14" fillId="0" borderId="0" xfId="0" applyNumberFormat="1" applyFont="1" applyBorder="1" applyAlignment="1" applyProtection="1">
      <alignment horizontal="center" vertical="center"/>
      <protection locked="0"/>
    </xf>
    <xf numFmtId="43" fontId="14" fillId="0" borderId="0" xfId="0" applyNumberFormat="1" applyFont="1" applyBorder="1" applyAlignment="1" applyProtection="1">
      <alignment vertical="center"/>
      <protection locked="0"/>
    </xf>
    <xf numFmtId="43" fontId="32" fillId="0" borderId="1" xfId="0" applyNumberFormat="1" applyFont="1" applyBorder="1" applyAlignment="1" applyProtection="1">
      <alignment horizontal="center" vertical="center"/>
      <protection locked="0"/>
    </xf>
    <xf numFmtId="43" fontId="14" fillId="2" borderId="2" xfId="0" applyNumberFormat="1" applyFont="1" applyFill="1" applyBorder="1" applyAlignment="1" applyProtection="1">
      <alignment horizontal="center" vertical="center"/>
      <protection locked="0"/>
    </xf>
    <xf numFmtId="22" fontId="31" fillId="0" borderId="0" xfId="0" applyNumberFormat="1" applyFont="1" applyAlignment="1" applyProtection="1">
      <alignment vertical="center"/>
    </xf>
    <xf numFmtId="0" fontId="14" fillId="0" borderId="0" xfId="0" applyNumberFormat="1" applyFont="1" applyBorder="1" applyAlignment="1" applyProtection="1">
      <alignment vertical="center"/>
      <protection locked="0"/>
    </xf>
    <xf numFmtId="14" fontId="14" fillId="0" borderId="0" xfId="0" applyNumberFormat="1" applyFont="1" applyBorder="1" applyAlignment="1" applyProtection="1">
      <alignment vertical="center"/>
      <protection locked="0"/>
    </xf>
    <xf numFmtId="43" fontId="24" fillId="0" borderId="3" xfId="0" applyNumberFormat="1" applyFont="1" applyBorder="1" applyAlignment="1" applyProtection="1">
      <alignment vertical="center"/>
    </xf>
    <xf numFmtId="43" fontId="14" fillId="0" borderId="4" xfId="0" applyNumberFormat="1" applyFont="1" applyBorder="1" applyAlignment="1" applyProtection="1">
      <alignment vertical="center"/>
    </xf>
    <xf numFmtId="43" fontId="14" fillId="0" borderId="0" xfId="0" applyNumberFormat="1" applyFont="1" applyFill="1" applyBorder="1" applyAlignment="1" applyProtection="1">
      <alignment vertical="center"/>
      <protection locked="0"/>
    </xf>
    <xf numFmtId="167" fontId="33" fillId="3" borderId="5" xfId="0" applyNumberFormat="1" applyFont="1" applyFill="1" applyBorder="1" applyAlignment="1" applyProtection="1">
      <alignment horizontal="center" vertical="center"/>
    </xf>
    <xf numFmtId="167" fontId="33" fillId="3" borderId="6" xfId="0" applyNumberFormat="1" applyFont="1" applyFill="1" applyBorder="1" applyAlignment="1" applyProtection="1">
      <alignment horizontal="center" vertical="center"/>
    </xf>
    <xf numFmtId="167" fontId="33" fillId="12" borderId="5" xfId="0" applyNumberFormat="1" applyFont="1" applyFill="1" applyBorder="1" applyAlignment="1" applyProtection="1">
      <alignment horizontal="center" vertical="center"/>
    </xf>
    <xf numFmtId="167" fontId="33" fillId="12" borderId="6" xfId="0" applyNumberFormat="1" applyFont="1" applyFill="1" applyBorder="1" applyAlignment="1" applyProtection="1">
      <alignment horizontal="center" vertical="center"/>
    </xf>
    <xf numFmtId="164" fontId="14" fillId="0" borderId="4" xfId="0" applyNumberFormat="1" applyFont="1" applyBorder="1" applyAlignment="1" applyProtection="1">
      <alignment horizontal="right" vertical="center"/>
    </xf>
    <xf numFmtId="43" fontId="24" fillId="0" borderId="33" xfId="0" applyNumberFormat="1" applyFont="1" applyBorder="1" applyAlignment="1" applyProtection="1">
      <alignment vertical="center"/>
    </xf>
    <xf numFmtId="43" fontId="24" fillId="0" borderId="0" xfId="0" applyNumberFormat="1" applyFont="1" applyBorder="1" applyAlignment="1" applyProtection="1">
      <alignment horizontal="right" vertical="center" indent="1"/>
    </xf>
    <xf numFmtId="14" fontId="24" fillId="4" borderId="49" xfId="0" applyNumberFormat="1" applyFont="1" applyFill="1" applyBorder="1" applyAlignment="1" applyProtection="1">
      <alignment horizontal="center" vertical="center"/>
    </xf>
    <xf numFmtId="14" fontId="12" fillId="13" borderId="49" xfId="0" applyNumberFormat="1" applyFont="1" applyFill="1" applyBorder="1" applyAlignment="1" applyProtection="1">
      <alignment horizontal="center" vertical="center"/>
    </xf>
    <xf numFmtId="22" fontId="34" fillId="0" borderId="7" xfId="0" applyNumberFormat="1" applyFont="1" applyBorder="1" applyAlignment="1" applyProtection="1">
      <alignment vertical="center"/>
    </xf>
    <xf numFmtId="43" fontId="24" fillId="0" borderId="0" xfId="0" applyNumberFormat="1" applyFont="1" applyFill="1" applyBorder="1" applyAlignment="1" applyProtection="1">
      <alignment horizontal="right" vertical="center" wrapText="1"/>
      <protection locked="0"/>
    </xf>
    <xf numFmtId="14" fontId="24" fillId="4" borderId="0" xfId="0" applyNumberFormat="1" applyFont="1" applyFill="1" applyBorder="1" applyAlignment="1" applyProtection="1">
      <alignment horizontal="center" vertical="center" wrapText="1"/>
    </xf>
    <xf numFmtId="14" fontId="24" fillId="4" borderId="56" xfId="0" applyNumberFormat="1" applyFont="1" applyFill="1" applyBorder="1" applyAlignment="1" applyProtection="1">
      <alignment horizontal="center" vertical="center" wrapText="1"/>
    </xf>
    <xf numFmtId="14" fontId="24" fillId="4" borderId="48" xfId="0" applyNumberFormat="1" applyFont="1" applyFill="1" applyBorder="1" applyAlignment="1" applyProtection="1">
      <alignment horizontal="center" vertical="center" wrapText="1"/>
    </xf>
    <xf numFmtId="14" fontId="24" fillId="4" borderId="57" xfId="0" applyNumberFormat="1" applyFont="1" applyFill="1" applyBorder="1" applyAlignment="1" applyProtection="1">
      <alignment horizontal="center" vertical="center" wrapText="1"/>
    </xf>
    <xf numFmtId="14" fontId="12" fillId="13" borderId="0" xfId="0" applyNumberFormat="1" applyFont="1" applyFill="1" applyBorder="1" applyAlignment="1" applyProtection="1">
      <alignment horizontal="center" vertical="center" wrapText="1"/>
    </xf>
    <xf numFmtId="14" fontId="12" fillId="13" borderId="56" xfId="0" applyNumberFormat="1" applyFont="1" applyFill="1" applyBorder="1" applyAlignment="1" applyProtection="1">
      <alignment horizontal="center" vertical="center" wrapText="1"/>
    </xf>
    <xf numFmtId="14" fontId="12" fillId="13" borderId="48" xfId="0" applyNumberFormat="1" applyFont="1" applyFill="1" applyBorder="1" applyAlignment="1" applyProtection="1">
      <alignment horizontal="center" vertical="center" wrapText="1"/>
    </xf>
    <xf numFmtId="14" fontId="12" fillId="13" borderId="57" xfId="0" applyNumberFormat="1" applyFont="1" applyFill="1" applyBorder="1" applyAlignment="1" applyProtection="1">
      <alignment horizontal="center" vertical="center" wrapText="1"/>
    </xf>
    <xf numFmtId="164" fontId="33" fillId="3" borderId="9" xfId="0" applyNumberFormat="1" applyFont="1" applyFill="1" applyBorder="1" applyAlignment="1" applyProtection="1">
      <alignment vertical="center"/>
      <protection locked="0"/>
    </xf>
    <xf numFmtId="164" fontId="33" fillId="3" borderId="10" xfId="0" applyNumberFormat="1" applyFont="1" applyFill="1" applyBorder="1" applyAlignment="1" applyProtection="1">
      <alignment vertical="center"/>
      <protection locked="0"/>
    </xf>
    <xf numFmtId="164" fontId="33" fillId="0" borderId="0" xfId="0" applyNumberFormat="1" applyFont="1" applyFill="1" applyBorder="1" applyAlignment="1" applyProtection="1">
      <alignment vertical="center"/>
      <protection locked="0"/>
    </xf>
    <xf numFmtId="164" fontId="33" fillId="3" borderId="58" xfId="0" applyNumberFormat="1" applyFont="1" applyFill="1" applyBorder="1" applyAlignment="1" applyProtection="1">
      <alignment horizontal="center" vertical="center"/>
      <protection locked="0"/>
    </xf>
    <xf numFmtId="164" fontId="33" fillId="3" borderId="6" xfId="0" applyNumberFormat="1" applyFont="1" applyFill="1" applyBorder="1" applyAlignment="1" applyProtection="1">
      <alignment horizontal="center" vertical="center"/>
      <protection locked="0"/>
    </xf>
    <xf numFmtId="164" fontId="33" fillId="12" borderId="9" xfId="0" applyNumberFormat="1" applyFont="1" applyFill="1" applyBorder="1" applyAlignment="1" applyProtection="1">
      <alignment vertical="center"/>
      <protection locked="0"/>
    </xf>
    <xf numFmtId="164" fontId="33" fillId="12" borderId="10" xfId="0" applyNumberFormat="1" applyFont="1" applyFill="1" applyBorder="1" applyAlignment="1" applyProtection="1">
      <alignment vertical="center"/>
      <protection locked="0"/>
    </xf>
    <xf numFmtId="164" fontId="33" fillId="12" borderId="58" xfId="0" applyNumberFormat="1" applyFont="1" applyFill="1" applyBorder="1" applyAlignment="1" applyProtection="1">
      <alignment horizontal="center" vertical="center"/>
      <protection locked="0"/>
    </xf>
    <xf numFmtId="164" fontId="33" fillId="12" borderId="6" xfId="0" applyNumberFormat="1" applyFont="1" applyFill="1" applyBorder="1" applyAlignment="1" applyProtection="1">
      <alignment horizontal="center" vertical="center"/>
      <protection locked="0"/>
    </xf>
    <xf numFmtId="43" fontId="24" fillId="0" borderId="0" xfId="0" applyNumberFormat="1" applyFont="1" applyBorder="1" applyAlignment="1" applyProtection="1">
      <alignment horizontal="center" vertical="center"/>
      <protection locked="0"/>
    </xf>
    <xf numFmtId="43" fontId="24" fillId="0" borderId="5" xfId="0" applyNumberFormat="1" applyFont="1" applyBorder="1" applyAlignment="1" applyProtection="1">
      <alignment horizontal="center" vertical="center"/>
      <protection locked="0"/>
    </xf>
    <xf numFmtId="43" fontId="24" fillId="0" borderId="0" xfId="0" applyNumberFormat="1" applyFont="1" applyBorder="1" applyAlignment="1" applyProtection="1">
      <alignment vertical="center"/>
      <protection locked="0"/>
    </xf>
    <xf numFmtId="43" fontId="12" fillId="0" borderId="0" xfId="0" applyNumberFormat="1" applyFont="1" applyBorder="1" applyAlignment="1" applyProtection="1">
      <alignment vertical="center"/>
      <protection locked="0"/>
    </xf>
    <xf numFmtId="43" fontId="33" fillId="0" borderId="0" xfId="0" applyNumberFormat="1" applyFont="1" applyFill="1" applyBorder="1" applyAlignment="1" applyProtection="1">
      <alignment horizontal="center" vertical="center"/>
      <protection locked="0"/>
    </xf>
    <xf numFmtId="43" fontId="33" fillId="3" borderId="6" xfId="0" applyNumberFormat="1" applyFont="1" applyFill="1" applyBorder="1" applyAlignment="1" applyProtection="1">
      <alignment horizontal="center" vertical="center"/>
      <protection locked="0"/>
    </xf>
    <xf numFmtId="43" fontId="33" fillId="12" borderId="5" xfId="0" applyNumberFormat="1" applyFont="1" applyFill="1" applyBorder="1" applyAlignment="1" applyProtection="1">
      <alignment horizontal="center" vertical="center"/>
      <protection locked="0"/>
    </xf>
    <xf numFmtId="43" fontId="33" fillId="12" borderId="6" xfId="0" applyNumberFormat="1" applyFont="1" applyFill="1" applyBorder="1" applyAlignment="1" applyProtection="1">
      <alignment horizontal="center" vertical="center"/>
      <protection locked="0"/>
    </xf>
    <xf numFmtId="43" fontId="14" fillId="0" borderId="3" xfId="0" applyNumberFormat="1" applyFont="1" applyBorder="1" applyAlignment="1" applyProtection="1">
      <alignment vertical="center"/>
      <protection locked="0"/>
    </xf>
    <xf numFmtId="43" fontId="14" fillId="0" borderId="4" xfId="0" applyNumberFormat="1" applyFont="1" applyBorder="1" applyAlignment="1" applyProtection="1">
      <alignment vertical="center"/>
      <protection locked="0"/>
    </xf>
    <xf numFmtId="43" fontId="14" fillId="0" borderId="13" xfId="0" applyNumberFormat="1" applyFont="1" applyBorder="1" applyAlignment="1" applyProtection="1">
      <alignment horizontal="center" vertical="center"/>
      <protection locked="0"/>
    </xf>
    <xf numFmtId="43" fontId="14" fillId="0" borderId="14" xfId="0" applyNumberFormat="1" applyFont="1" applyBorder="1" applyAlignment="1" applyProtection="1">
      <alignment horizontal="center" vertical="center"/>
      <protection locked="0"/>
    </xf>
    <xf numFmtId="43" fontId="24" fillId="0" borderId="0" xfId="0" applyNumberFormat="1" applyFont="1" applyFill="1" applyBorder="1" applyAlignment="1" applyProtection="1">
      <alignment vertical="center" textRotation="90"/>
      <protection locked="0"/>
    </xf>
    <xf numFmtId="3" fontId="24" fillId="0" borderId="1" xfId="0" applyNumberFormat="1" applyFont="1" applyBorder="1" applyAlignment="1" applyProtection="1">
      <alignment vertical="center"/>
      <protection locked="0"/>
    </xf>
    <xf numFmtId="3" fontId="33" fillId="3" borderId="5" xfId="0" applyNumberFormat="1" applyFont="1" applyFill="1" applyBorder="1" applyAlignment="1" applyProtection="1">
      <alignment horizontal="center" vertical="center"/>
      <protection locked="0"/>
    </xf>
    <xf numFmtId="3" fontId="33" fillId="3" borderId="6" xfId="0" applyNumberFormat="1" applyFont="1" applyFill="1" applyBorder="1" applyAlignment="1" applyProtection="1">
      <alignment horizontal="center" vertical="center"/>
      <protection locked="0"/>
    </xf>
    <xf numFmtId="3" fontId="33" fillId="12" borderId="5" xfId="0" applyNumberFormat="1" applyFont="1" applyFill="1" applyBorder="1" applyAlignment="1" applyProtection="1">
      <alignment horizontal="center" vertical="center"/>
      <protection locked="0"/>
    </xf>
    <xf numFmtId="3" fontId="33" fillId="12" borderId="6" xfId="0" applyNumberFormat="1" applyFont="1" applyFill="1" applyBorder="1" applyAlignment="1" applyProtection="1">
      <alignment horizontal="center" vertical="center"/>
      <protection locked="0"/>
    </xf>
    <xf numFmtId="3" fontId="24" fillId="0" borderId="15" xfId="0" applyNumberFormat="1" applyFont="1" applyBorder="1" applyAlignment="1" applyProtection="1">
      <alignment vertical="center"/>
      <protection locked="0"/>
    </xf>
    <xf numFmtId="43" fontId="24" fillId="0" borderId="7" xfId="0" applyNumberFormat="1" applyFont="1" applyBorder="1" applyAlignment="1" applyProtection="1">
      <alignment horizontal="left" vertical="center"/>
      <protection locked="0"/>
    </xf>
    <xf numFmtId="43" fontId="14" fillId="0" borderId="8" xfId="0" applyNumberFormat="1" applyFont="1" applyBorder="1" applyAlignment="1" applyProtection="1">
      <alignment horizontal="left" vertical="center"/>
      <protection locked="0"/>
    </xf>
    <xf numFmtId="43" fontId="14" fillId="0" borderId="0" xfId="0" applyNumberFormat="1" applyFont="1" applyFill="1" applyBorder="1" applyAlignment="1" applyProtection="1">
      <alignment horizontal="left" vertical="center"/>
      <protection locked="0"/>
    </xf>
    <xf numFmtId="3" fontId="14" fillId="0" borderId="8" xfId="0" applyNumberFormat="1" applyFont="1" applyBorder="1" applyAlignment="1" applyProtection="1">
      <alignment horizontal="center" vertical="center"/>
      <protection locked="0"/>
    </xf>
    <xf numFmtId="3" fontId="14" fillId="0" borderId="16" xfId="0" applyNumberFormat="1" applyFont="1" applyBorder="1" applyAlignment="1" applyProtection="1">
      <alignment horizontal="center" vertical="center"/>
      <protection locked="0"/>
    </xf>
    <xf numFmtId="3" fontId="14" fillId="0" borderId="17" xfId="0" applyNumberFormat="1" applyFont="1" applyBorder="1" applyAlignment="1" applyProtection="1">
      <alignment horizontal="center" vertical="center"/>
      <protection locked="0"/>
    </xf>
    <xf numFmtId="3" fontId="14" fillId="0" borderId="13" xfId="0" applyNumberFormat="1" applyFont="1" applyBorder="1" applyAlignment="1" applyProtection="1">
      <alignment vertical="center"/>
      <protection locked="0"/>
    </xf>
    <xf numFmtId="43" fontId="14" fillId="5" borderId="0" xfId="0" applyNumberFormat="1" applyFont="1" applyFill="1" applyBorder="1" applyAlignment="1" applyProtection="1">
      <alignment horizontal="left" vertical="center"/>
      <protection locked="0"/>
    </xf>
    <xf numFmtId="3" fontId="14" fillId="5" borderId="2" xfId="0" applyNumberFormat="1" applyFont="1" applyFill="1" applyBorder="1" applyAlignment="1" applyProtection="1">
      <alignment horizontal="center" vertical="center"/>
      <protection locked="0"/>
    </xf>
    <xf numFmtId="3" fontId="14" fillId="5" borderId="17" xfId="0" applyNumberFormat="1" applyFont="1" applyFill="1" applyBorder="1" applyAlignment="1" applyProtection="1">
      <alignment horizontal="center" vertical="center"/>
      <protection locked="0"/>
    </xf>
    <xf numFmtId="3" fontId="14" fillId="5" borderId="20" xfId="0" applyNumberFormat="1" applyFont="1" applyFill="1" applyBorder="1" applyAlignment="1" applyProtection="1">
      <alignment horizontal="center" vertical="center"/>
      <protection locked="0"/>
    </xf>
    <xf numFmtId="3" fontId="14" fillId="5" borderId="15" xfId="0" applyNumberFormat="1" applyFont="1" applyFill="1" applyBorder="1" applyAlignment="1" applyProtection="1">
      <alignment horizontal="center" vertical="center"/>
      <protection locked="0"/>
    </xf>
    <xf numFmtId="3" fontId="14" fillId="0" borderId="0" xfId="0" applyNumberFormat="1" applyFont="1" applyBorder="1" applyAlignment="1" applyProtection="1">
      <alignment vertical="center"/>
      <protection locked="0"/>
    </xf>
    <xf numFmtId="3" fontId="14" fillId="4" borderId="93" xfId="0" applyNumberFormat="1" applyFont="1" applyFill="1" applyBorder="1" applyAlignment="1" applyProtection="1">
      <alignment horizontal="center" vertical="center"/>
      <protection locked="0"/>
    </xf>
    <xf numFmtId="3" fontId="14" fillId="4" borderId="24" xfId="0" applyNumberFormat="1" applyFont="1" applyFill="1" applyBorder="1" applyAlignment="1" applyProtection="1">
      <alignment horizontal="center" vertical="center"/>
      <protection locked="0"/>
    </xf>
    <xf numFmtId="3" fontId="14" fillId="4" borderId="25" xfId="0" applyNumberFormat="1" applyFont="1" applyFill="1" applyBorder="1" applyAlignment="1" applyProtection="1">
      <alignment horizontal="center" vertical="center"/>
      <protection locked="0"/>
    </xf>
    <xf numFmtId="3" fontId="14" fillId="4" borderId="26" xfId="0" applyNumberFormat="1" applyFont="1" applyFill="1" applyBorder="1" applyAlignment="1" applyProtection="1">
      <alignment horizontal="center" vertical="center"/>
      <protection locked="0"/>
    </xf>
    <xf numFmtId="3" fontId="14" fillId="14" borderId="24" xfId="0" applyNumberFormat="1" applyFont="1" applyFill="1" applyBorder="1" applyAlignment="1" applyProtection="1">
      <alignment horizontal="center" vertical="center"/>
      <protection locked="0"/>
    </xf>
    <xf numFmtId="3" fontId="14" fillId="14" borderId="25" xfId="0" applyNumberFormat="1" applyFont="1" applyFill="1" applyBorder="1" applyAlignment="1" applyProtection="1">
      <alignment horizontal="center" vertical="center"/>
      <protection locked="0"/>
    </xf>
    <xf numFmtId="3" fontId="14" fillId="14" borderId="26" xfId="0" applyNumberFormat="1" applyFont="1" applyFill="1" applyBorder="1" applyAlignment="1" applyProtection="1">
      <alignment horizontal="center" vertical="center"/>
      <protection locked="0"/>
    </xf>
    <xf numFmtId="3" fontId="14" fillId="4" borderId="94" xfId="0" applyNumberFormat="1" applyFont="1" applyFill="1" applyBorder="1" applyAlignment="1" applyProtection="1">
      <alignment horizontal="center" vertical="center"/>
      <protection locked="0"/>
    </xf>
    <xf numFmtId="3" fontId="14" fillId="4" borderId="30" xfId="0" applyNumberFormat="1" applyFont="1" applyFill="1" applyBorder="1" applyAlignment="1" applyProtection="1">
      <alignment horizontal="center" vertical="center"/>
      <protection locked="0"/>
    </xf>
    <xf numFmtId="3" fontId="14" fillId="4" borderId="31" xfId="0" applyNumberFormat="1" applyFont="1" applyFill="1" applyBorder="1" applyAlignment="1" applyProtection="1">
      <alignment horizontal="center" vertical="center"/>
      <protection locked="0"/>
    </xf>
    <xf numFmtId="3" fontId="14" fillId="4" borderId="32" xfId="0" applyNumberFormat="1" applyFont="1" applyFill="1" applyBorder="1" applyAlignment="1" applyProtection="1">
      <alignment horizontal="center" vertical="center"/>
      <protection locked="0"/>
    </xf>
    <xf numFmtId="3" fontId="14" fillId="14" borderId="30" xfId="0" applyNumberFormat="1" applyFont="1" applyFill="1" applyBorder="1" applyAlignment="1" applyProtection="1">
      <alignment horizontal="center" vertical="center"/>
      <protection locked="0"/>
    </xf>
    <xf numFmtId="3" fontId="14" fillId="14" borderId="31" xfId="0" applyNumberFormat="1" applyFont="1" applyFill="1" applyBorder="1" applyAlignment="1" applyProtection="1">
      <alignment horizontal="center" vertical="center"/>
      <protection locked="0"/>
    </xf>
    <xf numFmtId="3" fontId="14" fillId="14" borderId="32" xfId="0" applyNumberFormat="1" applyFont="1" applyFill="1" applyBorder="1" applyAlignment="1" applyProtection="1">
      <alignment horizontal="center" vertical="center"/>
      <protection locked="0"/>
    </xf>
    <xf numFmtId="43" fontId="14" fillId="6" borderId="0" xfId="0" applyNumberFormat="1" applyFont="1" applyFill="1" applyBorder="1" applyAlignment="1" applyProtection="1">
      <alignment vertical="center"/>
      <protection locked="0"/>
    </xf>
    <xf numFmtId="3" fontId="14" fillId="4" borderId="95" xfId="0" applyNumberFormat="1" applyFont="1" applyFill="1" applyBorder="1" applyAlignment="1" applyProtection="1">
      <alignment horizontal="center" vertical="center"/>
      <protection locked="0"/>
    </xf>
    <xf numFmtId="43" fontId="14" fillId="14" borderId="77" xfId="0" applyNumberFormat="1" applyFont="1" applyFill="1" applyBorder="1" applyAlignment="1" applyProtection="1">
      <alignment horizontal="left" vertical="center"/>
      <protection locked="0"/>
    </xf>
    <xf numFmtId="43" fontId="14" fillId="14" borderId="36" xfId="0" applyNumberFormat="1" applyFont="1" applyFill="1" applyBorder="1" applyAlignment="1" applyProtection="1">
      <alignment horizontal="right" vertical="center"/>
      <protection locked="0"/>
    </xf>
    <xf numFmtId="43" fontId="24" fillId="0" borderId="0" xfId="0" applyNumberFormat="1" applyFont="1" applyFill="1" applyBorder="1" applyAlignment="1" applyProtection="1">
      <alignment horizontal="center" vertical="center" textRotation="255"/>
      <protection locked="0"/>
    </xf>
    <xf numFmtId="3" fontId="14" fillId="6" borderId="2" xfId="0" applyNumberFormat="1" applyFont="1" applyFill="1" applyBorder="1" applyAlignment="1" applyProtection="1">
      <alignment horizontal="center" vertical="center"/>
      <protection locked="0"/>
    </xf>
    <xf numFmtId="3" fontId="14" fillId="6" borderId="17" xfId="0" applyNumberFormat="1" applyFont="1" applyFill="1" applyBorder="1" applyAlignment="1" applyProtection="1">
      <alignment horizontal="center" vertical="center"/>
      <protection locked="0"/>
    </xf>
    <xf numFmtId="3" fontId="14" fillId="0" borderId="17" xfId="0" applyNumberFormat="1" applyFont="1" applyFill="1" applyBorder="1" applyAlignment="1" applyProtection="1">
      <alignment horizontal="center" vertical="center"/>
      <protection locked="0"/>
    </xf>
    <xf numFmtId="43" fontId="24" fillId="0" borderId="13" xfId="0" applyNumberFormat="1" applyFont="1" applyFill="1" applyBorder="1" applyAlignment="1" applyProtection="1">
      <alignment horizontal="center" vertical="center" textRotation="255"/>
      <protection locked="0"/>
    </xf>
    <xf numFmtId="43" fontId="24" fillId="0" borderId="33" xfId="0" applyNumberFormat="1" applyFont="1" applyBorder="1" applyAlignment="1" applyProtection="1">
      <alignment horizontal="left" vertical="center"/>
      <protection locked="0"/>
    </xf>
    <xf numFmtId="43" fontId="14" fillId="0" borderId="0" xfId="0" applyNumberFormat="1" applyFont="1" applyBorder="1" applyAlignment="1" applyProtection="1">
      <alignment horizontal="left" vertical="center"/>
      <protection locked="0"/>
    </xf>
    <xf numFmtId="3" fontId="14" fillId="0" borderId="0" xfId="0" applyNumberFormat="1" applyFont="1" applyBorder="1" applyAlignment="1" applyProtection="1">
      <alignment horizontal="center" vertical="center"/>
      <protection locked="0"/>
    </xf>
    <xf numFmtId="3" fontId="14" fillId="0" borderId="0" xfId="0" applyNumberFormat="1" applyFont="1" applyFill="1" applyBorder="1" applyAlignment="1" applyProtection="1">
      <alignment horizontal="center" vertical="center"/>
      <protection locked="0"/>
    </xf>
    <xf numFmtId="3" fontId="14" fillId="0" borderId="13" xfId="0" applyNumberFormat="1" applyFont="1" applyFill="1" applyBorder="1" applyAlignment="1" applyProtection="1">
      <alignment horizontal="center" vertical="center"/>
      <protection locked="0"/>
    </xf>
    <xf numFmtId="3" fontId="14" fillId="4" borderId="15" xfId="0" applyNumberFormat="1" applyFont="1" applyFill="1" applyBorder="1" applyAlignment="1" applyProtection="1">
      <alignment horizontal="center" vertical="center"/>
      <protection locked="0"/>
    </xf>
    <xf numFmtId="3" fontId="14" fillId="14" borderId="15" xfId="0" applyNumberFormat="1" applyFont="1" applyFill="1" applyBorder="1" applyAlignment="1" applyProtection="1">
      <alignment horizontal="center" vertical="center"/>
      <protection locked="0"/>
    </xf>
    <xf numFmtId="3" fontId="14" fillId="4" borderId="37" xfId="0" applyNumberFormat="1" applyFont="1" applyFill="1" applyBorder="1" applyAlignment="1" applyProtection="1">
      <alignment horizontal="center" vertical="center"/>
      <protection locked="0"/>
    </xf>
    <xf numFmtId="3" fontId="14" fillId="4" borderId="38" xfId="0" applyNumberFormat="1" applyFont="1" applyFill="1" applyBorder="1" applyAlignment="1" applyProtection="1">
      <alignment horizontal="center" vertical="center"/>
      <protection locked="0"/>
    </xf>
    <xf numFmtId="3" fontId="14" fillId="4" borderId="62" xfId="0" applyNumberFormat="1" applyFont="1" applyFill="1" applyBorder="1" applyAlignment="1" applyProtection="1">
      <alignment horizontal="center" vertical="center"/>
      <protection locked="0"/>
    </xf>
    <xf numFmtId="3" fontId="14" fillId="14" borderId="37" xfId="0" applyNumberFormat="1" applyFont="1" applyFill="1" applyBorder="1" applyAlignment="1" applyProtection="1">
      <alignment horizontal="center" vertical="center"/>
      <protection locked="0"/>
    </xf>
    <xf numFmtId="3" fontId="14" fillId="14" borderId="38" xfId="0" applyNumberFormat="1" applyFont="1" applyFill="1" applyBorder="1" applyAlignment="1" applyProtection="1">
      <alignment horizontal="center" vertical="center"/>
      <protection locked="0"/>
    </xf>
    <xf numFmtId="3" fontId="14" fillId="14" borderId="62" xfId="0" applyNumberFormat="1" applyFont="1" applyFill="1" applyBorder="1" applyAlignment="1" applyProtection="1">
      <alignment horizontal="center" vertical="center"/>
      <protection locked="0"/>
    </xf>
    <xf numFmtId="43" fontId="14" fillId="0" borderId="0" xfId="0" applyNumberFormat="1" applyFont="1" applyFill="1" applyAlignment="1" applyProtection="1">
      <alignment vertical="center"/>
      <protection locked="0"/>
    </xf>
    <xf numFmtId="165" fontId="35" fillId="0" borderId="0" xfId="0" applyNumberFormat="1" applyFont="1" applyBorder="1" applyAlignment="1" applyProtection="1">
      <alignment horizontal="center" vertical="center"/>
      <protection locked="0"/>
    </xf>
    <xf numFmtId="169" fontId="14" fillId="0" borderId="0" xfId="0" applyNumberFormat="1" applyFont="1" applyBorder="1" applyAlignment="1" applyProtection="1">
      <alignment horizontal="center" vertical="center"/>
      <protection locked="0"/>
    </xf>
    <xf numFmtId="172" fontId="15" fillId="0" borderId="0" xfId="0" applyNumberFormat="1" applyFont="1" applyBorder="1" applyAlignment="1" applyProtection="1">
      <alignment horizontal="center" vertical="center"/>
      <protection locked="0"/>
    </xf>
    <xf numFmtId="165" fontId="28" fillId="0" borderId="0" xfId="0" applyNumberFormat="1" applyFont="1" applyBorder="1" applyAlignment="1" applyProtection="1">
      <alignment horizontal="center" vertical="center"/>
      <protection locked="0"/>
    </xf>
    <xf numFmtId="164" fontId="35" fillId="0" borderId="39" xfId="0" applyNumberFormat="1" applyFont="1" applyBorder="1" applyAlignment="1" applyProtection="1">
      <alignment horizontal="center" vertical="center"/>
      <protection locked="0"/>
    </xf>
    <xf numFmtId="43" fontId="33" fillId="9" borderId="19" xfId="0" applyNumberFormat="1" applyFont="1" applyFill="1" applyBorder="1" applyAlignment="1" applyProtection="1">
      <alignment vertical="center" textRotation="255"/>
      <protection locked="0"/>
    </xf>
    <xf numFmtId="3" fontId="14" fillId="0" borderId="39" xfId="0" applyNumberFormat="1" applyFont="1" applyBorder="1" applyAlignment="1" applyProtection="1">
      <alignment horizontal="center" vertical="center"/>
      <protection locked="0"/>
    </xf>
    <xf numFmtId="3" fontId="14" fillId="0" borderId="39" xfId="0" applyNumberFormat="1" applyFont="1" applyFill="1" applyBorder="1" applyAlignment="1" applyProtection="1">
      <alignment horizontal="center" vertical="center"/>
      <protection locked="0"/>
    </xf>
    <xf numFmtId="3" fontId="14" fillId="0" borderId="2" xfId="0" applyNumberFormat="1" applyFont="1" applyFill="1" applyBorder="1" applyAlignment="1" applyProtection="1">
      <alignment horizontal="center" vertical="center"/>
      <protection locked="0"/>
    </xf>
    <xf numFmtId="43" fontId="33" fillId="9" borderId="9" xfId="0" applyNumberFormat="1" applyFont="1" applyFill="1" applyBorder="1" applyAlignment="1" applyProtection="1">
      <alignment vertical="center" textRotation="255"/>
      <protection locked="0"/>
    </xf>
    <xf numFmtId="3" fontId="14" fillId="4" borderId="29" xfId="0" applyNumberFormat="1" applyFont="1" applyFill="1" applyBorder="1" applyAlignment="1" applyProtection="1">
      <alignment horizontal="center" vertical="center"/>
      <protection locked="0"/>
    </xf>
    <xf numFmtId="164" fontId="14" fillId="4" borderId="30" xfId="12" applyNumberFormat="1" applyFont="1" applyFill="1" applyBorder="1" applyAlignment="1" applyProtection="1">
      <alignment horizontal="center" vertical="center"/>
      <protection locked="0"/>
    </xf>
    <xf numFmtId="3" fontId="14" fillId="4" borderId="60" xfId="0" applyNumberFormat="1" applyFont="1" applyFill="1" applyBorder="1" applyAlignment="1" applyProtection="1">
      <alignment horizontal="center" vertical="center"/>
      <protection locked="0"/>
    </xf>
    <xf numFmtId="3" fontId="14" fillId="14" borderId="29" xfId="0" applyNumberFormat="1" applyFont="1" applyFill="1" applyBorder="1" applyAlignment="1" applyProtection="1">
      <alignment horizontal="center" vertical="center"/>
      <protection locked="0"/>
    </xf>
    <xf numFmtId="3" fontId="14" fillId="14" borderId="60" xfId="0" applyNumberFormat="1" applyFont="1" applyFill="1" applyBorder="1" applyAlignment="1" applyProtection="1">
      <alignment horizontal="center" vertical="center"/>
      <protection locked="0"/>
    </xf>
    <xf numFmtId="43" fontId="24" fillId="0" borderId="0" xfId="0" applyNumberFormat="1" applyFont="1" applyBorder="1" applyAlignment="1" applyProtection="1">
      <alignment horizontal="left" vertical="center"/>
      <protection locked="0"/>
    </xf>
    <xf numFmtId="3" fontId="14" fillId="0" borderId="0" xfId="2" applyNumberFormat="1" applyFont="1" applyFill="1" applyBorder="1" applyAlignment="1" applyProtection="1">
      <alignment horizontal="center" vertical="center"/>
      <protection locked="0"/>
    </xf>
    <xf numFmtId="3" fontId="14" fillId="0" borderId="4" xfId="0" applyNumberFormat="1" applyFont="1" applyFill="1" applyBorder="1" applyAlignment="1" applyProtection="1">
      <alignment horizontal="center" vertical="center"/>
      <protection locked="0"/>
    </xf>
    <xf numFmtId="43" fontId="24" fillId="0" borderId="1" xfId="0" applyNumberFormat="1" applyFont="1" applyFill="1" applyBorder="1" applyAlignment="1" applyProtection="1">
      <alignment horizontal="left" vertical="center"/>
      <protection locked="0"/>
    </xf>
    <xf numFmtId="43" fontId="14" fillId="0" borderId="39" xfId="0" applyNumberFormat="1" applyFont="1" applyFill="1" applyBorder="1" applyAlignment="1" applyProtection="1">
      <alignment horizontal="left" vertical="center"/>
      <protection locked="0"/>
    </xf>
    <xf numFmtId="43" fontId="24" fillId="0" borderId="3" xfId="0" applyNumberFormat="1" applyFont="1" applyBorder="1" applyAlignment="1" applyProtection="1">
      <alignment horizontal="left" vertical="center"/>
      <protection locked="0"/>
    </xf>
    <xf numFmtId="43" fontId="14" fillId="0" borderId="4" xfId="0" applyNumberFormat="1" applyFont="1" applyBorder="1" applyAlignment="1" applyProtection="1">
      <alignment horizontal="left" vertical="center"/>
      <protection locked="0"/>
    </xf>
    <xf numFmtId="3" fontId="14" fillId="0" borderId="4" xfId="0" applyNumberFormat="1" applyFont="1" applyBorder="1" applyAlignment="1" applyProtection="1">
      <alignment horizontal="center" vertical="center"/>
      <protection locked="0"/>
    </xf>
    <xf numFmtId="3" fontId="14" fillId="0" borderId="20" xfId="0" applyNumberFormat="1" applyFont="1" applyFill="1" applyBorder="1" applyAlignment="1" applyProtection="1">
      <alignment horizontal="center" vertical="center"/>
      <protection locked="0"/>
    </xf>
    <xf numFmtId="3" fontId="14" fillId="4" borderId="96" xfId="0" applyNumberFormat="1" applyFont="1" applyFill="1" applyBorder="1" applyAlignment="1" applyProtection="1">
      <alignment horizontal="center" vertical="center"/>
      <protection locked="0"/>
    </xf>
    <xf numFmtId="3" fontId="14" fillId="4" borderId="40" xfId="0" applyNumberFormat="1" applyFont="1" applyFill="1" applyBorder="1" applyAlignment="1" applyProtection="1">
      <alignment horizontal="center" vertical="center"/>
      <protection locked="0"/>
    </xf>
    <xf numFmtId="43" fontId="14" fillId="0" borderId="41" xfId="0" applyNumberFormat="1" applyFont="1" applyBorder="1" applyAlignment="1" applyProtection="1">
      <alignment horizontal="center" vertical="center"/>
      <protection locked="0"/>
    </xf>
    <xf numFmtId="3" fontId="14" fillId="14" borderId="90" xfId="0" applyNumberFormat="1" applyFont="1" applyFill="1" applyBorder="1" applyAlignment="1" applyProtection="1">
      <alignment horizontal="center" vertical="center"/>
      <protection locked="0"/>
    </xf>
    <xf numFmtId="3" fontId="14" fillId="14" borderId="91" xfId="0" applyNumberFormat="1" applyFont="1" applyFill="1" applyBorder="1" applyAlignment="1" applyProtection="1">
      <alignment horizontal="center" vertical="center"/>
      <protection locked="0"/>
    </xf>
    <xf numFmtId="44" fontId="14" fillId="0" borderId="0" xfId="1" applyFont="1" applyBorder="1" applyAlignment="1" applyProtection="1">
      <alignment vertical="center"/>
      <protection locked="0"/>
    </xf>
    <xf numFmtId="3" fontId="14" fillId="14" borderId="40" xfId="0" applyNumberFormat="1" applyFont="1" applyFill="1" applyBorder="1" applyAlignment="1" applyProtection="1">
      <alignment horizontal="center" vertical="center"/>
      <protection locked="0"/>
    </xf>
    <xf numFmtId="43" fontId="14" fillId="5" borderId="7" xfId="0" applyNumberFormat="1" applyFont="1" applyFill="1" applyBorder="1" applyAlignment="1" applyProtection="1">
      <alignment horizontal="left" vertical="center"/>
      <protection locked="0"/>
    </xf>
    <xf numFmtId="43" fontId="14" fillId="5" borderId="8" xfId="0" applyNumberFormat="1" applyFont="1" applyFill="1" applyBorder="1" applyAlignment="1" applyProtection="1">
      <alignment horizontal="left" vertical="center"/>
      <protection locked="0"/>
    </xf>
    <xf numFmtId="3" fontId="14" fillId="5" borderId="8" xfId="0" applyNumberFormat="1" applyFont="1" applyFill="1" applyBorder="1" applyAlignment="1" applyProtection="1">
      <alignment horizontal="center" vertical="center"/>
      <protection locked="0"/>
    </xf>
    <xf numFmtId="3" fontId="14" fillId="5" borderId="16" xfId="0" applyNumberFormat="1" applyFont="1" applyFill="1" applyBorder="1" applyAlignment="1" applyProtection="1">
      <alignment horizontal="center" vertical="center"/>
      <protection locked="0"/>
    </xf>
    <xf numFmtId="43" fontId="24" fillId="0" borderId="1" xfId="0" applyNumberFormat="1" applyFont="1" applyBorder="1" applyAlignment="1" applyProtection="1">
      <alignment horizontal="left" vertical="center"/>
      <protection locked="0"/>
    </xf>
    <xf numFmtId="43" fontId="14" fillId="0" borderId="39" xfId="0" applyNumberFormat="1" applyFont="1" applyBorder="1" applyAlignment="1" applyProtection="1">
      <alignment horizontal="left" vertical="center"/>
      <protection locked="0"/>
    </xf>
    <xf numFmtId="3" fontId="14" fillId="6" borderId="0" xfId="0" applyNumberFormat="1" applyFont="1" applyFill="1" applyBorder="1" applyAlignment="1" applyProtection="1">
      <alignment horizontal="center" vertical="center"/>
      <protection locked="0"/>
    </xf>
    <xf numFmtId="43" fontId="33" fillId="0" borderId="0" xfId="0" applyNumberFormat="1" applyFont="1" applyFill="1" applyBorder="1" applyAlignment="1" applyProtection="1">
      <alignment horizontal="center" vertical="center" textRotation="255"/>
      <protection locked="0"/>
    </xf>
    <xf numFmtId="43" fontId="28" fillId="0" borderId="0" xfId="0" applyNumberFormat="1" applyFont="1" applyFill="1" applyBorder="1" applyAlignment="1" applyProtection="1">
      <alignment horizontal="left" vertical="center"/>
      <protection locked="0"/>
    </xf>
    <xf numFmtId="166" fontId="28" fillId="0" borderId="0" xfId="0" applyNumberFormat="1" applyFont="1" applyBorder="1" applyAlignment="1" applyProtection="1">
      <alignment horizontal="center" vertical="center"/>
      <protection locked="0"/>
    </xf>
    <xf numFmtId="4" fontId="28" fillId="0" borderId="0" xfId="0" applyNumberFormat="1" applyFont="1" applyBorder="1" applyAlignment="1" applyProtection="1">
      <alignment horizontal="center" vertical="center"/>
      <protection locked="0"/>
    </xf>
    <xf numFmtId="3" fontId="28" fillId="0" borderId="0" xfId="0" applyNumberFormat="1" applyFont="1" applyBorder="1" applyAlignment="1" applyProtection="1">
      <alignment horizontal="center" vertical="center"/>
      <protection locked="0"/>
    </xf>
    <xf numFmtId="172" fontId="28" fillId="0" borderId="0" xfId="0" applyNumberFormat="1" applyFont="1" applyBorder="1" applyAlignment="1" applyProtection="1">
      <alignment horizontal="center" vertical="center"/>
      <protection locked="0"/>
    </xf>
    <xf numFmtId="3" fontId="35" fillId="0" borderId="0" xfId="0" applyNumberFormat="1" applyFont="1" applyBorder="1" applyAlignment="1" applyProtection="1">
      <alignment horizontal="center" vertical="center"/>
      <protection locked="0"/>
    </xf>
    <xf numFmtId="166" fontId="15" fillId="0" borderId="0" xfId="0" applyNumberFormat="1" applyFont="1" applyBorder="1" applyAlignment="1" applyProtection="1">
      <alignment horizontal="center" vertical="center"/>
      <protection locked="0"/>
    </xf>
    <xf numFmtId="4" fontId="15" fillId="0" borderId="0" xfId="0" applyNumberFormat="1" applyFont="1" applyBorder="1" applyAlignment="1" applyProtection="1">
      <alignment horizontal="center" vertical="center"/>
      <protection locked="0"/>
    </xf>
    <xf numFmtId="3" fontId="15" fillId="0" borderId="0" xfId="0" applyNumberFormat="1" applyFont="1" applyBorder="1" applyAlignment="1" applyProtection="1">
      <alignment horizontal="center" vertical="center"/>
      <protection locked="0"/>
    </xf>
    <xf numFmtId="43" fontId="24" fillId="0" borderId="0" xfId="0" applyNumberFormat="1" applyFont="1" applyBorder="1" applyAlignment="1" applyProtection="1">
      <alignment vertical="center" textRotation="90"/>
      <protection locked="0"/>
    </xf>
    <xf numFmtId="43" fontId="24" fillId="0" borderId="39" xfId="0" applyNumberFormat="1" applyFont="1" applyFill="1" applyBorder="1" applyAlignment="1" applyProtection="1">
      <alignment vertical="center" textRotation="90"/>
      <protection locked="0"/>
    </xf>
    <xf numFmtId="43" fontId="14" fillId="0" borderId="42" xfId="0" applyNumberFormat="1" applyFont="1" applyBorder="1" applyAlignment="1" applyProtection="1">
      <alignment horizontal="left" vertical="center"/>
      <protection locked="0"/>
    </xf>
    <xf numFmtId="43" fontId="14" fillId="0" borderId="39" xfId="0" applyNumberFormat="1" applyFont="1" applyBorder="1" applyAlignment="1" applyProtection="1">
      <alignment vertical="center"/>
      <protection locked="0"/>
    </xf>
    <xf numFmtId="3" fontId="15" fillId="14" borderId="30" xfId="0" applyNumberFormat="1" applyFont="1" applyFill="1" applyBorder="1" applyAlignment="1" applyProtection="1">
      <alignment horizontal="center" vertical="center"/>
      <protection locked="0"/>
    </xf>
    <xf numFmtId="43" fontId="33" fillId="0" borderId="4" xfId="0" applyNumberFormat="1" applyFont="1" applyFill="1" applyBorder="1" applyAlignment="1" applyProtection="1">
      <alignment horizontal="left" vertical="center"/>
      <protection locked="0"/>
    </xf>
    <xf numFmtId="43" fontId="35" fillId="0" borderId="4" xfId="0" applyNumberFormat="1" applyFont="1" applyFill="1" applyBorder="1" applyAlignment="1" applyProtection="1">
      <alignment horizontal="left" vertical="center"/>
      <protection locked="0"/>
    </xf>
    <xf numFmtId="3" fontId="35" fillId="0" borderId="4" xfId="0" applyNumberFormat="1" applyFont="1" applyFill="1" applyBorder="1" applyAlignment="1" applyProtection="1">
      <alignment horizontal="center" vertical="center"/>
      <protection locked="0"/>
    </xf>
    <xf numFmtId="3" fontId="15" fillId="0" borderId="4" xfId="0" applyNumberFormat="1" applyFont="1" applyFill="1" applyBorder="1" applyAlignment="1" applyProtection="1">
      <alignment horizontal="center" vertical="center"/>
      <protection locked="0"/>
    </xf>
    <xf numFmtId="171" fontId="15" fillId="0" borderId="4" xfId="0" applyNumberFormat="1" applyFont="1" applyFill="1" applyBorder="1" applyAlignment="1" applyProtection="1">
      <alignment horizontal="center" vertical="center"/>
      <protection locked="0"/>
    </xf>
    <xf numFmtId="164" fontId="15" fillId="0" borderId="4" xfId="12" applyNumberFormat="1" applyFont="1" applyFill="1" applyBorder="1" applyAlignment="1" applyProtection="1">
      <alignment horizontal="center" vertical="center"/>
      <protection locked="0"/>
    </xf>
    <xf numFmtId="43" fontId="14" fillId="0" borderId="0" xfId="0" applyNumberFormat="1" applyFont="1" applyFill="1" applyBorder="1" applyAlignment="1" applyProtection="1">
      <alignment horizontal="center" vertical="center"/>
      <protection locked="0"/>
    </xf>
    <xf numFmtId="3" fontId="33" fillId="7" borderId="46" xfId="0" applyNumberFormat="1" applyFont="1" applyFill="1" applyBorder="1" applyAlignment="1" applyProtection="1">
      <alignment horizontal="center" vertical="center"/>
      <protection locked="0"/>
    </xf>
    <xf numFmtId="3" fontId="33" fillId="7" borderId="47" xfId="0" applyNumberFormat="1" applyFont="1" applyFill="1" applyBorder="1" applyAlignment="1" applyProtection="1">
      <alignment horizontal="center" vertical="center"/>
      <protection locked="0"/>
    </xf>
    <xf numFmtId="43" fontId="24" fillId="9" borderId="0" xfId="0" applyNumberFormat="1" applyFont="1" applyFill="1" applyBorder="1" applyAlignment="1" applyProtection="1">
      <alignment vertical="center" textRotation="90"/>
      <protection locked="0"/>
    </xf>
    <xf numFmtId="43" fontId="14" fillId="9" borderId="0" xfId="0" applyNumberFormat="1" applyFont="1" applyFill="1" applyBorder="1" applyAlignment="1" applyProtection="1">
      <alignment horizontal="center" vertical="center"/>
      <protection locked="0"/>
    </xf>
    <xf numFmtId="43" fontId="14" fillId="9" borderId="0" xfId="0" applyNumberFormat="1" applyFont="1" applyFill="1" applyBorder="1" applyAlignment="1" applyProtection="1">
      <alignment vertical="center"/>
      <protection locked="0"/>
    </xf>
    <xf numFmtId="43" fontId="33" fillId="9" borderId="0" xfId="0" applyNumberFormat="1" applyFont="1" applyFill="1" applyBorder="1" applyAlignment="1" applyProtection="1">
      <alignment horizontal="center" vertical="center" textRotation="255"/>
      <protection locked="0"/>
    </xf>
    <xf numFmtId="43" fontId="33" fillId="9" borderId="0" xfId="0" applyNumberFormat="1" applyFont="1" applyFill="1" applyBorder="1" applyAlignment="1" applyProtection="1">
      <alignment horizontal="left" vertical="center"/>
      <protection locked="0"/>
    </xf>
    <xf numFmtId="49" fontId="14" fillId="0" borderId="8" xfId="0" applyNumberFormat="1" applyFont="1" applyBorder="1" applyAlignment="1" applyProtection="1">
      <alignment horizontal="center"/>
      <protection locked="0"/>
    </xf>
    <xf numFmtId="3" fontId="33" fillId="9" borderId="8" xfId="0" applyNumberFormat="1" applyFont="1" applyFill="1" applyBorder="1" applyAlignment="1" applyProtection="1">
      <alignment horizontal="center" vertical="center"/>
      <protection locked="0"/>
    </xf>
    <xf numFmtId="3" fontId="34" fillId="9" borderId="8" xfId="0" applyNumberFormat="1" applyFont="1" applyFill="1" applyBorder="1" applyAlignment="1" applyProtection="1">
      <alignment horizontal="center" vertical="center"/>
      <protection locked="0"/>
    </xf>
    <xf numFmtId="3" fontId="33" fillId="9" borderId="52" xfId="0" applyNumberFormat="1" applyFont="1" applyFill="1" applyBorder="1" applyAlignment="1" applyProtection="1">
      <alignment horizontal="center" vertical="center"/>
      <protection locked="0"/>
    </xf>
    <xf numFmtId="43" fontId="14" fillId="0" borderId="4" xfId="0" applyNumberFormat="1" applyFont="1" applyBorder="1" applyAlignment="1" applyProtection="1">
      <alignment horizontal="right" vertical="center"/>
      <protection locked="0"/>
    </xf>
    <xf numFmtId="3" fontId="14" fillId="0" borderId="53" xfId="0" applyNumberFormat="1" applyFont="1" applyBorder="1" applyAlignment="1" applyProtection="1">
      <alignment horizontal="center" vertical="center"/>
      <protection locked="0"/>
    </xf>
    <xf numFmtId="43" fontId="24" fillId="0" borderId="0" xfId="0" applyNumberFormat="1" applyFont="1" applyFill="1" applyBorder="1" applyAlignment="1" applyProtection="1">
      <alignment horizontal="center" vertical="center" textRotation="90"/>
      <protection locked="0"/>
    </xf>
    <xf numFmtId="43" fontId="14" fillId="0" borderId="54" xfId="0" applyNumberFormat="1" applyFont="1" applyBorder="1" applyAlignment="1" applyProtection="1">
      <alignment horizontal="right" vertical="center"/>
      <protection locked="0"/>
    </xf>
    <xf numFmtId="3" fontId="14" fillId="0" borderId="55" xfId="0" applyNumberFormat="1" applyFont="1" applyBorder="1" applyAlignment="1" applyProtection="1">
      <alignment horizontal="center" vertical="center"/>
      <protection locked="0"/>
    </xf>
    <xf numFmtId="43" fontId="14" fillId="0" borderId="1" xfId="0" applyNumberFormat="1" applyFont="1" applyBorder="1" applyAlignment="1" applyProtection="1">
      <alignment vertical="center"/>
      <protection locked="0"/>
    </xf>
    <xf numFmtId="43" fontId="28" fillId="0" borderId="0" xfId="0" applyNumberFormat="1" applyFont="1" applyBorder="1" applyAlignment="1" applyProtection="1">
      <alignment horizontal="center" vertical="center"/>
      <protection locked="0"/>
    </xf>
    <xf numFmtId="43" fontId="10" fillId="0" borderId="0" xfId="0" applyNumberFormat="1" applyFont="1" applyBorder="1" applyAlignment="1" applyProtection="1">
      <alignment vertical="center"/>
      <protection locked="0"/>
    </xf>
    <xf numFmtId="164" fontId="0" fillId="0" borderId="0" xfId="12" applyNumberFormat="1" applyFont="1"/>
    <xf numFmtId="43" fontId="28" fillId="0" borderId="0" xfId="0" applyNumberFormat="1" applyFont="1" applyFill="1" applyAlignment="1" applyProtection="1">
      <alignment vertical="center"/>
      <protection locked="0"/>
    </xf>
    <xf numFmtId="3" fontId="12" fillId="0" borderId="1" xfId="0" applyNumberFormat="1" applyFont="1" applyFill="1" applyBorder="1" applyAlignment="1" applyProtection="1">
      <alignment vertical="center"/>
      <protection locked="0"/>
    </xf>
    <xf numFmtId="3" fontId="12" fillId="0" borderId="39" xfId="0" applyNumberFormat="1" applyFont="1" applyFill="1" applyBorder="1" applyAlignment="1" applyProtection="1">
      <alignment vertical="center"/>
      <protection locked="0"/>
    </xf>
    <xf numFmtId="3" fontId="12" fillId="0" borderId="39" xfId="0" applyNumberFormat="1" applyFont="1" applyFill="1" applyBorder="1" applyAlignment="1" applyProtection="1">
      <alignment horizontal="center" vertical="center"/>
      <protection locked="0"/>
    </xf>
    <xf numFmtId="3" fontId="12" fillId="0" borderId="2" xfId="0" applyNumberFormat="1" applyFont="1" applyFill="1" applyBorder="1" applyAlignment="1" applyProtection="1">
      <alignment horizontal="center" vertical="center"/>
      <protection locked="0"/>
    </xf>
    <xf numFmtId="3" fontId="12" fillId="0" borderId="17" xfId="0" applyNumberFormat="1" applyFont="1" applyFill="1" applyBorder="1" applyAlignment="1" applyProtection="1">
      <alignment horizontal="center" vertical="center"/>
      <protection locked="0"/>
    </xf>
    <xf numFmtId="43" fontId="28" fillId="0" borderId="0" xfId="0" applyNumberFormat="1" applyFont="1" applyFill="1" applyBorder="1" applyAlignment="1" applyProtection="1">
      <alignment vertical="center"/>
      <protection locked="0"/>
    </xf>
    <xf numFmtId="43" fontId="12" fillId="0" borderId="0" xfId="0" applyNumberFormat="1" applyFont="1" applyFill="1" applyBorder="1" applyAlignment="1" applyProtection="1">
      <alignment vertical="center" textRotation="90"/>
      <protection locked="0"/>
    </xf>
    <xf numFmtId="43" fontId="12" fillId="0" borderId="4" xfId="0" applyNumberFormat="1" applyFont="1" applyFill="1" applyBorder="1" applyAlignment="1" applyProtection="1">
      <alignment horizontal="left" vertical="center"/>
      <protection locked="0"/>
    </xf>
    <xf numFmtId="43" fontId="28" fillId="0" borderId="4" xfId="0" applyNumberFormat="1" applyFont="1" applyFill="1" applyBorder="1" applyAlignment="1" applyProtection="1">
      <alignment horizontal="left" vertical="center"/>
      <protection locked="0"/>
    </xf>
    <xf numFmtId="3" fontId="28" fillId="0" borderId="4" xfId="0" applyNumberFormat="1" applyFont="1" applyFill="1" applyBorder="1" applyAlignment="1" applyProtection="1">
      <alignment horizontal="center" vertical="center"/>
      <protection locked="0"/>
    </xf>
    <xf numFmtId="3" fontId="28" fillId="0" borderId="20" xfId="0" applyNumberFormat="1" applyFont="1" applyFill="1" applyBorder="1" applyAlignment="1" applyProtection="1">
      <alignment horizontal="center" vertical="center"/>
      <protection locked="0"/>
    </xf>
    <xf numFmtId="3" fontId="28" fillId="0" borderId="17" xfId="0" applyNumberFormat="1" applyFont="1" applyFill="1" applyBorder="1" applyAlignment="1" applyProtection="1">
      <alignment horizontal="center" vertical="center"/>
      <protection locked="0"/>
    </xf>
    <xf numFmtId="0" fontId="28" fillId="0" borderId="0" xfId="10" applyFont="1"/>
    <xf numFmtId="43" fontId="14" fillId="0" borderId="100" xfId="0" applyNumberFormat="1" applyFont="1" applyBorder="1" applyAlignment="1" applyProtection="1">
      <alignment horizontal="center" vertical="center" wrapText="1"/>
      <protection locked="0"/>
    </xf>
    <xf numFmtId="14" fontId="21" fillId="0" borderId="17" xfId="0" applyNumberFormat="1" applyFont="1" applyFill="1" applyBorder="1"/>
    <xf numFmtId="164" fontId="0" fillId="0" borderId="0" xfId="0" applyNumberFormat="1"/>
    <xf numFmtId="0" fontId="14" fillId="0" borderId="76" xfId="10" applyFont="1" applyBorder="1" applyAlignment="1"/>
    <xf numFmtId="0" fontId="14" fillId="0" borderId="0" xfId="10" applyFont="1" applyBorder="1" applyAlignment="1"/>
    <xf numFmtId="0" fontId="10" fillId="0" borderId="0" xfId="10" applyFont="1" applyFill="1" applyBorder="1"/>
    <xf numFmtId="0" fontId="11" fillId="0" borderId="0" xfId="10" applyFont="1" applyFill="1" applyBorder="1" applyAlignment="1">
      <alignment horizontal="right"/>
    </xf>
    <xf numFmtId="14" fontId="11" fillId="0" borderId="0" xfId="10" applyNumberFormat="1" applyFont="1" applyFill="1" applyBorder="1" applyAlignment="1">
      <alignment horizontal="right"/>
    </xf>
    <xf numFmtId="0" fontId="11" fillId="0" borderId="0" xfId="10" applyFont="1" applyFill="1" applyBorder="1"/>
    <xf numFmtId="173" fontId="18" fillId="0" borderId="0" xfId="0" applyNumberFormat="1" applyFont="1" applyFill="1" applyBorder="1" applyAlignment="1">
      <alignment horizontal="right"/>
    </xf>
    <xf numFmtId="0" fontId="11" fillId="0" borderId="0" xfId="10" applyFont="1" applyFill="1" applyBorder="1" applyAlignment="1"/>
    <xf numFmtId="3" fontId="11" fillId="0" borderId="0" xfId="10" applyNumberFormat="1" applyFont="1" applyFill="1" applyBorder="1" applyAlignment="1">
      <alignment horizontal="right"/>
    </xf>
    <xf numFmtId="0" fontId="22" fillId="0" borderId="0" xfId="10" applyFont="1" applyFill="1" applyBorder="1" applyAlignment="1">
      <alignment horizontal="right"/>
    </xf>
    <xf numFmtId="3" fontId="22" fillId="0" borderId="0" xfId="10" applyNumberFormat="1" applyFont="1" applyFill="1" applyBorder="1" applyAlignment="1">
      <alignment horizontal="right"/>
    </xf>
    <xf numFmtId="1" fontId="11" fillId="0" borderId="0" xfId="10" applyNumberFormat="1" applyFont="1" applyFill="1" applyBorder="1" applyAlignment="1">
      <alignment horizontal="right"/>
    </xf>
    <xf numFmtId="0" fontId="10" fillId="0" borderId="0" xfId="10" applyFont="1" applyFill="1" applyBorder="1" applyAlignment="1"/>
    <xf numFmtId="3" fontId="13" fillId="0" borderId="0" xfId="10" applyNumberFormat="1" applyFont="1" applyFill="1" applyBorder="1" applyAlignment="1">
      <alignment horizontal="right"/>
    </xf>
    <xf numFmtId="174" fontId="11" fillId="0" borderId="0" xfId="10" applyNumberFormat="1" applyFont="1" applyFill="1" applyBorder="1" applyAlignment="1">
      <alignment horizontal="right"/>
    </xf>
    <xf numFmtId="0" fontId="11" fillId="0" borderId="0" xfId="10" applyNumberFormat="1" applyFont="1" applyFill="1" applyBorder="1" applyAlignment="1">
      <alignment horizontal="right"/>
    </xf>
    <xf numFmtId="1" fontId="13" fillId="0" borderId="0" xfId="10" applyNumberFormat="1" applyFont="1" applyFill="1" applyBorder="1" applyAlignment="1">
      <alignment horizontal="right"/>
    </xf>
    <xf numFmtId="3" fontId="25" fillId="0" borderId="0" xfId="10" applyNumberFormat="1" applyFont="1" applyFill="1" applyBorder="1" applyAlignment="1">
      <alignment horizontal="right"/>
    </xf>
    <xf numFmtId="175" fontId="11" fillId="0" borderId="0" xfId="10" applyNumberFormat="1" applyFont="1" applyFill="1" applyBorder="1" applyAlignment="1">
      <alignment horizontal="right"/>
    </xf>
    <xf numFmtId="4" fontId="11" fillId="0" borderId="0" xfId="10" applyNumberFormat="1" applyFont="1" applyFill="1" applyBorder="1" applyAlignment="1">
      <alignment horizontal="right"/>
    </xf>
    <xf numFmtId="0" fontId="15" fillId="0" borderId="0" xfId="10" applyFont="1" applyFill="1" applyBorder="1" applyAlignment="1"/>
    <xf numFmtId="14" fontId="11" fillId="0" borderId="0" xfId="10" applyNumberFormat="1" applyFont="1" applyFill="1" applyBorder="1" applyAlignment="1"/>
    <xf numFmtId="1" fontId="11" fillId="0" borderId="0" xfId="10" applyNumberFormat="1" applyFont="1" applyFill="1" applyBorder="1" applyAlignment="1"/>
    <xf numFmtId="2" fontId="11" fillId="0" borderId="0" xfId="10" applyNumberFormat="1" applyFont="1" applyFill="1" applyBorder="1" applyAlignment="1">
      <alignment horizontal="right"/>
    </xf>
    <xf numFmtId="3" fontId="15" fillId="0" borderId="0" xfId="10" applyNumberFormat="1" applyFont="1" applyFill="1" applyBorder="1" applyAlignment="1">
      <alignment horizontal="right"/>
    </xf>
    <xf numFmtId="3" fontId="10" fillId="0" borderId="0" xfId="10" applyNumberFormat="1" applyFont="1" applyFill="1" applyBorder="1" applyAlignment="1">
      <alignment horizontal="right"/>
    </xf>
    <xf numFmtId="3" fontId="11" fillId="0" borderId="0" xfId="10" applyNumberFormat="1" applyFont="1" applyFill="1" applyBorder="1" applyAlignment="1"/>
    <xf numFmtId="0" fontId="13" fillId="0" borderId="0" xfId="10" applyFont="1" applyFill="1" applyBorder="1" applyAlignment="1">
      <alignment horizontal="right"/>
    </xf>
    <xf numFmtId="0" fontId="23" fillId="0" borderId="0" xfId="0" applyFont="1" applyFill="1" applyBorder="1" applyAlignment="1">
      <alignment horizontal="right" vertical="center"/>
    </xf>
    <xf numFmtId="1" fontId="10" fillId="0" borderId="0" xfId="10" applyNumberFormat="1" applyFont="1" applyFill="1" applyBorder="1" applyAlignment="1">
      <alignment horizontal="right"/>
    </xf>
    <xf numFmtId="0" fontId="13" fillId="0" borderId="0" xfId="10" applyFont="1" applyFill="1" applyBorder="1" applyAlignment="1"/>
    <xf numFmtId="0" fontId="10" fillId="0" borderId="0" xfId="10" applyFont="1" applyFill="1" applyBorder="1" applyAlignment="1">
      <alignment horizontal="right"/>
    </xf>
    <xf numFmtId="173" fontId="10" fillId="0" borderId="0" xfId="10" applyNumberFormat="1" applyFont="1" applyFill="1" applyBorder="1" applyAlignment="1">
      <alignment horizontal="left"/>
    </xf>
    <xf numFmtId="3" fontId="14" fillId="4" borderId="101" xfId="0" applyNumberFormat="1" applyFont="1" applyFill="1" applyBorder="1" applyAlignment="1" applyProtection="1">
      <alignment horizontal="center" vertical="center"/>
      <protection locked="0"/>
    </xf>
    <xf numFmtId="3" fontId="14" fillId="4" borderId="102" xfId="0" applyNumberFormat="1" applyFont="1" applyFill="1" applyBorder="1" applyAlignment="1" applyProtection="1">
      <alignment horizontal="center" vertical="center"/>
      <protection locked="0"/>
    </xf>
    <xf numFmtId="3" fontId="14" fillId="4" borderId="103" xfId="0" applyNumberFormat="1" applyFont="1" applyFill="1" applyBorder="1" applyAlignment="1" applyProtection="1">
      <alignment horizontal="center" vertical="center"/>
      <protection locked="0"/>
    </xf>
    <xf numFmtId="3" fontId="14" fillId="4" borderId="104" xfId="0" applyNumberFormat="1" applyFont="1" applyFill="1" applyBorder="1" applyAlignment="1" applyProtection="1">
      <alignment horizontal="center" vertical="center"/>
      <protection locked="0"/>
    </xf>
    <xf numFmtId="3" fontId="14" fillId="14" borderId="102" xfId="0" applyNumberFormat="1" applyFont="1" applyFill="1" applyBorder="1" applyAlignment="1" applyProtection="1">
      <alignment horizontal="center" vertical="center"/>
      <protection locked="0"/>
    </xf>
    <xf numFmtId="3" fontId="14" fillId="14" borderId="103" xfId="0" applyNumberFormat="1" applyFont="1" applyFill="1" applyBorder="1" applyAlignment="1" applyProtection="1">
      <alignment horizontal="center" vertical="center"/>
      <protection locked="0"/>
    </xf>
    <xf numFmtId="3" fontId="14" fillId="14" borderId="104" xfId="0" applyNumberFormat="1" applyFont="1" applyFill="1" applyBorder="1" applyAlignment="1" applyProtection="1">
      <alignment horizontal="center" vertical="center"/>
      <protection locked="0"/>
    </xf>
    <xf numFmtId="43" fontId="14" fillId="14" borderId="33" xfId="0" applyNumberFormat="1" applyFont="1" applyFill="1" applyBorder="1" applyAlignment="1" applyProtection="1">
      <alignment horizontal="left" vertical="center"/>
      <protection locked="0"/>
    </xf>
    <xf numFmtId="43" fontId="14" fillId="14" borderId="105" xfId="0" applyNumberFormat="1" applyFont="1" applyFill="1" applyBorder="1" applyAlignment="1" applyProtection="1">
      <alignment horizontal="left" vertical="center"/>
      <protection locked="0"/>
    </xf>
    <xf numFmtId="3" fontId="14" fillId="0" borderId="0" xfId="0" applyNumberFormat="1" applyFont="1" applyBorder="1" applyAlignment="1" applyProtection="1">
      <alignment horizontal="right" vertical="center"/>
      <protection locked="0"/>
    </xf>
    <xf numFmtId="43" fontId="32" fillId="0" borderId="0" xfId="0" applyNumberFormat="1" applyFont="1" applyFill="1" applyBorder="1" applyAlignment="1" applyProtection="1">
      <alignment horizontal="center" vertical="center"/>
      <protection locked="0"/>
    </xf>
    <xf numFmtId="167" fontId="33" fillId="3" borderId="114" xfId="0" applyNumberFormat="1" applyFont="1" applyFill="1" applyBorder="1" applyAlignment="1" applyProtection="1">
      <alignment horizontal="center" vertical="center"/>
    </xf>
    <xf numFmtId="14" fontId="24" fillId="4" borderId="114" xfId="0" applyNumberFormat="1" applyFont="1" applyFill="1" applyBorder="1" applyAlignment="1" applyProtection="1">
      <alignment horizontal="center" vertical="center"/>
    </xf>
    <xf numFmtId="14" fontId="24" fillId="4" borderId="114" xfId="0" applyNumberFormat="1" applyFont="1" applyFill="1" applyBorder="1" applyAlignment="1" applyProtection="1">
      <alignment horizontal="center" vertical="center" wrapText="1"/>
    </xf>
    <xf numFmtId="3" fontId="14" fillId="4" borderId="114" xfId="0" applyNumberFormat="1" applyFont="1" applyFill="1" applyBorder="1" applyAlignment="1" applyProtection="1">
      <alignment horizontal="center" vertical="center"/>
      <protection locked="0"/>
    </xf>
    <xf numFmtId="0" fontId="11" fillId="0" borderId="17" xfId="10" applyFont="1" applyBorder="1" applyAlignment="1">
      <alignment horizontal="center"/>
    </xf>
    <xf numFmtId="14" fontId="11" fillId="0" borderId="17" xfId="10" applyNumberFormat="1" applyFont="1" applyBorder="1" applyAlignment="1">
      <alignment horizontal="center"/>
    </xf>
    <xf numFmtId="3" fontId="11" fillId="0" borderId="17" xfId="10" applyNumberFormat="1" applyFont="1" applyBorder="1" applyAlignment="1">
      <alignment horizontal="center"/>
    </xf>
    <xf numFmtId="3" fontId="14" fillId="15" borderId="114" xfId="0" applyNumberFormat="1" applyFont="1" applyFill="1" applyBorder="1" applyAlignment="1" applyProtection="1">
      <alignment horizontal="center" vertical="center"/>
      <protection locked="0"/>
    </xf>
    <xf numFmtId="3" fontId="12" fillId="16" borderId="114" xfId="0" applyNumberFormat="1" applyFont="1" applyFill="1" applyBorder="1" applyAlignment="1" applyProtection="1">
      <alignment horizontal="center" vertical="center"/>
      <protection locked="0"/>
    </xf>
    <xf numFmtId="43" fontId="24" fillId="0" borderId="0" xfId="0" applyNumberFormat="1" applyFont="1" applyBorder="1" applyAlignment="1" applyProtection="1">
      <alignment vertical="center"/>
    </xf>
    <xf numFmtId="43" fontId="14" fillId="0" borderId="0" xfId="0" applyNumberFormat="1" applyFont="1" applyBorder="1" applyAlignment="1" applyProtection="1">
      <alignment vertical="center"/>
    </xf>
    <xf numFmtId="0" fontId="0" fillId="0" borderId="0" xfId="0" applyBorder="1"/>
    <xf numFmtId="22" fontId="34" fillId="0" borderId="0" xfId="0" applyNumberFormat="1" applyFont="1" applyBorder="1" applyAlignment="1" applyProtection="1">
      <alignment vertical="center"/>
    </xf>
    <xf numFmtId="43" fontId="14" fillId="0" borderId="115" xfId="0" applyNumberFormat="1" applyFont="1" applyFill="1" applyBorder="1" applyAlignment="1" applyProtection="1">
      <alignment vertical="center"/>
      <protection locked="0"/>
    </xf>
    <xf numFmtId="43" fontId="24" fillId="0" borderId="119" xfId="0" applyNumberFormat="1" applyFont="1" applyBorder="1" applyAlignment="1" applyProtection="1">
      <alignment horizontal="right" vertical="center" indent="1"/>
    </xf>
    <xf numFmtId="43" fontId="24" fillId="0" borderId="120" xfId="0" applyNumberFormat="1" applyFont="1" applyBorder="1" applyAlignment="1" applyProtection="1">
      <alignment horizontal="right" vertical="center" indent="1"/>
    </xf>
    <xf numFmtId="43" fontId="14" fillId="0" borderId="0" xfId="0" applyNumberFormat="1" applyFont="1" applyBorder="1" applyAlignment="1" applyProtection="1">
      <alignment horizontal="center" vertical="center"/>
    </xf>
    <xf numFmtId="3" fontId="33" fillId="3" borderId="5" xfId="0" applyNumberFormat="1" applyFont="1" applyFill="1" applyBorder="1" applyAlignment="1" applyProtection="1">
      <alignment horizontal="center" vertical="center"/>
    </xf>
    <xf numFmtId="3" fontId="14" fillId="4" borderId="95" xfId="0" applyNumberFormat="1" applyFont="1" applyFill="1" applyBorder="1" applyAlignment="1" applyProtection="1">
      <alignment horizontal="center" vertical="center"/>
    </xf>
    <xf numFmtId="3" fontId="14" fillId="0" borderId="0" xfId="0" quotePrefix="1" applyNumberFormat="1" applyFont="1" applyBorder="1" applyAlignment="1" applyProtection="1">
      <alignment horizontal="right" vertical="center"/>
      <protection locked="0"/>
    </xf>
    <xf numFmtId="3" fontId="15" fillId="0" borderId="76" xfId="10" applyNumberFormat="1" applyFont="1" applyBorder="1" applyAlignment="1">
      <alignment horizontal="right"/>
    </xf>
    <xf numFmtId="3" fontId="15" fillId="0" borderId="0" xfId="10" applyNumberFormat="1" applyFont="1" applyBorder="1" applyAlignment="1">
      <alignment horizontal="right"/>
    </xf>
    <xf numFmtId="3" fontId="36" fillId="0" borderId="0" xfId="10" applyNumberFormat="1" applyFont="1" applyBorder="1" applyAlignment="1">
      <alignment horizontal="right"/>
    </xf>
    <xf numFmtId="3" fontId="15" fillId="0" borderId="71" xfId="10" applyNumberFormat="1" applyFont="1" applyBorder="1" applyAlignment="1">
      <alignment horizontal="right"/>
    </xf>
    <xf numFmtId="164" fontId="0" fillId="0" borderId="0" xfId="12" applyNumberFormat="1" applyFont="1" applyFill="1"/>
    <xf numFmtId="0" fontId="0" fillId="0" borderId="0" xfId="0" applyFill="1"/>
    <xf numFmtId="3" fontId="14" fillId="17" borderId="114" xfId="0" applyNumberFormat="1" applyFont="1" applyFill="1" applyBorder="1" applyAlignment="1" applyProtection="1">
      <alignment horizontal="center" vertical="center"/>
      <protection locked="0"/>
    </xf>
    <xf numFmtId="14" fontId="11" fillId="0" borderId="0" xfId="10" applyNumberFormat="1" applyFont="1" applyBorder="1" applyAlignment="1">
      <alignment horizontal="center"/>
    </xf>
    <xf numFmtId="3" fontId="11" fillId="0" borderId="0" xfId="10" applyNumberFormat="1" applyFont="1" applyBorder="1" applyAlignment="1">
      <alignment horizontal="center"/>
    </xf>
    <xf numFmtId="0" fontId="11" fillId="0" borderId="0" xfId="10" applyFont="1" applyBorder="1" applyAlignment="1">
      <alignment horizontal="center"/>
    </xf>
    <xf numFmtId="43" fontId="11" fillId="10" borderId="0" xfId="0" applyNumberFormat="1" applyFont="1" applyFill="1" applyBorder="1" applyAlignment="1" applyProtection="1">
      <alignment horizontal="left" vertical="center"/>
      <protection locked="0"/>
    </xf>
    <xf numFmtId="43" fontId="11" fillId="0" borderId="0" xfId="0" applyNumberFormat="1" applyFont="1" applyFill="1" applyBorder="1" applyAlignment="1" applyProtection="1">
      <alignment horizontal="left" vertical="center"/>
      <protection locked="0"/>
    </xf>
    <xf numFmtId="3" fontId="10" fillId="0" borderId="0" xfId="0" applyNumberFormat="1" applyFont="1" applyFill="1" applyBorder="1" applyAlignment="1" applyProtection="1">
      <alignment horizontal="left" vertical="center"/>
      <protection locked="0"/>
    </xf>
    <xf numFmtId="49" fontId="11" fillId="0" borderId="0" xfId="0" applyNumberFormat="1" applyFont="1" applyFill="1" applyBorder="1" applyAlignment="1" applyProtection="1">
      <alignment horizontal="center"/>
      <protection locked="0"/>
    </xf>
    <xf numFmtId="43" fontId="11" fillId="0" borderId="0" xfId="0" applyNumberFormat="1" applyFont="1" applyFill="1" applyBorder="1" applyAlignment="1" applyProtection="1">
      <alignment vertical="center"/>
      <protection locked="0"/>
    </xf>
    <xf numFmtId="43" fontId="11" fillId="0" borderId="0" xfId="0" applyNumberFormat="1" applyFont="1" applyFill="1" applyBorder="1" applyAlignment="1" applyProtection="1">
      <alignment horizontal="right" vertical="center"/>
      <protection locked="0"/>
    </xf>
    <xf numFmtId="3" fontId="10" fillId="0" borderId="0" xfId="0" applyNumberFormat="1" applyFont="1" applyFill="1" applyBorder="1" applyAlignment="1" applyProtection="1">
      <alignment vertical="center"/>
      <protection locked="0"/>
    </xf>
    <xf numFmtId="3" fontId="14" fillId="4" borderId="29" xfId="0" applyNumberFormat="1" applyFont="1" applyFill="1" applyBorder="1" applyAlignment="1" applyProtection="1">
      <alignment horizontal="center" vertical="center"/>
    </xf>
    <xf numFmtId="43" fontId="14" fillId="6" borderId="0" xfId="0" applyNumberFormat="1" applyFont="1" applyFill="1" applyBorder="1" applyAlignment="1" applyProtection="1">
      <alignment horizontal="left" vertical="center"/>
      <protection locked="0"/>
    </xf>
    <xf numFmtId="43" fontId="33" fillId="3" borderId="6" xfId="0" applyNumberFormat="1" applyFont="1" applyFill="1" applyBorder="1" applyAlignment="1" applyProtection="1">
      <alignment horizontal="left" vertical="center"/>
      <protection locked="0"/>
    </xf>
    <xf numFmtId="43" fontId="35" fillId="3" borderId="11" xfId="0" applyNumberFormat="1" applyFont="1" applyFill="1" applyBorder="1" applyAlignment="1" applyProtection="1">
      <alignment horizontal="left" vertical="center"/>
      <protection locked="0"/>
    </xf>
    <xf numFmtId="3" fontId="33" fillId="7" borderId="44" xfId="0" applyNumberFormat="1" applyFont="1" applyFill="1" applyBorder="1" applyAlignment="1" applyProtection="1">
      <alignment horizontal="left" vertical="center"/>
      <protection locked="0"/>
    </xf>
    <xf numFmtId="3" fontId="33" fillId="7" borderId="45" xfId="0" applyNumberFormat="1" applyFont="1" applyFill="1" applyBorder="1" applyAlignment="1" applyProtection="1">
      <alignment horizontal="left" vertical="center"/>
      <protection locked="0"/>
    </xf>
    <xf numFmtId="3" fontId="14" fillId="4" borderId="50" xfId="0" applyNumberFormat="1" applyFont="1" applyFill="1" applyBorder="1" applyAlignment="1" applyProtection="1">
      <alignment horizontal="left" vertical="center"/>
      <protection locked="0"/>
    </xf>
    <xf numFmtId="3" fontId="14" fillId="4" borderId="51" xfId="0" applyNumberFormat="1" applyFont="1" applyFill="1" applyBorder="1" applyAlignment="1" applyProtection="1">
      <alignment horizontal="left" vertical="center"/>
      <protection locked="0"/>
    </xf>
    <xf numFmtId="43" fontId="33" fillId="3" borderId="9" xfId="0" applyNumberFormat="1" applyFont="1" applyFill="1" applyBorder="1" applyAlignment="1" applyProtection="1">
      <alignment horizontal="left" vertical="center"/>
      <protection locked="0"/>
    </xf>
    <xf numFmtId="43" fontId="35" fillId="3" borderId="10" xfId="0" applyNumberFormat="1" applyFont="1" applyFill="1" applyBorder="1" applyAlignment="1" applyProtection="1">
      <alignment horizontal="left" vertical="center"/>
      <protection locked="0"/>
    </xf>
    <xf numFmtId="43" fontId="33" fillId="3" borderId="43" xfId="0" applyNumberFormat="1" applyFont="1" applyFill="1" applyBorder="1" applyAlignment="1" applyProtection="1">
      <alignment horizontal="center" vertical="center" textRotation="255"/>
      <protection locked="0"/>
    </xf>
    <xf numFmtId="43" fontId="33" fillId="3" borderId="0" xfId="0" applyNumberFormat="1" applyFont="1" applyFill="1" applyBorder="1" applyAlignment="1" applyProtection="1">
      <alignment horizontal="center" vertical="center" textRotation="255"/>
      <protection locked="0"/>
    </xf>
    <xf numFmtId="3" fontId="33" fillId="12" borderId="12" xfId="0" applyNumberFormat="1" applyFont="1" applyFill="1" applyBorder="1" applyAlignment="1" applyProtection="1">
      <alignment horizontal="center" vertical="center"/>
      <protection locked="0"/>
    </xf>
    <xf numFmtId="3" fontId="33" fillId="12" borderId="5" xfId="0" applyNumberFormat="1" applyFont="1" applyFill="1" applyBorder="1" applyAlignment="1" applyProtection="1">
      <alignment horizontal="center" vertical="center"/>
      <protection locked="0"/>
    </xf>
    <xf numFmtId="43" fontId="33" fillId="12" borderId="6" xfId="0" applyNumberFormat="1" applyFont="1" applyFill="1" applyBorder="1" applyAlignment="1" applyProtection="1">
      <alignment horizontal="left" vertical="center"/>
      <protection locked="0"/>
    </xf>
    <xf numFmtId="43" fontId="35" fillId="12" borderId="11" xfId="0" applyNumberFormat="1" applyFont="1" applyFill="1" applyBorder="1" applyAlignment="1" applyProtection="1">
      <alignment horizontal="left" vertical="center"/>
      <protection locked="0"/>
    </xf>
    <xf numFmtId="3" fontId="14" fillId="14" borderId="50" xfId="0" applyNumberFormat="1" applyFont="1" applyFill="1" applyBorder="1" applyAlignment="1" applyProtection="1">
      <alignment horizontal="left" vertical="center"/>
      <protection locked="0"/>
    </xf>
    <xf numFmtId="3" fontId="14" fillId="14" borderId="51" xfId="0" applyNumberFormat="1" applyFont="1" applyFill="1" applyBorder="1" applyAlignment="1" applyProtection="1">
      <alignment horizontal="left" vertical="center"/>
      <protection locked="0"/>
    </xf>
    <xf numFmtId="43" fontId="33" fillId="12" borderId="9" xfId="0" applyNumberFormat="1" applyFont="1" applyFill="1" applyBorder="1" applyAlignment="1" applyProtection="1">
      <alignment horizontal="left" vertical="center"/>
      <protection locked="0"/>
    </xf>
    <xf numFmtId="43" fontId="35" fillId="12" borderId="10" xfId="0" applyNumberFormat="1" applyFont="1" applyFill="1" applyBorder="1" applyAlignment="1" applyProtection="1">
      <alignment horizontal="left" vertical="center"/>
      <protection locked="0"/>
    </xf>
    <xf numFmtId="43" fontId="33" fillId="3" borderId="18" xfId="0" applyNumberFormat="1" applyFont="1" applyFill="1" applyBorder="1" applyAlignment="1" applyProtection="1">
      <alignment horizontal="center" vertical="center" textRotation="255"/>
      <protection locked="0"/>
    </xf>
    <xf numFmtId="43" fontId="33" fillId="3" borderId="19" xfId="0" applyNumberFormat="1" applyFont="1" applyFill="1" applyBorder="1" applyAlignment="1" applyProtection="1">
      <alignment horizontal="center" vertical="center" textRotation="255"/>
      <protection locked="0"/>
    </xf>
    <xf numFmtId="43" fontId="24" fillId="0" borderId="17" xfId="0" applyNumberFormat="1" applyFont="1" applyBorder="1" applyAlignment="1" applyProtection="1">
      <alignment horizontal="left" vertical="center" shrinkToFit="1"/>
      <protection locked="0"/>
    </xf>
    <xf numFmtId="43" fontId="33" fillId="12" borderId="12" xfId="0" applyNumberFormat="1" applyFont="1" applyFill="1" applyBorder="1" applyAlignment="1" applyProtection="1">
      <alignment horizontal="left" vertical="center"/>
      <protection locked="0"/>
    </xf>
    <xf numFmtId="43" fontId="33" fillId="12" borderId="5" xfId="0" applyNumberFormat="1" applyFont="1" applyFill="1" applyBorder="1" applyAlignment="1" applyProtection="1">
      <alignment horizontal="left" vertical="center"/>
      <protection locked="0"/>
    </xf>
    <xf numFmtId="43" fontId="14" fillId="14" borderId="21" xfId="0" applyNumberFormat="1" applyFont="1" applyFill="1" applyBorder="1" applyAlignment="1" applyProtection="1">
      <alignment horizontal="left" vertical="center"/>
      <protection locked="0"/>
    </xf>
    <xf numFmtId="43" fontId="14" fillId="14" borderId="22" xfId="0" applyNumberFormat="1" applyFont="1" applyFill="1" applyBorder="1" applyAlignment="1" applyProtection="1">
      <alignment horizontal="left" vertical="center"/>
      <protection locked="0"/>
    </xf>
    <xf numFmtId="43" fontId="14" fillId="14" borderId="27" xfId="0" applyNumberFormat="1" applyFont="1" applyFill="1" applyBorder="1" applyAlignment="1" applyProtection="1">
      <alignment horizontal="left" vertical="center"/>
      <protection locked="0"/>
    </xf>
    <xf numFmtId="43" fontId="14" fillId="14" borderId="28" xfId="0" applyNumberFormat="1" applyFont="1" applyFill="1" applyBorder="1" applyAlignment="1" applyProtection="1">
      <alignment horizontal="left" vertical="center"/>
      <protection locked="0"/>
    </xf>
    <xf numFmtId="43" fontId="33" fillId="3" borderId="11" xfId="0" applyNumberFormat="1" applyFont="1" applyFill="1" applyBorder="1" applyAlignment="1" applyProtection="1">
      <alignment horizontal="center" vertical="center"/>
      <protection locked="0"/>
    </xf>
    <xf numFmtId="43" fontId="33" fillId="3" borderId="5" xfId="0" applyNumberFormat="1" applyFont="1" applyFill="1" applyBorder="1" applyAlignment="1" applyProtection="1">
      <alignment horizontal="center" vertical="center"/>
      <protection locked="0"/>
    </xf>
    <xf numFmtId="43" fontId="14" fillId="4" borderId="30" xfId="0" applyNumberFormat="1" applyFont="1" applyFill="1" applyBorder="1" applyAlignment="1" applyProtection="1">
      <alignment horizontal="left" vertical="center"/>
      <protection locked="0"/>
    </xf>
    <xf numFmtId="43" fontId="14" fillId="4" borderId="28" xfId="0" applyNumberFormat="1" applyFont="1" applyFill="1" applyBorder="1" applyAlignment="1" applyProtection="1">
      <alignment horizontal="left" vertical="center"/>
      <protection locked="0"/>
    </xf>
    <xf numFmtId="43" fontId="33" fillId="3" borderId="9" xfId="0" applyNumberFormat="1" applyFont="1" applyFill="1" applyBorder="1" applyAlignment="1" applyProtection="1">
      <alignment horizontal="center" vertical="center" textRotation="255"/>
      <protection locked="0"/>
    </xf>
    <xf numFmtId="43" fontId="14" fillId="4" borderId="21" xfId="0" applyNumberFormat="1" applyFont="1" applyFill="1" applyBorder="1" applyAlignment="1" applyProtection="1">
      <alignment horizontal="left" vertical="center"/>
      <protection locked="0"/>
    </xf>
    <xf numFmtId="43" fontId="14" fillId="4" borderId="22" xfId="0" applyNumberFormat="1" applyFont="1" applyFill="1" applyBorder="1" applyAlignment="1" applyProtection="1">
      <alignment horizontal="left" vertical="center"/>
      <protection locked="0"/>
    </xf>
    <xf numFmtId="43" fontId="14" fillId="4" borderId="27" xfId="0" applyNumberFormat="1" applyFont="1" applyFill="1" applyBorder="1" applyAlignment="1" applyProtection="1">
      <alignment horizontal="left" vertical="center"/>
      <protection locked="0"/>
    </xf>
    <xf numFmtId="43" fontId="33" fillId="3" borderId="18" xfId="0" applyNumberFormat="1" applyFont="1" applyFill="1" applyBorder="1" applyAlignment="1" applyProtection="1">
      <alignment horizontal="left" vertical="center"/>
      <protection locked="0"/>
    </xf>
    <xf numFmtId="43" fontId="35" fillId="3" borderId="61" xfId="0" applyNumberFormat="1" applyFont="1" applyFill="1" applyBorder="1" applyAlignment="1" applyProtection="1">
      <alignment horizontal="left" vertical="center"/>
      <protection locked="0"/>
    </xf>
    <xf numFmtId="43" fontId="33" fillId="12" borderId="18" xfId="0" applyNumberFormat="1" applyFont="1" applyFill="1" applyBorder="1" applyAlignment="1" applyProtection="1">
      <alignment horizontal="center" vertical="center" textRotation="255"/>
      <protection locked="0"/>
    </xf>
    <xf numFmtId="43" fontId="33" fillId="12" borderId="19" xfId="0" applyNumberFormat="1" applyFont="1" applyFill="1" applyBorder="1" applyAlignment="1" applyProtection="1">
      <alignment horizontal="center" vertical="center" textRotation="255"/>
      <protection locked="0"/>
    </xf>
    <xf numFmtId="43" fontId="14" fillId="14" borderId="59" xfId="0" applyNumberFormat="1" applyFont="1" applyFill="1" applyBorder="1" applyAlignment="1" applyProtection="1">
      <alignment horizontal="left" vertical="center"/>
      <protection locked="0"/>
    </xf>
    <xf numFmtId="43" fontId="14" fillId="14" borderId="41" xfId="0" applyNumberFormat="1" applyFont="1" applyFill="1" applyBorder="1" applyAlignment="1" applyProtection="1">
      <alignment horizontal="left" vertical="center"/>
      <protection locked="0"/>
    </xf>
    <xf numFmtId="43" fontId="14" fillId="4" borderId="34" xfId="0" applyNumberFormat="1" applyFont="1" applyFill="1" applyBorder="1" applyAlignment="1" applyProtection="1">
      <alignment horizontal="left" vertical="center"/>
      <protection locked="0"/>
    </xf>
    <xf numFmtId="43" fontId="14" fillId="4" borderId="35" xfId="0" applyNumberFormat="1" applyFont="1" applyFill="1" applyBorder="1" applyAlignment="1" applyProtection="1">
      <alignment horizontal="left" vertical="center"/>
      <protection locked="0"/>
    </xf>
    <xf numFmtId="43" fontId="33" fillId="12" borderId="18" xfId="0" applyNumberFormat="1" applyFont="1" applyFill="1" applyBorder="1" applyAlignment="1" applyProtection="1">
      <alignment horizontal="left" vertical="center"/>
      <protection locked="0"/>
    </xf>
    <xf numFmtId="43" fontId="35" fillId="12" borderId="61" xfId="0" applyNumberFormat="1" applyFont="1" applyFill="1" applyBorder="1" applyAlignment="1" applyProtection="1">
      <alignment horizontal="left" vertical="center"/>
      <protection locked="0"/>
    </xf>
    <xf numFmtId="43" fontId="14" fillId="14" borderId="34" xfId="0" applyNumberFormat="1" applyFont="1" applyFill="1" applyBorder="1" applyAlignment="1" applyProtection="1">
      <alignment horizontal="left" vertical="center"/>
      <protection locked="0"/>
    </xf>
    <xf numFmtId="43" fontId="14" fillId="14" borderId="35" xfId="0" applyNumberFormat="1" applyFont="1" applyFill="1" applyBorder="1" applyAlignment="1" applyProtection="1">
      <alignment horizontal="left" vertical="center"/>
      <protection locked="0"/>
    </xf>
    <xf numFmtId="43" fontId="14" fillId="14" borderId="88" xfId="0" applyNumberFormat="1" applyFont="1" applyFill="1" applyBorder="1" applyAlignment="1" applyProtection="1">
      <alignment horizontal="left" vertical="center"/>
      <protection locked="0"/>
    </xf>
    <xf numFmtId="43" fontId="14" fillId="14" borderId="89" xfId="0" applyNumberFormat="1" applyFont="1" applyFill="1" applyBorder="1" applyAlignment="1" applyProtection="1">
      <alignment horizontal="left" vertical="center"/>
      <protection locked="0"/>
    </xf>
    <xf numFmtId="43" fontId="14" fillId="6" borderId="3" xfId="0" applyNumberFormat="1" applyFont="1" applyFill="1" applyBorder="1" applyAlignment="1" applyProtection="1">
      <alignment horizontal="left" vertical="center"/>
      <protection locked="0"/>
    </xf>
    <xf numFmtId="43" fontId="14" fillId="6" borderId="4" xfId="0" applyNumberFormat="1" applyFont="1" applyFill="1" applyBorder="1" applyAlignment="1" applyProtection="1">
      <alignment horizontal="left" vertical="center"/>
      <protection locked="0"/>
    </xf>
    <xf numFmtId="43" fontId="14" fillId="4" borderId="59" xfId="0" applyNumberFormat="1" applyFont="1" applyFill="1" applyBorder="1" applyAlignment="1" applyProtection="1">
      <alignment horizontal="left" vertical="center"/>
      <protection locked="0"/>
    </xf>
    <xf numFmtId="43" fontId="14" fillId="4" borderId="41" xfId="0" applyNumberFormat="1" applyFont="1" applyFill="1" applyBorder="1" applyAlignment="1" applyProtection="1">
      <alignment horizontal="left" vertical="center"/>
      <protection locked="0"/>
    </xf>
    <xf numFmtId="43" fontId="14" fillId="4" borderId="108" xfId="0" applyNumberFormat="1" applyFont="1" applyFill="1" applyBorder="1" applyAlignment="1" applyProtection="1">
      <alignment horizontal="left" vertical="center"/>
      <protection locked="0"/>
    </xf>
    <xf numFmtId="43" fontId="14" fillId="4" borderId="109" xfId="0" applyNumberFormat="1" applyFont="1" applyFill="1" applyBorder="1" applyAlignment="1" applyProtection="1">
      <alignment horizontal="left" vertical="center"/>
      <protection locked="0"/>
    </xf>
    <xf numFmtId="43" fontId="14" fillId="4" borderId="112" xfId="0" applyNumberFormat="1" applyFont="1" applyFill="1" applyBorder="1" applyAlignment="1" applyProtection="1">
      <alignment horizontal="center" vertical="center"/>
      <protection locked="0"/>
    </xf>
    <xf numFmtId="43" fontId="14" fillId="4" borderId="113" xfId="0" applyNumberFormat="1" applyFont="1" applyFill="1" applyBorder="1" applyAlignment="1" applyProtection="1">
      <alignment horizontal="center" vertical="center"/>
      <protection locked="0"/>
    </xf>
    <xf numFmtId="43" fontId="14" fillId="4" borderId="106" xfId="0" applyNumberFormat="1" applyFont="1" applyFill="1" applyBorder="1" applyAlignment="1" applyProtection="1">
      <alignment horizontal="left" vertical="center"/>
      <protection locked="0"/>
    </xf>
    <xf numFmtId="43" fontId="14" fillId="4" borderId="107" xfId="0" applyNumberFormat="1" applyFont="1" applyFill="1" applyBorder="1" applyAlignment="1" applyProtection="1">
      <alignment horizontal="left" vertical="center"/>
      <protection locked="0"/>
    </xf>
    <xf numFmtId="43" fontId="14" fillId="4" borderId="110" xfId="0" applyNumberFormat="1" applyFont="1" applyFill="1" applyBorder="1" applyAlignment="1" applyProtection="1">
      <alignment horizontal="left" vertical="center"/>
      <protection locked="0"/>
    </xf>
    <xf numFmtId="43" fontId="14" fillId="4" borderId="111" xfId="0" applyNumberFormat="1" applyFont="1" applyFill="1" applyBorder="1" applyAlignment="1" applyProtection="1">
      <alignment horizontal="left" vertical="center"/>
      <protection locked="0"/>
    </xf>
    <xf numFmtId="43" fontId="14" fillId="14" borderId="121" xfId="0" applyNumberFormat="1" applyFont="1" applyFill="1" applyBorder="1" applyAlignment="1" applyProtection="1">
      <alignment horizontal="left" vertical="center"/>
      <protection locked="0"/>
    </xf>
    <xf numFmtId="43" fontId="14" fillId="14" borderId="122" xfId="0" applyNumberFormat="1" applyFont="1" applyFill="1" applyBorder="1" applyAlignment="1" applyProtection="1">
      <alignment horizontal="left" vertical="center"/>
      <protection locked="0"/>
    </xf>
    <xf numFmtId="43" fontId="14" fillId="14" borderId="29" xfId="0" applyNumberFormat="1" applyFont="1" applyFill="1" applyBorder="1" applyAlignment="1" applyProtection="1">
      <alignment horizontal="left" vertical="center"/>
      <protection locked="0"/>
    </xf>
    <xf numFmtId="43" fontId="14" fillId="6" borderId="79" xfId="0" applyNumberFormat="1" applyFont="1" applyFill="1" applyBorder="1" applyAlignment="1" applyProtection="1">
      <alignment horizontal="left" vertical="center"/>
      <protection locked="0"/>
    </xf>
    <xf numFmtId="43" fontId="14" fillId="6" borderId="80" xfId="0" applyNumberFormat="1" applyFont="1" applyFill="1" applyBorder="1" applyAlignment="1" applyProtection="1">
      <alignment horizontal="left" vertical="center"/>
      <protection locked="0"/>
    </xf>
    <xf numFmtId="43" fontId="33" fillId="12" borderId="11" xfId="0" applyNumberFormat="1" applyFont="1" applyFill="1" applyBorder="1" applyAlignment="1" applyProtection="1">
      <alignment horizontal="left" vertical="center"/>
      <protection locked="0"/>
    </xf>
    <xf numFmtId="43" fontId="14" fillId="14" borderId="78" xfId="0" applyNumberFormat="1" applyFont="1" applyFill="1" applyBorder="1" applyAlignment="1" applyProtection="1">
      <alignment horizontal="left" vertical="center"/>
      <protection locked="0"/>
    </xf>
    <xf numFmtId="43" fontId="14" fillId="14" borderId="23" xfId="0" applyNumberFormat="1" applyFont="1" applyFill="1" applyBorder="1" applyAlignment="1" applyProtection="1">
      <alignment horizontal="left" vertical="center"/>
      <protection locked="0"/>
    </xf>
    <xf numFmtId="43" fontId="14" fillId="14" borderId="97" xfId="0" applyNumberFormat="1" applyFont="1" applyFill="1" applyBorder="1" applyAlignment="1" applyProtection="1">
      <alignment horizontal="left" vertical="center"/>
      <protection locked="0"/>
    </xf>
    <xf numFmtId="43" fontId="14" fillId="14" borderId="92" xfId="0" applyNumberFormat="1" applyFont="1" applyFill="1" applyBorder="1" applyAlignment="1" applyProtection="1">
      <alignment horizontal="left" vertical="center"/>
      <protection locked="0"/>
    </xf>
    <xf numFmtId="43" fontId="14" fillId="14" borderId="98" xfId="0" applyNumberFormat="1" applyFont="1" applyFill="1" applyBorder="1" applyAlignment="1" applyProtection="1">
      <alignment horizontal="left" vertical="center"/>
      <protection locked="0"/>
    </xf>
    <xf numFmtId="43" fontId="14" fillId="14" borderId="99" xfId="0" applyNumberFormat="1" applyFont="1" applyFill="1" applyBorder="1" applyAlignment="1" applyProtection="1">
      <alignment horizontal="left" vertical="center"/>
      <protection locked="0"/>
    </xf>
    <xf numFmtId="43" fontId="14" fillId="14" borderId="77" xfId="0" applyNumberFormat="1" applyFont="1" applyFill="1" applyBorder="1" applyAlignment="1" applyProtection="1">
      <alignment horizontal="left" vertical="center"/>
      <protection locked="0"/>
    </xf>
    <xf numFmtId="43" fontId="14" fillId="14" borderId="36" xfId="0" applyNumberFormat="1" applyFont="1" applyFill="1" applyBorder="1" applyAlignment="1" applyProtection="1">
      <alignment horizontal="left" vertical="center"/>
      <protection locked="0"/>
    </xf>
    <xf numFmtId="43" fontId="33" fillId="12" borderId="83" xfId="0" applyNumberFormat="1" applyFont="1" applyFill="1" applyBorder="1" applyAlignment="1" applyProtection="1">
      <alignment horizontal="left" vertical="center"/>
      <protection locked="0"/>
    </xf>
    <xf numFmtId="43" fontId="33" fillId="12" borderId="84" xfId="0" applyNumberFormat="1" applyFont="1" applyFill="1" applyBorder="1" applyAlignment="1" applyProtection="1">
      <alignment horizontal="left" vertical="center"/>
      <protection locked="0"/>
    </xf>
    <xf numFmtId="43" fontId="33" fillId="12" borderId="81" xfId="0" applyNumberFormat="1" applyFont="1" applyFill="1" applyBorder="1" applyAlignment="1" applyProtection="1">
      <alignment horizontal="left" vertical="center"/>
      <protection locked="0"/>
    </xf>
    <xf numFmtId="43" fontId="33" fillId="12" borderId="82" xfId="0" applyNumberFormat="1" applyFont="1" applyFill="1" applyBorder="1" applyAlignment="1" applyProtection="1">
      <alignment horizontal="left" vertical="center"/>
      <protection locked="0"/>
    </xf>
    <xf numFmtId="3" fontId="14" fillId="14" borderId="86" xfId="0" applyNumberFormat="1" applyFont="1" applyFill="1" applyBorder="1" applyAlignment="1" applyProtection="1">
      <alignment horizontal="left" vertical="center"/>
      <protection locked="0"/>
    </xf>
    <xf numFmtId="3" fontId="14" fillId="14" borderId="87" xfId="0" applyNumberFormat="1" applyFont="1" applyFill="1" applyBorder="1" applyAlignment="1" applyProtection="1">
      <alignment horizontal="left" vertical="center"/>
      <protection locked="0"/>
    </xf>
    <xf numFmtId="43" fontId="33" fillId="12" borderId="85" xfId="0" applyNumberFormat="1" applyFont="1" applyFill="1" applyBorder="1" applyAlignment="1" applyProtection="1">
      <alignment horizontal="left" vertical="center"/>
      <protection locked="0"/>
    </xf>
    <xf numFmtId="43" fontId="33" fillId="12" borderId="80" xfId="0" applyNumberFormat="1" applyFont="1" applyFill="1" applyBorder="1" applyAlignment="1" applyProtection="1">
      <alignment horizontal="left" vertical="center"/>
      <protection locked="0"/>
    </xf>
    <xf numFmtId="0" fontId="10" fillId="0" borderId="0" xfId="10" applyFont="1" applyFill="1" applyBorder="1" applyAlignment="1">
      <alignment horizontal="center"/>
    </xf>
    <xf numFmtId="49" fontId="12" fillId="0" borderId="0" xfId="10" applyNumberFormat="1" applyFont="1" applyFill="1" applyBorder="1" applyAlignment="1">
      <alignment horizontal="left"/>
    </xf>
    <xf numFmtId="0" fontId="19" fillId="11" borderId="17" xfId="0" applyFont="1" applyFill="1" applyBorder="1" applyAlignment="1">
      <alignment horizontal="center"/>
    </xf>
    <xf numFmtId="0" fontId="26" fillId="0" borderId="116" xfId="0" applyFont="1" applyBorder="1" applyAlignment="1">
      <alignment horizontal="center"/>
    </xf>
    <xf numFmtId="0" fontId="26" fillId="0" borderId="117" xfId="0" applyFont="1" applyBorder="1" applyAlignment="1">
      <alignment horizontal="center"/>
    </xf>
    <xf numFmtId="0" fontId="26" fillId="0" borderId="118" xfId="0" applyFont="1" applyBorder="1" applyAlignment="1">
      <alignment horizontal="center"/>
    </xf>
  </cellXfs>
  <cellStyles count="16">
    <cellStyle name="Euro" xfId="6"/>
    <cellStyle name="Euro 2" xfId="3"/>
    <cellStyle name="Milliers" xfId="12" builtinId="3"/>
    <cellStyle name="Milliers 2" xfId="5"/>
    <cellStyle name="Monétaire" xfId="1" builtinId="4"/>
    <cellStyle name="Normal" xfId="0" builtinId="0"/>
    <cellStyle name="Normal 2" xfId="7"/>
    <cellStyle name="Normal 3" xfId="8"/>
    <cellStyle name="Normal 4" xfId="9"/>
    <cellStyle name="Normal 5" xfId="10"/>
    <cellStyle name="Normal 6" xfId="13"/>
    <cellStyle name="Normal 7" xfId="14"/>
    <cellStyle name="Normal 8" xfId="15"/>
    <cellStyle name="Pourcentage" xfId="2" builtinId="5"/>
    <cellStyle name="Pourcentage 2" xfId="4"/>
    <cellStyle name="Pourcentage 3" xfId="11"/>
  </cellStyles>
  <dxfs count="5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b val="0"/>
        <i/>
        <color rgb="FF009900"/>
      </font>
    </dxf>
    <dxf>
      <font>
        <b/>
        <i val="0"/>
        <color auto="1"/>
      </font>
    </dxf>
  </dxfs>
  <tableStyles count="0" defaultTableStyle="TableStyleMedium2" defaultPivotStyle="PivotStyleLight16"/>
  <colors>
    <mruColors>
      <color rgb="FFFF0000"/>
      <color rgb="FF009900"/>
      <color rgb="FFC0C0C0"/>
      <color rgb="FFFF66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4443364083983057"/>
          <c:y val="2.6071439498630822E-2"/>
          <c:w val="0.52644803379085758"/>
          <c:h val="0.97392856050136922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</c:dPt>
          <c:dPt>
            <c:idx val="1"/>
            <c:bubble3D val="0"/>
            <c:spPr>
              <a:solidFill>
                <a:srgbClr val="FF6600"/>
              </a:solidFill>
            </c:spPr>
          </c:dPt>
          <c:dPt>
            <c:idx val="2"/>
            <c:bubble3D val="0"/>
            <c:spPr>
              <a:solidFill>
                <a:srgbClr val="FFC000"/>
              </a:solidFill>
            </c:spPr>
          </c:dPt>
          <c:dPt>
            <c:idx val="3"/>
            <c:bubble3D val="0"/>
            <c:spPr>
              <a:solidFill>
                <a:srgbClr val="009900"/>
              </a:solidFill>
            </c:spPr>
          </c:dPt>
          <c:dPt>
            <c:idx val="4"/>
            <c:bubble3D val="0"/>
            <c:spPr>
              <a:noFill/>
            </c:spPr>
          </c:dPt>
          <c:val>
            <c:numRef>
              <c:f>'Tableau de bord liquidité MOIS'!$Q$134:$Q$138</c:f>
              <c:numCache>
                <c:formatCode>0</c:formatCode>
                <c:ptCount val="5"/>
                <c:pt idx="0">
                  <c:v>40</c:v>
                </c:pt>
                <c:pt idx="1">
                  <c:v>40</c:v>
                </c:pt>
                <c:pt idx="2" formatCode="General">
                  <c:v>40</c:v>
                </c:pt>
                <c:pt idx="3" formatCode="General">
                  <c:v>40</c:v>
                </c:pt>
                <c:pt idx="4">
                  <c:v>160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spPr>
            <a:scene3d>
              <a:camera prst="orthographicFront"/>
              <a:lightRig rig="threePt" dir="t"/>
            </a:scene3d>
            <a:sp3d prstMaterial="matte"/>
          </c:spPr>
          <c:dPt>
            <c:idx val="0"/>
            <c:bubble3D val="0"/>
            <c:spPr>
              <a:noFill/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1"/>
            <c:bubble3D val="0"/>
            <c:spPr>
              <a:solidFill>
                <a:schemeClr val="tx1"/>
              </a:solidFill>
              <a:scene3d>
                <a:camera prst="orthographicFront"/>
                <a:lightRig rig="threePt" dir="t"/>
              </a:scene3d>
              <a:sp3d prstMaterial="matte"/>
            </c:spPr>
          </c:dPt>
          <c:dPt>
            <c:idx val="2"/>
            <c:bubble3D val="0"/>
            <c:spPr>
              <a:noFill/>
              <a:scene3d>
                <a:camera prst="orthographicFront"/>
                <a:lightRig rig="threePt" dir="t"/>
              </a:scene3d>
              <a:sp3d prstMaterial="matte"/>
            </c:spPr>
          </c:dPt>
          <c:dLbls>
            <c:dLbl>
              <c:idx val="1"/>
              <c:numFmt formatCode="#,##0;\-#,##0" sourceLinked="0"/>
              <c:spPr/>
              <c:txPr>
                <a:bodyPr/>
                <a:lstStyle/>
                <a:p>
                  <a:pPr>
                    <a:defRPr b="1"/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numFmt formatCode="#,##0" sourceLinked="0"/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numRef>
              <c:f>'Tableau de bord liquidité MOIS'!$Q$144:$Q$146</c:f>
              <c:numCache>
                <c:formatCode>0%</c:formatCode>
                <c:ptCount val="3"/>
                <c:pt idx="1">
                  <c:v>0</c:v>
                </c:pt>
              </c:numCache>
            </c:numRef>
          </c:cat>
          <c:val>
            <c:numRef>
              <c:f>'Tableau de bord liquidité MOIS'!$Q$140:$Q$142</c:f>
              <c:numCache>
                <c:formatCode>General</c:formatCode>
                <c:ptCount val="3"/>
                <c:pt idx="0" formatCode="0">
                  <c:v>0</c:v>
                </c:pt>
                <c:pt idx="1">
                  <c:v>1</c:v>
                </c:pt>
                <c:pt idx="2" formatCode="0">
                  <c:v>319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latin typeface="Verdana" pitchFamily="34" charset="0"/>
          <a:ea typeface="Verdana" pitchFamily="34" charset="0"/>
          <a:cs typeface="Verdana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953489940650956E-2"/>
          <c:y val="5.0925925925925923E-2"/>
          <c:w val="0.76106885316152673"/>
          <c:h val="0.8981481481481481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'Tableau de bord liquidité MOIS'!$P$149</c:f>
              <c:strCache>
                <c:ptCount val="1"/>
                <c:pt idx="0">
                  <c:v>Faible</c:v>
                </c:pt>
              </c:strCache>
            </c:strRef>
          </c:tx>
          <c:spPr>
            <a:gradFill flip="none" rotWithShape="1">
              <a:gsLst>
                <a:gs pos="50000">
                  <a:schemeClr val="accent6">
                    <a:lumMod val="40000"/>
                    <a:lumOff val="60000"/>
                  </a:schemeClr>
                </a:gs>
                <a:gs pos="50000">
                  <a:srgbClr val="BE5A09">
                    <a:lumMod val="40000"/>
                    <a:lumOff val="60000"/>
                  </a:srgbClr>
                </a:gs>
                <a:gs pos="0">
                  <a:schemeClr val="accent6">
                    <a:lumMod val="50000"/>
                  </a:schemeClr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</c:spPr>
          <c:invertIfNegative val="0"/>
          <c:val>
            <c:numRef>
              <c:f>'Tableau de bord liquidité MOIS'!$Q$149</c:f>
              <c:numCache>
                <c:formatCode>0%</c:formatCode>
                <c:ptCount val="1"/>
                <c:pt idx="0">
                  <c:v>0.4</c:v>
                </c:pt>
              </c:numCache>
            </c:numRef>
          </c:val>
        </c:ser>
        <c:ser>
          <c:idx val="1"/>
          <c:order val="1"/>
          <c:tx>
            <c:strRef>
              <c:f>'Tableau de bord liquidité MOIS'!$P$150</c:f>
              <c:strCache>
                <c:ptCount val="1"/>
                <c:pt idx="0">
                  <c:v>MB</c:v>
                </c:pt>
              </c:strCache>
            </c:strRef>
          </c:tx>
          <c:spPr>
            <a:gradFill flip="none" rotWithShape="1">
              <a:gsLst>
                <a:gs pos="50000">
                  <a:schemeClr val="accent6">
                    <a:lumMod val="40000"/>
                    <a:lumOff val="60000"/>
                  </a:schemeClr>
                </a:gs>
                <a:gs pos="50000">
                  <a:srgbClr val="BE5A09">
                    <a:lumMod val="40000"/>
                    <a:lumOff val="60000"/>
                  </a:srgbClr>
                </a:gs>
                <a:gs pos="0">
                  <a:schemeClr val="accent6">
                    <a:lumMod val="50000"/>
                  </a:schemeClr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</c:spPr>
          <c:invertIfNegative val="0"/>
          <c:val>
            <c:numRef>
              <c:f>'Tableau de bord liquidité MOIS'!$Q$150</c:f>
              <c:numCache>
                <c:formatCode>0%</c:formatCode>
                <c:ptCount val="1"/>
                <c:pt idx="0">
                  <c:v>0.2</c:v>
                </c:pt>
              </c:numCache>
            </c:numRef>
          </c:val>
        </c:ser>
        <c:ser>
          <c:idx val="2"/>
          <c:order val="2"/>
          <c:tx>
            <c:strRef>
              <c:f>'Tableau de bord liquidité MOIS'!$P$151</c:f>
              <c:strCache>
                <c:ptCount val="1"/>
                <c:pt idx="0">
                  <c:v>B</c:v>
                </c:pt>
              </c:strCache>
            </c:strRef>
          </c:tx>
          <c:spPr>
            <a:gradFill flip="none" rotWithShape="1">
              <a:gsLst>
                <a:gs pos="50000">
                  <a:schemeClr val="accent6">
                    <a:lumMod val="40000"/>
                    <a:lumOff val="60000"/>
                  </a:schemeClr>
                </a:gs>
                <a:gs pos="50000">
                  <a:srgbClr val="BE5A09">
                    <a:lumMod val="40000"/>
                    <a:lumOff val="60000"/>
                  </a:srgbClr>
                </a:gs>
                <a:gs pos="0">
                  <a:schemeClr val="accent6">
                    <a:lumMod val="50000"/>
                  </a:schemeClr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</c:spPr>
          <c:invertIfNegative val="0"/>
          <c:val>
            <c:numRef>
              <c:f>'Tableau de bord liquidité MOIS'!$Q$151</c:f>
              <c:numCache>
                <c:formatCode>0%</c:formatCode>
                <c:ptCount val="1"/>
                <c:pt idx="0">
                  <c:v>0.2</c:v>
                </c:pt>
              </c:numCache>
            </c:numRef>
          </c:val>
        </c:ser>
        <c:ser>
          <c:idx val="3"/>
          <c:order val="3"/>
          <c:tx>
            <c:strRef>
              <c:f>'Tableau de bord liquidité MOIS'!$P$152</c:f>
              <c:strCache>
                <c:ptCount val="1"/>
                <c:pt idx="0">
                  <c:v>TB</c:v>
                </c:pt>
              </c:strCache>
            </c:strRef>
          </c:tx>
          <c:spPr>
            <a:gradFill flip="none" rotWithShape="1">
              <a:gsLst>
                <a:gs pos="50000">
                  <a:schemeClr val="accent6">
                    <a:lumMod val="40000"/>
                    <a:lumOff val="60000"/>
                  </a:schemeClr>
                </a:gs>
                <a:gs pos="50000">
                  <a:srgbClr val="BE5A09">
                    <a:lumMod val="40000"/>
                    <a:lumOff val="60000"/>
                  </a:srgbClr>
                </a:gs>
                <a:gs pos="0">
                  <a:schemeClr val="accent6">
                    <a:lumMod val="50000"/>
                  </a:schemeClr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</c:spPr>
          <c:invertIfNegative val="0"/>
          <c:val>
            <c:numRef>
              <c:f>'Tableau de bord liquidité MOIS'!$Q$152</c:f>
              <c:numCache>
                <c:formatCode>0%</c:formatCode>
                <c:ptCount val="1"/>
                <c:pt idx="0">
                  <c:v>0.2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2929408"/>
        <c:axId val="112939776"/>
      </c:barChart>
      <c:barChart>
        <c:barDir val="col"/>
        <c:grouping val="stacked"/>
        <c:varyColors val="0"/>
        <c:ser>
          <c:idx val="4"/>
          <c:order val="4"/>
          <c:tx>
            <c:strRef>
              <c:f>'Tableau de bord liquidité MOIS'!$P$153</c:f>
              <c:strCache>
                <c:ptCount val="1"/>
                <c:pt idx="0">
                  <c:v>Ratio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-1.0249785780630087E-2"/>
                  <c:y val="-0.7714252834116464"/>
                </c:manualLayout>
              </c:layout>
              <c:spPr/>
              <c:txPr>
                <a:bodyPr/>
                <a:lstStyle/>
                <a:p>
                  <a:pPr>
                    <a:defRPr sz="1000" b="1"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'Tableau de bord liquidité MOIS'!$Q$153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29"/>
        <c:overlap val="100"/>
        <c:axId val="112947200"/>
        <c:axId val="112941312"/>
      </c:barChart>
      <c:lineChart>
        <c:grouping val="standard"/>
        <c:varyColors val="0"/>
        <c:ser>
          <c:idx val="5"/>
          <c:order val="5"/>
          <c:tx>
            <c:strRef>
              <c:f>'Tableau de bord liquidité MOIS'!$P$154</c:f>
              <c:strCache>
                <c:ptCount val="1"/>
                <c:pt idx="0">
                  <c:v>Seuil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dash"/>
            <c:size val="17"/>
            <c:spPr>
              <a:solidFill>
                <a:schemeClr val="tx1"/>
              </a:solidFill>
              <a:ln>
                <a:solidFill>
                  <a:schemeClr val="tx1"/>
                </a:solidFill>
              </a:ln>
            </c:spPr>
          </c:marker>
          <c:val>
            <c:numRef>
              <c:f>'Tableau de bord liquidité MOIS'!$Q$154</c:f>
              <c:numCache>
                <c:formatCode>0%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2947200"/>
        <c:axId val="112941312"/>
      </c:lineChart>
      <c:catAx>
        <c:axId val="112929408"/>
        <c:scaling>
          <c:orientation val="minMax"/>
        </c:scaling>
        <c:delete val="1"/>
        <c:axPos val="b"/>
        <c:majorTickMark val="out"/>
        <c:minorTickMark val="none"/>
        <c:tickLblPos val="nextTo"/>
        <c:crossAx val="112939776"/>
        <c:crosses val="autoZero"/>
        <c:auto val="1"/>
        <c:lblAlgn val="ctr"/>
        <c:lblOffset val="100"/>
        <c:noMultiLvlLbl val="0"/>
      </c:catAx>
      <c:valAx>
        <c:axId val="112939776"/>
        <c:scaling>
          <c:orientation val="minMax"/>
        </c:scaling>
        <c:delete val="1"/>
        <c:axPos val="l"/>
        <c:numFmt formatCode="0%" sourceLinked="1"/>
        <c:majorTickMark val="out"/>
        <c:minorTickMark val="none"/>
        <c:tickLblPos val="nextTo"/>
        <c:crossAx val="112929408"/>
        <c:crosses val="autoZero"/>
        <c:crossBetween val="between"/>
      </c:valAx>
      <c:valAx>
        <c:axId val="112941312"/>
        <c:scaling>
          <c:orientation val="minMax"/>
        </c:scaling>
        <c:delete val="1"/>
        <c:axPos val="r"/>
        <c:numFmt formatCode="0%" sourceLinked="1"/>
        <c:majorTickMark val="out"/>
        <c:minorTickMark val="none"/>
        <c:tickLblPos val="nextTo"/>
        <c:crossAx val="112947200"/>
        <c:crosses val="max"/>
        <c:crossBetween val="between"/>
      </c:valAx>
      <c:catAx>
        <c:axId val="11294720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2941312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latin typeface="Verdana" pitchFamily="34" charset="0"/>
          <a:ea typeface="Verdana" pitchFamily="34" charset="0"/>
          <a:cs typeface="Verdana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843643</xdr:colOff>
      <xdr:row>1</xdr:row>
      <xdr:rowOff>136071</xdr:rowOff>
    </xdr:from>
    <xdr:to>
      <xdr:col>12</xdr:col>
      <xdr:colOff>449035</xdr:colOff>
      <xdr:row>1</xdr:row>
      <xdr:rowOff>136071</xdr:rowOff>
    </xdr:to>
    <xdr:cxnSp macro="">
      <xdr:nvCxnSpPr>
        <xdr:cNvPr id="2" name="Connecteur droit avec flèche 1"/>
        <xdr:cNvCxnSpPr/>
      </xdr:nvCxnSpPr>
      <xdr:spPr>
        <a:xfrm>
          <a:off x="10949668" y="297996"/>
          <a:ext cx="691242" cy="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963705</xdr:colOff>
      <xdr:row>136</xdr:row>
      <xdr:rowOff>58130</xdr:rowOff>
    </xdr:from>
    <xdr:to>
      <xdr:col>14</xdr:col>
      <xdr:colOff>21711</xdr:colOff>
      <xdr:row>159</xdr:row>
      <xdr:rowOff>80543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904875</xdr:colOff>
      <xdr:row>136</xdr:row>
      <xdr:rowOff>113739</xdr:rowOff>
    </xdr:from>
    <xdr:to>
      <xdr:col>5</xdr:col>
      <xdr:colOff>168088</xdr:colOff>
      <xdr:row>154</xdr:row>
      <xdr:rowOff>33057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0.11777</cdr:x>
      <cdr:y>0.58951</cdr:y>
    </cdr:from>
    <cdr:to>
      <cdr:x>0.90927</cdr:x>
      <cdr:y>0.87038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683588" y="2146944"/>
          <a:ext cx="4594378" cy="102290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l"/>
          <a:r>
            <a:rPr lang="fr-FR" sz="1000">
              <a:latin typeface="Verna"/>
            </a:rPr>
            <a:t>	     &lt; 40% Très négatif   	   40%</a:t>
          </a:r>
          <a:r>
            <a:rPr lang="fr-FR" sz="1000" baseline="0">
              <a:latin typeface="Verna"/>
            </a:rPr>
            <a:t> - 80% </a:t>
          </a:r>
          <a:r>
            <a:rPr lang="fr-FR" sz="1000">
              <a:latin typeface="Verna"/>
            </a:rPr>
            <a:t>Négatif</a:t>
          </a:r>
        </a:p>
        <a:p xmlns:a="http://schemas.openxmlformats.org/drawingml/2006/main">
          <a:pPr algn="l"/>
          <a:endParaRPr lang="fr-FR" sz="1000">
            <a:latin typeface="Verna"/>
          </a:endParaRPr>
        </a:p>
        <a:p xmlns:a="http://schemas.openxmlformats.org/drawingml/2006/main">
          <a:pPr algn="l"/>
          <a:r>
            <a:rPr lang="fr-FR" sz="1000">
              <a:latin typeface="Verna"/>
            </a:rPr>
            <a:t>	      80% - 120% Neutre	   &gt;</a:t>
          </a:r>
          <a:r>
            <a:rPr lang="fr-FR" sz="1000" baseline="0">
              <a:latin typeface="Verna"/>
            </a:rPr>
            <a:t> 120% </a:t>
          </a:r>
          <a:r>
            <a:rPr lang="fr-FR" sz="1000">
              <a:latin typeface="Verna"/>
            </a:rPr>
            <a:t>Positif</a:t>
          </a:r>
        </a:p>
      </cdr:txBody>
    </cdr:sp>
  </cdr:relSizeAnchor>
  <cdr:relSizeAnchor xmlns:cdr="http://schemas.openxmlformats.org/drawingml/2006/chartDrawing">
    <cdr:from>
      <cdr:x>0.2529</cdr:x>
      <cdr:y>0.61114</cdr:y>
    </cdr:from>
    <cdr:to>
      <cdr:x>0.29923</cdr:x>
      <cdr:y>0.642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467992" y="2225717"/>
          <a:ext cx="268929" cy="112389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0.24814</cdr:x>
      <cdr:y>0.6838</cdr:y>
    </cdr:from>
    <cdr:to>
      <cdr:x>0.29447</cdr:x>
      <cdr:y>0.71467</cdr:y>
    </cdr:to>
    <cdr:sp macro="" textlink="">
      <cdr:nvSpPr>
        <cdr:cNvPr id="4" name="Rectangle 3"/>
        <cdr:cNvSpPr/>
      </cdr:nvSpPr>
      <cdr:spPr>
        <a:xfrm xmlns:a="http://schemas.openxmlformats.org/drawingml/2006/main">
          <a:off x="1440365" y="2490340"/>
          <a:ext cx="268929" cy="112426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0.53771</cdr:x>
      <cdr:y>0.61895</cdr:y>
    </cdr:from>
    <cdr:to>
      <cdr:x>0.58404</cdr:x>
      <cdr:y>0.64982</cdr:y>
    </cdr:to>
    <cdr:sp macro="" textlink="">
      <cdr:nvSpPr>
        <cdr:cNvPr id="5" name="Rectangle 4"/>
        <cdr:cNvSpPr/>
      </cdr:nvSpPr>
      <cdr:spPr>
        <a:xfrm xmlns:a="http://schemas.openxmlformats.org/drawingml/2006/main">
          <a:off x="3121236" y="2254165"/>
          <a:ext cx="268930" cy="112426"/>
        </a:xfrm>
        <a:prstGeom xmlns:a="http://schemas.openxmlformats.org/drawingml/2006/main" prst="rect">
          <a:avLst/>
        </a:prstGeom>
        <a:solidFill xmlns:a="http://schemas.openxmlformats.org/drawingml/2006/main">
          <a:srgbClr val="FF66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0.53964</cdr:x>
      <cdr:y>0.68686</cdr:y>
    </cdr:from>
    <cdr:to>
      <cdr:x>0.58597</cdr:x>
      <cdr:y>0.71772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3132441" y="2501495"/>
          <a:ext cx="268930" cy="112390"/>
        </a:xfrm>
        <a:prstGeom xmlns:a="http://schemas.openxmlformats.org/drawingml/2006/main" prst="rect">
          <a:avLst/>
        </a:prstGeom>
        <a:solidFill xmlns:a="http://schemas.openxmlformats.org/drawingml/2006/main">
          <a:srgbClr val="009900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%20and%20Settings/SBAH/Local%20Settings/Temporary%20Internet%20Files/Content.Outlook/7CXMNYVN/P5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01%20-%20FINANCES\suivi%20de%20tr&#233;sorerie\suivi%20tr&#233;sorerie%202015\suivi%20de%20LT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131"/>
      <sheetName val="47138-171"/>
      <sheetName val="47132"/>
      <sheetName val="47138 08 DSA"/>
      <sheetName val="47138 07 ASE"/>
      <sheetName val="Comptes"/>
      <sheetName val="Délégation"/>
      <sheetName val="Direction"/>
      <sheetName val="Servic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Délégation sociale</v>
          </cell>
        </row>
        <row r="2">
          <cell r="A2" t="str">
            <v>Délégation des ressources et des finances</v>
          </cell>
        </row>
        <row r="3">
          <cell r="A3" t="str">
            <v>Délégation aux investissements</v>
          </cell>
        </row>
        <row r="4">
          <cell r="A4" t="str">
            <v>Délégation du développement durable</v>
          </cell>
        </row>
        <row r="5">
          <cell r="A5" t="str">
            <v>Délégation à l'animation</v>
          </cell>
        </row>
        <row r="6">
          <cell r="A6" t="str">
            <v>Cabinet du Président</v>
          </cell>
        </row>
        <row r="7">
          <cell r="A7" t="str">
            <v>CRCI</v>
          </cell>
        </row>
      </sheetData>
      <sheetData sheetId="7"/>
      <sheetData sheetId="8"/>
      <sheetData sheetId="9">
        <row r="2">
          <cell r="A2">
            <v>41299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8">
          <cell r="D8">
            <v>2500000</v>
          </cell>
          <cell r="E8">
            <v>2500000</v>
          </cell>
          <cell r="F8">
            <v>2500000</v>
          </cell>
          <cell r="G8">
            <v>2500000</v>
          </cell>
          <cell r="H8">
            <v>2500000</v>
          </cell>
          <cell r="I8">
            <v>2500000</v>
          </cell>
          <cell r="J8">
            <v>2500000</v>
          </cell>
          <cell r="K8">
            <v>2500000</v>
          </cell>
          <cell r="L8">
            <v>2500000</v>
          </cell>
          <cell r="M8">
            <v>2500000</v>
          </cell>
          <cell r="N8">
            <v>2500000</v>
          </cell>
          <cell r="O8">
            <v>2500000</v>
          </cell>
          <cell r="P8">
            <v>2500000</v>
          </cell>
          <cell r="Q8">
            <v>2500000</v>
          </cell>
          <cell r="R8">
            <v>2500000</v>
          </cell>
          <cell r="S8">
            <v>2500000</v>
          </cell>
          <cell r="T8">
            <v>2500000</v>
          </cell>
          <cell r="U8">
            <v>2500000</v>
          </cell>
          <cell r="V8">
            <v>2500000</v>
          </cell>
          <cell r="W8">
            <v>2500000</v>
          </cell>
          <cell r="X8">
            <v>2500000</v>
          </cell>
          <cell r="Y8">
            <v>2500000</v>
          </cell>
          <cell r="Z8">
            <v>2500000</v>
          </cell>
          <cell r="AA8">
            <v>2500000</v>
          </cell>
          <cell r="AB8">
            <v>2500000</v>
          </cell>
          <cell r="AC8">
            <v>2500000</v>
          </cell>
          <cell r="AD8">
            <v>5000000</v>
          </cell>
          <cell r="AE8">
            <v>5000000</v>
          </cell>
          <cell r="AF8">
            <v>5000000</v>
          </cell>
          <cell r="AG8">
            <v>5000000</v>
          </cell>
          <cell r="AH8">
            <v>5000000</v>
          </cell>
          <cell r="AI8">
            <v>5000000</v>
          </cell>
          <cell r="AJ8">
            <v>5000000</v>
          </cell>
          <cell r="AK8">
            <v>5000000</v>
          </cell>
          <cell r="AL8">
            <v>5000000</v>
          </cell>
          <cell r="AM8">
            <v>5000000</v>
          </cell>
          <cell r="AN8">
            <v>5000000</v>
          </cell>
          <cell r="AO8">
            <v>5000000</v>
          </cell>
          <cell r="AP8">
            <v>5000000</v>
          </cell>
          <cell r="AQ8">
            <v>5000000</v>
          </cell>
          <cell r="AR8">
            <v>5000000</v>
          </cell>
          <cell r="AS8">
            <v>5000000</v>
          </cell>
          <cell r="AT8">
            <v>5000000</v>
          </cell>
          <cell r="AU8">
            <v>5000000</v>
          </cell>
          <cell r="AV8">
            <v>5000000</v>
          </cell>
          <cell r="AW8">
            <v>5000000</v>
          </cell>
          <cell r="AX8">
            <v>5000000</v>
          </cell>
          <cell r="AY8">
            <v>5000000</v>
          </cell>
          <cell r="AZ8">
            <v>5000000</v>
          </cell>
          <cell r="BA8">
            <v>5000000</v>
          </cell>
          <cell r="BB8">
            <v>5000000</v>
          </cell>
          <cell r="BC8">
            <v>5000000</v>
          </cell>
        </row>
        <row r="9">
          <cell r="D9"/>
          <cell r="E9"/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>
            <v>1862000</v>
          </cell>
          <cell r="AE9"/>
          <cell r="AF9"/>
          <cell r="AG9">
            <v>800000</v>
          </cell>
          <cell r="AH9"/>
          <cell r="AI9"/>
          <cell r="AJ9"/>
          <cell r="AK9"/>
          <cell r="AL9"/>
          <cell r="AM9"/>
          <cell r="AN9">
            <v>300000</v>
          </cell>
          <cell r="AO9">
            <v>100000</v>
          </cell>
          <cell r="AP9">
            <v>400000</v>
          </cell>
          <cell r="AQ9"/>
          <cell r="AR9"/>
          <cell r="AS9"/>
          <cell r="AT9"/>
          <cell r="AU9"/>
          <cell r="AV9"/>
          <cell r="AW9"/>
          <cell r="AX9"/>
          <cell r="AY9"/>
          <cell r="AZ9"/>
          <cell r="BA9"/>
          <cell r="BB9"/>
          <cell r="BC9"/>
        </row>
        <row r="10">
          <cell r="D10"/>
          <cell r="E10"/>
          <cell r="F10"/>
          <cell r="G10"/>
          <cell r="H10"/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/>
          <cell r="AA10"/>
          <cell r="AB10"/>
          <cell r="AC10"/>
          <cell r="AD10"/>
          <cell r="AE10"/>
          <cell r="AF10"/>
          <cell r="AG10"/>
          <cell r="AH10"/>
          <cell r="AI10"/>
          <cell r="AJ10"/>
          <cell r="AK10"/>
          <cell r="AL10"/>
          <cell r="AM10"/>
          <cell r="AN10"/>
          <cell r="AO10"/>
          <cell r="AP10"/>
          <cell r="AQ10"/>
          <cell r="AR10"/>
          <cell r="AS10"/>
          <cell r="AT10"/>
          <cell r="AU10">
            <v>600000</v>
          </cell>
          <cell r="AV10"/>
          <cell r="AW10"/>
          <cell r="AX10">
            <v>250000</v>
          </cell>
          <cell r="AY10"/>
          <cell r="AZ10"/>
          <cell r="BA10"/>
          <cell r="BB10"/>
          <cell r="BC10"/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Y:\AFFAIRES_FINANCIERES\SYB\Gestion%20de%20la%20Tr&#233;sorerie%20CG27\Plan%20de%20tr&#233;sorerie\2013\Au%20BP%202013\Plan%20de%20tr&#233;sorerie%202013VF%20.xlsm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3" tint="0.79998168889431442"/>
    <pageSetUpPr fitToPage="1"/>
  </sheetPr>
  <dimension ref="A2:FU74"/>
  <sheetViews>
    <sheetView showGridLines="0" zoomScale="70" zoomScaleNormal="70" workbookViewId="0">
      <pane xSplit="5" ySplit="10" topLeftCell="F16" activePane="bottomRight" state="frozen"/>
      <selection pane="topRight" activeCell="F1" sqref="F1"/>
      <selection pane="bottomLeft" activeCell="A11" sqref="A11"/>
      <selection pane="bottomRight" activeCell="G7" sqref="G7"/>
    </sheetView>
  </sheetViews>
  <sheetFormatPr baseColWidth="10" defaultRowHeight="12.75"/>
  <cols>
    <col min="1" max="1" width="3.140625" style="63" customWidth="1"/>
    <col min="2" max="2" width="24.42578125" style="63" bestFit="1" customWidth="1"/>
    <col min="3" max="3" width="14.85546875" style="63" customWidth="1"/>
    <col min="4" max="4" width="33.85546875" style="63" customWidth="1"/>
    <col min="5" max="5" width="78.7109375" style="63" customWidth="1"/>
    <col min="6" max="57" width="16.28515625" style="66" customWidth="1"/>
    <col min="58" max="58" width="3" style="66" customWidth="1"/>
    <col min="59" max="59" width="15.7109375" style="66" customWidth="1"/>
    <col min="60" max="60" width="8.28515625" style="69" customWidth="1"/>
    <col min="61" max="61" width="11.42578125" style="69" customWidth="1"/>
    <col min="62" max="62" width="15.5703125" style="69" customWidth="1"/>
    <col min="63" max="65" width="11.42578125" style="69" customWidth="1"/>
    <col min="66" max="66" width="3.140625" style="69" customWidth="1"/>
    <col min="67" max="67" width="19" style="69" customWidth="1"/>
    <col min="68" max="68" width="26.7109375" style="69" customWidth="1"/>
    <col min="69" max="120" width="16.28515625" style="69" customWidth="1"/>
    <col min="121" max="121" width="4.85546875" style="69" customWidth="1"/>
    <col min="122" max="122" width="16.28515625" style="69" customWidth="1"/>
    <col min="123" max="123" width="11.42578125" style="69"/>
    <col min="124" max="124" width="13.7109375" style="69" customWidth="1"/>
    <col min="125" max="125" width="31.28515625" style="69" customWidth="1"/>
    <col min="126" max="131" width="16.28515625" style="69" customWidth="1"/>
    <col min="132" max="132" width="16.28515625" style="69" bestFit="1" customWidth="1"/>
    <col min="133" max="177" width="16.28515625" style="69" customWidth="1"/>
    <col min="178" max="16384" width="11.42578125" style="69"/>
  </cols>
  <sheetData>
    <row r="2" spans="1:177" ht="18">
      <c r="C2" s="64" t="s">
        <v>28</v>
      </c>
      <c r="D2" s="65">
        <v>2015</v>
      </c>
      <c r="G2" s="67"/>
      <c r="H2" s="68"/>
      <c r="K2" s="69"/>
      <c r="L2" s="70" t="s">
        <v>0</v>
      </c>
      <c r="M2" s="71"/>
    </row>
    <row r="3" spans="1:177" ht="16.5" thickBot="1">
      <c r="C3" s="64" t="s">
        <v>1</v>
      </c>
      <c r="D3" s="72">
        <f ca="1">NOW()</f>
        <v>42326.693621412036</v>
      </c>
      <c r="AL3" s="67"/>
      <c r="DV3" s="73"/>
      <c r="FU3" s="74">
        <v>42369</v>
      </c>
    </row>
    <row r="4" spans="1:177" ht="14.25" thickTop="1" thickBot="1">
      <c r="C4" s="75" t="s">
        <v>2</v>
      </c>
      <c r="D4" s="76"/>
      <c r="E4" s="77"/>
      <c r="F4" s="78">
        <v>1</v>
      </c>
      <c r="G4" s="79">
        <v>2</v>
      </c>
      <c r="H4" s="79">
        <v>3</v>
      </c>
      <c r="I4" s="78">
        <v>4</v>
      </c>
      <c r="J4" s="79">
        <v>5</v>
      </c>
      <c r="K4" s="79">
        <v>6</v>
      </c>
      <c r="L4" s="78">
        <v>7</v>
      </c>
      <c r="M4" s="79">
        <v>8</v>
      </c>
      <c r="N4" s="79">
        <v>9</v>
      </c>
      <c r="O4" s="78">
        <v>10</v>
      </c>
      <c r="P4" s="79">
        <v>11</v>
      </c>
      <c r="Q4" s="79">
        <v>12</v>
      </c>
      <c r="R4" s="78">
        <v>13</v>
      </c>
      <c r="S4" s="79">
        <v>14</v>
      </c>
      <c r="T4" s="79">
        <v>15</v>
      </c>
      <c r="U4" s="78">
        <v>16</v>
      </c>
      <c r="V4" s="79">
        <v>17</v>
      </c>
      <c r="W4" s="79">
        <v>18</v>
      </c>
      <c r="X4" s="78">
        <v>19</v>
      </c>
      <c r="Y4" s="79">
        <v>20</v>
      </c>
      <c r="Z4" s="79">
        <v>21</v>
      </c>
      <c r="AA4" s="78">
        <v>22</v>
      </c>
      <c r="AB4" s="79">
        <v>23</v>
      </c>
      <c r="AC4" s="79">
        <v>24</v>
      </c>
      <c r="AD4" s="78">
        <v>25</v>
      </c>
      <c r="AE4" s="79">
        <v>26</v>
      </c>
      <c r="AF4" s="79">
        <v>27</v>
      </c>
      <c r="AG4" s="78">
        <v>28</v>
      </c>
      <c r="AH4" s="79">
        <v>29</v>
      </c>
      <c r="AI4" s="79">
        <v>30</v>
      </c>
      <c r="AJ4" s="78">
        <v>31</v>
      </c>
      <c r="AK4" s="79">
        <v>32</v>
      </c>
      <c r="AL4" s="79">
        <v>33</v>
      </c>
      <c r="AM4" s="78">
        <v>34</v>
      </c>
      <c r="AN4" s="79">
        <v>35</v>
      </c>
      <c r="AO4" s="79">
        <v>36</v>
      </c>
      <c r="AP4" s="78">
        <v>37</v>
      </c>
      <c r="AQ4" s="79">
        <v>38</v>
      </c>
      <c r="AR4" s="79">
        <v>39</v>
      </c>
      <c r="AS4" s="78">
        <v>40</v>
      </c>
      <c r="AT4" s="79">
        <v>41</v>
      </c>
      <c r="AU4" s="79">
        <v>42</v>
      </c>
      <c r="AV4" s="78">
        <v>43</v>
      </c>
      <c r="AW4" s="79">
        <v>44</v>
      </c>
      <c r="AX4" s="79">
        <v>45</v>
      </c>
      <c r="AY4" s="78">
        <v>46</v>
      </c>
      <c r="AZ4" s="79">
        <v>47</v>
      </c>
      <c r="BA4" s="79">
        <v>48</v>
      </c>
      <c r="BB4" s="78">
        <v>49</v>
      </c>
      <c r="BC4" s="79">
        <v>50</v>
      </c>
      <c r="BD4" s="79">
        <v>51</v>
      </c>
      <c r="BE4" s="78">
        <v>52</v>
      </c>
      <c r="BO4" s="75" t="s">
        <v>2</v>
      </c>
      <c r="BP4" s="76"/>
      <c r="BQ4" s="80">
        <v>1</v>
      </c>
      <c r="BR4" s="81">
        <v>2</v>
      </c>
      <c r="BS4" s="81">
        <v>3</v>
      </c>
      <c r="BT4" s="80">
        <v>4</v>
      </c>
      <c r="BU4" s="81">
        <v>5</v>
      </c>
      <c r="BV4" s="81">
        <v>6</v>
      </c>
      <c r="BW4" s="80">
        <v>7</v>
      </c>
      <c r="BX4" s="81">
        <v>8</v>
      </c>
      <c r="BY4" s="81">
        <v>9</v>
      </c>
      <c r="BZ4" s="80">
        <v>10</v>
      </c>
      <c r="CA4" s="81">
        <v>11</v>
      </c>
      <c r="CB4" s="81">
        <v>12</v>
      </c>
      <c r="CC4" s="80">
        <v>13</v>
      </c>
      <c r="CD4" s="81">
        <v>14</v>
      </c>
      <c r="CE4" s="81">
        <v>15</v>
      </c>
      <c r="CF4" s="80">
        <v>16</v>
      </c>
      <c r="CG4" s="81">
        <v>17</v>
      </c>
      <c r="CH4" s="81">
        <v>18</v>
      </c>
      <c r="CI4" s="80">
        <v>19</v>
      </c>
      <c r="CJ4" s="81">
        <v>20</v>
      </c>
      <c r="CK4" s="81">
        <v>21</v>
      </c>
      <c r="CL4" s="80">
        <v>22</v>
      </c>
      <c r="CM4" s="81">
        <v>23</v>
      </c>
      <c r="CN4" s="81">
        <v>24</v>
      </c>
      <c r="CO4" s="80">
        <v>25</v>
      </c>
      <c r="CP4" s="81">
        <v>26</v>
      </c>
      <c r="CQ4" s="81">
        <v>27</v>
      </c>
      <c r="CR4" s="80">
        <v>28</v>
      </c>
      <c r="CS4" s="81">
        <v>29</v>
      </c>
      <c r="CT4" s="81">
        <v>30</v>
      </c>
      <c r="CU4" s="80">
        <v>31</v>
      </c>
      <c r="CV4" s="81">
        <v>32</v>
      </c>
      <c r="CW4" s="81">
        <v>33</v>
      </c>
      <c r="CX4" s="80">
        <v>34</v>
      </c>
      <c r="CY4" s="81">
        <v>35</v>
      </c>
      <c r="CZ4" s="81">
        <v>36</v>
      </c>
      <c r="DA4" s="80">
        <v>37</v>
      </c>
      <c r="DB4" s="81">
        <v>38</v>
      </c>
      <c r="DC4" s="81">
        <v>39</v>
      </c>
      <c r="DD4" s="80">
        <v>40</v>
      </c>
      <c r="DE4" s="81">
        <v>41</v>
      </c>
      <c r="DF4" s="81">
        <v>42</v>
      </c>
      <c r="DG4" s="80">
        <v>43</v>
      </c>
      <c r="DH4" s="81">
        <v>44</v>
      </c>
      <c r="DI4" s="81">
        <v>45</v>
      </c>
      <c r="DJ4" s="80">
        <v>46</v>
      </c>
      <c r="DK4" s="81">
        <v>47</v>
      </c>
      <c r="DL4" s="81">
        <v>48</v>
      </c>
      <c r="DM4" s="80">
        <v>49</v>
      </c>
      <c r="DN4" s="81">
        <v>50</v>
      </c>
      <c r="DO4" s="81">
        <v>51</v>
      </c>
      <c r="DP4" s="80">
        <v>52</v>
      </c>
      <c r="DQ4" s="66"/>
      <c r="DR4" s="66"/>
      <c r="DT4" s="75" t="s">
        <v>2</v>
      </c>
      <c r="DU4" s="82">
        <v>2014</v>
      </c>
      <c r="DV4" s="80">
        <v>1</v>
      </c>
      <c r="DW4" s="81">
        <v>2</v>
      </c>
      <c r="DX4" s="81">
        <v>3</v>
      </c>
      <c r="DY4" s="80">
        <v>4</v>
      </c>
      <c r="DZ4" s="81">
        <v>5</v>
      </c>
      <c r="EA4" s="81">
        <v>6</v>
      </c>
      <c r="EB4" s="80">
        <v>7</v>
      </c>
      <c r="EC4" s="81">
        <v>8</v>
      </c>
      <c r="ED4" s="81">
        <v>9</v>
      </c>
      <c r="EE4" s="80">
        <v>10</v>
      </c>
      <c r="EF4" s="81">
        <v>11</v>
      </c>
      <c r="EG4" s="81">
        <v>12</v>
      </c>
      <c r="EH4" s="80">
        <v>13</v>
      </c>
      <c r="EI4" s="81">
        <v>14</v>
      </c>
      <c r="EJ4" s="81">
        <v>15</v>
      </c>
      <c r="EK4" s="80">
        <v>16</v>
      </c>
      <c r="EL4" s="81">
        <v>17</v>
      </c>
      <c r="EM4" s="81">
        <v>18</v>
      </c>
      <c r="EN4" s="80">
        <v>19</v>
      </c>
      <c r="EO4" s="81">
        <v>20</v>
      </c>
      <c r="EP4" s="81">
        <v>21</v>
      </c>
      <c r="EQ4" s="80">
        <v>22</v>
      </c>
      <c r="ER4" s="81">
        <v>23</v>
      </c>
      <c r="ES4" s="81">
        <v>24</v>
      </c>
      <c r="ET4" s="80">
        <v>25</v>
      </c>
      <c r="EU4" s="81">
        <v>26</v>
      </c>
      <c r="EV4" s="81">
        <v>27</v>
      </c>
      <c r="EW4" s="80">
        <v>28</v>
      </c>
      <c r="EX4" s="81">
        <v>29</v>
      </c>
      <c r="EY4" s="81">
        <v>30</v>
      </c>
      <c r="EZ4" s="80">
        <v>31</v>
      </c>
      <c r="FA4" s="81">
        <v>32</v>
      </c>
      <c r="FB4" s="81">
        <v>33</v>
      </c>
      <c r="FC4" s="80">
        <v>34</v>
      </c>
      <c r="FD4" s="81">
        <v>35</v>
      </c>
      <c r="FE4" s="81">
        <v>36</v>
      </c>
      <c r="FF4" s="80">
        <v>37</v>
      </c>
      <c r="FG4" s="81">
        <v>38</v>
      </c>
      <c r="FH4" s="81">
        <v>39</v>
      </c>
      <c r="FI4" s="80">
        <v>40</v>
      </c>
      <c r="FJ4" s="81">
        <v>41</v>
      </c>
      <c r="FK4" s="81">
        <v>42</v>
      </c>
      <c r="FL4" s="80">
        <v>43</v>
      </c>
      <c r="FM4" s="81">
        <v>44</v>
      </c>
      <c r="FN4" s="81">
        <v>45</v>
      </c>
      <c r="FO4" s="80">
        <v>46</v>
      </c>
      <c r="FP4" s="81">
        <v>47</v>
      </c>
      <c r="FQ4" s="81">
        <v>48</v>
      </c>
      <c r="FR4" s="80">
        <v>49</v>
      </c>
      <c r="FS4" s="81">
        <v>50</v>
      </c>
      <c r="FT4" s="81">
        <v>51</v>
      </c>
      <c r="FU4" s="80">
        <v>52</v>
      </c>
    </row>
    <row r="5" spans="1:177" ht="13.5" thickTop="1">
      <c r="C5" s="83"/>
      <c r="D5" s="84" t="s">
        <v>26</v>
      </c>
      <c r="E5" s="77"/>
      <c r="F5" s="85">
        <f>DATEVALUE("01/01/"&amp;ANNEE_EN_COURS)</f>
        <v>42005</v>
      </c>
      <c r="G5" s="85">
        <f>F6+1</f>
        <v>42009</v>
      </c>
      <c r="H5" s="85">
        <f t="shared" ref="H5:BE5" si="0">G6+1</f>
        <v>42016</v>
      </c>
      <c r="I5" s="85">
        <f t="shared" si="0"/>
        <v>42023</v>
      </c>
      <c r="J5" s="85">
        <f t="shared" si="0"/>
        <v>42030</v>
      </c>
      <c r="K5" s="85">
        <f t="shared" si="0"/>
        <v>42037</v>
      </c>
      <c r="L5" s="85">
        <f t="shared" si="0"/>
        <v>42044</v>
      </c>
      <c r="M5" s="85">
        <f t="shared" si="0"/>
        <v>42051</v>
      </c>
      <c r="N5" s="85">
        <f t="shared" si="0"/>
        <v>42058</v>
      </c>
      <c r="O5" s="85">
        <f t="shared" si="0"/>
        <v>42065</v>
      </c>
      <c r="P5" s="85">
        <f t="shared" si="0"/>
        <v>42072</v>
      </c>
      <c r="Q5" s="85">
        <f t="shared" si="0"/>
        <v>42079</v>
      </c>
      <c r="R5" s="85">
        <f t="shared" si="0"/>
        <v>42086</v>
      </c>
      <c r="S5" s="85">
        <f t="shared" si="0"/>
        <v>42093</v>
      </c>
      <c r="T5" s="85">
        <f t="shared" si="0"/>
        <v>42100</v>
      </c>
      <c r="U5" s="85">
        <f t="shared" si="0"/>
        <v>42107</v>
      </c>
      <c r="V5" s="85">
        <f t="shared" si="0"/>
        <v>42114</v>
      </c>
      <c r="W5" s="85">
        <f t="shared" si="0"/>
        <v>42121</v>
      </c>
      <c r="X5" s="85">
        <f t="shared" si="0"/>
        <v>42128</v>
      </c>
      <c r="Y5" s="85">
        <f t="shared" si="0"/>
        <v>42135</v>
      </c>
      <c r="Z5" s="85">
        <f t="shared" si="0"/>
        <v>42142</v>
      </c>
      <c r="AA5" s="85">
        <f t="shared" si="0"/>
        <v>42149</v>
      </c>
      <c r="AB5" s="85">
        <f t="shared" si="0"/>
        <v>42156</v>
      </c>
      <c r="AC5" s="85">
        <f t="shared" si="0"/>
        <v>42163</v>
      </c>
      <c r="AD5" s="85">
        <f t="shared" si="0"/>
        <v>42170</v>
      </c>
      <c r="AE5" s="85">
        <f t="shared" si="0"/>
        <v>42177</v>
      </c>
      <c r="AF5" s="85">
        <f t="shared" si="0"/>
        <v>42184</v>
      </c>
      <c r="AG5" s="85">
        <f t="shared" si="0"/>
        <v>42191</v>
      </c>
      <c r="AH5" s="85">
        <f t="shared" si="0"/>
        <v>42198</v>
      </c>
      <c r="AI5" s="85">
        <f t="shared" si="0"/>
        <v>42205</v>
      </c>
      <c r="AJ5" s="85">
        <f t="shared" si="0"/>
        <v>42212</v>
      </c>
      <c r="AK5" s="85">
        <f t="shared" si="0"/>
        <v>42219</v>
      </c>
      <c r="AL5" s="85">
        <f t="shared" si="0"/>
        <v>42226</v>
      </c>
      <c r="AM5" s="85">
        <f t="shared" si="0"/>
        <v>42233</v>
      </c>
      <c r="AN5" s="85">
        <f t="shared" si="0"/>
        <v>42240</v>
      </c>
      <c r="AO5" s="85">
        <f t="shared" si="0"/>
        <v>42247</v>
      </c>
      <c r="AP5" s="85">
        <f t="shared" si="0"/>
        <v>42254</v>
      </c>
      <c r="AQ5" s="85">
        <f t="shared" si="0"/>
        <v>42261</v>
      </c>
      <c r="AR5" s="85">
        <f t="shared" si="0"/>
        <v>42268</v>
      </c>
      <c r="AS5" s="85">
        <f t="shared" si="0"/>
        <v>42275</v>
      </c>
      <c r="AT5" s="85">
        <f t="shared" si="0"/>
        <v>42282</v>
      </c>
      <c r="AU5" s="85">
        <f t="shared" si="0"/>
        <v>42289</v>
      </c>
      <c r="AV5" s="85">
        <f t="shared" si="0"/>
        <v>42296</v>
      </c>
      <c r="AW5" s="85">
        <f t="shared" si="0"/>
        <v>42303</v>
      </c>
      <c r="AX5" s="85">
        <f t="shared" si="0"/>
        <v>42310</v>
      </c>
      <c r="AY5" s="85">
        <f t="shared" si="0"/>
        <v>42317</v>
      </c>
      <c r="AZ5" s="85">
        <f t="shared" si="0"/>
        <v>42324</v>
      </c>
      <c r="BA5" s="85">
        <f t="shared" si="0"/>
        <v>42331</v>
      </c>
      <c r="BB5" s="85">
        <f t="shared" si="0"/>
        <v>42338</v>
      </c>
      <c r="BC5" s="85">
        <f t="shared" si="0"/>
        <v>42345</v>
      </c>
      <c r="BD5" s="85">
        <f t="shared" si="0"/>
        <v>42352</v>
      </c>
      <c r="BE5" s="85">
        <f t="shared" si="0"/>
        <v>42359</v>
      </c>
      <c r="BO5" s="83"/>
      <c r="BP5" s="84" t="s">
        <v>26</v>
      </c>
      <c r="BQ5" s="86">
        <f>DATEVALUE("01/01/"&amp;ANNEE_EN_COURS)</f>
        <v>42005</v>
      </c>
      <c r="BR5" s="86">
        <f>BQ6+1</f>
        <v>42009</v>
      </c>
      <c r="BS5" s="86">
        <f t="shared" ref="BS5" si="1">BR6+1</f>
        <v>42016</v>
      </c>
      <c r="BT5" s="86">
        <f t="shared" ref="BT5" si="2">BS6+1</f>
        <v>42023</v>
      </c>
      <c r="BU5" s="86">
        <f t="shared" ref="BU5" si="3">BT6+1</f>
        <v>42030</v>
      </c>
      <c r="BV5" s="86">
        <f t="shared" ref="BV5" si="4">BU6+1</f>
        <v>42037</v>
      </c>
      <c r="BW5" s="86">
        <f t="shared" ref="BW5" si="5">BV6+1</f>
        <v>42044</v>
      </c>
      <c r="BX5" s="86">
        <f t="shared" ref="BX5" si="6">BW6+1</f>
        <v>42051</v>
      </c>
      <c r="BY5" s="86">
        <f t="shared" ref="BY5" si="7">BX6+1</f>
        <v>42058</v>
      </c>
      <c r="BZ5" s="86">
        <f t="shared" ref="BZ5" si="8">BY6+1</f>
        <v>42065</v>
      </c>
      <c r="CA5" s="86">
        <f t="shared" ref="CA5" si="9">BZ6+1</f>
        <v>42072</v>
      </c>
      <c r="CB5" s="86">
        <f t="shared" ref="CB5" si="10">CA6+1</f>
        <v>42079</v>
      </c>
      <c r="CC5" s="86">
        <f t="shared" ref="CC5" si="11">CB6+1</f>
        <v>42086</v>
      </c>
      <c r="CD5" s="86">
        <f t="shared" ref="CD5" si="12">CC6+1</f>
        <v>42093</v>
      </c>
      <c r="CE5" s="86">
        <f t="shared" ref="CE5" si="13">CD6+1</f>
        <v>42100</v>
      </c>
      <c r="CF5" s="86">
        <f t="shared" ref="CF5" si="14">CE6+1</f>
        <v>42107</v>
      </c>
      <c r="CG5" s="86">
        <f t="shared" ref="CG5" si="15">CF6+1</f>
        <v>42114</v>
      </c>
      <c r="CH5" s="86">
        <f t="shared" ref="CH5" si="16">CG6+1</f>
        <v>42121</v>
      </c>
      <c r="CI5" s="86">
        <f t="shared" ref="CI5" si="17">CH6+1</f>
        <v>42128</v>
      </c>
      <c r="CJ5" s="86">
        <f t="shared" ref="CJ5" si="18">CI6+1</f>
        <v>42135</v>
      </c>
      <c r="CK5" s="86">
        <f t="shared" ref="CK5" si="19">CJ6+1</f>
        <v>42142</v>
      </c>
      <c r="CL5" s="86">
        <f t="shared" ref="CL5" si="20">CK6+1</f>
        <v>42149</v>
      </c>
      <c r="CM5" s="86">
        <f t="shared" ref="CM5" si="21">CL6+1</f>
        <v>42156</v>
      </c>
      <c r="CN5" s="86">
        <f t="shared" ref="CN5" si="22">CM6+1</f>
        <v>42163</v>
      </c>
      <c r="CO5" s="86">
        <f t="shared" ref="CO5" si="23">CN6+1</f>
        <v>42170</v>
      </c>
      <c r="CP5" s="86">
        <f t="shared" ref="CP5" si="24">CO6+1</f>
        <v>42177</v>
      </c>
      <c r="CQ5" s="86">
        <f t="shared" ref="CQ5" si="25">CP6+1</f>
        <v>42184</v>
      </c>
      <c r="CR5" s="86">
        <f t="shared" ref="CR5" si="26">CQ6+1</f>
        <v>42191</v>
      </c>
      <c r="CS5" s="86">
        <f t="shared" ref="CS5" si="27">CR6+1</f>
        <v>42198</v>
      </c>
      <c r="CT5" s="86">
        <f t="shared" ref="CT5" si="28">CS6+1</f>
        <v>42205</v>
      </c>
      <c r="CU5" s="86">
        <f t="shared" ref="CU5" si="29">CT6+1</f>
        <v>42212</v>
      </c>
      <c r="CV5" s="86">
        <f t="shared" ref="CV5" si="30">CU6+1</f>
        <v>42219</v>
      </c>
      <c r="CW5" s="86">
        <f t="shared" ref="CW5" si="31">CV6+1</f>
        <v>42226</v>
      </c>
      <c r="CX5" s="86">
        <f t="shared" ref="CX5" si="32">CW6+1</f>
        <v>42233</v>
      </c>
      <c r="CY5" s="86">
        <f t="shared" ref="CY5" si="33">CX6+1</f>
        <v>42240</v>
      </c>
      <c r="CZ5" s="86">
        <f t="shared" ref="CZ5" si="34">CY6+1</f>
        <v>42247</v>
      </c>
      <c r="DA5" s="86">
        <f t="shared" ref="DA5" si="35">CZ6+1</f>
        <v>42254</v>
      </c>
      <c r="DB5" s="86">
        <f t="shared" ref="DB5" si="36">DA6+1</f>
        <v>42261</v>
      </c>
      <c r="DC5" s="86">
        <f t="shared" ref="DC5" si="37">DB6+1</f>
        <v>42268</v>
      </c>
      <c r="DD5" s="86">
        <f t="shared" ref="DD5" si="38">DC6+1</f>
        <v>42275</v>
      </c>
      <c r="DE5" s="86">
        <f t="shared" ref="DE5" si="39">DD6+1</f>
        <v>42282</v>
      </c>
      <c r="DF5" s="86">
        <f t="shared" ref="DF5" si="40">DE6+1</f>
        <v>42289</v>
      </c>
      <c r="DG5" s="86">
        <f t="shared" ref="DG5" si="41">DF6+1</f>
        <v>42296</v>
      </c>
      <c r="DH5" s="86">
        <f t="shared" ref="DH5" si="42">DG6+1</f>
        <v>42303</v>
      </c>
      <c r="DI5" s="86">
        <f t="shared" ref="DI5" si="43">DH6+1</f>
        <v>42310</v>
      </c>
      <c r="DJ5" s="86">
        <f t="shared" ref="DJ5" si="44">DI6+1</f>
        <v>42317</v>
      </c>
      <c r="DK5" s="86">
        <f t="shared" ref="DK5" si="45">DJ6+1</f>
        <v>42324</v>
      </c>
      <c r="DL5" s="86">
        <f t="shared" ref="DL5" si="46">DK6+1</f>
        <v>42331</v>
      </c>
      <c r="DM5" s="86">
        <f t="shared" ref="DM5" si="47">DL6+1</f>
        <v>42338</v>
      </c>
      <c r="DN5" s="86">
        <f t="shared" ref="DN5" si="48">DM6+1</f>
        <v>42345</v>
      </c>
      <c r="DO5" s="86">
        <f t="shared" ref="DO5" si="49">DN6+1</f>
        <v>42352</v>
      </c>
      <c r="DP5" s="86">
        <f t="shared" ref="DP5" si="50">DO6+1</f>
        <v>42359</v>
      </c>
      <c r="DQ5" s="66"/>
      <c r="DR5" s="66"/>
      <c r="DT5" s="83" t="s">
        <v>72</v>
      </c>
      <c r="DU5" s="84" t="s">
        <v>26</v>
      </c>
      <c r="DV5" s="86">
        <v>42005</v>
      </c>
      <c r="DW5" s="86">
        <v>42009</v>
      </c>
      <c r="DX5" s="86">
        <v>42016</v>
      </c>
      <c r="DY5" s="86">
        <v>42023</v>
      </c>
      <c r="DZ5" s="86">
        <v>42030</v>
      </c>
      <c r="EA5" s="86">
        <v>42037</v>
      </c>
      <c r="EB5" s="86">
        <v>42044</v>
      </c>
      <c r="EC5" s="86">
        <v>42051</v>
      </c>
      <c r="ED5" s="86">
        <v>42058</v>
      </c>
      <c r="EE5" s="86">
        <v>42065</v>
      </c>
      <c r="EF5" s="86">
        <v>42072</v>
      </c>
      <c r="EG5" s="86">
        <v>42079</v>
      </c>
      <c r="EH5" s="86">
        <v>42086</v>
      </c>
      <c r="EI5" s="86">
        <v>42093</v>
      </c>
      <c r="EJ5" s="86">
        <v>42100</v>
      </c>
      <c r="EK5" s="86">
        <v>42107</v>
      </c>
      <c r="EL5" s="86">
        <v>42114</v>
      </c>
      <c r="EM5" s="86">
        <v>42121</v>
      </c>
      <c r="EN5" s="86">
        <v>42128</v>
      </c>
      <c r="EO5" s="86">
        <v>42135</v>
      </c>
      <c r="EP5" s="86">
        <v>42142</v>
      </c>
      <c r="EQ5" s="86">
        <v>42149</v>
      </c>
      <c r="ER5" s="86">
        <v>42156</v>
      </c>
      <c r="ES5" s="86">
        <v>42163</v>
      </c>
      <c r="ET5" s="86">
        <v>42170</v>
      </c>
      <c r="EU5" s="86">
        <v>42177</v>
      </c>
      <c r="EV5" s="86">
        <v>42184</v>
      </c>
      <c r="EW5" s="86">
        <v>42191</v>
      </c>
      <c r="EX5" s="86">
        <v>42198</v>
      </c>
      <c r="EY5" s="86">
        <v>42205</v>
      </c>
      <c r="EZ5" s="86">
        <v>42212</v>
      </c>
      <c r="FA5" s="86">
        <v>42219</v>
      </c>
      <c r="FB5" s="86">
        <v>42226</v>
      </c>
      <c r="FC5" s="86">
        <v>42233</v>
      </c>
      <c r="FD5" s="86">
        <v>42240</v>
      </c>
      <c r="FE5" s="86">
        <v>42247</v>
      </c>
      <c r="FF5" s="86">
        <v>42254</v>
      </c>
      <c r="FG5" s="86">
        <v>42261</v>
      </c>
      <c r="FH5" s="86">
        <v>42268</v>
      </c>
      <c r="FI5" s="86">
        <v>42275</v>
      </c>
      <c r="FJ5" s="86">
        <v>42282</v>
      </c>
      <c r="FK5" s="86">
        <v>42289</v>
      </c>
      <c r="FL5" s="86">
        <v>42296</v>
      </c>
      <c r="FM5" s="86">
        <v>42303</v>
      </c>
      <c r="FN5" s="86">
        <v>42310</v>
      </c>
      <c r="FO5" s="86">
        <v>42317</v>
      </c>
      <c r="FP5" s="86">
        <v>42324</v>
      </c>
      <c r="FQ5" s="86">
        <v>42331</v>
      </c>
      <c r="FR5" s="86">
        <v>42338</v>
      </c>
      <c r="FS5" s="86">
        <v>42345</v>
      </c>
      <c r="FT5" s="86">
        <v>42352</v>
      </c>
      <c r="FU5" s="86">
        <v>42359</v>
      </c>
    </row>
    <row r="6" spans="1:177" ht="14.25" customHeight="1" thickBot="1">
      <c r="C6" s="87"/>
      <c r="D6" s="84" t="s">
        <v>27</v>
      </c>
      <c r="E6" s="88"/>
      <c r="F6" s="89">
        <f>("1/1/"&amp; ANNEE_EN_COURS)-0-WEEKDAY("1/1/"&amp;ANNEE_EN_COURS,2)+7*F$4</f>
        <v>42008</v>
      </c>
      <c r="G6" s="90">
        <f t="shared" ref="G6:AK6" si="51">("1/1/"&amp; ANNEE_EN_COURS)-0-WEEKDAY("1/1/"&amp;ANNEE_EN_COURS,2)+7*G$4</f>
        <v>42015</v>
      </c>
      <c r="H6" s="91">
        <f t="shared" si="51"/>
        <v>42022</v>
      </c>
      <c r="I6" s="90">
        <f t="shared" si="51"/>
        <v>42029</v>
      </c>
      <c r="J6" s="90">
        <f t="shared" si="51"/>
        <v>42036</v>
      </c>
      <c r="K6" s="90">
        <f t="shared" si="51"/>
        <v>42043</v>
      </c>
      <c r="L6" s="90">
        <f t="shared" si="51"/>
        <v>42050</v>
      </c>
      <c r="M6" s="90">
        <f t="shared" si="51"/>
        <v>42057</v>
      </c>
      <c r="N6" s="92">
        <f t="shared" si="51"/>
        <v>42064</v>
      </c>
      <c r="O6" s="90">
        <f t="shared" si="51"/>
        <v>42071</v>
      </c>
      <c r="P6" s="90">
        <f t="shared" si="51"/>
        <v>42078</v>
      </c>
      <c r="Q6" s="90">
        <f t="shared" si="51"/>
        <v>42085</v>
      </c>
      <c r="R6" s="90">
        <f t="shared" si="51"/>
        <v>42092</v>
      </c>
      <c r="S6" s="90">
        <f t="shared" si="51"/>
        <v>42099</v>
      </c>
      <c r="T6" s="90">
        <f t="shared" si="51"/>
        <v>42106</v>
      </c>
      <c r="U6" s="90">
        <f t="shared" si="51"/>
        <v>42113</v>
      </c>
      <c r="V6" s="90">
        <f t="shared" si="51"/>
        <v>42120</v>
      </c>
      <c r="W6" s="90">
        <f t="shared" si="51"/>
        <v>42127</v>
      </c>
      <c r="X6" s="90">
        <f t="shared" si="51"/>
        <v>42134</v>
      </c>
      <c r="Y6" s="90">
        <f t="shared" si="51"/>
        <v>42141</v>
      </c>
      <c r="Z6" s="90">
        <f t="shared" si="51"/>
        <v>42148</v>
      </c>
      <c r="AA6" s="90">
        <f t="shared" si="51"/>
        <v>42155</v>
      </c>
      <c r="AB6" s="90">
        <f t="shared" si="51"/>
        <v>42162</v>
      </c>
      <c r="AC6" s="90">
        <f t="shared" si="51"/>
        <v>42169</v>
      </c>
      <c r="AD6" s="90">
        <f t="shared" si="51"/>
        <v>42176</v>
      </c>
      <c r="AE6" s="90">
        <f t="shared" si="51"/>
        <v>42183</v>
      </c>
      <c r="AF6" s="90">
        <f t="shared" si="51"/>
        <v>42190</v>
      </c>
      <c r="AG6" s="90">
        <f t="shared" si="51"/>
        <v>42197</v>
      </c>
      <c r="AH6" s="90">
        <f t="shared" si="51"/>
        <v>42204</v>
      </c>
      <c r="AI6" s="90">
        <f t="shared" si="51"/>
        <v>42211</v>
      </c>
      <c r="AJ6" s="90">
        <f t="shared" si="51"/>
        <v>42218</v>
      </c>
      <c r="AK6" s="90">
        <f t="shared" si="51"/>
        <v>42225</v>
      </c>
      <c r="AL6" s="90">
        <f t="shared" ref="AL6:BE6" si="52">("1/1/"&amp; ANNEE_EN_COURS)-0-WEEKDAY("1/1/"&amp;ANNEE_EN_COURS,2)+7*AL$4</f>
        <v>42232</v>
      </c>
      <c r="AM6" s="90">
        <f t="shared" si="52"/>
        <v>42239</v>
      </c>
      <c r="AN6" s="90">
        <f t="shared" si="52"/>
        <v>42246</v>
      </c>
      <c r="AO6" s="90">
        <f t="shared" si="52"/>
        <v>42253</v>
      </c>
      <c r="AP6" s="90">
        <f t="shared" si="52"/>
        <v>42260</v>
      </c>
      <c r="AQ6" s="90">
        <f t="shared" si="52"/>
        <v>42267</v>
      </c>
      <c r="AR6" s="90">
        <f t="shared" si="52"/>
        <v>42274</v>
      </c>
      <c r="AS6" s="90">
        <f t="shared" si="52"/>
        <v>42281</v>
      </c>
      <c r="AT6" s="90">
        <f t="shared" si="52"/>
        <v>42288</v>
      </c>
      <c r="AU6" s="90">
        <f t="shared" si="52"/>
        <v>42295</v>
      </c>
      <c r="AV6" s="90">
        <f t="shared" si="52"/>
        <v>42302</v>
      </c>
      <c r="AW6" s="90">
        <f t="shared" si="52"/>
        <v>42309</v>
      </c>
      <c r="AX6" s="90">
        <f t="shared" si="52"/>
        <v>42316</v>
      </c>
      <c r="AY6" s="90">
        <f t="shared" si="52"/>
        <v>42323</v>
      </c>
      <c r="AZ6" s="90">
        <f t="shared" si="52"/>
        <v>42330</v>
      </c>
      <c r="BA6" s="90">
        <f t="shared" si="52"/>
        <v>42337</v>
      </c>
      <c r="BB6" s="90">
        <f t="shared" si="52"/>
        <v>42344</v>
      </c>
      <c r="BC6" s="90">
        <f t="shared" si="52"/>
        <v>42351</v>
      </c>
      <c r="BD6" s="90">
        <f t="shared" si="52"/>
        <v>42358</v>
      </c>
      <c r="BE6" s="90">
        <f t="shared" si="52"/>
        <v>42365</v>
      </c>
      <c r="BO6" s="87"/>
      <c r="BP6" s="84" t="s">
        <v>27</v>
      </c>
      <c r="BQ6" s="93">
        <f t="shared" ref="BQ6:DP6" si="53">("1/1/"&amp; ANNEE_EN_COURS)-0-WEEKDAY("1/1/"&amp;ANNEE_EN_COURS,2)+7*BQ$4</f>
        <v>42008</v>
      </c>
      <c r="BR6" s="94">
        <f t="shared" si="53"/>
        <v>42015</v>
      </c>
      <c r="BS6" s="95">
        <f t="shared" si="53"/>
        <v>42022</v>
      </c>
      <c r="BT6" s="94">
        <f t="shared" si="53"/>
        <v>42029</v>
      </c>
      <c r="BU6" s="94">
        <f t="shared" si="53"/>
        <v>42036</v>
      </c>
      <c r="BV6" s="94">
        <f t="shared" si="53"/>
        <v>42043</v>
      </c>
      <c r="BW6" s="94">
        <f t="shared" si="53"/>
        <v>42050</v>
      </c>
      <c r="BX6" s="94">
        <f t="shared" si="53"/>
        <v>42057</v>
      </c>
      <c r="BY6" s="96">
        <f t="shared" si="53"/>
        <v>42064</v>
      </c>
      <c r="BZ6" s="94">
        <f t="shared" si="53"/>
        <v>42071</v>
      </c>
      <c r="CA6" s="94">
        <f t="shared" si="53"/>
        <v>42078</v>
      </c>
      <c r="CB6" s="94">
        <f t="shared" si="53"/>
        <v>42085</v>
      </c>
      <c r="CC6" s="94">
        <f t="shared" si="53"/>
        <v>42092</v>
      </c>
      <c r="CD6" s="94">
        <f t="shared" si="53"/>
        <v>42099</v>
      </c>
      <c r="CE6" s="94">
        <f t="shared" si="53"/>
        <v>42106</v>
      </c>
      <c r="CF6" s="94">
        <f t="shared" si="53"/>
        <v>42113</v>
      </c>
      <c r="CG6" s="94">
        <f t="shared" si="53"/>
        <v>42120</v>
      </c>
      <c r="CH6" s="94">
        <f t="shared" si="53"/>
        <v>42127</v>
      </c>
      <c r="CI6" s="94">
        <f t="shared" si="53"/>
        <v>42134</v>
      </c>
      <c r="CJ6" s="94">
        <f t="shared" si="53"/>
        <v>42141</v>
      </c>
      <c r="CK6" s="94">
        <f t="shared" si="53"/>
        <v>42148</v>
      </c>
      <c r="CL6" s="94">
        <f t="shared" si="53"/>
        <v>42155</v>
      </c>
      <c r="CM6" s="94">
        <f t="shared" si="53"/>
        <v>42162</v>
      </c>
      <c r="CN6" s="94">
        <f t="shared" si="53"/>
        <v>42169</v>
      </c>
      <c r="CO6" s="94">
        <f t="shared" si="53"/>
        <v>42176</v>
      </c>
      <c r="CP6" s="94">
        <f t="shared" si="53"/>
        <v>42183</v>
      </c>
      <c r="CQ6" s="94">
        <f t="shared" si="53"/>
        <v>42190</v>
      </c>
      <c r="CR6" s="94">
        <f t="shared" si="53"/>
        <v>42197</v>
      </c>
      <c r="CS6" s="94">
        <f t="shared" si="53"/>
        <v>42204</v>
      </c>
      <c r="CT6" s="94">
        <f t="shared" si="53"/>
        <v>42211</v>
      </c>
      <c r="CU6" s="94">
        <f t="shared" si="53"/>
        <v>42218</v>
      </c>
      <c r="CV6" s="94">
        <f t="shared" si="53"/>
        <v>42225</v>
      </c>
      <c r="CW6" s="94">
        <f t="shared" si="53"/>
        <v>42232</v>
      </c>
      <c r="CX6" s="94">
        <f t="shared" si="53"/>
        <v>42239</v>
      </c>
      <c r="CY6" s="94">
        <f t="shared" si="53"/>
        <v>42246</v>
      </c>
      <c r="CZ6" s="94">
        <f t="shared" si="53"/>
        <v>42253</v>
      </c>
      <c r="DA6" s="94">
        <f t="shared" si="53"/>
        <v>42260</v>
      </c>
      <c r="DB6" s="94">
        <f t="shared" si="53"/>
        <v>42267</v>
      </c>
      <c r="DC6" s="94">
        <f t="shared" si="53"/>
        <v>42274</v>
      </c>
      <c r="DD6" s="94">
        <f t="shared" si="53"/>
        <v>42281</v>
      </c>
      <c r="DE6" s="94">
        <f t="shared" si="53"/>
        <v>42288</v>
      </c>
      <c r="DF6" s="94">
        <f t="shared" si="53"/>
        <v>42295</v>
      </c>
      <c r="DG6" s="94">
        <f t="shared" si="53"/>
        <v>42302</v>
      </c>
      <c r="DH6" s="94">
        <f t="shared" si="53"/>
        <v>42309</v>
      </c>
      <c r="DI6" s="94">
        <f t="shared" si="53"/>
        <v>42316</v>
      </c>
      <c r="DJ6" s="94">
        <f t="shared" si="53"/>
        <v>42323</v>
      </c>
      <c r="DK6" s="94">
        <f t="shared" si="53"/>
        <v>42330</v>
      </c>
      <c r="DL6" s="94">
        <f t="shared" si="53"/>
        <v>42337</v>
      </c>
      <c r="DM6" s="94">
        <f t="shared" si="53"/>
        <v>42344</v>
      </c>
      <c r="DN6" s="94">
        <f t="shared" si="53"/>
        <v>42351</v>
      </c>
      <c r="DO6" s="94">
        <f t="shared" si="53"/>
        <v>42358</v>
      </c>
      <c r="DP6" s="94">
        <f t="shared" si="53"/>
        <v>42365</v>
      </c>
      <c r="DQ6" s="66"/>
      <c r="DR6" s="66"/>
      <c r="DT6" s="87"/>
      <c r="DU6" s="84" t="s">
        <v>27</v>
      </c>
      <c r="DV6" s="93">
        <v>42008</v>
      </c>
      <c r="DW6" s="94">
        <v>42015</v>
      </c>
      <c r="DX6" s="95">
        <v>42022</v>
      </c>
      <c r="DY6" s="94">
        <v>42029</v>
      </c>
      <c r="DZ6" s="94">
        <v>42036</v>
      </c>
      <c r="EA6" s="94">
        <v>42043</v>
      </c>
      <c r="EB6" s="94">
        <v>42050</v>
      </c>
      <c r="EC6" s="94">
        <v>42057</v>
      </c>
      <c r="ED6" s="96">
        <v>42064</v>
      </c>
      <c r="EE6" s="94">
        <v>42071</v>
      </c>
      <c r="EF6" s="94">
        <v>42078</v>
      </c>
      <c r="EG6" s="94">
        <v>42085</v>
      </c>
      <c r="EH6" s="94">
        <v>42092</v>
      </c>
      <c r="EI6" s="94">
        <v>42099</v>
      </c>
      <c r="EJ6" s="94">
        <v>42106</v>
      </c>
      <c r="EK6" s="94">
        <v>42113</v>
      </c>
      <c r="EL6" s="94">
        <v>42120</v>
      </c>
      <c r="EM6" s="94">
        <v>42127</v>
      </c>
      <c r="EN6" s="94">
        <v>42134</v>
      </c>
      <c r="EO6" s="94">
        <v>42141</v>
      </c>
      <c r="EP6" s="94">
        <v>42148</v>
      </c>
      <c r="EQ6" s="94">
        <v>42155</v>
      </c>
      <c r="ER6" s="94">
        <v>42162</v>
      </c>
      <c r="ES6" s="94">
        <v>42169</v>
      </c>
      <c r="ET6" s="94">
        <v>42176</v>
      </c>
      <c r="EU6" s="94">
        <v>42183</v>
      </c>
      <c r="EV6" s="94">
        <v>42190</v>
      </c>
      <c r="EW6" s="94">
        <v>42197</v>
      </c>
      <c r="EX6" s="94">
        <v>42204</v>
      </c>
      <c r="EY6" s="94">
        <v>42211</v>
      </c>
      <c r="EZ6" s="94">
        <v>42218</v>
      </c>
      <c r="FA6" s="94">
        <v>42225</v>
      </c>
      <c r="FB6" s="94">
        <v>42232</v>
      </c>
      <c r="FC6" s="94">
        <v>42239</v>
      </c>
      <c r="FD6" s="94">
        <v>42246</v>
      </c>
      <c r="FE6" s="94">
        <v>42253</v>
      </c>
      <c r="FF6" s="94">
        <v>42260</v>
      </c>
      <c r="FG6" s="94">
        <v>42267</v>
      </c>
      <c r="FH6" s="94">
        <v>42274</v>
      </c>
      <c r="FI6" s="94">
        <v>42281</v>
      </c>
      <c r="FJ6" s="94">
        <v>42288</v>
      </c>
      <c r="FK6" s="94">
        <v>42295</v>
      </c>
      <c r="FL6" s="94">
        <v>42302</v>
      </c>
      <c r="FM6" s="94">
        <v>42309</v>
      </c>
      <c r="FN6" s="94">
        <v>42316</v>
      </c>
      <c r="FO6" s="94">
        <v>42323</v>
      </c>
      <c r="FP6" s="94">
        <v>42330</v>
      </c>
      <c r="FQ6" s="94">
        <v>42337</v>
      </c>
      <c r="FR6" s="94">
        <v>42344</v>
      </c>
      <c r="FS6" s="94">
        <v>42351</v>
      </c>
      <c r="FT6" s="94">
        <v>42358</v>
      </c>
      <c r="FU6" s="94">
        <v>42365</v>
      </c>
    </row>
    <row r="7" spans="1:177" ht="14.25" thickTop="1" thickBot="1">
      <c r="C7" s="97" t="s">
        <v>3</v>
      </c>
      <c r="D7" s="98"/>
      <c r="E7" s="99"/>
      <c r="F7" s="100">
        <f>VLOOKUP(DATEVALUE("31/12/"&amp;ANNEE_EN_COURS-1),'Soldebanque journalier'!B2:C9284,2,FALSE)</f>
        <v>439513.21</v>
      </c>
      <c r="G7" s="101">
        <f t="shared" ref="G7:AR7" si="54">F69</f>
        <v>439513.21</v>
      </c>
      <c r="H7" s="101">
        <f t="shared" si="54"/>
        <v>439513.21</v>
      </c>
      <c r="I7" s="101">
        <f t="shared" si="54"/>
        <v>439513.21</v>
      </c>
      <c r="J7" s="101">
        <f t="shared" si="54"/>
        <v>439513.21</v>
      </c>
      <c r="K7" s="101">
        <f t="shared" si="54"/>
        <v>439513.21</v>
      </c>
      <c r="L7" s="101">
        <f t="shared" si="54"/>
        <v>439513.21</v>
      </c>
      <c r="M7" s="101">
        <f t="shared" si="54"/>
        <v>439513.21</v>
      </c>
      <c r="N7" s="101">
        <f t="shared" si="54"/>
        <v>439513.21</v>
      </c>
      <c r="O7" s="101">
        <f t="shared" si="54"/>
        <v>439513.21</v>
      </c>
      <c r="P7" s="101">
        <f t="shared" si="54"/>
        <v>439513.21</v>
      </c>
      <c r="Q7" s="101">
        <f t="shared" si="54"/>
        <v>439513.21</v>
      </c>
      <c r="R7" s="101">
        <f t="shared" si="54"/>
        <v>439513.21</v>
      </c>
      <c r="S7" s="101">
        <f t="shared" si="54"/>
        <v>439513.21</v>
      </c>
      <c r="T7" s="101">
        <f t="shared" si="54"/>
        <v>439513.21</v>
      </c>
      <c r="U7" s="101">
        <f t="shared" si="54"/>
        <v>439513.21</v>
      </c>
      <c r="V7" s="101">
        <f t="shared" si="54"/>
        <v>439513.21</v>
      </c>
      <c r="W7" s="101">
        <f t="shared" si="54"/>
        <v>439513.21</v>
      </c>
      <c r="X7" s="101">
        <f t="shared" si="54"/>
        <v>439513.21</v>
      </c>
      <c r="Y7" s="101">
        <f t="shared" si="54"/>
        <v>439513.21</v>
      </c>
      <c r="Z7" s="101">
        <f t="shared" si="54"/>
        <v>439513.21</v>
      </c>
      <c r="AA7" s="101">
        <f t="shared" si="54"/>
        <v>439513.21</v>
      </c>
      <c r="AB7" s="101">
        <f t="shared" si="54"/>
        <v>439513.21</v>
      </c>
      <c r="AC7" s="101">
        <f t="shared" si="54"/>
        <v>439513.21</v>
      </c>
      <c r="AD7" s="101">
        <f t="shared" si="54"/>
        <v>439513.21</v>
      </c>
      <c r="AE7" s="101">
        <f t="shared" si="54"/>
        <v>439513.21</v>
      </c>
      <c r="AF7" s="101">
        <f t="shared" si="54"/>
        <v>439513.21</v>
      </c>
      <c r="AG7" s="101">
        <f t="shared" si="54"/>
        <v>2301513.21</v>
      </c>
      <c r="AH7" s="101">
        <f t="shared" si="54"/>
        <v>2301513.21</v>
      </c>
      <c r="AI7" s="101">
        <f t="shared" si="54"/>
        <v>2301513.21</v>
      </c>
      <c r="AJ7" s="101">
        <f t="shared" si="54"/>
        <v>3101513.21</v>
      </c>
      <c r="AK7" s="101">
        <f t="shared" si="54"/>
        <v>3101513.21</v>
      </c>
      <c r="AL7" s="101">
        <f t="shared" si="54"/>
        <v>3101513.21</v>
      </c>
      <c r="AM7" s="101">
        <f t="shared" si="54"/>
        <v>3101513.21</v>
      </c>
      <c r="AN7" s="101">
        <f t="shared" si="54"/>
        <v>3101513.21</v>
      </c>
      <c r="AO7" s="101">
        <f t="shared" si="54"/>
        <v>3101513.21</v>
      </c>
      <c r="AP7" s="101">
        <f t="shared" si="54"/>
        <v>3101513.21</v>
      </c>
      <c r="AQ7" s="101">
        <f t="shared" si="54"/>
        <v>3401513.21</v>
      </c>
      <c r="AR7" s="101">
        <f t="shared" si="54"/>
        <v>3501513.21</v>
      </c>
      <c r="AS7" s="101">
        <f t="shared" ref="AS7:BE7" si="55">AR69</f>
        <v>3901513.21</v>
      </c>
      <c r="AT7" s="101">
        <f t="shared" si="55"/>
        <v>3901513.21</v>
      </c>
      <c r="AU7" s="101">
        <f t="shared" si="55"/>
        <v>3901513.21</v>
      </c>
      <c r="AV7" s="101">
        <f t="shared" si="55"/>
        <v>3901513.21</v>
      </c>
      <c r="AW7" s="101">
        <f t="shared" si="55"/>
        <v>3901513.21</v>
      </c>
      <c r="AX7" s="101">
        <f t="shared" si="55"/>
        <v>3301513.21</v>
      </c>
      <c r="AY7" s="101">
        <f t="shared" si="55"/>
        <v>3301513.21</v>
      </c>
      <c r="AZ7" s="101">
        <f t="shared" si="55"/>
        <v>3301513.21</v>
      </c>
      <c r="BA7" s="101">
        <f t="shared" si="55"/>
        <v>3051513.21</v>
      </c>
      <c r="BB7" s="101">
        <f t="shared" si="55"/>
        <v>3051513.21</v>
      </c>
      <c r="BC7" s="101">
        <f t="shared" si="55"/>
        <v>3051513.21</v>
      </c>
      <c r="BD7" s="101">
        <f t="shared" si="55"/>
        <v>3051513.21</v>
      </c>
      <c r="BE7" s="101">
        <f t="shared" si="55"/>
        <v>3051513.21</v>
      </c>
      <c r="BO7" s="102" t="s">
        <v>3</v>
      </c>
      <c r="BP7" s="103"/>
      <c r="BQ7" s="104">
        <f>VLOOKUP(DATEVALUE("31/12/"&amp;ANNEE_EN_COURS-1),'Soldebanque journalier'!B2:C9284,2,FALSE)</f>
        <v>439513.21</v>
      </c>
      <c r="BR7" s="105">
        <f t="shared" ref="BR7:CW7" ca="1" si="56">BQ60</f>
        <v>439513.21</v>
      </c>
      <c r="BS7" s="105">
        <f t="shared" ca="1" si="56"/>
        <v>439513.21</v>
      </c>
      <c r="BT7" s="105">
        <f t="shared" ca="1" si="56"/>
        <v>439513.21</v>
      </c>
      <c r="BU7" s="105">
        <f t="shared" ca="1" si="56"/>
        <v>439513.21</v>
      </c>
      <c r="BV7" s="105">
        <f t="shared" ca="1" si="56"/>
        <v>439513.21</v>
      </c>
      <c r="BW7" s="105">
        <f t="shared" ca="1" si="56"/>
        <v>439513.21</v>
      </c>
      <c r="BX7" s="105">
        <f t="shared" ca="1" si="56"/>
        <v>439513.21</v>
      </c>
      <c r="BY7" s="105">
        <f t="shared" ca="1" si="56"/>
        <v>439513.21</v>
      </c>
      <c r="BZ7" s="105">
        <f t="shared" ca="1" si="56"/>
        <v>439513.21</v>
      </c>
      <c r="CA7" s="105">
        <f t="shared" ca="1" si="56"/>
        <v>439513.21</v>
      </c>
      <c r="CB7" s="105">
        <f t="shared" ca="1" si="56"/>
        <v>439513.21</v>
      </c>
      <c r="CC7" s="105">
        <f t="shared" ca="1" si="56"/>
        <v>439513.21</v>
      </c>
      <c r="CD7" s="105">
        <f t="shared" ca="1" si="56"/>
        <v>439513.21</v>
      </c>
      <c r="CE7" s="105">
        <f t="shared" ca="1" si="56"/>
        <v>439513.21</v>
      </c>
      <c r="CF7" s="105">
        <f t="shared" ca="1" si="56"/>
        <v>439513.21</v>
      </c>
      <c r="CG7" s="105">
        <f t="shared" ca="1" si="56"/>
        <v>439513.21</v>
      </c>
      <c r="CH7" s="105">
        <f t="shared" ca="1" si="56"/>
        <v>439513.21</v>
      </c>
      <c r="CI7" s="105">
        <f t="shared" ca="1" si="56"/>
        <v>439513.21</v>
      </c>
      <c r="CJ7" s="105">
        <f t="shared" ca="1" si="56"/>
        <v>439513.21</v>
      </c>
      <c r="CK7" s="105">
        <f t="shared" ca="1" si="56"/>
        <v>439513.21</v>
      </c>
      <c r="CL7" s="105">
        <f t="shared" ca="1" si="56"/>
        <v>439513.21</v>
      </c>
      <c r="CM7" s="105">
        <f t="shared" ca="1" si="56"/>
        <v>439513.21</v>
      </c>
      <c r="CN7" s="105">
        <f t="shared" ca="1" si="56"/>
        <v>439513.21</v>
      </c>
      <c r="CO7" s="105">
        <f t="shared" ca="1" si="56"/>
        <v>439513.21</v>
      </c>
      <c r="CP7" s="105">
        <f t="shared" ca="1" si="56"/>
        <v>439513.21</v>
      </c>
      <c r="CQ7" s="105">
        <f t="shared" ca="1" si="56"/>
        <v>439513.21</v>
      </c>
      <c r="CR7" s="105">
        <f t="shared" ca="1" si="56"/>
        <v>439513.21</v>
      </c>
      <c r="CS7" s="105">
        <f t="shared" ca="1" si="56"/>
        <v>439513.21</v>
      </c>
      <c r="CT7" s="105">
        <f t="shared" ca="1" si="56"/>
        <v>439513.21</v>
      </c>
      <c r="CU7" s="105">
        <f t="shared" ca="1" si="56"/>
        <v>439513.21</v>
      </c>
      <c r="CV7" s="105">
        <f t="shared" ca="1" si="56"/>
        <v>439513.21</v>
      </c>
      <c r="CW7" s="105">
        <f t="shared" ca="1" si="56"/>
        <v>439513.21</v>
      </c>
      <c r="CX7" s="105">
        <f t="shared" ref="CX7:DP7" ca="1" si="57">CW60</f>
        <v>439513.21</v>
      </c>
      <c r="CY7" s="105">
        <f t="shared" ca="1" si="57"/>
        <v>439513.21</v>
      </c>
      <c r="CZ7" s="105">
        <f t="shared" ca="1" si="57"/>
        <v>439513.21</v>
      </c>
      <c r="DA7" s="105">
        <f t="shared" ca="1" si="57"/>
        <v>439513.21</v>
      </c>
      <c r="DB7" s="105">
        <f t="shared" ca="1" si="57"/>
        <v>439513.21</v>
      </c>
      <c r="DC7" s="105">
        <f t="shared" ca="1" si="57"/>
        <v>439513.21</v>
      </c>
      <c r="DD7" s="105">
        <f t="shared" ca="1" si="57"/>
        <v>439513.21</v>
      </c>
      <c r="DE7" s="105">
        <f t="shared" ca="1" si="57"/>
        <v>439513.21</v>
      </c>
      <c r="DF7" s="105">
        <f t="shared" ca="1" si="57"/>
        <v>439513.21</v>
      </c>
      <c r="DG7" s="105">
        <f t="shared" ca="1" si="57"/>
        <v>439513.21</v>
      </c>
      <c r="DH7" s="105">
        <f t="shared" ca="1" si="57"/>
        <v>439513.21</v>
      </c>
      <c r="DI7" s="105">
        <f t="shared" ca="1" si="57"/>
        <v>439513.21</v>
      </c>
      <c r="DJ7" s="105">
        <f t="shared" ca="1" si="57"/>
        <v>439513.21</v>
      </c>
      <c r="DK7" s="105">
        <f t="shared" ca="1" si="57"/>
        <v>439513.21</v>
      </c>
      <c r="DL7" s="105">
        <f t="shared" ca="1" si="57"/>
        <v>439513.21</v>
      </c>
      <c r="DM7" s="105">
        <f t="shared" ca="1" si="57"/>
        <v>439513.21</v>
      </c>
      <c r="DN7" s="105">
        <f t="shared" ca="1" si="57"/>
        <v>439513.21</v>
      </c>
      <c r="DO7" s="105">
        <f t="shared" ca="1" si="57"/>
        <v>439513.21</v>
      </c>
      <c r="DP7" s="105">
        <f t="shared" ca="1" si="57"/>
        <v>439513.21</v>
      </c>
      <c r="DQ7" s="66"/>
      <c r="DR7" s="66"/>
      <c r="DT7" s="102" t="s">
        <v>3</v>
      </c>
      <c r="DU7" s="103"/>
      <c r="DV7" s="104">
        <f>F7</f>
        <v>439513.21</v>
      </c>
      <c r="DW7" s="105">
        <f t="shared" ref="DW7:FB7" si="58">DV60</f>
        <v>439513.21</v>
      </c>
      <c r="DX7" s="105">
        <f t="shared" si="58"/>
        <v>439513.21</v>
      </c>
      <c r="DY7" s="105">
        <f t="shared" si="58"/>
        <v>439513.21</v>
      </c>
      <c r="DZ7" s="105">
        <f t="shared" si="58"/>
        <v>439513.21</v>
      </c>
      <c r="EA7" s="105">
        <f t="shared" si="58"/>
        <v>439513.21</v>
      </c>
      <c r="EB7" s="105">
        <f t="shared" si="58"/>
        <v>439513.21</v>
      </c>
      <c r="EC7" s="105">
        <f t="shared" si="58"/>
        <v>439513.21</v>
      </c>
      <c r="ED7" s="105">
        <f t="shared" si="58"/>
        <v>439513.21</v>
      </c>
      <c r="EE7" s="105">
        <f t="shared" si="58"/>
        <v>439513.21</v>
      </c>
      <c r="EF7" s="105">
        <f t="shared" si="58"/>
        <v>439513.21</v>
      </c>
      <c r="EG7" s="105">
        <f t="shared" si="58"/>
        <v>439513.21</v>
      </c>
      <c r="EH7" s="105">
        <f t="shared" si="58"/>
        <v>439513.21</v>
      </c>
      <c r="EI7" s="105">
        <f t="shared" si="58"/>
        <v>439513.21</v>
      </c>
      <c r="EJ7" s="105">
        <f t="shared" si="58"/>
        <v>439513.21</v>
      </c>
      <c r="EK7" s="105">
        <f t="shared" si="58"/>
        <v>439513.21</v>
      </c>
      <c r="EL7" s="105">
        <f t="shared" si="58"/>
        <v>439513.21</v>
      </c>
      <c r="EM7" s="105">
        <f t="shared" si="58"/>
        <v>439513.21</v>
      </c>
      <c r="EN7" s="105">
        <f t="shared" si="58"/>
        <v>439513.21</v>
      </c>
      <c r="EO7" s="105">
        <f t="shared" si="58"/>
        <v>439513.21</v>
      </c>
      <c r="EP7" s="105">
        <f t="shared" si="58"/>
        <v>439513.21</v>
      </c>
      <c r="EQ7" s="105">
        <f t="shared" si="58"/>
        <v>439513.21</v>
      </c>
      <c r="ER7" s="105">
        <f t="shared" si="58"/>
        <v>439513.21</v>
      </c>
      <c r="ES7" s="105">
        <f t="shared" si="58"/>
        <v>439513.21</v>
      </c>
      <c r="ET7" s="105">
        <f t="shared" si="58"/>
        <v>439513.21</v>
      </c>
      <c r="EU7" s="105">
        <f t="shared" si="58"/>
        <v>439513.21</v>
      </c>
      <c r="EV7" s="105">
        <f t="shared" si="58"/>
        <v>439513.21</v>
      </c>
      <c r="EW7" s="105">
        <f t="shared" si="58"/>
        <v>439513.21</v>
      </c>
      <c r="EX7" s="105">
        <f t="shared" si="58"/>
        <v>439513.21</v>
      </c>
      <c r="EY7" s="105">
        <f t="shared" si="58"/>
        <v>439513.21</v>
      </c>
      <c r="EZ7" s="105">
        <f t="shared" si="58"/>
        <v>439513.21</v>
      </c>
      <c r="FA7" s="105">
        <f t="shared" si="58"/>
        <v>439513.21</v>
      </c>
      <c r="FB7" s="105">
        <f t="shared" si="58"/>
        <v>439513.21</v>
      </c>
      <c r="FC7" s="105">
        <f t="shared" ref="FC7:FU7" si="59">FB60</f>
        <v>439513.21</v>
      </c>
      <c r="FD7" s="105">
        <f t="shared" si="59"/>
        <v>439513.21</v>
      </c>
      <c r="FE7" s="105">
        <f t="shared" si="59"/>
        <v>439513.21</v>
      </c>
      <c r="FF7" s="105">
        <f t="shared" si="59"/>
        <v>439513.21</v>
      </c>
      <c r="FG7" s="105">
        <f t="shared" si="59"/>
        <v>439513.21</v>
      </c>
      <c r="FH7" s="105">
        <f t="shared" si="59"/>
        <v>439513.21</v>
      </c>
      <c r="FI7" s="105">
        <f t="shared" si="59"/>
        <v>439513.21</v>
      </c>
      <c r="FJ7" s="105">
        <f t="shared" si="59"/>
        <v>439513.21</v>
      </c>
      <c r="FK7" s="105">
        <f t="shared" si="59"/>
        <v>439513.21</v>
      </c>
      <c r="FL7" s="105">
        <f t="shared" si="59"/>
        <v>439513.21</v>
      </c>
      <c r="FM7" s="105">
        <f t="shared" si="59"/>
        <v>439513.21</v>
      </c>
      <c r="FN7" s="105">
        <f t="shared" si="59"/>
        <v>439513.21</v>
      </c>
      <c r="FO7" s="105">
        <f t="shared" si="59"/>
        <v>439513.21</v>
      </c>
      <c r="FP7" s="105">
        <f t="shared" si="59"/>
        <v>439513.21</v>
      </c>
      <c r="FQ7" s="105">
        <f t="shared" si="59"/>
        <v>439513.21</v>
      </c>
      <c r="FR7" s="105">
        <f t="shared" si="59"/>
        <v>439513.21</v>
      </c>
      <c r="FS7" s="105">
        <f t="shared" si="59"/>
        <v>439513.21</v>
      </c>
      <c r="FT7" s="105">
        <f t="shared" si="59"/>
        <v>439513.21</v>
      </c>
      <c r="FU7" s="105">
        <f t="shared" si="59"/>
        <v>439513.21</v>
      </c>
    </row>
    <row r="8" spans="1:177" s="108" customFormat="1" ht="12" customHeight="1" thickTop="1" thickBot="1">
      <c r="A8" s="63"/>
      <c r="B8" s="63"/>
      <c r="C8" s="63"/>
      <c r="D8" s="63"/>
      <c r="E8" s="77"/>
      <c r="F8" s="106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6"/>
      <c r="AW8" s="106"/>
      <c r="AX8" s="106"/>
      <c r="AY8" s="106"/>
      <c r="AZ8" s="106"/>
      <c r="BA8" s="106"/>
      <c r="BB8" s="106"/>
      <c r="BC8" s="106"/>
      <c r="BD8" s="106"/>
      <c r="BE8" s="107"/>
      <c r="BF8" s="106"/>
      <c r="BG8" s="66"/>
      <c r="BI8" s="109" t="s">
        <v>4</v>
      </c>
      <c r="BO8" s="63"/>
      <c r="BP8" s="63"/>
      <c r="BQ8" s="106"/>
      <c r="BR8" s="106"/>
      <c r="BS8" s="106"/>
      <c r="BT8" s="106"/>
      <c r="BU8" s="106"/>
      <c r="BV8" s="106"/>
      <c r="BW8" s="106"/>
      <c r="BX8" s="106"/>
      <c r="BY8" s="106"/>
      <c r="BZ8" s="106"/>
      <c r="CA8" s="106"/>
      <c r="CB8" s="106"/>
      <c r="CC8" s="106"/>
      <c r="CD8" s="106"/>
      <c r="CE8" s="106"/>
      <c r="CF8" s="106"/>
      <c r="CG8" s="106"/>
      <c r="CH8" s="106"/>
      <c r="CI8" s="106"/>
      <c r="CJ8" s="106"/>
      <c r="CK8" s="106"/>
      <c r="CL8" s="106"/>
      <c r="CM8" s="106"/>
      <c r="CN8" s="106"/>
      <c r="CO8" s="106"/>
      <c r="CP8" s="106"/>
      <c r="CQ8" s="106"/>
      <c r="CR8" s="106"/>
      <c r="CS8" s="106"/>
      <c r="CT8" s="106"/>
      <c r="CU8" s="106"/>
      <c r="CV8" s="106"/>
      <c r="CW8" s="106"/>
      <c r="CX8" s="106"/>
      <c r="CY8" s="106"/>
      <c r="CZ8" s="106"/>
      <c r="DA8" s="106"/>
      <c r="DB8" s="106"/>
      <c r="DC8" s="106"/>
      <c r="DD8" s="106"/>
      <c r="DE8" s="106"/>
      <c r="DF8" s="106"/>
      <c r="DG8" s="106"/>
      <c r="DH8" s="106"/>
      <c r="DI8" s="106"/>
      <c r="DJ8" s="106"/>
      <c r="DK8" s="106"/>
      <c r="DL8" s="106"/>
      <c r="DM8" s="106"/>
      <c r="DN8" s="106"/>
      <c r="DO8" s="106"/>
      <c r="DP8" s="107"/>
      <c r="DQ8" s="106"/>
      <c r="DR8" s="66"/>
    </row>
    <row r="9" spans="1:177" ht="28.5" customHeight="1" thickTop="1" thickBot="1">
      <c r="C9" s="382"/>
      <c r="D9" s="383"/>
      <c r="E9" s="110"/>
      <c r="F9" s="111" t="s">
        <v>4</v>
      </c>
      <c r="G9" s="111" t="s">
        <v>4</v>
      </c>
      <c r="H9" s="111" t="s">
        <v>4</v>
      </c>
      <c r="I9" s="111" t="s">
        <v>4</v>
      </c>
      <c r="J9" s="111" t="s">
        <v>4</v>
      </c>
      <c r="K9" s="111" t="s">
        <v>4</v>
      </c>
      <c r="L9" s="111" t="s">
        <v>4</v>
      </c>
      <c r="M9" s="111" t="s">
        <v>4</v>
      </c>
      <c r="N9" s="111" t="s">
        <v>4</v>
      </c>
      <c r="O9" s="111" t="s">
        <v>4</v>
      </c>
      <c r="P9" s="111" t="s">
        <v>4</v>
      </c>
      <c r="Q9" s="111" t="s">
        <v>4</v>
      </c>
      <c r="R9" s="111" t="s">
        <v>4</v>
      </c>
      <c r="S9" s="111" t="s">
        <v>4</v>
      </c>
      <c r="T9" s="111" t="s">
        <v>4</v>
      </c>
      <c r="U9" s="111" t="s">
        <v>4</v>
      </c>
      <c r="V9" s="111" t="s">
        <v>4</v>
      </c>
      <c r="W9" s="111" t="s">
        <v>4</v>
      </c>
      <c r="X9" s="111" t="s">
        <v>4</v>
      </c>
      <c r="Y9" s="111" t="s">
        <v>4</v>
      </c>
      <c r="Z9" s="111" t="s">
        <v>4</v>
      </c>
      <c r="AA9" s="111" t="s">
        <v>4</v>
      </c>
      <c r="AB9" s="111" t="s">
        <v>4</v>
      </c>
      <c r="AC9" s="111" t="s">
        <v>4</v>
      </c>
      <c r="AD9" s="111" t="s">
        <v>4</v>
      </c>
      <c r="AE9" s="111" t="s">
        <v>4</v>
      </c>
      <c r="AF9" s="111" t="s">
        <v>4</v>
      </c>
      <c r="AG9" s="111" t="s">
        <v>4</v>
      </c>
      <c r="AH9" s="111" t="s">
        <v>4</v>
      </c>
      <c r="AI9" s="111" t="s">
        <v>4</v>
      </c>
      <c r="AJ9" s="111" t="s">
        <v>4</v>
      </c>
      <c r="AK9" s="111" t="s">
        <v>4</v>
      </c>
      <c r="AL9" s="111" t="s">
        <v>4</v>
      </c>
      <c r="AM9" s="111" t="s">
        <v>4</v>
      </c>
      <c r="AN9" s="111" t="s">
        <v>4</v>
      </c>
      <c r="AO9" s="111" t="s">
        <v>4</v>
      </c>
      <c r="AP9" s="111" t="s">
        <v>4</v>
      </c>
      <c r="AQ9" s="111" t="s">
        <v>4</v>
      </c>
      <c r="AR9" s="111" t="s">
        <v>4</v>
      </c>
      <c r="AS9" s="111" t="s">
        <v>4</v>
      </c>
      <c r="AT9" s="111" t="s">
        <v>4</v>
      </c>
      <c r="AU9" s="111" t="s">
        <v>4</v>
      </c>
      <c r="AV9" s="111" t="s">
        <v>4</v>
      </c>
      <c r="AW9" s="111" t="s">
        <v>4</v>
      </c>
      <c r="AX9" s="111" t="s">
        <v>5</v>
      </c>
      <c r="AY9" s="111" t="s">
        <v>5</v>
      </c>
      <c r="AZ9" s="111" t="s">
        <v>5</v>
      </c>
      <c r="BA9" s="111" t="s">
        <v>5</v>
      </c>
      <c r="BB9" s="111" t="s">
        <v>5</v>
      </c>
      <c r="BC9" s="111" t="s">
        <v>5</v>
      </c>
      <c r="BD9" s="111" t="s">
        <v>5</v>
      </c>
      <c r="BE9" s="111" t="s">
        <v>5</v>
      </c>
      <c r="BG9" s="111" t="s">
        <v>6</v>
      </c>
      <c r="BO9" s="376" t="str">
        <f>"Année"&amp;ANNEE_EN_COURS</f>
        <v>Année2015</v>
      </c>
      <c r="BP9" s="377"/>
      <c r="BQ9" s="112" t="s">
        <v>5</v>
      </c>
      <c r="BR9" s="112" t="s">
        <v>5</v>
      </c>
      <c r="BS9" s="112" t="s">
        <v>5</v>
      </c>
      <c r="BT9" s="112" t="s">
        <v>5</v>
      </c>
      <c r="BU9" s="112" t="s">
        <v>5</v>
      </c>
      <c r="BV9" s="112" t="s">
        <v>5</v>
      </c>
      <c r="BW9" s="112" t="s">
        <v>5</v>
      </c>
      <c r="BX9" s="112" t="s">
        <v>5</v>
      </c>
      <c r="BY9" s="112" t="s">
        <v>5</v>
      </c>
      <c r="BZ9" s="112" t="s">
        <v>5</v>
      </c>
      <c r="CA9" s="112" t="s">
        <v>5</v>
      </c>
      <c r="CB9" s="112" t="s">
        <v>5</v>
      </c>
      <c r="CC9" s="112" t="s">
        <v>5</v>
      </c>
      <c r="CD9" s="112" t="s">
        <v>5</v>
      </c>
      <c r="CE9" s="112" t="s">
        <v>5</v>
      </c>
      <c r="CF9" s="112" t="s">
        <v>5</v>
      </c>
      <c r="CG9" s="112" t="s">
        <v>5</v>
      </c>
      <c r="CH9" s="112" t="s">
        <v>5</v>
      </c>
      <c r="CI9" s="112" t="s">
        <v>5</v>
      </c>
      <c r="CJ9" s="112" t="s">
        <v>5</v>
      </c>
      <c r="CK9" s="112" t="s">
        <v>5</v>
      </c>
      <c r="CL9" s="112" t="s">
        <v>5</v>
      </c>
      <c r="CM9" s="112" t="s">
        <v>5</v>
      </c>
      <c r="CN9" s="112" t="s">
        <v>5</v>
      </c>
      <c r="CO9" s="112" t="s">
        <v>5</v>
      </c>
      <c r="CP9" s="112" t="s">
        <v>5</v>
      </c>
      <c r="CQ9" s="112" t="s">
        <v>5</v>
      </c>
      <c r="CR9" s="112" t="s">
        <v>5</v>
      </c>
      <c r="CS9" s="112" t="s">
        <v>5</v>
      </c>
      <c r="CT9" s="112" t="s">
        <v>5</v>
      </c>
      <c r="CU9" s="112" t="s">
        <v>5</v>
      </c>
      <c r="CV9" s="112" t="s">
        <v>5</v>
      </c>
      <c r="CW9" s="112" t="s">
        <v>5</v>
      </c>
      <c r="CX9" s="112" t="s">
        <v>5</v>
      </c>
      <c r="CY9" s="112" t="s">
        <v>5</v>
      </c>
      <c r="CZ9" s="112" t="s">
        <v>5</v>
      </c>
      <c r="DA9" s="112" t="s">
        <v>5</v>
      </c>
      <c r="DB9" s="112" t="s">
        <v>5</v>
      </c>
      <c r="DC9" s="112" t="s">
        <v>5</v>
      </c>
      <c r="DD9" s="112" t="s">
        <v>5</v>
      </c>
      <c r="DE9" s="112" t="s">
        <v>5</v>
      </c>
      <c r="DF9" s="112" t="s">
        <v>5</v>
      </c>
      <c r="DG9" s="112" t="s">
        <v>5</v>
      </c>
      <c r="DH9" s="112" t="s">
        <v>5</v>
      </c>
      <c r="DI9" s="112" t="s">
        <v>5</v>
      </c>
      <c r="DJ9" s="112" t="s">
        <v>5</v>
      </c>
      <c r="DK9" s="112" t="s">
        <v>5</v>
      </c>
      <c r="DL9" s="112" t="s">
        <v>5</v>
      </c>
      <c r="DM9" s="112" t="s">
        <v>5</v>
      </c>
      <c r="DN9" s="112" t="s">
        <v>5</v>
      </c>
      <c r="DO9" s="112" t="s">
        <v>5</v>
      </c>
      <c r="DP9" s="112" t="s">
        <v>5</v>
      </c>
      <c r="DQ9" s="66"/>
      <c r="DR9" s="113" t="s">
        <v>6</v>
      </c>
      <c r="DT9" s="376" t="s">
        <v>74</v>
      </c>
      <c r="DU9" s="377"/>
      <c r="DV9" s="112" t="s">
        <v>5</v>
      </c>
      <c r="DW9" s="112" t="s">
        <v>5</v>
      </c>
      <c r="DX9" s="112" t="s">
        <v>5</v>
      </c>
      <c r="DY9" s="112" t="s">
        <v>5</v>
      </c>
      <c r="DZ9" s="112" t="s">
        <v>5</v>
      </c>
      <c r="EA9" s="112" t="s">
        <v>5</v>
      </c>
      <c r="EB9" s="112" t="s">
        <v>5</v>
      </c>
      <c r="EC9" s="112" t="s">
        <v>5</v>
      </c>
      <c r="ED9" s="112" t="s">
        <v>5</v>
      </c>
      <c r="EE9" s="112" t="s">
        <v>5</v>
      </c>
      <c r="EF9" s="112" t="s">
        <v>5</v>
      </c>
      <c r="EG9" s="112" t="s">
        <v>5</v>
      </c>
      <c r="EH9" s="112" t="s">
        <v>5</v>
      </c>
      <c r="EI9" s="112" t="s">
        <v>5</v>
      </c>
      <c r="EJ9" s="112" t="s">
        <v>5</v>
      </c>
      <c r="EK9" s="112" t="s">
        <v>5</v>
      </c>
      <c r="EL9" s="112" t="s">
        <v>5</v>
      </c>
      <c r="EM9" s="112" t="s">
        <v>5</v>
      </c>
      <c r="EN9" s="112" t="s">
        <v>5</v>
      </c>
      <c r="EO9" s="112" t="s">
        <v>5</v>
      </c>
      <c r="EP9" s="112" t="s">
        <v>5</v>
      </c>
      <c r="EQ9" s="112" t="s">
        <v>5</v>
      </c>
      <c r="ER9" s="112" t="s">
        <v>5</v>
      </c>
      <c r="ES9" s="112" t="s">
        <v>5</v>
      </c>
      <c r="ET9" s="112" t="s">
        <v>5</v>
      </c>
      <c r="EU9" s="112" t="s">
        <v>5</v>
      </c>
      <c r="EV9" s="112" t="s">
        <v>5</v>
      </c>
      <c r="EW9" s="112" t="s">
        <v>5</v>
      </c>
      <c r="EX9" s="112" t="s">
        <v>5</v>
      </c>
      <c r="EY9" s="112" t="s">
        <v>5</v>
      </c>
      <c r="EZ9" s="112" t="s">
        <v>5</v>
      </c>
      <c r="FA9" s="112" t="s">
        <v>5</v>
      </c>
      <c r="FB9" s="112" t="s">
        <v>5</v>
      </c>
      <c r="FC9" s="112" t="s">
        <v>5</v>
      </c>
      <c r="FD9" s="112" t="s">
        <v>5</v>
      </c>
      <c r="FE9" s="112" t="s">
        <v>5</v>
      </c>
      <c r="FF9" s="112" t="s">
        <v>5</v>
      </c>
      <c r="FG9" s="112" t="s">
        <v>5</v>
      </c>
      <c r="FH9" s="112" t="s">
        <v>5</v>
      </c>
      <c r="FI9" s="112" t="s">
        <v>5</v>
      </c>
      <c r="FJ9" s="112" t="s">
        <v>5</v>
      </c>
      <c r="FK9" s="112" t="s">
        <v>5</v>
      </c>
      <c r="FL9" s="112" t="s">
        <v>5</v>
      </c>
      <c r="FM9" s="112" t="s">
        <v>5</v>
      </c>
      <c r="FN9" s="112" t="s">
        <v>5</v>
      </c>
      <c r="FO9" s="112" t="s">
        <v>5</v>
      </c>
      <c r="FP9" s="112" t="s">
        <v>5</v>
      </c>
      <c r="FQ9" s="112" t="s">
        <v>5</v>
      </c>
      <c r="FR9" s="112" t="s">
        <v>5</v>
      </c>
      <c r="FS9" s="112" t="s">
        <v>5</v>
      </c>
      <c r="FT9" s="112" t="s">
        <v>5</v>
      </c>
      <c r="FU9" s="112" t="s">
        <v>5</v>
      </c>
    </row>
    <row r="10" spans="1:177" ht="3.75" customHeight="1" thickTop="1" thickBot="1">
      <c r="C10" s="114"/>
      <c r="D10" s="115"/>
      <c r="E10" s="77"/>
      <c r="F10" s="332">
        <v>0</v>
      </c>
      <c r="G10" s="66">
        <v>0</v>
      </c>
      <c r="H10" s="66">
        <v>0</v>
      </c>
      <c r="BE10" s="116"/>
      <c r="BG10" s="117"/>
      <c r="BO10" s="114"/>
      <c r="BP10" s="115"/>
      <c r="BQ10" s="66">
        <v>0</v>
      </c>
      <c r="BR10" s="66">
        <v>0</v>
      </c>
      <c r="BS10" s="66">
        <v>0</v>
      </c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  <c r="CH10" s="66"/>
      <c r="CI10" s="66"/>
      <c r="CJ10" s="66"/>
      <c r="CK10" s="66"/>
      <c r="CL10" s="66"/>
      <c r="CM10" s="66"/>
      <c r="CN10" s="66"/>
      <c r="CO10" s="66"/>
      <c r="CP10" s="66"/>
      <c r="CQ10" s="66"/>
      <c r="CR10" s="66"/>
      <c r="CS10" s="66"/>
      <c r="CT10" s="66"/>
      <c r="CU10" s="66"/>
      <c r="CV10" s="66"/>
      <c r="CW10" s="66"/>
      <c r="CX10" s="66"/>
      <c r="CY10" s="66"/>
      <c r="CZ10" s="66"/>
      <c r="DA10" s="66"/>
      <c r="DB10" s="66"/>
      <c r="DC10" s="66"/>
      <c r="DD10" s="66"/>
      <c r="DE10" s="66"/>
      <c r="DF10" s="66"/>
      <c r="DG10" s="66"/>
      <c r="DH10" s="66"/>
      <c r="DI10" s="66"/>
      <c r="DJ10" s="66"/>
      <c r="DK10" s="66"/>
      <c r="DL10" s="66"/>
      <c r="DM10" s="66"/>
      <c r="DN10" s="66"/>
      <c r="DO10" s="66"/>
      <c r="DP10" s="116"/>
      <c r="DQ10" s="66"/>
      <c r="DR10" s="117"/>
      <c r="DT10" s="114"/>
      <c r="DU10" s="115"/>
      <c r="DV10" s="66">
        <v>0</v>
      </c>
      <c r="DW10" s="66">
        <v>0</v>
      </c>
      <c r="DX10" s="66">
        <v>0</v>
      </c>
      <c r="DY10" s="66"/>
      <c r="DZ10" s="66"/>
      <c r="EA10" s="66"/>
      <c r="EB10" s="66"/>
      <c r="EC10" s="66"/>
      <c r="ED10" s="66"/>
      <c r="EE10" s="66"/>
      <c r="EF10" s="66"/>
      <c r="EG10" s="66"/>
      <c r="EH10" s="66"/>
      <c r="EI10" s="66"/>
      <c r="EJ10" s="66"/>
      <c r="EK10" s="66"/>
      <c r="EL10" s="66"/>
      <c r="EM10" s="66"/>
      <c r="EN10" s="66"/>
      <c r="EO10" s="66"/>
      <c r="EP10" s="66"/>
      <c r="EQ10" s="66"/>
      <c r="ER10" s="66"/>
      <c r="ES10" s="66"/>
      <c r="ET10" s="66"/>
      <c r="EU10" s="66"/>
      <c r="EV10" s="66"/>
      <c r="EW10" s="66"/>
      <c r="EX10" s="66"/>
      <c r="EY10" s="66"/>
      <c r="EZ10" s="66"/>
      <c r="FA10" s="66"/>
      <c r="FB10" s="66"/>
      <c r="FC10" s="66"/>
      <c r="FD10" s="66"/>
      <c r="FE10" s="66"/>
      <c r="FF10" s="66"/>
      <c r="FG10" s="66"/>
      <c r="FH10" s="66"/>
      <c r="FI10" s="66"/>
      <c r="FJ10" s="66"/>
      <c r="FK10" s="66"/>
      <c r="FL10" s="66"/>
      <c r="FM10" s="66"/>
      <c r="FN10" s="66"/>
      <c r="FO10" s="66"/>
      <c r="FP10" s="66"/>
      <c r="FQ10" s="66"/>
      <c r="FR10" s="66"/>
      <c r="FS10" s="66"/>
      <c r="FT10" s="66"/>
      <c r="FU10" s="116"/>
    </row>
    <row r="11" spans="1:177" ht="14.25" thickTop="1" thickBot="1">
      <c r="A11" s="118"/>
      <c r="B11" s="119" t="s">
        <v>7</v>
      </c>
      <c r="C11" s="355" t="s">
        <v>8</v>
      </c>
      <c r="D11" s="356"/>
      <c r="E11" s="347"/>
      <c r="F11" s="333">
        <f>SUM(F16:F22)</f>
        <v>0</v>
      </c>
      <c r="G11" s="333">
        <f t="shared" ref="G11:BE11" si="60">SUM(G16:G22)</f>
        <v>0</v>
      </c>
      <c r="H11" s="333">
        <f t="shared" si="60"/>
        <v>0</v>
      </c>
      <c r="I11" s="333">
        <f t="shared" si="60"/>
        <v>0</v>
      </c>
      <c r="J11" s="333">
        <f t="shared" si="60"/>
        <v>0</v>
      </c>
      <c r="K11" s="333">
        <f t="shared" si="60"/>
        <v>0</v>
      </c>
      <c r="L11" s="333">
        <f t="shared" si="60"/>
        <v>0</v>
      </c>
      <c r="M11" s="333">
        <f t="shared" si="60"/>
        <v>0</v>
      </c>
      <c r="N11" s="333">
        <f t="shared" si="60"/>
        <v>0</v>
      </c>
      <c r="O11" s="333">
        <f t="shared" si="60"/>
        <v>0</v>
      </c>
      <c r="P11" s="333">
        <f t="shared" si="60"/>
        <v>0</v>
      </c>
      <c r="Q11" s="333">
        <f t="shared" si="60"/>
        <v>0</v>
      </c>
      <c r="R11" s="333">
        <f t="shared" si="60"/>
        <v>0</v>
      </c>
      <c r="S11" s="333">
        <f t="shared" si="60"/>
        <v>0</v>
      </c>
      <c r="T11" s="333">
        <f t="shared" si="60"/>
        <v>0</v>
      </c>
      <c r="U11" s="333">
        <f t="shared" si="60"/>
        <v>0</v>
      </c>
      <c r="V11" s="333">
        <f t="shared" si="60"/>
        <v>0</v>
      </c>
      <c r="W11" s="333">
        <f t="shared" si="60"/>
        <v>0</v>
      </c>
      <c r="X11" s="333">
        <f t="shared" si="60"/>
        <v>0</v>
      </c>
      <c r="Y11" s="333">
        <f t="shared" si="60"/>
        <v>0</v>
      </c>
      <c r="Z11" s="333">
        <f t="shared" si="60"/>
        <v>0</v>
      </c>
      <c r="AA11" s="333">
        <f t="shared" si="60"/>
        <v>0</v>
      </c>
      <c r="AB11" s="333">
        <f t="shared" si="60"/>
        <v>0</v>
      </c>
      <c r="AC11" s="333">
        <f t="shared" si="60"/>
        <v>0</v>
      </c>
      <c r="AD11" s="333">
        <f t="shared" si="60"/>
        <v>0</v>
      </c>
      <c r="AE11" s="333">
        <f t="shared" si="60"/>
        <v>0</v>
      </c>
      <c r="AF11" s="333">
        <f t="shared" si="60"/>
        <v>0</v>
      </c>
      <c r="AG11" s="333">
        <f t="shared" si="60"/>
        <v>0</v>
      </c>
      <c r="AH11" s="333">
        <f t="shared" si="60"/>
        <v>0</v>
      </c>
      <c r="AI11" s="333">
        <f t="shared" si="60"/>
        <v>0</v>
      </c>
      <c r="AJ11" s="333">
        <f t="shared" si="60"/>
        <v>0</v>
      </c>
      <c r="AK11" s="333">
        <f t="shared" si="60"/>
        <v>0</v>
      </c>
      <c r="AL11" s="333">
        <f t="shared" si="60"/>
        <v>0</v>
      </c>
      <c r="AM11" s="333">
        <f t="shared" si="60"/>
        <v>0</v>
      </c>
      <c r="AN11" s="333">
        <f t="shared" si="60"/>
        <v>0</v>
      </c>
      <c r="AO11" s="333">
        <f t="shared" si="60"/>
        <v>0</v>
      </c>
      <c r="AP11" s="333">
        <f t="shared" si="60"/>
        <v>0</v>
      </c>
      <c r="AQ11" s="333">
        <f t="shared" si="60"/>
        <v>0</v>
      </c>
      <c r="AR11" s="333">
        <f t="shared" si="60"/>
        <v>0</v>
      </c>
      <c r="AS11" s="333">
        <f t="shared" si="60"/>
        <v>0</v>
      </c>
      <c r="AT11" s="333">
        <f t="shared" si="60"/>
        <v>0</v>
      </c>
      <c r="AU11" s="333">
        <f t="shared" si="60"/>
        <v>0</v>
      </c>
      <c r="AV11" s="333">
        <f t="shared" si="60"/>
        <v>0</v>
      </c>
      <c r="AW11" s="333">
        <f t="shared" si="60"/>
        <v>0</v>
      </c>
      <c r="AX11" s="333">
        <f t="shared" si="60"/>
        <v>0</v>
      </c>
      <c r="AY11" s="333">
        <f t="shared" si="60"/>
        <v>0</v>
      </c>
      <c r="AZ11" s="333">
        <f t="shared" si="60"/>
        <v>0</v>
      </c>
      <c r="BA11" s="333">
        <f t="shared" si="60"/>
        <v>0</v>
      </c>
      <c r="BB11" s="333">
        <f t="shared" si="60"/>
        <v>0</v>
      </c>
      <c r="BC11" s="333">
        <f t="shared" si="60"/>
        <v>0</v>
      </c>
      <c r="BD11" s="333">
        <f t="shared" si="60"/>
        <v>0</v>
      </c>
      <c r="BE11" s="333">
        <f t="shared" si="60"/>
        <v>0</v>
      </c>
      <c r="BG11" s="121">
        <f>+SUM(F11:BE11)</f>
        <v>0</v>
      </c>
      <c r="BO11" s="367" t="s">
        <v>8</v>
      </c>
      <c r="BP11" s="368"/>
      <c r="BQ11" s="122">
        <f ca="1">INDEX(INDIRECT($BO$9),0,COLUMNS($BQ16:BQ16))</f>
        <v>0</v>
      </c>
      <c r="BR11" s="123">
        <f ca="1">INDEX(INDIRECT($BO$9),0,COLUMNS($BQ16:BR16))</f>
        <v>0</v>
      </c>
      <c r="BS11" s="123">
        <f ca="1">INDEX(INDIRECT($BO$9),0,COLUMNS($BQ16:BS16))</f>
        <v>0</v>
      </c>
      <c r="BT11" s="123">
        <f ca="1">INDEX(INDIRECT($BO$9),0,COLUMNS($BQ16:BT16))</f>
        <v>0</v>
      </c>
      <c r="BU11" s="123">
        <f ca="1">INDEX(INDIRECT($BO$9),0,COLUMNS($BQ16:BU16))</f>
        <v>0</v>
      </c>
      <c r="BV11" s="123">
        <f ca="1">INDEX(INDIRECT($BO$9),0,COLUMNS($BQ16:BV16))</f>
        <v>0</v>
      </c>
      <c r="BW11" s="123">
        <f ca="1">INDEX(INDIRECT($BO$9),0,COLUMNS($BQ16:BW16))</f>
        <v>0</v>
      </c>
      <c r="BX11" s="123">
        <f ca="1">INDEX(INDIRECT($BO$9),0,COLUMNS($BQ16:BX16))</f>
        <v>0</v>
      </c>
      <c r="BY11" s="123">
        <f ca="1">INDEX(INDIRECT($BO$9),0,COLUMNS($BQ16:BY16))</f>
        <v>0</v>
      </c>
      <c r="BZ11" s="123">
        <f ca="1">INDEX(INDIRECT($BO$9),0,COLUMNS($BQ16:BZ16))</f>
        <v>0</v>
      </c>
      <c r="CA11" s="123">
        <f ca="1">INDEX(INDIRECT($BO$9),0,COLUMNS($BQ16:CA16))</f>
        <v>0</v>
      </c>
      <c r="CB11" s="123">
        <f ca="1">INDEX(INDIRECT($BO$9),0,COLUMNS($BQ16:CB16))</f>
        <v>0</v>
      </c>
      <c r="CC11" s="123">
        <f ca="1">INDEX(INDIRECT($BO$9),0,COLUMNS($BQ16:CC16))</f>
        <v>0</v>
      </c>
      <c r="CD11" s="123">
        <f ca="1">INDEX(INDIRECT($BO$9),0,COLUMNS($BQ16:CD16))</f>
        <v>0</v>
      </c>
      <c r="CE11" s="123">
        <f ca="1">INDEX(INDIRECT($BO$9),0,COLUMNS($BQ16:CE16))</f>
        <v>0</v>
      </c>
      <c r="CF11" s="123">
        <f ca="1">INDEX(INDIRECT($BO$9),0,COLUMNS($BQ16:CF16))</f>
        <v>0</v>
      </c>
      <c r="CG11" s="123">
        <f ca="1">INDEX(INDIRECT($BO$9),0,COLUMNS($BQ16:CG16))</f>
        <v>0</v>
      </c>
      <c r="CH11" s="123">
        <f ca="1">INDEX(INDIRECT($BO$9),0,COLUMNS($BQ16:CH16))</f>
        <v>0</v>
      </c>
      <c r="CI11" s="123">
        <f ca="1">INDEX(INDIRECT($BO$9),0,COLUMNS($BQ16:CI16))</f>
        <v>0</v>
      </c>
      <c r="CJ11" s="123">
        <f ca="1">INDEX(INDIRECT($BO$9),0,COLUMNS($BQ16:CJ16))</f>
        <v>0</v>
      </c>
      <c r="CK11" s="123">
        <f ca="1">INDEX(INDIRECT($BO$9),0,COLUMNS($BQ16:CK16))</f>
        <v>0</v>
      </c>
      <c r="CL11" s="123">
        <f ca="1">INDEX(INDIRECT($BO$9),0,COLUMNS($BQ16:CL16))</f>
        <v>0</v>
      </c>
      <c r="CM11" s="123">
        <f ca="1">INDEX(INDIRECT($BO$9),0,COLUMNS($BQ16:CM16))</f>
        <v>0</v>
      </c>
      <c r="CN11" s="123">
        <f ca="1">INDEX(INDIRECT($BO$9),0,COLUMNS($BQ16:CN16))</f>
        <v>0</v>
      </c>
      <c r="CO11" s="123">
        <f ca="1">INDEX(INDIRECT($BO$9),0,COLUMNS($BQ16:CO16))</f>
        <v>0</v>
      </c>
      <c r="CP11" s="123">
        <f ca="1">INDEX(INDIRECT($BO$9),0,COLUMNS($BQ16:CP16))</f>
        <v>0</v>
      </c>
      <c r="CQ11" s="123">
        <f ca="1">INDEX(INDIRECT($BO$9),0,COLUMNS($BQ16:CQ16))</f>
        <v>0</v>
      </c>
      <c r="CR11" s="123">
        <f ca="1">INDEX(INDIRECT($BO$9),0,COLUMNS($BQ16:CR16))</f>
        <v>0</v>
      </c>
      <c r="CS11" s="123">
        <f ca="1">INDEX(INDIRECT($BO$9),0,COLUMNS($BQ16:CS16))</f>
        <v>0</v>
      </c>
      <c r="CT11" s="123">
        <f ca="1">INDEX(INDIRECT($BO$9),0,COLUMNS($BQ16:CT16))</f>
        <v>0</v>
      </c>
      <c r="CU11" s="123">
        <f ca="1">INDEX(INDIRECT($BO$9),0,COLUMNS($BQ16:CU16))</f>
        <v>0</v>
      </c>
      <c r="CV11" s="123">
        <f ca="1">INDEX(INDIRECT($BO$9),0,COLUMNS($BQ16:CV16))</f>
        <v>0</v>
      </c>
      <c r="CW11" s="123">
        <f ca="1">INDEX(INDIRECT($BO$9),0,COLUMNS($BQ16:CW16))</f>
        <v>0</v>
      </c>
      <c r="CX11" s="123">
        <f ca="1">INDEX(INDIRECT($BO$9),0,COLUMNS($BQ16:CX16))</f>
        <v>0</v>
      </c>
      <c r="CY11" s="123">
        <f ca="1">INDEX(INDIRECT($BO$9),0,COLUMNS($BQ16:CY16))</f>
        <v>0</v>
      </c>
      <c r="CZ11" s="123">
        <f ca="1">INDEX(INDIRECT($BO$9),0,COLUMNS($BQ16:CZ16))</f>
        <v>0</v>
      </c>
      <c r="DA11" s="123">
        <f ca="1">INDEX(INDIRECT($BO$9),0,COLUMNS($BQ16:DA16))</f>
        <v>0</v>
      </c>
      <c r="DB11" s="123">
        <f ca="1">INDEX(INDIRECT($BO$9),0,COLUMNS($BQ16:DB16))</f>
        <v>0</v>
      </c>
      <c r="DC11" s="123">
        <f ca="1">INDEX(INDIRECT($BO$9),0,COLUMNS($BQ16:DC16))</f>
        <v>0</v>
      </c>
      <c r="DD11" s="123">
        <f ca="1">INDEX(INDIRECT($BO$9),0,COLUMNS($BQ16:DD16))</f>
        <v>0</v>
      </c>
      <c r="DE11" s="123">
        <f ca="1">INDEX(INDIRECT($BO$9),0,COLUMNS($BQ16:DE16))</f>
        <v>0</v>
      </c>
      <c r="DF11" s="123">
        <f ca="1">INDEX(INDIRECT($BO$9),0,COLUMNS($BQ16:DF16))</f>
        <v>0</v>
      </c>
      <c r="DG11" s="123">
        <f ca="1">INDEX(INDIRECT($BO$9),0,COLUMNS($BQ16:DG16))</f>
        <v>0</v>
      </c>
      <c r="DH11" s="123">
        <f ca="1">INDEX(INDIRECT($BO$9),0,COLUMNS($BQ16:DH16))</f>
        <v>0</v>
      </c>
      <c r="DI11" s="123">
        <f ca="1">INDEX(INDIRECT($BO$9),0,COLUMNS($BQ16:DI16))</f>
        <v>0</v>
      </c>
      <c r="DJ11" s="123">
        <f ca="1">INDEX(INDIRECT($BO$9),0,COLUMNS($BQ16:DJ16))</f>
        <v>0</v>
      </c>
      <c r="DK11" s="123">
        <f ca="1">INDEX(INDIRECT($BO$9),0,COLUMNS($BQ16:DK16))</f>
        <v>0</v>
      </c>
      <c r="DL11" s="123">
        <f ca="1">INDEX(INDIRECT($BO$9),0,COLUMNS($BQ16:DL16))</f>
        <v>0</v>
      </c>
      <c r="DM11" s="123">
        <f ca="1">INDEX(INDIRECT($BO$9),0,COLUMNS($BQ16:DM16))</f>
        <v>0</v>
      </c>
      <c r="DN11" s="123">
        <f ca="1">INDEX(INDIRECT($BO$9),0,COLUMNS($BQ16:DN16))</f>
        <v>0</v>
      </c>
      <c r="DO11" s="123">
        <f ca="1">INDEX(INDIRECT($BO$9),0,COLUMNS($BQ16:DO16))</f>
        <v>0</v>
      </c>
      <c r="DP11" s="123">
        <f ca="1">INDEX(INDIRECT($BO$9),0,COLUMNS($BQ16:DP16))</f>
        <v>0</v>
      </c>
      <c r="DQ11" s="66"/>
      <c r="DR11" s="123">
        <f ca="1">+SUM(BQ11:DP11)</f>
        <v>0</v>
      </c>
      <c r="DT11" s="421" t="s">
        <v>73</v>
      </c>
      <c r="DU11" s="376"/>
      <c r="DV11" s="122">
        <f>SUM(DV16:DV22)</f>
        <v>0</v>
      </c>
      <c r="DW11" s="123">
        <f t="shared" ref="DW11:FU11" si="61">SUM(DW16:DW22)</f>
        <v>0</v>
      </c>
      <c r="DX11" s="123">
        <f t="shared" si="61"/>
        <v>0</v>
      </c>
      <c r="DY11" s="123">
        <f t="shared" si="61"/>
        <v>0</v>
      </c>
      <c r="DZ11" s="123">
        <f t="shared" si="61"/>
        <v>0</v>
      </c>
      <c r="EA11" s="123">
        <f t="shared" si="61"/>
        <v>0</v>
      </c>
      <c r="EB11" s="123">
        <f t="shared" si="61"/>
        <v>0</v>
      </c>
      <c r="EC11" s="123">
        <f t="shared" si="61"/>
        <v>0</v>
      </c>
      <c r="ED11" s="123">
        <f t="shared" si="61"/>
        <v>0</v>
      </c>
      <c r="EE11" s="123">
        <f t="shared" si="61"/>
        <v>0</v>
      </c>
      <c r="EF11" s="123">
        <f t="shared" si="61"/>
        <v>0</v>
      </c>
      <c r="EG11" s="123">
        <f t="shared" si="61"/>
        <v>0</v>
      </c>
      <c r="EH11" s="123">
        <f t="shared" si="61"/>
        <v>0</v>
      </c>
      <c r="EI11" s="123">
        <f t="shared" si="61"/>
        <v>0</v>
      </c>
      <c r="EJ11" s="123">
        <f t="shared" si="61"/>
        <v>0</v>
      </c>
      <c r="EK11" s="123">
        <f t="shared" si="61"/>
        <v>0</v>
      </c>
      <c r="EL11" s="123">
        <f t="shared" si="61"/>
        <v>0</v>
      </c>
      <c r="EM11" s="123">
        <f t="shared" si="61"/>
        <v>0</v>
      </c>
      <c r="EN11" s="123">
        <f t="shared" si="61"/>
        <v>0</v>
      </c>
      <c r="EO11" s="123">
        <f t="shared" si="61"/>
        <v>0</v>
      </c>
      <c r="EP11" s="123">
        <f t="shared" si="61"/>
        <v>0</v>
      </c>
      <c r="EQ11" s="123">
        <f t="shared" si="61"/>
        <v>0</v>
      </c>
      <c r="ER11" s="123">
        <f t="shared" si="61"/>
        <v>0</v>
      </c>
      <c r="ES11" s="123">
        <f t="shared" si="61"/>
        <v>0</v>
      </c>
      <c r="ET11" s="123">
        <f t="shared" si="61"/>
        <v>0</v>
      </c>
      <c r="EU11" s="123">
        <f t="shared" si="61"/>
        <v>0</v>
      </c>
      <c r="EV11" s="123">
        <f t="shared" si="61"/>
        <v>0</v>
      </c>
      <c r="EW11" s="123">
        <f t="shared" si="61"/>
        <v>0</v>
      </c>
      <c r="EX11" s="123">
        <f t="shared" si="61"/>
        <v>0</v>
      </c>
      <c r="EY11" s="123">
        <f t="shared" si="61"/>
        <v>0</v>
      </c>
      <c r="EZ11" s="123">
        <f t="shared" si="61"/>
        <v>0</v>
      </c>
      <c r="FA11" s="123">
        <f t="shared" si="61"/>
        <v>0</v>
      </c>
      <c r="FB11" s="123">
        <f t="shared" si="61"/>
        <v>0</v>
      </c>
      <c r="FC11" s="123">
        <f t="shared" si="61"/>
        <v>0</v>
      </c>
      <c r="FD11" s="123">
        <f t="shared" si="61"/>
        <v>0</v>
      </c>
      <c r="FE11" s="123">
        <f t="shared" si="61"/>
        <v>0</v>
      </c>
      <c r="FF11" s="123">
        <f t="shared" si="61"/>
        <v>0</v>
      </c>
      <c r="FG11" s="123">
        <f t="shared" si="61"/>
        <v>0</v>
      </c>
      <c r="FH11" s="123">
        <f t="shared" si="61"/>
        <v>0</v>
      </c>
      <c r="FI11" s="123">
        <f t="shared" si="61"/>
        <v>0</v>
      </c>
      <c r="FJ11" s="123">
        <f t="shared" si="61"/>
        <v>0</v>
      </c>
      <c r="FK11" s="123">
        <f t="shared" si="61"/>
        <v>0</v>
      </c>
      <c r="FL11" s="123">
        <f t="shared" si="61"/>
        <v>0</v>
      </c>
      <c r="FM11" s="123">
        <f t="shared" si="61"/>
        <v>0</v>
      </c>
      <c r="FN11" s="123">
        <f t="shared" si="61"/>
        <v>0</v>
      </c>
      <c r="FO11" s="123">
        <f t="shared" si="61"/>
        <v>0</v>
      </c>
      <c r="FP11" s="123">
        <f t="shared" si="61"/>
        <v>0</v>
      </c>
      <c r="FQ11" s="123">
        <f t="shared" si="61"/>
        <v>0</v>
      </c>
      <c r="FR11" s="123">
        <f t="shared" si="61"/>
        <v>0</v>
      </c>
      <c r="FS11" s="123">
        <f t="shared" si="61"/>
        <v>0</v>
      </c>
      <c r="FT11" s="123">
        <f t="shared" si="61"/>
        <v>0</v>
      </c>
      <c r="FU11" s="123">
        <f t="shared" si="61"/>
        <v>0</v>
      </c>
    </row>
    <row r="12" spans="1:177" ht="3.75" customHeight="1" thickTop="1" thickBot="1">
      <c r="A12" s="118"/>
      <c r="B12" s="124"/>
      <c r="C12" s="125"/>
      <c r="D12" s="126"/>
      <c r="E12" s="347"/>
      <c r="F12" s="128"/>
      <c r="G12" s="128"/>
      <c r="H12" s="128"/>
      <c r="I12" s="128"/>
      <c r="J12" s="128"/>
      <c r="K12" s="128"/>
      <c r="L12" s="128"/>
      <c r="M12" s="128"/>
      <c r="N12" s="128"/>
      <c r="O12" s="128"/>
      <c r="P12" s="128"/>
      <c r="Q12" s="128"/>
      <c r="R12" s="128"/>
      <c r="S12" s="128"/>
      <c r="T12" s="128"/>
      <c r="U12" s="128"/>
      <c r="V12" s="128"/>
      <c r="W12" s="128"/>
      <c r="X12" s="128"/>
      <c r="Y12" s="128"/>
      <c r="Z12" s="128"/>
      <c r="AA12" s="128"/>
      <c r="AB12" s="128"/>
      <c r="AC12" s="128"/>
      <c r="AD12" s="128"/>
      <c r="AE12" s="128"/>
      <c r="AF12" s="128"/>
      <c r="AG12" s="128"/>
      <c r="AH12" s="128"/>
      <c r="AI12" s="128"/>
      <c r="AJ12" s="128"/>
      <c r="AK12" s="128"/>
      <c r="AL12" s="128"/>
      <c r="AM12" s="128"/>
      <c r="AN12" s="128"/>
      <c r="AO12" s="128"/>
      <c r="AP12" s="128"/>
      <c r="AQ12" s="128"/>
      <c r="AR12" s="128"/>
      <c r="AS12" s="128"/>
      <c r="AT12" s="128"/>
      <c r="AU12" s="128"/>
      <c r="AV12" s="128"/>
      <c r="AW12" s="128"/>
      <c r="AX12" s="128"/>
      <c r="AY12" s="128"/>
      <c r="AZ12" s="128"/>
      <c r="BA12" s="128"/>
      <c r="BB12" s="128"/>
      <c r="BC12" s="128"/>
      <c r="BD12" s="128"/>
      <c r="BE12" s="129"/>
      <c r="BG12" s="130"/>
      <c r="BO12" s="125"/>
      <c r="BP12" s="126"/>
      <c r="BQ12" s="128"/>
      <c r="BR12" s="128"/>
      <c r="BS12" s="128"/>
      <c r="BT12" s="128"/>
      <c r="BU12" s="128"/>
      <c r="BV12" s="128"/>
      <c r="BW12" s="128"/>
      <c r="BX12" s="128"/>
      <c r="BY12" s="128"/>
      <c r="BZ12" s="128"/>
      <c r="CA12" s="128"/>
      <c r="CB12" s="128"/>
      <c r="CC12" s="128"/>
      <c r="CD12" s="128"/>
      <c r="CE12" s="128"/>
      <c r="CF12" s="128"/>
      <c r="CG12" s="128"/>
      <c r="CH12" s="128"/>
      <c r="CI12" s="128"/>
      <c r="CJ12" s="128"/>
      <c r="CK12" s="128"/>
      <c r="CL12" s="128"/>
      <c r="CM12" s="128"/>
      <c r="CN12" s="128"/>
      <c r="CO12" s="128"/>
      <c r="CP12" s="128"/>
      <c r="CQ12" s="128"/>
      <c r="CR12" s="128"/>
      <c r="CS12" s="128"/>
      <c r="CT12" s="128"/>
      <c r="CU12" s="128"/>
      <c r="CV12" s="128"/>
      <c r="CW12" s="128"/>
      <c r="CX12" s="128"/>
      <c r="CY12" s="128"/>
      <c r="CZ12" s="128"/>
      <c r="DA12" s="128"/>
      <c r="DB12" s="128"/>
      <c r="DC12" s="128"/>
      <c r="DD12" s="128"/>
      <c r="DE12" s="128"/>
      <c r="DF12" s="128"/>
      <c r="DG12" s="128"/>
      <c r="DH12" s="128"/>
      <c r="DI12" s="128"/>
      <c r="DJ12" s="128"/>
      <c r="DK12" s="128"/>
      <c r="DL12" s="128"/>
      <c r="DM12" s="128"/>
      <c r="DN12" s="128"/>
      <c r="DO12" s="128"/>
      <c r="DP12" s="129"/>
      <c r="DQ12" s="66"/>
      <c r="DR12" s="130"/>
      <c r="DT12" s="125"/>
      <c r="DU12" s="126"/>
      <c r="DV12" s="128"/>
      <c r="DW12" s="128"/>
      <c r="DX12" s="128"/>
      <c r="DY12" s="128"/>
      <c r="DZ12" s="128"/>
      <c r="EA12" s="128"/>
      <c r="EB12" s="128"/>
      <c r="EC12" s="128"/>
      <c r="ED12" s="128"/>
      <c r="EE12" s="128"/>
      <c r="EF12" s="128"/>
      <c r="EG12" s="128"/>
      <c r="EH12" s="128"/>
      <c r="EI12" s="128"/>
      <c r="EJ12" s="128"/>
      <c r="EK12" s="128"/>
      <c r="EL12" s="128"/>
      <c r="EM12" s="128"/>
      <c r="EN12" s="128"/>
      <c r="EO12" s="128"/>
      <c r="EP12" s="128"/>
      <c r="EQ12" s="128"/>
      <c r="ER12" s="128"/>
      <c r="ES12" s="128"/>
      <c r="ET12" s="128"/>
      <c r="EU12" s="128"/>
      <c r="EV12" s="128"/>
      <c r="EW12" s="128"/>
      <c r="EX12" s="128"/>
      <c r="EY12" s="128"/>
      <c r="EZ12" s="128"/>
      <c r="FA12" s="128"/>
      <c r="FB12" s="128"/>
      <c r="FC12" s="128"/>
      <c r="FD12" s="128"/>
      <c r="FE12" s="128"/>
      <c r="FF12" s="128"/>
      <c r="FG12" s="128"/>
      <c r="FH12" s="128"/>
      <c r="FI12" s="128"/>
      <c r="FJ12" s="128"/>
      <c r="FK12" s="128"/>
      <c r="FL12" s="128"/>
      <c r="FM12" s="128"/>
      <c r="FN12" s="128"/>
      <c r="FO12" s="128"/>
      <c r="FP12" s="128"/>
      <c r="FQ12" s="128"/>
      <c r="FR12" s="128"/>
      <c r="FS12" s="128"/>
      <c r="FT12" s="128"/>
      <c r="FU12" s="129"/>
    </row>
    <row r="13" spans="1:177" ht="9.9499999999999993" hidden="1" customHeight="1" thickTop="1">
      <c r="A13" s="373" t="s">
        <v>9</v>
      </c>
      <c r="B13" s="131">
        <v>73111</v>
      </c>
      <c r="C13" s="132" t="s">
        <v>10</v>
      </c>
      <c r="D13" s="132"/>
      <c r="E13" s="346"/>
      <c r="F13" s="133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34"/>
      <c r="AA13" s="134"/>
      <c r="AB13" s="134"/>
      <c r="AC13" s="134"/>
      <c r="AD13" s="134"/>
      <c r="AE13" s="134"/>
      <c r="AF13" s="134"/>
      <c r="AG13" s="134"/>
      <c r="AH13" s="134"/>
      <c r="AI13" s="134"/>
      <c r="AJ13" s="134"/>
      <c r="AK13" s="134"/>
      <c r="AL13" s="134"/>
      <c r="AM13" s="134"/>
      <c r="AN13" s="134"/>
      <c r="AO13" s="134"/>
      <c r="AP13" s="134"/>
      <c r="AQ13" s="134"/>
      <c r="AR13" s="134"/>
      <c r="AS13" s="134"/>
      <c r="AT13" s="134"/>
      <c r="AU13" s="134"/>
      <c r="AV13" s="134"/>
      <c r="AW13" s="134"/>
      <c r="AX13" s="134"/>
      <c r="AY13" s="134"/>
      <c r="AZ13" s="134"/>
      <c r="BA13" s="134"/>
      <c r="BB13" s="134"/>
      <c r="BC13" s="134"/>
      <c r="BD13" s="134"/>
      <c r="BE13" s="134"/>
      <c r="BG13" s="134">
        <f>+SUM(F13:BE13)</f>
        <v>0</v>
      </c>
      <c r="BO13" s="132" t="s">
        <v>10</v>
      </c>
      <c r="BP13" s="132"/>
      <c r="BQ13" s="133"/>
      <c r="BR13" s="134"/>
      <c r="BS13" s="134"/>
      <c r="BT13" s="134"/>
      <c r="BU13" s="134"/>
      <c r="BV13" s="134"/>
      <c r="BW13" s="134"/>
      <c r="BX13" s="134"/>
      <c r="BY13" s="134"/>
      <c r="BZ13" s="134"/>
      <c r="CA13" s="134"/>
      <c r="CB13" s="134"/>
      <c r="CC13" s="134"/>
      <c r="CD13" s="134"/>
      <c r="CE13" s="134"/>
      <c r="CF13" s="134"/>
      <c r="CG13" s="134"/>
      <c r="CH13" s="134"/>
      <c r="CI13" s="134"/>
      <c r="CJ13" s="134"/>
      <c r="CK13" s="134"/>
      <c r="CL13" s="134"/>
      <c r="CM13" s="134"/>
      <c r="CN13" s="134"/>
      <c r="CO13" s="134"/>
      <c r="CP13" s="134"/>
      <c r="CQ13" s="134"/>
      <c r="CR13" s="134"/>
      <c r="CS13" s="134"/>
      <c r="CT13" s="134"/>
      <c r="CU13" s="134"/>
      <c r="CV13" s="134"/>
      <c r="CW13" s="134"/>
      <c r="CX13" s="134"/>
      <c r="CY13" s="134"/>
      <c r="CZ13" s="134"/>
      <c r="DA13" s="134"/>
      <c r="DB13" s="134"/>
      <c r="DC13" s="134"/>
      <c r="DD13" s="134"/>
      <c r="DE13" s="134"/>
      <c r="DF13" s="134"/>
      <c r="DG13" s="134"/>
      <c r="DH13" s="134"/>
      <c r="DI13" s="134"/>
      <c r="DJ13" s="134"/>
      <c r="DK13" s="134"/>
      <c r="DL13" s="134"/>
      <c r="DM13" s="134"/>
      <c r="DN13" s="134"/>
      <c r="DO13" s="134"/>
      <c r="DP13" s="134"/>
      <c r="DQ13" s="66"/>
      <c r="DR13" s="134">
        <f>+SUM(BQ13:DP13)</f>
        <v>0</v>
      </c>
      <c r="DT13" s="132" t="s">
        <v>10</v>
      </c>
      <c r="DU13" s="132"/>
      <c r="DV13" s="133"/>
      <c r="DW13" s="134"/>
      <c r="DX13" s="134"/>
      <c r="DY13" s="134"/>
      <c r="DZ13" s="134"/>
      <c r="EA13" s="134"/>
      <c r="EB13" s="134"/>
      <c r="EC13" s="134"/>
      <c r="ED13" s="134"/>
      <c r="EE13" s="134"/>
      <c r="EF13" s="134"/>
      <c r="EG13" s="134"/>
      <c r="EH13" s="134"/>
      <c r="EI13" s="134"/>
      <c r="EJ13" s="134"/>
      <c r="EK13" s="134"/>
      <c r="EL13" s="134"/>
      <c r="EM13" s="134"/>
      <c r="EN13" s="134"/>
      <c r="EO13" s="134"/>
      <c r="EP13" s="134"/>
      <c r="EQ13" s="134"/>
      <c r="ER13" s="134"/>
      <c r="ES13" s="134"/>
      <c r="ET13" s="134"/>
      <c r="EU13" s="134"/>
      <c r="EV13" s="134"/>
      <c r="EW13" s="134"/>
      <c r="EX13" s="134"/>
      <c r="EY13" s="134"/>
      <c r="EZ13" s="134"/>
      <c r="FA13" s="134"/>
      <c r="FB13" s="134"/>
      <c r="FC13" s="134"/>
      <c r="FD13" s="134"/>
      <c r="FE13" s="134"/>
      <c r="FF13" s="134"/>
      <c r="FG13" s="134"/>
      <c r="FH13" s="134"/>
      <c r="FI13" s="134"/>
      <c r="FJ13" s="134"/>
      <c r="FK13" s="134"/>
      <c r="FL13" s="134"/>
      <c r="FM13" s="134"/>
      <c r="FN13" s="134"/>
      <c r="FO13" s="134"/>
      <c r="FP13" s="134"/>
      <c r="FQ13" s="134"/>
      <c r="FR13" s="134"/>
      <c r="FS13" s="134"/>
      <c r="FT13" s="134"/>
      <c r="FU13" s="134"/>
    </row>
    <row r="14" spans="1:177" ht="9.9499999999999993" hidden="1" customHeight="1">
      <c r="A14" s="374"/>
      <c r="B14" s="131">
        <v>73112</v>
      </c>
      <c r="C14" s="132" t="s">
        <v>11</v>
      </c>
      <c r="D14" s="132"/>
      <c r="E14" s="346"/>
      <c r="F14" s="133"/>
      <c r="G14" s="134"/>
      <c r="H14" s="134"/>
      <c r="I14" s="134"/>
      <c r="J14" s="134"/>
      <c r="K14" s="134"/>
      <c r="L14" s="134"/>
      <c r="M14" s="134"/>
      <c r="N14" s="134"/>
      <c r="O14" s="134"/>
      <c r="P14" s="134"/>
      <c r="Q14" s="134"/>
      <c r="R14" s="134"/>
      <c r="S14" s="134"/>
      <c r="T14" s="134"/>
      <c r="U14" s="134"/>
      <c r="V14" s="134"/>
      <c r="W14" s="134"/>
      <c r="X14" s="134"/>
      <c r="Y14" s="134"/>
      <c r="Z14" s="134"/>
      <c r="AA14" s="134"/>
      <c r="AB14" s="134"/>
      <c r="AC14" s="134"/>
      <c r="AD14" s="134"/>
      <c r="AE14" s="134"/>
      <c r="AF14" s="134"/>
      <c r="AG14" s="134"/>
      <c r="AH14" s="134"/>
      <c r="AI14" s="134"/>
      <c r="AJ14" s="134"/>
      <c r="AK14" s="134"/>
      <c r="AL14" s="134"/>
      <c r="AM14" s="134"/>
      <c r="AN14" s="134"/>
      <c r="AO14" s="134"/>
      <c r="AP14" s="134"/>
      <c r="AQ14" s="134"/>
      <c r="AR14" s="134"/>
      <c r="AS14" s="134"/>
      <c r="AT14" s="134"/>
      <c r="AU14" s="134"/>
      <c r="AV14" s="134"/>
      <c r="AW14" s="134"/>
      <c r="AX14" s="134"/>
      <c r="AY14" s="134"/>
      <c r="AZ14" s="134"/>
      <c r="BA14" s="134"/>
      <c r="BB14" s="134"/>
      <c r="BC14" s="134"/>
      <c r="BD14" s="134"/>
      <c r="BE14" s="134"/>
      <c r="BG14" s="134">
        <f>+SUM(F14:BE14)</f>
        <v>0</v>
      </c>
      <c r="BO14" s="132" t="s">
        <v>11</v>
      </c>
      <c r="BP14" s="132"/>
      <c r="BQ14" s="133"/>
      <c r="BR14" s="134"/>
      <c r="BS14" s="134"/>
      <c r="BT14" s="134"/>
      <c r="BU14" s="134"/>
      <c r="BV14" s="134"/>
      <c r="BW14" s="134"/>
      <c r="BX14" s="134"/>
      <c r="BY14" s="134"/>
      <c r="BZ14" s="134"/>
      <c r="CA14" s="134"/>
      <c r="CB14" s="134"/>
      <c r="CC14" s="134"/>
      <c r="CD14" s="134"/>
      <c r="CE14" s="134"/>
      <c r="CF14" s="134"/>
      <c r="CG14" s="134"/>
      <c r="CH14" s="134"/>
      <c r="CI14" s="134"/>
      <c r="CJ14" s="134"/>
      <c r="CK14" s="134"/>
      <c r="CL14" s="134"/>
      <c r="CM14" s="134"/>
      <c r="CN14" s="134"/>
      <c r="CO14" s="134"/>
      <c r="CP14" s="134"/>
      <c r="CQ14" s="134"/>
      <c r="CR14" s="134"/>
      <c r="CS14" s="134"/>
      <c r="CT14" s="134"/>
      <c r="CU14" s="134"/>
      <c r="CV14" s="134"/>
      <c r="CW14" s="134"/>
      <c r="CX14" s="134"/>
      <c r="CY14" s="134"/>
      <c r="CZ14" s="134"/>
      <c r="DA14" s="134"/>
      <c r="DB14" s="134"/>
      <c r="DC14" s="134"/>
      <c r="DD14" s="134"/>
      <c r="DE14" s="134"/>
      <c r="DF14" s="134"/>
      <c r="DG14" s="134"/>
      <c r="DH14" s="134"/>
      <c r="DI14" s="134"/>
      <c r="DJ14" s="134"/>
      <c r="DK14" s="134"/>
      <c r="DL14" s="134"/>
      <c r="DM14" s="134"/>
      <c r="DN14" s="134"/>
      <c r="DO14" s="134"/>
      <c r="DP14" s="134"/>
      <c r="DQ14" s="66"/>
      <c r="DR14" s="134">
        <f>+SUM(BQ14:DP14)</f>
        <v>0</v>
      </c>
      <c r="DT14" s="132" t="s">
        <v>11</v>
      </c>
      <c r="DU14" s="132"/>
      <c r="DV14" s="133"/>
      <c r="DW14" s="134"/>
      <c r="DX14" s="134"/>
      <c r="DY14" s="134"/>
      <c r="DZ14" s="134"/>
      <c r="EA14" s="134"/>
      <c r="EB14" s="134"/>
      <c r="EC14" s="134"/>
      <c r="ED14" s="134"/>
      <c r="EE14" s="134"/>
      <c r="EF14" s="134"/>
      <c r="EG14" s="134"/>
      <c r="EH14" s="134"/>
      <c r="EI14" s="134"/>
      <c r="EJ14" s="134"/>
      <c r="EK14" s="134"/>
      <c r="EL14" s="134"/>
      <c r="EM14" s="134"/>
      <c r="EN14" s="134"/>
      <c r="EO14" s="134"/>
      <c r="EP14" s="134"/>
      <c r="EQ14" s="134"/>
      <c r="ER14" s="134"/>
      <c r="ES14" s="134"/>
      <c r="ET14" s="134"/>
      <c r="EU14" s="134"/>
      <c r="EV14" s="134"/>
      <c r="EW14" s="134"/>
      <c r="EX14" s="134"/>
      <c r="EY14" s="134"/>
      <c r="EZ14" s="134"/>
      <c r="FA14" s="134"/>
      <c r="FB14" s="134"/>
      <c r="FC14" s="134"/>
      <c r="FD14" s="134"/>
      <c r="FE14" s="134"/>
      <c r="FF14" s="134"/>
      <c r="FG14" s="134"/>
      <c r="FH14" s="134"/>
      <c r="FI14" s="134"/>
      <c r="FJ14" s="134"/>
      <c r="FK14" s="134"/>
      <c r="FL14" s="134"/>
      <c r="FM14" s="134"/>
      <c r="FN14" s="134"/>
      <c r="FO14" s="134"/>
      <c r="FP14" s="134"/>
      <c r="FQ14" s="134"/>
      <c r="FR14" s="134"/>
      <c r="FS14" s="134"/>
      <c r="FT14" s="134"/>
      <c r="FU14" s="134"/>
    </row>
    <row r="15" spans="1:177" ht="9.9499999999999993" hidden="1" customHeight="1">
      <c r="A15" s="374"/>
      <c r="B15" s="131">
        <v>73114</v>
      </c>
      <c r="C15" s="132" t="s">
        <v>12</v>
      </c>
      <c r="D15" s="132"/>
      <c r="E15" s="346"/>
      <c r="F15" s="135"/>
      <c r="G15" s="136"/>
      <c r="H15" s="136"/>
      <c r="I15" s="136"/>
      <c r="J15" s="136"/>
      <c r="K15" s="136"/>
      <c r="L15" s="136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  <c r="X15" s="136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6"/>
      <c r="AW15" s="136"/>
      <c r="AX15" s="136"/>
      <c r="AY15" s="136"/>
      <c r="AZ15" s="136"/>
      <c r="BA15" s="136"/>
      <c r="BB15" s="136"/>
      <c r="BC15" s="136"/>
      <c r="BD15" s="136"/>
      <c r="BE15" s="136"/>
      <c r="BG15" s="134">
        <f>+SUM(F15:BE15)</f>
        <v>0</v>
      </c>
      <c r="BO15" s="132" t="s">
        <v>12</v>
      </c>
      <c r="BP15" s="132"/>
      <c r="BQ15" s="135"/>
      <c r="BR15" s="136"/>
      <c r="BS15" s="136"/>
      <c r="BT15" s="136"/>
      <c r="BU15" s="136"/>
      <c r="BV15" s="136"/>
      <c r="BW15" s="136"/>
      <c r="BX15" s="136"/>
      <c r="BY15" s="136"/>
      <c r="BZ15" s="136"/>
      <c r="CA15" s="136"/>
      <c r="CB15" s="136"/>
      <c r="CC15" s="136"/>
      <c r="CD15" s="136"/>
      <c r="CE15" s="136"/>
      <c r="CF15" s="136"/>
      <c r="CG15" s="136"/>
      <c r="CH15" s="136"/>
      <c r="CI15" s="136"/>
      <c r="CJ15" s="136"/>
      <c r="CK15" s="136"/>
      <c r="CL15" s="136"/>
      <c r="CM15" s="136"/>
      <c r="CN15" s="136"/>
      <c r="CO15" s="136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66"/>
      <c r="DR15" s="134">
        <f>+SUM(BQ15:DP15)</f>
        <v>0</v>
      </c>
      <c r="DT15" s="132" t="s">
        <v>12</v>
      </c>
      <c r="DU15" s="132"/>
      <c r="DV15" s="135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6"/>
      <c r="EL15" s="136"/>
      <c r="EM15" s="136"/>
      <c r="EN15" s="136"/>
      <c r="EO15" s="136"/>
      <c r="EP15" s="136"/>
      <c r="EQ15" s="136"/>
      <c r="ER15" s="136"/>
      <c r="ES15" s="136"/>
      <c r="ET15" s="136"/>
      <c r="EU15" s="136"/>
      <c r="EV15" s="136"/>
      <c r="EW15" s="136"/>
      <c r="EX15" s="136"/>
      <c r="EY15" s="136"/>
      <c r="EZ15" s="136"/>
      <c r="FA15" s="136"/>
      <c r="FB15" s="136"/>
      <c r="FC15" s="136"/>
      <c r="FD15" s="136"/>
      <c r="FE15" s="136"/>
      <c r="FF15" s="136"/>
      <c r="FG15" s="136"/>
      <c r="FH15" s="136"/>
      <c r="FI15" s="136"/>
      <c r="FJ15" s="136"/>
      <c r="FK15" s="136"/>
      <c r="FL15" s="136"/>
      <c r="FM15" s="136"/>
      <c r="FN15" s="136"/>
      <c r="FO15" s="136"/>
      <c r="FP15" s="136"/>
      <c r="FQ15" s="136"/>
      <c r="FR15" s="136"/>
      <c r="FS15" s="136"/>
      <c r="FT15" s="136"/>
      <c r="FU15" s="136"/>
    </row>
    <row r="16" spans="1:177" ht="13.5" customHeight="1" thickTop="1">
      <c r="A16" s="374"/>
      <c r="B16" s="137">
        <v>75</v>
      </c>
      <c r="C16" s="387" t="s">
        <v>78</v>
      </c>
      <c r="D16" s="388"/>
      <c r="E16" s="346" t="s">
        <v>95</v>
      </c>
      <c r="F16" s="138"/>
      <c r="G16" s="139"/>
      <c r="H16" s="139"/>
      <c r="I16" s="139"/>
      <c r="J16" s="139"/>
      <c r="K16" s="139"/>
      <c r="L16" s="139"/>
      <c r="M16" s="139"/>
      <c r="N16" s="139"/>
      <c r="O16" s="139"/>
      <c r="P16" s="139"/>
      <c r="Q16" s="139"/>
      <c r="R16" s="139"/>
      <c r="S16" s="139"/>
      <c r="T16" s="139"/>
      <c r="U16" s="139"/>
      <c r="V16" s="139"/>
      <c r="W16" s="139"/>
      <c r="X16" s="139"/>
      <c r="Y16" s="139"/>
      <c r="Z16" s="139"/>
      <c r="AA16" s="139"/>
      <c r="AB16" s="139"/>
      <c r="AC16" s="139"/>
      <c r="AD16" s="139"/>
      <c r="AE16" s="139"/>
      <c r="AF16" s="139"/>
      <c r="AG16" s="139"/>
      <c r="AH16" s="139"/>
      <c r="AI16" s="139"/>
      <c r="AJ16" s="139"/>
      <c r="AK16" s="139"/>
      <c r="AL16" s="139"/>
      <c r="AM16" s="139"/>
      <c r="AN16" s="139"/>
      <c r="AO16" s="139"/>
      <c r="AP16" s="139"/>
      <c r="AQ16" s="139"/>
      <c r="AR16" s="139"/>
      <c r="AS16" s="139"/>
      <c r="AT16" s="139"/>
      <c r="AU16" s="139"/>
      <c r="AV16" s="139"/>
      <c r="AW16" s="139"/>
      <c r="AX16" s="139"/>
      <c r="AY16" s="139"/>
      <c r="AZ16" s="139"/>
      <c r="BA16" s="139"/>
      <c r="BB16" s="139"/>
      <c r="BC16" s="139"/>
      <c r="BD16" s="139"/>
      <c r="BE16" s="140"/>
      <c r="BG16" s="141">
        <f t="shared" ref="BG16:BG22" si="62">SUM(F16:BE16)</f>
        <v>0</v>
      </c>
      <c r="BN16" s="392" t="s">
        <v>9</v>
      </c>
      <c r="BO16" s="378" t="s">
        <v>106</v>
      </c>
      <c r="BP16" s="379"/>
      <c r="BQ16" s="142">
        <f ca="1">INDEX(INDIRECT($BO$9),0,COLUMNS($BQ16:BQ16))</f>
        <v>0</v>
      </c>
      <c r="BR16" s="142">
        <f ca="1">INDEX(INDIRECT($BO$9),0,COLUMNS($BQ16:BR16))</f>
        <v>0</v>
      </c>
      <c r="BS16" s="142">
        <f ca="1">INDEX(INDIRECT($BO$9),0,COLUMNS($BQ16:BS16))</f>
        <v>0</v>
      </c>
      <c r="BT16" s="142">
        <f ca="1">INDEX(INDIRECT($BO$9),0,COLUMNS($BQ16:BT16))</f>
        <v>0</v>
      </c>
      <c r="BU16" s="142">
        <f ca="1">INDEX(INDIRECT($BO$9),0,COLUMNS($BQ16:BU16))</f>
        <v>0</v>
      </c>
      <c r="BV16" s="142">
        <f ca="1">INDEX(INDIRECT($BO$9),0,COLUMNS($BQ16:BV16))</f>
        <v>0</v>
      </c>
      <c r="BW16" s="142">
        <f ca="1">INDEX(INDIRECT($BO$9),0,COLUMNS($BQ16:BW16))</f>
        <v>0</v>
      </c>
      <c r="BX16" s="142">
        <f ca="1">INDEX(INDIRECT($BO$9),0,COLUMNS($BQ16:BX16))</f>
        <v>0</v>
      </c>
      <c r="BY16" s="142">
        <f ca="1">INDEX(INDIRECT($BO$9),0,COLUMNS($BQ16:BY16))</f>
        <v>0</v>
      </c>
      <c r="BZ16" s="142">
        <f ca="1">INDEX(INDIRECT($BO$9),0,COLUMNS($BQ16:BZ16))</f>
        <v>0</v>
      </c>
      <c r="CA16" s="142">
        <f ca="1">INDEX(INDIRECT($BO$9),0,COLUMNS($BQ16:CA16))</f>
        <v>0</v>
      </c>
      <c r="CB16" s="142">
        <f ca="1">INDEX(INDIRECT($BO$9),0,COLUMNS($BQ16:CB16))</f>
        <v>0</v>
      </c>
      <c r="CC16" s="142">
        <f ca="1">INDEX(INDIRECT($BO$9),0,COLUMNS($BQ16:CC16))</f>
        <v>0</v>
      </c>
      <c r="CD16" s="142">
        <f ca="1">INDEX(INDIRECT($BO$9),0,COLUMNS($BQ16:CD16))</f>
        <v>0</v>
      </c>
      <c r="CE16" s="142">
        <f ca="1">INDEX(INDIRECT($BO$9),0,COLUMNS($BQ16:CE16))</f>
        <v>0</v>
      </c>
      <c r="CF16" s="142">
        <f ca="1">INDEX(INDIRECT($BO$9),0,COLUMNS($BQ16:CF16))</f>
        <v>0</v>
      </c>
      <c r="CG16" s="142">
        <f ca="1">INDEX(INDIRECT($BO$9),0,COLUMNS($BQ16:CG16))</f>
        <v>0</v>
      </c>
      <c r="CH16" s="142">
        <f ca="1">INDEX(INDIRECT($BO$9),0,COLUMNS($BQ16:CH16))</f>
        <v>0</v>
      </c>
      <c r="CI16" s="142">
        <f ca="1">INDEX(INDIRECT($BO$9),0,COLUMNS($BQ16:CI16))</f>
        <v>0</v>
      </c>
      <c r="CJ16" s="142">
        <f ca="1">INDEX(INDIRECT($BO$9),0,COLUMNS($BQ16:CJ16))</f>
        <v>0</v>
      </c>
      <c r="CK16" s="142">
        <f ca="1">INDEX(INDIRECT($BO$9),0,COLUMNS($BQ16:CK16))</f>
        <v>0</v>
      </c>
      <c r="CL16" s="142">
        <f ca="1">INDEX(INDIRECT($BO$9),0,COLUMNS($BQ16:CL16))</f>
        <v>0</v>
      </c>
      <c r="CM16" s="142">
        <f ca="1">INDEX(INDIRECT($BO$9),0,COLUMNS($BQ16:CM16))</f>
        <v>0</v>
      </c>
      <c r="CN16" s="142">
        <f ca="1">INDEX(INDIRECT($BO$9),0,COLUMNS($BQ16:CN16))</f>
        <v>0</v>
      </c>
      <c r="CO16" s="142">
        <f ca="1">INDEX(INDIRECT($BO$9),0,COLUMNS($BQ16:CO16))</f>
        <v>0</v>
      </c>
      <c r="CP16" s="142">
        <f ca="1">INDEX(INDIRECT($BO$9),0,COLUMNS($BQ16:CP16))</f>
        <v>0</v>
      </c>
      <c r="CQ16" s="142">
        <f ca="1">INDEX(INDIRECT($BO$9),0,COLUMNS($BQ16:CQ16))</f>
        <v>0</v>
      </c>
      <c r="CR16" s="142">
        <f ca="1">INDEX(INDIRECT($BO$9),0,COLUMNS($BQ16:CR16))</f>
        <v>0</v>
      </c>
      <c r="CS16" s="142">
        <f ca="1">INDEX(INDIRECT($BO$9),0,COLUMNS($BQ16:CS16))</f>
        <v>0</v>
      </c>
      <c r="CT16" s="142">
        <f ca="1">INDEX(INDIRECT($BO$9),0,COLUMNS($BQ16:CT16))</f>
        <v>0</v>
      </c>
      <c r="CU16" s="142">
        <f ca="1">INDEX(INDIRECT($BO$9),0,COLUMNS($BQ16:CU16))</f>
        <v>0</v>
      </c>
      <c r="CV16" s="142">
        <f ca="1">INDEX(INDIRECT($BO$9),0,COLUMNS($BQ16:CV16))</f>
        <v>0</v>
      </c>
      <c r="CW16" s="142">
        <f ca="1">INDEX(INDIRECT($BO$9),0,COLUMNS($BQ16:CW16))</f>
        <v>0</v>
      </c>
      <c r="CX16" s="142">
        <f ca="1">INDEX(INDIRECT($BO$9),0,COLUMNS($BQ16:CX16))</f>
        <v>0</v>
      </c>
      <c r="CY16" s="142">
        <f ca="1">INDEX(INDIRECT($BO$9),0,COLUMNS($BQ16:CY16))</f>
        <v>0</v>
      </c>
      <c r="CZ16" s="142">
        <f ca="1">INDEX(INDIRECT($BO$9),0,COLUMNS($BQ16:CZ16))</f>
        <v>0</v>
      </c>
      <c r="DA16" s="142">
        <f ca="1">INDEX(INDIRECT($BO$9),0,COLUMNS($BQ16:DA16))</f>
        <v>0</v>
      </c>
      <c r="DB16" s="142">
        <f ca="1">INDEX(INDIRECT($BO$9),0,COLUMNS($BQ16:DB16))</f>
        <v>0</v>
      </c>
      <c r="DC16" s="142">
        <f ca="1">INDEX(INDIRECT($BO$9),0,COLUMNS($BQ16:DC16))</f>
        <v>0</v>
      </c>
      <c r="DD16" s="142">
        <f ca="1">INDEX(INDIRECT($BO$9),0,COLUMNS($BQ16:DD16))</f>
        <v>0</v>
      </c>
      <c r="DE16" s="142">
        <f ca="1">INDEX(INDIRECT($BO$9),0,COLUMNS($BQ16:DE16))</f>
        <v>0</v>
      </c>
      <c r="DF16" s="142">
        <f ca="1">INDEX(INDIRECT($BO$9),0,COLUMNS($BQ16:DF16))</f>
        <v>0</v>
      </c>
      <c r="DG16" s="142">
        <f ca="1">INDEX(INDIRECT($BO$9),0,COLUMNS($BQ16:DG16))</f>
        <v>0</v>
      </c>
      <c r="DH16" s="142">
        <f ca="1">INDEX(INDIRECT($BO$9),0,COLUMNS($BQ16:DH16))</f>
        <v>0</v>
      </c>
      <c r="DI16" s="142">
        <f ca="1">INDEX(INDIRECT($BO$9),0,COLUMNS($BQ16:DI16))</f>
        <v>0</v>
      </c>
      <c r="DJ16" s="142">
        <f ca="1">INDEX(INDIRECT($BO$9),0,COLUMNS($BQ16:DJ16))</f>
        <v>0</v>
      </c>
      <c r="DK16" s="142">
        <f ca="1">INDEX(INDIRECT($BO$9),0,COLUMNS($BQ16:DK16))</f>
        <v>0</v>
      </c>
      <c r="DL16" s="142">
        <f ca="1">INDEX(INDIRECT($BO$9),0,COLUMNS($BQ16:DL16))</f>
        <v>0</v>
      </c>
      <c r="DM16" s="142">
        <f ca="1">INDEX(INDIRECT($BO$9),0,COLUMNS($BQ16:DM16))</f>
        <v>0</v>
      </c>
      <c r="DN16" s="142">
        <f ca="1">INDEX(INDIRECT($BO$9),0,COLUMNS($BQ16:DN16))</f>
        <v>0</v>
      </c>
      <c r="DO16" s="142">
        <f ca="1">INDEX(INDIRECT($BO$9),0,COLUMNS($BQ16:DO16))</f>
        <v>0</v>
      </c>
      <c r="DP16" s="143">
        <f ca="1">INDEX(INDIRECT($BO$9),0,COLUMNS($BQ16:DP16))</f>
        <v>0</v>
      </c>
      <c r="DQ16" s="66"/>
      <c r="DR16" s="144">
        <f t="shared" ref="DR16:DR22" ca="1" si="63">SUM(BQ16:DP16)</f>
        <v>0</v>
      </c>
      <c r="DT16" s="422" t="s">
        <v>106</v>
      </c>
      <c r="DU16" s="423"/>
      <c r="DV16" s="142"/>
      <c r="DW16" s="142"/>
      <c r="DX16" s="142"/>
      <c r="DY16" s="142"/>
      <c r="DZ16" s="142"/>
      <c r="EA16" s="142"/>
      <c r="EB16" s="142"/>
      <c r="EC16" s="142"/>
      <c r="ED16" s="142"/>
      <c r="EE16" s="142"/>
      <c r="EF16" s="142"/>
      <c r="EG16" s="142"/>
      <c r="EH16" s="142"/>
      <c r="EI16" s="142"/>
      <c r="EJ16" s="142"/>
      <c r="EK16" s="142"/>
      <c r="EL16" s="142"/>
      <c r="EM16" s="142"/>
      <c r="EN16" s="142"/>
      <c r="EO16" s="142"/>
      <c r="EP16" s="142"/>
      <c r="EQ16" s="142"/>
      <c r="ER16" s="142"/>
      <c r="ES16" s="142"/>
      <c r="ET16" s="142"/>
      <c r="EU16" s="142"/>
      <c r="EV16" s="142"/>
      <c r="EW16" s="142"/>
      <c r="EX16" s="142"/>
      <c r="EY16" s="142"/>
      <c r="EZ16" s="142"/>
      <c r="FA16" s="142"/>
      <c r="FB16" s="142"/>
      <c r="FC16" s="142"/>
      <c r="FD16" s="142"/>
      <c r="FE16" s="142"/>
      <c r="FF16" s="142"/>
      <c r="FG16" s="142"/>
      <c r="FH16" s="142"/>
      <c r="FI16" s="142"/>
      <c r="FJ16" s="142"/>
      <c r="FK16" s="142"/>
      <c r="FL16" s="142"/>
      <c r="FM16" s="142"/>
      <c r="FN16" s="142"/>
      <c r="FO16" s="142"/>
      <c r="FP16" s="142"/>
      <c r="FQ16" s="142"/>
      <c r="FR16" s="142"/>
      <c r="FS16" s="142"/>
      <c r="FT16" s="142"/>
      <c r="FU16" s="143"/>
    </row>
    <row r="17" spans="1:177">
      <c r="A17" s="374"/>
      <c r="B17" s="137">
        <v>74</v>
      </c>
      <c r="C17" s="389" t="s">
        <v>79</v>
      </c>
      <c r="D17" s="385"/>
      <c r="E17" s="346" t="s">
        <v>96</v>
      </c>
      <c r="F17" s="145"/>
      <c r="G17" s="146"/>
      <c r="H17" s="146"/>
      <c r="I17" s="146"/>
      <c r="J17" s="146"/>
      <c r="K17" s="146"/>
      <c r="L17" s="146"/>
      <c r="M17" s="146"/>
      <c r="N17" s="146"/>
      <c r="O17" s="146"/>
      <c r="P17" s="146"/>
      <c r="Q17" s="146"/>
      <c r="R17" s="146"/>
      <c r="S17" s="146"/>
      <c r="T17" s="146"/>
      <c r="U17" s="146"/>
      <c r="V17" s="146"/>
      <c r="W17" s="146"/>
      <c r="X17" s="146"/>
      <c r="Y17" s="146"/>
      <c r="Z17" s="146"/>
      <c r="AA17" s="146"/>
      <c r="AB17" s="146"/>
      <c r="AC17" s="146"/>
      <c r="AD17" s="146"/>
      <c r="AE17" s="146"/>
      <c r="AF17" s="146"/>
      <c r="AG17" s="146"/>
      <c r="AH17" s="146"/>
      <c r="AI17" s="146"/>
      <c r="AJ17" s="146"/>
      <c r="AK17" s="146"/>
      <c r="AL17" s="146"/>
      <c r="AM17" s="146"/>
      <c r="AN17" s="146"/>
      <c r="AO17" s="146"/>
      <c r="AP17" s="146"/>
      <c r="AQ17" s="146"/>
      <c r="AR17" s="146"/>
      <c r="AS17" s="146"/>
      <c r="AT17" s="146"/>
      <c r="AU17" s="146"/>
      <c r="AV17" s="146"/>
      <c r="AW17" s="146"/>
      <c r="AX17" s="146"/>
      <c r="AY17" s="146"/>
      <c r="AZ17" s="146"/>
      <c r="BA17" s="146"/>
      <c r="BB17" s="146"/>
      <c r="BC17" s="146"/>
      <c r="BD17" s="146"/>
      <c r="BE17" s="147"/>
      <c r="BG17" s="148">
        <f t="shared" si="62"/>
        <v>0</v>
      </c>
      <c r="BN17" s="393"/>
      <c r="BO17" s="380" t="s">
        <v>79</v>
      </c>
      <c r="BP17" s="381"/>
      <c r="BQ17" s="149">
        <f ca="1">INDEX(INDIRECT($BO$9),0,COLUMNS($BQ16:BQ16))</f>
        <v>0</v>
      </c>
      <c r="BR17" s="149">
        <f ca="1">INDEX(INDIRECT($BO$9),0,COLUMNS($BQ16:BR16))</f>
        <v>0</v>
      </c>
      <c r="BS17" s="149">
        <f ca="1">INDEX(INDIRECT($BO$9),0,COLUMNS($BQ16:BS16))</f>
        <v>0</v>
      </c>
      <c r="BT17" s="149">
        <f ca="1">INDEX(INDIRECT($BO$9),0,COLUMNS($BQ16:BT16))</f>
        <v>0</v>
      </c>
      <c r="BU17" s="149">
        <f ca="1">INDEX(INDIRECT($BO$9),0,COLUMNS($BQ16:BU16))</f>
        <v>0</v>
      </c>
      <c r="BV17" s="149">
        <f ca="1">INDEX(INDIRECT($BO$9),0,COLUMNS($BQ16:BV16))</f>
        <v>0</v>
      </c>
      <c r="BW17" s="149">
        <f ca="1">INDEX(INDIRECT($BO$9),0,COLUMNS($BQ16:BW16))</f>
        <v>0</v>
      </c>
      <c r="BX17" s="149">
        <f ca="1">INDEX(INDIRECT($BO$9),0,COLUMNS($BQ16:BX16))</f>
        <v>0</v>
      </c>
      <c r="BY17" s="149">
        <f ca="1">INDEX(INDIRECT($BO$9),0,COLUMNS($BQ16:BY16))</f>
        <v>0</v>
      </c>
      <c r="BZ17" s="149">
        <f ca="1">INDEX(INDIRECT($BO$9),0,COLUMNS($BQ16:BZ16))</f>
        <v>0</v>
      </c>
      <c r="CA17" s="149">
        <f ca="1">INDEX(INDIRECT($BO$9),0,COLUMNS($BQ16:CA16))</f>
        <v>0</v>
      </c>
      <c r="CB17" s="149">
        <f ca="1">INDEX(INDIRECT($BO$9),0,COLUMNS($BQ16:CB16))</f>
        <v>0</v>
      </c>
      <c r="CC17" s="149">
        <f ca="1">INDEX(INDIRECT($BO$9),0,COLUMNS($BQ16:CC16))</f>
        <v>0</v>
      </c>
      <c r="CD17" s="149">
        <f ca="1">INDEX(INDIRECT($BO$9),0,COLUMNS($BQ16:CD16))</f>
        <v>0</v>
      </c>
      <c r="CE17" s="149">
        <f ca="1">INDEX(INDIRECT($BO$9),0,COLUMNS($BQ16:CE16))</f>
        <v>0</v>
      </c>
      <c r="CF17" s="149">
        <f ca="1">INDEX(INDIRECT($BO$9),0,COLUMNS($BQ16:CF16))</f>
        <v>0</v>
      </c>
      <c r="CG17" s="149">
        <f ca="1">INDEX(INDIRECT($BO$9),0,COLUMNS($BQ16:CG16))</f>
        <v>0</v>
      </c>
      <c r="CH17" s="149">
        <f ca="1">INDEX(INDIRECT($BO$9),0,COLUMNS($BQ16:CH16))</f>
        <v>0</v>
      </c>
      <c r="CI17" s="149">
        <f ca="1">INDEX(INDIRECT($BO$9),0,COLUMNS($BQ16:CI16))</f>
        <v>0</v>
      </c>
      <c r="CJ17" s="149">
        <f ca="1">INDEX(INDIRECT($BO$9),0,COLUMNS($BQ16:CJ16))</f>
        <v>0</v>
      </c>
      <c r="CK17" s="149">
        <f ca="1">INDEX(INDIRECT($BO$9),0,COLUMNS($BQ16:CK16))</f>
        <v>0</v>
      </c>
      <c r="CL17" s="149">
        <f ca="1">INDEX(INDIRECT($BO$9),0,COLUMNS($BQ16:CL16))</f>
        <v>0</v>
      </c>
      <c r="CM17" s="149">
        <f ca="1">INDEX(INDIRECT($BO$9),0,COLUMNS($BQ16:CM16))</f>
        <v>0</v>
      </c>
      <c r="CN17" s="149">
        <f ca="1">INDEX(INDIRECT($BO$9),0,COLUMNS($BQ16:CN16))</f>
        <v>0</v>
      </c>
      <c r="CO17" s="149">
        <f ca="1">INDEX(INDIRECT($BO$9),0,COLUMNS($BQ16:CO16))</f>
        <v>0</v>
      </c>
      <c r="CP17" s="149">
        <f ca="1">INDEX(INDIRECT($BO$9),0,COLUMNS($BQ16:CP16))</f>
        <v>0</v>
      </c>
      <c r="CQ17" s="149">
        <f ca="1">INDEX(INDIRECT($BO$9),0,COLUMNS($BQ16:CQ16))</f>
        <v>0</v>
      </c>
      <c r="CR17" s="149">
        <f ca="1">INDEX(INDIRECT($BO$9),0,COLUMNS($BQ16:CR16))</f>
        <v>0</v>
      </c>
      <c r="CS17" s="149">
        <f ca="1">INDEX(INDIRECT($BO$9),0,COLUMNS($BQ16:CS16))</f>
        <v>0</v>
      </c>
      <c r="CT17" s="149">
        <f ca="1">INDEX(INDIRECT($BO$9),0,COLUMNS($BQ16:CT16))</f>
        <v>0</v>
      </c>
      <c r="CU17" s="149">
        <f ca="1">INDEX(INDIRECT($BO$9),0,COLUMNS($BQ16:CU16))</f>
        <v>0</v>
      </c>
      <c r="CV17" s="149">
        <f ca="1">INDEX(INDIRECT($BO$9),0,COLUMNS($BQ16:CV16))</f>
        <v>0</v>
      </c>
      <c r="CW17" s="149">
        <f ca="1">INDEX(INDIRECT($BO$9),0,COLUMNS($BQ16:CW16))</f>
        <v>0</v>
      </c>
      <c r="CX17" s="149">
        <f ca="1">INDEX(INDIRECT($BO$9),0,COLUMNS($BQ16:CX16))</f>
        <v>0</v>
      </c>
      <c r="CY17" s="149">
        <f ca="1">INDEX(INDIRECT($BO$9),0,COLUMNS($BQ16:CY16))</f>
        <v>0</v>
      </c>
      <c r="CZ17" s="149">
        <f ca="1">INDEX(INDIRECT($BO$9),0,COLUMNS($BQ16:CZ16))</f>
        <v>0</v>
      </c>
      <c r="DA17" s="149">
        <f ca="1">INDEX(INDIRECT($BO$9),0,COLUMNS($BQ16:DA16))</f>
        <v>0</v>
      </c>
      <c r="DB17" s="149">
        <f ca="1">INDEX(INDIRECT($BO$9),0,COLUMNS($BQ16:DB16))</f>
        <v>0</v>
      </c>
      <c r="DC17" s="149">
        <f ca="1">INDEX(INDIRECT($BO$9),0,COLUMNS($BQ16:DC16))</f>
        <v>0</v>
      </c>
      <c r="DD17" s="149">
        <f ca="1">INDEX(INDIRECT($BO$9),0,COLUMNS($BQ16:DD16))</f>
        <v>0</v>
      </c>
      <c r="DE17" s="149">
        <f ca="1">INDEX(INDIRECT($BO$9),0,COLUMNS($BQ16:DE16))</f>
        <v>0</v>
      </c>
      <c r="DF17" s="149">
        <f ca="1">INDEX(INDIRECT($BO$9),0,COLUMNS($BQ16:DF16))</f>
        <v>0</v>
      </c>
      <c r="DG17" s="149">
        <f ca="1">INDEX(INDIRECT($BO$9),0,COLUMNS($BQ16:DG16))</f>
        <v>0</v>
      </c>
      <c r="DH17" s="149">
        <f ca="1">INDEX(INDIRECT($BO$9),0,COLUMNS($BQ16:DH16))</f>
        <v>0</v>
      </c>
      <c r="DI17" s="149">
        <f ca="1">INDEX(INDIRECT($BO$9),0,COLUMNS($BQ16:DI16))</f>
        <v>0</v>
      </c>
      <c r="DJ17" s="149">
        <f ca="1">INDEX(INDIRECT($BO$9),0,COLUMNS($BQ16:DJ16))</f>
        <v>0</v>
      </c>
      <c r="DK17" s="149">
        <f ca="1">INDEX(INDIRECT($BO$9),0,COLUMNS($BQ16:DK16))</f>
        <v>0</v>
      </c>
      <c r="DL17" s="149">
        <f ca="1">INDEX(INDIRECT($BO$9),0,COLUMNS($BQ16:DL16))</f>
        <v>0</v>
      </c>
      <c r="DM17" s="149">
        <f ca="1">INDEX(INDIRECT($BO$9),0,COLUMNS($BQ16:DM16))</f>
        <v>0</v>
      </c>
      <c r="DN17" s="149">
        <f ca="1">INDEX(INDIRECT($BO$9),0,COLUMNS($BQ16:DN16))</f>
        <v>0</v>
      </c>
      <c r="DO17" s="149">
        <f ca="1">INDEX(INDIRECT($BO$9),0,COLUMNS($BQ16:DO16))</f>
        <v>0</v>
      </c>
      <c r="DP17" s="150">
        <f ca="1">INDEX(INDIRECT($BO$9),0,COLUMNS($BQ16:DP16))</f>
        <v>0</v>
      </c>
      <c r="DQ17" s="66"/>
      <c r="DR17" s="151">
        <f t="shared" ca="1" si="63"/>
        <v>0</v>
      </c>
      <c r="DT17" s="394" t="s">
        <v>79</v>
      </c>
      <c r="DU17" s="418"/>
      <c r="DV17" s="149"/>
      <c r="DW17" s="149"/>
      <c r="DX17" s="149"/>
      <c r="DY17" s="149"/>
      <c r="DZ17" s="149"/>
      <c r="EA17" s="149"/>
      <c r="EB17" s="149"/>
      <c r="EC17" s="149"/>
      <c r="ED17" s="149"/>
      <c r="EE17" s="149"/>
      <c r="EF17" s="149"/>
      <c r="EG17" s="149"/>
      <c r="EH17" s="149"/>
      <c r="EI17" s="149"/>
      <c r="EJ17" s="149"/>
      <c r="EK17" s="149"/>
      <c r="EL17" s="149"/>
      <c r="EM17" s="149"/>
      <c r="EN17" s="149"/>
      <c r="EO17" s="149"/>
      <c r="EP17" s="149"/>
      <c r="EQ17" s="149"/>
      <c r="ER17" s="149"/>
      <c r="ES17" s="149"/>
      <c r="ET17" s="149"/>
      <c r="EU17" s="149"/>
      <c r="EV17" s="149"/>
      <c r="EW17" s="149"/>
      <c r="EX17" s="149"/>
      <c r="EY17" s="149"/>
      <c r="EZ17" s="149"/>
      <c r="FA17" s="149"/>
      <c r="FB17" s="149"/>
      <c r="FC17" s="149"/>
      <c r="FD17" s="149"/>
      <c r="FE17" s="149"/>
      <c r="FF17" s="149"/>
      <c r="FG17" s="149"/>
      <c r="FH17" s="149"/>
      <c r="FI17" s="149"/>
      <c r="FJ17" s="149"/>
      <c r="FK17" s="149"/>
      <c r="FL17" s="149"/>
      <c r="FM17" s="149"/>
      <c r="FN17" s="149"/>
      <c r="FO17" s="149"/>
      <c r="FP17" s="149"/>
      <c r="FQ17" s="149"/>
      <c r="FR17" s="149"/>
      <c r="FS17" s="149"/>
      <c r="FT17" s="149"/>
      <c r="FU17" s="150"/>
    </row>
    <row r="18" spans="1:177" s="152" customFormat="1">
      <c r="A18" s="374"/>
      <c r="B18" s="314" t="s">
        <v>112</v>
      </c>
      <c r="C18" s="389" t="s">
        <v>80</v>
      </c>
      <c r="D18" s="385"/>
      <c r="E18" s="346" t="s">
        <v>97</v>
      </c>
      <c r="F18" s="145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6"/>
      <c r="U18" s="146"/>
      <c r="V18" s="146"/>
      <c r="W18" s="146"/>
      <c r="X18" s="146"/>
      <c r="Y18" s="146"/>
      <c r="Z18" s="146"/>
      <c r="AA18" s="146"/>
      <c r="AB18" s="146"/>
      <c r="AC18" s="146"/>
      <c r="AD18" s="146"/>
      <c r="AE18" s="146"/>
      <c r="AF18" s="146"/>
      <c r="AG18" s="146"/>
      <c r="AH18" s="146"/>
      <c r="AI18" s="146"/>
      <c r="AJ18" s="146"/>
      <c r="AK18" s="146"/>
      <c r="AL18" s="146"/>
      <c r="AM18" s="146"/>
      <c r="AN18" s="146"/>
      <c r="AO18" s="146"/>
      <c r="AP18" s="146"/>
      <c r="AQ18" s="146"/>
      <c r="AR18" s="146"/>
      <c r="AS18" s="146"/>
      <c r="AT18" s="146"/>
      <c r="AU18" s="146"/>
      <c r="AV18" s="146"/>
      <c r="AW18" s="146"/>
      <c r="AX18" s="146"/>
      <c r="AY18" s="146"/>
      <c r="AZ18" s="146"/>
      <c r="BA18" s="146"/>
      <c r="BB18" s="146"/>
      <c r="BC18" s="146"/>
      <c r="BD18" s="146"/>
      <c r="BE18" s="147"/>
      <c r="BF18" s="66"/>
      <c r="BG18" s="148">
        <f t="shared" si="62"/>
        <v>0</v>
      </c>
      <c r="BN18" s="393"/>
      <c r="BO18" s="380" t="s">
        <v>107</v>
      </c>
      <c r="BP18" s="381"/>
      <c r="BQ18" s="149">
        <f ca="1">INDEX(INDIRECT($BO$9),0,COLUMNS($BQ16:BQ16))</f>
        <v>0</v>
      </c>
      <c r="BR18" s="149">
        <f ca="1">INDEX(INDIRECT($BO$9),0,COLUMNS($BQ16:BR16))</f>
        <v>0</v>
      </c>
      <c r="BS18" s="149">
        <f ca="1">INDEX(INDIRECT($BO$9),0,COLUMNS($BQ16:BS16))</f>
        <v>0</v>
      </c>
      <c r="BT18" s="149">
        <f ca="1">INDEX(INDIRECT($BO$9),0,COLUMNS($BQ16:BT16))</f>
        <v>0</v>
      </c>
      <c r="BU18" s="149">
        <f ca="1">INDEX(INDIRECT($BO$9),0,COLUMNS($BQ16:BU16))</f>
        <v>0</v>
      </c>
      <c r="BV18" s="149">
        <f ca="1">INDEX(INDIRECT($BO$9),0,COLUMNS($BQ16:BV16))</f>
        <v>0</v>
      </c>
      <c r="BW18" s="149">
        <f ca="1">INDEX(INDIRECT($BO$9),0,COLUMNS($BQ16:BW16))</f>
        <v>0</v>
      </c>
      <c r="BX18" s="149">
        <f ca="1">INDEX(INDIRECT($BO$9),0,COLUMNS($BQ16:BX16))</f>
        <v>0</v>
      </c>
      <c r="BY18" s="149">
        <f ca="1">INDEX(INDIRECT($BO$9),0,COLUMNS($BQ16:BY16))</f>
        <v>0</v>
      </c>
      <c r="BZ18" s="149">
        <f ca="1">INDEX(INDIRECT($BO$9),0,COLUMNS($BQ16:BZ16))</f>
        <v>0</v>
      </c>
      <c r="CA18" s="149">
        <f ca="1">INDEX(INDIRECT($BO$9),0,COLUMNS($BQ16:CA16))</f>
        <v>0</v>
      </c>
      <c r="CB18" s="149">
        <f ca="1">INDEX(INDIRECT($BO$9),0,COLUMNS($BQ16:CB16))</f>
        <v>0</v>
      </c>
      <c r="CC18" s="149">
        <f ca="1">INDEX(INDIRECT($BO$9),0,COLUMNS($BQ16:CC16))</f>
        <v>0</v>
      </c>
      <c r="CD18" s="149">
        <f ca="1">INDEX(INDIRECT($BO$9),0,COLUMNS($BQ16:CD16))</f>
        <v>0</v>
      </c>
      <c r="CE18" s="149">
        <f ca="1">INDEX(INDIRECT($BO$9),0,COLUMNS($BQ16:CE16))</f>
        <v>0</v>
      </c>
      <c r="CF18" s="149">
        <f ca="1">INDEX(INDIRECT($BO$9),0,COLUMNS($BQ16:CF16))</f>
        <v>0</v>
      </c>
      <c r="CG18" s="149">
        <f ca="1">INDEX(INDIRECT($BO$9),0,COLUMNS($BQ16:CG16))</f>
        <v>0</v>
      </c>
      <c r="CH18" s="149">
        <f ca="1">INDEX(INDIRECT($BO$9),0,COLUMNS($BQ16:CH16))</f>
        <v>0</v>
      </c>
      <c r="CI18" s="149">
        <f ca="1">INDEX(INDIRECT($BO$9),0,COLUMNS($BQ16:CI16))</f>
        <v>0</v>
      </c>
      <c r="CJ18" s="149">
        <f ca="1">INDEX(INDIRECT($BO$9),0,COLUMNS($BQ16:CJ16))</f>
        <v>0</v>
      </c>
      <c r="CK18" s="149">
        <f ca="1">INDEX(INDIRECT($BO$9),0,COLUMNS($BQ16:CK16))</f>
        <v>0</v>
      </c>
      <c r="CL18" s="149">
        <f ca="1">INDEX(INDIRECT($BO$9),0,COLUMNS($BQ16:CL16))</f>
        <v>0</v>
      </c>
      <c r="CM18" s="149">
        <f ca="1">INDEX(INDIRECT($BO$9),0,COLUMNS($BQ16:CM16))</f>
        <v>0</v>
      </c>
      <c r="CN18" s="149">
        <f ca="1">INDEX(INDIRECT($BO$9),0,COLUMNS($BQ16:CN16))</f>
        <v>0</v>
      </c>
      <c r="CO18" s="149">
        <f ca="1">INDEX(INDIRECT($BO$9),0,COLUMNS($BQ16:CO16))</f>
        <v>0</v>
      </c>
      <c r="CP18" s="149">
        <f ca="1">INDEX(INDIRECT($BO$9),0,COLUMNS($BQ16:CP16))</f>
        <v>0</v>
      </c>
      <c r="CQ18" s="149">
        <f ca="1">INDEX(INDIRECT($BO$9),0,COLUMNS($BQ16:CQ16))</f>
        <v>0</v>
      </c>
      <c r="CR18" s="149">
        <f ca="1">INDEX(INDIRECT($BO$9),0,COLUMNS($BQ16:CR16))</f>
        <v>0</v>
      </c>
      <c r="CS18" s="149">
        <f ca="1">INDEX(INDIRECT($BO$9),0,COLUMNS($BQ16:CS16))</f>
        <v>0</v>
      </c>
      <c r="CT18" s="149">
        <f ca="1">INDEX(INDIRECT($BO$9),0,COLUMNS($BQ16:CT16))</f>
        <v>0</v>
      </c>
      <c r="CU18" s="149">
        <f ca="1">INDEX(INDIRECT($BO$9),0,COLUMNS($BQ16:CU16))</f>
        <v>0</v>
      </c>
      <c r="CV18" s="149">
        <f ca="1">INDEX(INDIRECT($BO$9),0,COLUMNS($BQ16:CV16))</f>
        <v>0</v>
      </c>
      <c r="CW18" s="149">
        <f ca="1">INDEX(INDIRECT($BO$9),0,COLUMNS($BQ16:CW16))</f>
        <v>0</v>
      </c>
      <c r="CX18" s="149">
        <f ca="1">INDEX(INDIRECT($BO$9),0,COLUMNS($BQ16:CX16))</f>
        <v>0</v>
      </c>
      <c r="CY18" s="149">
        <f ca="1">INDEX(INDIRECT($BO$9),0,COLUMNS($BQ16:CY16))</f>
        <v>0</v>
      </c>
      <c r="CZ18" s="149">
        <f ca="1">INDEX(INDIRECT($BO$9),0,COLUMNS($BQ16:CZ16))</f>
        <v>0</v>
      </c>
      <c r="DA18" s="149">
        <f ca="1">INDEX(INDIRECT($BO$9),0,COLUMNS($BQ16:DA16))</f>
        <v>0</v>
      </c>
      <c r="DB18" s="149">
        <f ca="1">INDEX(INDIRECT($BO$9),0,COLUMNS($BQ16:DB16))</f>
        <v>0</v>
      </c>
      <c r="DC18" s="149">
        <f ca="1">INDEX(INDIRECT($BO$9),0,COLUMNS($BQ16:DC16))</f>
        <v>0</v>
      </c>
      <c r="DD18" s="149">
        <f ca="1">INDEX(INDIRECT($BO$9),0,COLUMNS($BQ16:DD16))</f>
        <v>0</v>
      </c>
      <c r="DE18" s="149">
        <f ca="1">INDEX(INDIRECT($BO$9),0,COLUMNS($BQ16:DE16))</f>
        <v>0</v>
      </c>
      <c r="DF18" s="149">
        <f ca="1">INDEX(INDIRECT($BO$9),0,COLUMNS($BQ16:DF16))</f>
        <v>0</v>
      </c>
      <c r="DG18" s="149">
        <f ca="1">INDEX(INDIRECT($BO$9),0,COLUMNS($BQ16:DG16))</f>
        <v>0</v>
      </c>
      <c r="DH18" s="149">
        <f ca="1">INDEX(INDIRECT($BO$9),0,COLUMNS($BQ16:DH16))</f>
        <v>0</v>
      </c>
      <c r="DI18" s="149">
        <f ca="1">INDEX(INDIRECT($BO$9),0,COLUMNS($BQ16:DI16))</f>
        <v>0</v>
      </c>
      <c r="DJ18" s="149">
        <f ca="1">INDEX(INDIRECT($BO$9),0,COLUMNS($BQ16:DJ16))</f>
        <v>0</v>
      </c>
      <c r="DK18" s="149">
        <f ca="1">INDEX(INDIRECT($BO$9),0,COLUMNS($BQ16:DK16))</f>
        <v>0</v>
      </c>
      <c r="DL18" s="149">
        <f ca="1">INDEX(INDIRECT($BO$9),0,COLUMNS($BQ16:DL16))</f>
        <v>0</v>
      </c>
      <c r="DM18" s="149">
        <f ca="1">INDEX(INDIRECT($BO$9),0,COLUMNS($BQ16:DM16))</f>
        <v>0</v>
      </c>
      <c r="DN18" s="149">
        <f ca="1">INDEX(INDIRECT($BO$9),0,COLUMNS($BQ16:DN16))</f>
        <v>0</v>
      </c>
      <c r="DO18" s="149">
        <f ca="1">INDEX(INDIRECT($BO$9),0,COLUMNS($BQ16:DO16))</f>
        <v>0</v>
      </c>
      <c r="DP18" s="150">
        <f ca="1">INDEX(INDIRECT($BO$9),0,COLUMNS($BQ16:DP16))</f>
        <v>0</v>
      </c>
      <c r="DQ18" s="66"/>
      <c r="DR18" s="151">
        <f t="shared" ca="1" si="63"/>
        <v>0</v>
      </c>
      <c r="DT18" s="394" t="s">
        <v>107</v>
      </c>
      <c r="DU18" s="418"/>
      <c r="DV18" s="149"/>
      <c r="DW18" s="149"/>
      <c r="DX18" s="149"/>
      <c r="DY18" s="149"/>
      <c r="DZ18" s="149"/>
      <c r="EA18" s="149"/>
      <c r="EB18" s="149"/>
      <c r="EC18" s="149"/>
      <c r="ED18" s="149"/>
      <c r="EE18" s="149"/>
      <c r="EF18" s="149"/>
      <c r="EG18" s="149"/>
      <c r="EH18" s="149"/>
      <c r="EI18" s="149"/>
      <c r="EJ18" s="149"/>
      <c r="EK18" s="149"/>
      <c r="EL18" s="149"/>
      <c r="EM18" s="149"/>
      <c r="EN18" s="149"/>
      <c r="EO18" s="149"/>
      <c r="EP18" s="149"/>
      <c r="EQ18" s="149"/>
      <c r="ER18" s="149"/>
      <c r="ES18" s="149"/>
      <c r="ET18" s="149"/>
      <c r="EU18" s="149"/>
      <c r="EV18" s="149"/>
      <c r="EW18" s="149"/>
      <c r="EX18" s="149"/>
      <c r="EY18" s="149"/>
      <c r="EZ18" s="149"/>
      <c r="FA18" s="149"/>
      <c r="FB18" s="149"/>
      <c r="FC18" s="149"/>
      <c r="FD18" s="149"/>
      <c r="FE18" s="149"/>
      <c r="FF18" s="149"/>
      <c r="FG18" s="149"/>
      <c r="FH18" s="149"/>
      <c r="FI18" s="149"/>
      <c r="FJ18" s="149"/>
      <c r="FK18" s="149"/>
      <c r="FL18" s="149"/>
      <c r="FM18" s="149"/>
      <c r="FN18" s="149"/>
      <c r="FO18" s="149"/>
      <c r="FP18" s="149"/>
      <c r="FQ18" s="149"/>
      <c r="FR18" s="149"/>
      <c r="FS18" s="149"/>
      <c r="FT18" s="149"/>
      <c r="FU18" s="150"/>
    </row>
    <row r="19" spans="1:177">
      <c r="A19" s="374"/>
      <c r="B19" s="137"/>
      <c r="C19" s="389"/>
      <c r="D19" s="385"/>
      <c r="E19" s="346"/>
      <c r="F19" s="145"/>
      <c r="G19" s="146"/>
      <c r="H19" s="146"/>
      <c r="I19" s="146"/>
      <c r="J19" s="146"/>
      <c r="K19" s="146"/>
      <c r="L19" s="146"/>
      <c r="M19" s="146"/>
      <c r="N19" s="146"/>
      <c r="O19" s="146"/>
      <c r="P19" s="146"/>
      <c r="Q19" s="146"/>
      <c r="R19" s="146"/>
      <c r="S19" s="146"/>
      <c r="T19" s="146"/>
      <c r="U19" s="146"/>
      <c r="V19" s="146"/>
      <c r="W19" s="146"/>
      <c r="X19" s="146"/>
      <c r="Y19" s="146"/>
      <c r="Z19" s="146"/>
      <c r="AA19" s="146"/>
      <c r="AB19" s="146"/>
      <c r="AC19" s="146"/>
      <c r="AD19" s="146"/>
      <c r="AE19" s="146"/>
      <c r="AF19" s="146"/>
      <c r="AG19" s="146"/>
      <c r="AH19" s="146"/>
      <c r="AI19" s="146"/>
      <c r="AJ19" s="146"/>
      <c r="AK19" s="146"/>
      <c r="AL19" s="146"/>
      <c r="AM19" s="146"/>
      <c r="AN19" s="146"/>
      <c r="AO19" s="146"/>
      <c r="AP19" s="146"/>
      <c r="AQ19" s="146"/>
      <c r="AR19" s="146"/>
      <c r="AS19" s="146"/>
      <c r="AT19" s="146"/>
      <c r="AU19" s="146"/>
      <c r="AV19" s="146"/>
      <c r="AW19" s="146"/>
      <c r="AX19" s="146"/>
      <c r="AY19" s="146"/>
      <c r="AZ19" s="146"/>
      <c r="BA19" s="146"/>
      <c r="BB19" s="146"/>
      <c r="BC19" s="146"/>
      <c r="BD19" s="146"/>
      <c r="BE19" s="147"/>
      <c r="BG19" s="148">
        <f t="shared" si="62"/>
        <v>0</v>
      </c>
      <c r="BN19" s="393"/>
      <c r="BO19" s="380"/>
      <c r="BP19" s="381"/>
      <c r="BQ19" s="149">
        <f ca="1">INDEX(INDIRECT($BO$9),0,COLUMNS($BQ16:BQ16))</f>
        <v>0</v>
      </c>
      <c r="BR19" s="149">
        <f ca="1">INDEX(INDIRECT($BO$9),0,COLUMNS($BQ16:BR16))</f>
        <v>0</v>
      </c>
      <c r="BS19" s="149">
        <f ca="1">INDEX(INDIRECT($BO$9),0,COLUMNS($BQ16:BS16))</f>
        <v>0</v>
      </c>
      <c r="BT19" s="149">
        <f ca="1">INDEX(INDIRECT($BO$9),0,COLUMNS($BQ16:BT16))</f>
        <v>0</v>
      </c>
      <c r="BU19" s="149">
        <f ca="1">INDEX(INDIRECT($BO$9),0,COLUMNS($BQ16:BU16))</f>
        <v>0</v>
      </c>
      <c r="BV19" s="149">
        <f ca="1">INDEX(INDIRECT($BO$9),0,COLUMNS($BQ16:BV16))</f>
        <v>0</v>
      </c>
      <c r="BW19" s="149">
        <f ca="1">INDEX(INDIRECT($BO$9),0,COLUMNS($BQ16:BW16))</f>
        <v>0</v>
      </c>
      <c r="BX19" s="149">
        <f ca="1">INDEX(INDIRECT($BO$9),0,COLUMNS($BQ16:BX16))</f>
        <v>0</v>
      </c>
      <c r="BY19" s="149">
        <f ca="1">INDEX(INDIRECT($BO$9),0,COLUMNS($BQ16:BY16))</f>
        <v>0</v>
      </c>
      <c r="BZ19" s="149">
        <f ca="1">INDEX(INDIRECT($BO$9),0,COLUMNS($BQ16:BZ16))</f>
        <v>0</v>
      </c>
      <c r="CA19" s="149">
        <f ca="1">INDEX(INDIRECT($BO$9),0,COLUMNS($BQ16:CA16))</f>
        <v>0</v>
      </c>
      <c r="CB19" s="149">
        <f ca="1">INDEX(INDIRECT($BO$9),0,COLUMNS($BQ16:CB16))</f>
        <v>0</v>
      </c>
      <c r="CC19" s="149">
        <f ca="1">INDEX(INDIRECT($BO$9),0,COLUMNS($BQ16:CC16))</f>
        <v>0</v>
      </c>
      <c r="CD19" s="149">
        <f ca="1">INDEX(INDIRECT($BO$9),0,COLUMNS($BQ16:CD16))</f>
        <v>0</v>
      </c>
      <c r="CE19" s="149">
        <f ca="1">INDEX(INDIRECT($BO$9),0,COLUMNS($BQ16:CE16))</f>
        <v>0</v>
      </c>
      <c r="CF19" s="149">
        <f ca="1">INDEX(INDIRECT($BO$9),0,COLUMNS($BQ16:CF16))</f>
        <v>0</v>
      </c>
      <c r="CG19" s="149">
        <f ca="1">INDEX(INDIRECT($BO$9),0,COLUMNS($BQ16:CG16))</f>
        <v>0</v>
      </c>
      <c r="CH19" s="149">
        <f ca="1">INDEX(INDIRECT($BO$9),0,COLUMNS($BQ16:CH16))</f>
        <v>0</v>
      </c>
      <c r="CI19" s="149">
        <f ca="1">INDEX(INDIRECT($BO$9),0,COLUMNS($BQ16:CI16))</f>
        <v>0</v>
      </c>
      <c r="CJ19" s="149">
        <f ca="1">INDEX(INDIRECT($BO$9),0,COLUMNS($BQ16:CJ16))</f>
        <v>0</v>
      </c>
      <c r="CK19" s="149">
        <f ca="1">INDEX(INDIRECT($BO$9),0,COLUMNS($BQ16:CK16))</f>
        <v>0</v>
      </c>
      <c r="CL19" s="149">
        <f ca="1">INDEX(INDIRECT($BO$9),0,COLUMNS($BQ16:CL16))</f>
        <v>0</v>
      </c>
      <c r="CM19" s="149">
        <f ca="1">INDEX(INDIRECT($BO$9),0,COLUMNS($BQ16:CM16))</f>
        <v>0</v>
      </c>
      <c r="CN19" s="149">
        <f ca="1">INDEX(INDIRECT($BO$9),0,COLUMNS($BQ16:CN16))</f>
        <v>0</v>
      </c>
      <c r="CO19" s="149">
        <f ca="1">INDEX(INDIRECT($BO$9),0,COLUMNS($BQ16:CO16))</f>
        <v>0</v>
      </c>
      <c r="CP19" s="149">
        <f ca="1">INDEX(INDIRECT($BO$9),0,COLUMNS($BQ16:CP16))</f>
        <v>0</v>
      </c>
      <c r="CQ19" s="149">
        <f ca="1">INDEX(INDIRECT($BO$9),0,COLUMNS($BQ16:CQ16))</f>
        <v>0</v>
      </c>
      <c r="CR19" s="149">
        <f ca="1">INDEX(INDIRECT($BO$9),0,COLUMNS($BQ16:CR16))</f>
        <v>0</v>
      </c>
      <c r="CS19" s="149">
        <f ca="1">INDEX(INDIRECT($BO$9),0,COLUMNS($BQ16:CS16))</f>
        <v>0</v>
      </c>
      <c r="CT19" s="149">
        <f ca="1">INDEX(INDIRECT($BO$9),0,COLUMNS($BQ16:CT16))</f>
        <v>0</v>
      </c>
      <c r="CU19" s="149">
        <f ca="1">INDEX(INDIRECT($BO$9),0,COLUMNS($BQ16:CU16))</f>
        <v>0</v>
      </c>
      <c r="CV19" s="149">
        <f ca="1">INDEX(INDIRECT($BO$9),0,COLUMNS($BQ16:CV16))</f>
        <v>0</v>
      </c>
      <c r="CW19" s="149">
        <f ca="1">INDEX(INDIRECT($BO$9),0,COLUMNS($BQ16:CW16))</f>
        <v>0</v>
      </c>
      <c r="CX19" s="149">
        <f ca="1">INDEX(INDIRECT($BO$9),0,COLUMNS($BQ16:CX16))</f>
        <v>0</v>
      </c>
      <c r="CY19" s="149">
        <f ca="1">INDEX(INDIRECT($BO$9),0,COLUMNS($BQ16:CY16))</f>
        <v>0</v>
      </c>
      <c r="CZ19" s="149">
        <f ca="1">INDEX(INDIRECT($BO$9),0,COLUMNS($BQ16:CZ16))</f>
        <v>0</v>
      </c>
      <c r="DA19" s="149">
        <f ca="1">INDEX(INDIRECT($BO$9),0,COLUMNS($BQ16:DA16))</f>
        <v>0</v>
      </c>
      <c r="DB19" s="149">
        <f ca="1">INDEX(INDIRECT($BO$9),0,COLUMNS($BQ16:DB16))</f>
        <v>0</v>
      </c>
      <c r="DC19" s="149">
        <f ca="1">INDEX(INDIRECT($BO$9),0,COLUMNS($BQ16:DC16))</f>
        <v>0</v>
      </c>
      <c r="DD19" s="149">
        <f ca="1">INDEX(INDIRECT($BO$9),0,COLUMNS($BQ16:DD16))</f>
        <v>0</v>
      </c>
      <c r="DE19" s="149">
        <f ca="1">INDEX(INDIRECT($BO$9),0,COLUMNS($BQ16:DE16))</f>
        <v>0</v>
      </c>
      <c r="DF19" s="149">
        <f ca="1">INDEX(INDIRECT($BO$9),0,COLUMNS($BQ16:DF16))</f>
        <v>0</v>
      </c>
      <c r="DG19" s="149">
        <f ca="1">INDEX(INDIRECT($BO$9),0,COLUMNS($BQ16:DG16))</f>
        <v>0</v>
      </c>
      <c r="DH19" s="149">
        <f ca="1">INDEX(INDIRECT($BO$9),0,COLUMNS($BQ16:DH16))</f>
        <v>0</v>
      </c>
      <c r="DI19" s="149">
        <f ca="1">INDEX(INDIRECT($BO$9),0,COLUMNS($BQ16:DI16))</f>
        <v>0</v>
      </c>
      <c r="DJ19" s="149">
        <f ca="1">INDEX(INDIRECT($BO$9),0,COLUMNS($BQ16:DJ16))</f>
        <v>0</v>
      </c>
      <c r="DK19" s="149">
        <f ca="1">INDEX(INDIRECT($BO$9),0,COLUMNS($BQ16:DK16))</f>
        <v>0</v>
      </c>
      <c r="DL19" s="149">
        <f ca="1">INDEX(INDIRECT($BO$9),0,COLUMNS($BQ16:DL16))</f>
        <v>0</v>
      </c>
      <c r="DM19" s="149">
        <f ca="1">INDEX(INDIRECT($BO$9),0,COLUMNS($BQ16:DM16))</f>
        <v>0</v>
      </c>
      <c r="DN19" s="149">
        <f ca="1">INDEX(INDIRECT($BO$9),0,COLUMNS($BQ16:DN16))</f>
        <v>0</v>
      </c>
      <c r="DO19" s="149">
        <f ca="1">INDEX(INDIRECT($BO$9),0,COLUMNS($BQ16:DO16))</f>
        <v>0</v>
      </c>
      <c r="DP19" s="150">
        <f ca="1">INDEX(INDIRECT($BO$9),0,COLUMNS($BQ16:DP16))</f>
        <v>0</v>
      </c>
      <c r="DQ19" s="66"/>
      <c r="DR19" s="151">
        <f t="shared" ca="1" si="63"/>
        <v>0</v>
      </c>
      <c r="DT19" s="394"/>
      <c r="DU19" s="418"/>
      <c r="DV19" s="149"/>
      <c r="DW19" s="149"/>
      <c r="DX19" s="149"/>
      <c r="DY19" s="149"/>
      <c r="DZ19" s="149"/>
      <c r="EA19" s="149"/>
      <c r="EB19" s="149"/>
      <c r="EC19" s="149"/>
      <c r="ED19" s="149"/>
      <c r="EE19" s="149"/>
      <c r="EF19" s="149"/>
      <c r="EG19" s="149"/>
      <c r="EH19" s="149"/>
      <c r="EI19" s="149"/>
      <c r="EJ19" s="149"/>
      <c r="EK19" s="149"/>
      <c r="EL19" s="149"/>
      <c r="EM19" s="149"/>
      <c r="EN19" s="149"/>
      <c r="EO19" s="149"/>
      <c r="EP19" s="149"/>
      <c r="EQ19" s="149"/>
      <c r="ER19" s="149"/>
      <c r="ES19" s="149"/>
      <c r="ET19" s="149"/>
      <c r="EU19" s="149"/>
      <c r="EV19" s="149"/>
      <c r="EW19" s="149"/>
      <c r="EX19" s="149"/>
      <c r="EY19" s="149"/>
      <c r="EZ19" s="149"/>
      <c r="FA19" s="149"/>
      <c r="FB19" s="149"/>
      <c r="FC19" s="149"/>
      <c r="FD19" s="149"/>
      <c r="FE19" s="149"/>
      <c r="FF19" s="149"/>
      <c r="FG19" s="149"/>
      <c r="FH19" s="149"/>
      <c r="FI19" s="149"/>
      <c r="FJ19" s="149"/>
      <c r="FK19" s="149"/>
      <c r="FL19" s="149"/>
      <c r="FM19" s="149"/>
      <c r="FN19" s="149"/>
      <c r="FO19" s="149"/>
      <c r="FP19" s="149"/>
      <c r="FQ19" s="149"/>
      <c r="FR19" s="149"/>
      <c r="FS19" s="149"/>
      <c r="FT19" s="149"/>
      <c r="FU19" s="150"/>
    </row>
    <row r="20" spans="1:177">
      <c r="A20" s="374"/>
      <c r="B20" s="137"/>
      <c r="C20" s="406"/>
      <c r="D20" s="407"/>
      <c r="E20" s="346"/>
      <c r="F20" s="145"/>
      <c r="G20" s="146"/>
      <c r="H20" s="146"/>
      <c r="I20" s="146"/>
      <c r="J20" s="146"/>
      <c r="K20" s="146"/>
      <c r="L20" s="146"/>
      <c r="M20" s="146"/>
      <c r="N20" s="146"/>
      <c r="O20" s="146"/>
      <c r="P20" s="146"/>
      <c r="Q20" s="146"/>
      <c r="R20" s="146"/>
      <c r="S20" s="146"/>
      <c r="T20" s="146"/>
      <c r="U20" s="146"/>
      <c r="V20" s="146"/>
      <c r="W20" s="146"/>
      <c r="X20" s="146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6"/>
      <c r="AJ20" s="146"/>
      <c r="AK20" s="146"/>
      <c r="AL20" s="146"/>
      <c r="AM20" s="146"/>
      <c r="AN20" s="146"/>
      <c r="AO20" s="146"/>
      <c r="AP20" s="146"/>
      <c r="AQ20" s="146"/>
      <c r="AR20" s="146"/>
      <c r="AS20" s="146"/>
      <c r="AT20" s="146"/>
      <c r="AU20" s="146"/>
      <c r="AV20" s="146"/>
      <c r="AW20" s="146"/>
      <c r="AX20" s="146"/>
      <c r="AY20" s="146"/>
      <c r="AZ20" s="146"/>
      <c r="BA20" s="146"/>
      <c r="BB20" s="146"/>
      <c r="BC20" s="146"/>
      <c r="BD20" s="146"/>
      <c r="BE20" s="147"/>
      <c r="BG20" s="148">
        <f t="shared" si="62"/>
        <v>0</v>
      </c>
      <c r="BN20" s="393"/>
      <c r="BO20" s="394"/>
      <c r="BP20" s="395"/>
      <c r="BQ20" s="149">
        <f ca="1">INDEX(INDIRECT($BO$9),0,COLUMNS($BQ16:BQ16))</f>
        <v>0</v>
      </c>
      <c r="BR20" s="149">
        <f ca="1">INDEX(INDIRECT($BO$9),0,COLUMNS($BQ16:BR16))</f>
        <v>0</v>
      </c>
      <c r="BS20" s="149">
        <f ca="1">INDEX(INDIRECT($BO$9),0,COLUMNS($BQ16:BS16))</f>
        <v>0</v>
      </c>
      <c r="BT20" s="149">
        <f ca="1">INDEX(INDIRECT($BO$9),0,COLUMNS($BQ16:BT16))</f>
        <v>0</v>
      </c>
      <c r="BU20" s="149">
        <f ca="1">INDEX(INDIRECT($BO$9),0,COLUMNS($BQ16:BU16))</f>
        <v>0</v>
      </c>
      <c r="BV20" s="149">
        <f ca="1">INDEX(INDIRECT($BO$9),0,COLUMNS($BQ16:BV16))</f>
        <v>0</v>
      </c>
      <c r="BW20" s="149">
        <f ca="1">INDEX(INDIRECT($BO$9),0,COLUMNS($BQ16:BW16))</f>
        <v>0</v>
      </c>
      <c r="BX20" s="149">
        <f ca="1">INDEX(INDIRECT($BO$9),0,COLUMNS($BQ16:BX16))</f>
        <v>0</v>
      </c>
      <c r="BY20" s="149">
        <f ca="1">INDEX(INDIRECT($BO$9),0,COLUMNS($BQ16:BY16))</f>
        <v>0</v>
      </c>
      <c r="BZ20" s="149">
        <f ca="1">INDEX(INDIRECT($BO$9),0,COLUMNS($BQ16:BZ16))</f>
        <v>0</v>
      </c>
      <c r="CA20" s="149">
        <f ca="1">INDEX(INDIRECT($BO$9),0,COLUMNS($BQ16:CA16))</f>
        <v>0</v>
      </c>
      <c r="CB20" s="149">
        <f ca="1">INDEX(INDIRECT($BO$9),0,COLUMNS($BQ16:CB16))</f>
        <v>0</v>
      </c>
      <c r="CC20" s="149">
        <f ca="1">INDEX(INDIRECT($BO$9),0,COLUMNS($BQ16:CC16))</f>
        <v>0</v>
      </c>
      <c r="CD20" s="149">
        <f ca="1">INDEX(INDIRECT($BO$9),0,COLUMNS($BQ16:CD16))</f>
        <v>0</v>
      </c>
      <c r="CE20" s="149">
        <f ca="1">INDEX(INDIRECT($BO$9),0,COLUMNS($BQ16:CE16))</f>
        <v>0</v>
      </c>
      <c r="CF20" s="149">
        <f ca="1">INDEX(INDIRECT($BO$9),0,COLUMNS($BQ16:CF16))</f>
        <v>0</v>
      </c>
      <c r="CG20" s="149">
        <f ca="1">INDEX(INDIRECT($BO$9),0,COLUMNS($BQ16:CG16))</f>
        <v>0</v>
      </c>
      <c r="CH20" s="149">
        <f ca="1">INDEX(INDIRECT($BO$9),0,COLUMNS($BQ16:CH16))</f>
        <v>0</v>
      </c>
      <c r="CI20" s="149">
        <f ca="1">INDEX(INDIRECT($BO$9),0,COLUMNS($BQ16:CI16))</f>
        <v>0</v>
      </c>
      <c r="CJ20" s="149">
        <f ca="1">INDEX(INDIRECT($BO$9),0,COLUMNS($BQ16:CJ16))</f>
        <v>0</v>
      </c>
      <c r="CK20" s="149">
        <f ca="1">INDEX(INDIRECT($BO$9),0,COLUMNS($BQ16:CK16))</f>
        <v>0</v>
      </c>
      <c r="CL20" s="149">
        <f ca="1">INDEX(INDIRECT($BO$9),0,COLUMNS($BQ16:CL16))</f>
        <v>0</v>
      </c>
      <c r="CM20" s="149">
        <f ca="1">INDEX(INDIRECT($BO$9),0,COLUMNS($BQ16:CM16))</f>
        <v>0</v>
      </c>
      <c r="CN20" s="149">
        <f ca="1">INDEX(INDIRECT($BO$9),0,COLUMNS($BQ16:CN16))</f>
        <v>0</v>
      </c>
      <c r="CO20" s="149">
        <f ca="1">INDEX(INDIRECT($BO$9),0,COLUMNS($BQ16:CO16))</f>
        <v>0</v>
      </c>
      <c r="CP20" s="149">
        <f ca="1">INDEX(INDIRECT($BO$9),0,COLUMNS($BQ16:CP16))</f>
        <v>0</v>
      </c>
      <c r="CQ20" s="149">
        <f ca="1">INDEX(INDIRECT($BO$9),0,COLUMNS($BQ16:CQ16))</f>
        <v>0</v>
      </c>
      <c r="CR20" s="149">
        <f ca="1">INDEX(INDIRECT($BO$9),0,COLUMNS($BQ16:CR16))</f>
        <v>0</v>
      </c>
      <c r="CS20" s="149">
        <f ca="1">INDEX(INDIRECT($BO$9),0,COLUMNS($BQ16:CS16))</f>
        <v>0</v>
      </c>
      <c r="CT20" s="149">
        <f ca="1">INDEX(INDIRECT($BO$9),0,COLUMNS($BQ16:CT16))</f>
        <v>0</v>
      </c>
      <c r="CU20" s="149">
        <f ca="1">INDEX(INDIRECT($BO$9),0,COLUMNS($BQ16:CU16))</f>
        <v>0</v>
      </c>
      <c r="CV20" s="149">
        <f ca="1">INDEX(INDIRECT($BO$9),0,COLUMNS($BQ16:CV16))</f>
        <v>0</v>
      </c>
      <c r="CW20" s="149">
        <f ca="1">INDEX(INDIRECT($BO$9),0,COLUMNS($BQ16:CW16))</f>
        <v>0</v>
      </c>
      <c r="CX20" s="149">
        <f ca="1">INDEX(INDIRECT($BO$9),0,COLUMNS($BQ16:CX16))</f>
        <v>0</v>
      </c>
      <c r="CY20" s="149">
        <f ca="1">INDEX(INDIRECT($BO$9),0,COLUMNS($BQ16:CY16))</f>
        <v>0</v>
      </c>
      <c r="CZ20" s="149">
        <f ca="1">INDEX(INDIRECT($BO$9),0,COLUMNS($BQ16:CZ16))</f>
        <v>0</v>
      </c>
      <c r="DA20" s="149">
        <f ca="1">INDEX(INDIRECT($BO$9),0,COLUMNS($BQ16:DA16))</f>
        <v>0</v>
      </c>
      <c r="DB20" s="149">
        <f ca="1">INDEX(INDIRECT($BO$9),0,COLUMNS($BQ16:DB16))</f>
        <v>0</v>
      </c>
      <c r="DC20" s="149">
        <f ca="1">INDEX(INDIRECT($BO$9),0,COLUMNS($BQ16:DC16))</f>
        <v>0</v>
      </c>
      <c r="DD20" s="149">
        <f ca="1">INDEX(INDIRECT($BO$9),0,COLUMNS($BQ16:DD16))</f>
        <v>0</v>
      </c>
      <c r="DE20" s="149">
        <f ca="1">INDEX(INDIRECT($BO$9),0,COLUMNS($BQ16:DE16))</f>
        <v>0</v>
      </c>
      <c r="DF20" s="149">
        <f ca="1">INDEX(INDIRECT($BO$9),0,COLUMNS($BQ16:DF16))</f>
        <v>0</v>
      </c>
      <c r="DG20" s="149">
        <f ca="1">INDEX(INDIRECT($BO$9),0,COLUMNS($BQ16:DG16))</f>
        <v>0</v>
      </c>
      <c r="DH20" s="149">
        <f ca="1">INDEX(INDIRECT($BO$9),0,COLUMNS($BQ16:DH16))</f>
        <v>0</v>
      </c>
      <c r="DI20" s="149">
        <f ca="1">INDEX(INDIRECT($BO$9),0,COLUMNS($BQ16:DI16))</f>
        <v>0</v>
      </c>
      <c r="DJ20" s="149">
        <f ca="1">INDEX(INDIRECT($BO$9),0,COLUMNS($BQ16:DJ16))</f>
        <v>0</v>
      </c>
      <c r="DK20" s="149">
        <f ca="1">INDEX(INDIRECT($BO$9),0,COLUMNS($BQ16:DK16))</f>
        <v>0</v>
      </c>
      <c r="DL20" s="149">
        <f ca="1">INDEX(INDIRECT($BO$9),0,COLUMNS($BQ16:DL16))</f>
        <v>0</v>
      </c>
      <c r="DM20" s="149">
        <f ca="1">INDEX(INDIRECT($BO$9),0,COLUMNS($BQ16:DM16))</f>
        <v>0</v>
      </c>
      <c r="DN20" s="149">
        <f ca="1">INDEX(INDIRECT($BO$9),0,COLUMNS($BQ16:DN16))</f>
        <v>0</v>
      </c>
      <c r="DO20" s="149">
        <f ca="1">INDEX(INDIRECT($BO$9),0,COLUMNS($BQ16:DO16))</f>
        <v>0</v>
      </c>
      <c r="DP20" s="150">
        <f ca="1">INDEX(INDIRECT($BO$9),0,COLUMNS($BQ16:DP16))</f>
        <v>0</v>
      </c>
      <c r="DQ20" s="66"/>
      <c r="DR20" s="151">
        <f t="shared" ca="1" si="63"/>
        <v>0</v>
      </c>
      <c r="DT20" s="394"/>
      <c r="DU20" s="418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50"/>
    </row>
    <row r="21" spans="1:177">
      <c r="A21" s="374"/>
      <c r="B21" s="137"/>
      <c r="C21" s="389"/>
      <c r="D21" s="385"/>
      <c r="E21" s="346"/>
      <c r="F21" s="145"/>
      <c r="G21" s="146"/>
      <c r="H21" s="146"/>
      <c r="I21" s="146"/>
      <c r="J21" s="146"/>
      <c r="K21" s="146"/>
      <c r="L21" s="146"/>
      <c r="M21" s="146"/>
      <c r="N21" s="146"/>
      <c r="O21" s="146"/>
      <c r="P21" s="146"/>
      <c r="Q21" s="146"/>
      <c r="R21" s="146"/>
      <c r="S21" s="146"/>
      <c r="T21" s="146"/>
      <c r="U21" s="146"/>
      <c r="V21" s="146"/>
      <c r="W21" s="146"/>
      <c r="X21" s="146"/>
      <c r="Y21" s="146"/>
      <c r="Z21" s="146"/>
      <c r="AA21" s="146"/>
      <c r="AB21" s="146"/>
      <c r="AC21" s="146"/>
      <c r="AD21" s="146"/>
      <c r="AE21" s="146"/>
      <c r="AF21" s="146"/>
      <c r="AG21" s="146"/>
      <c r="AH21" s="146"/>
      <c r="AI21" s="146"/>
      <c r="AJ21" s="146"/>
      <c r="AK21" s="146"/>
      <c r="AL21" s="146"/>
      <c r="AM21" s="146"/>
      <c r="AN21" s="146"/>
      <c r="AO21" s="146"/>
      <c r="AP21" s="146"/>
      <c r="AQ21" s="146"/>
      <c r="AR21" s="146"/>
      <c r="AS21" s="146"/>
      <c r="AT21" s="146"/>
      <c r="AU21" s="146"/>
      <c r="AV21" s="146"/>
      <c r="AW21" s="146"/>
      <c r="AX21" s="146"/>
      <c r="AY21" s="146"/>
      <c r="AZ21" s="146"/>
      <c r="BA21" s="146"/>
      <c r="BB21" s="146"/>
      <c r="BC21" s="146"/>
      <c r="BD21" s="146"/>
      <c r="BE21" s="147"/>
      <c r="BG21" s="148">
        <f t="shared" si="62"/>
        <v>0</v>
      </c>
      <c r="BN21" s="393"/>
      <c r="BO21" s="380"/>
      <c r="BP21" s="381"/>
      <c r="BQ21" s="149">
        <f ca="1">INDEX(INDIRECT($BO$9),0,COLUMNS($BQ16:BQ16))</f>
        <v>0</v>
      </c>
      <c r="BR21" s="149">
        <f ca="1">INDEX(INDIRECT($BO$9),0,COLUMNS($BQ16:BR16))</f>
        <v>0</v>
      </c>
      <c r="BS21" s="149">
        <f ca="1">INDEX(INDIRECT($BO$9),0,COLUMNS($BQ16:BS16))</f>
        <v>0</v>
      </c>
      <c r="BT21" s="149">
        <f ca="1">INDEX(INDIRECT($BO$9),0,COLUMNS($BQ16:BT16))</f>
        <v>0</v>
      </c>
      <c r="BU21" s="149">
        <f ca="1">INDEX(INDIRECT($BO$9),0,COLUMNS($BQ16:BU16))</f>
        <v>0</v>
      </c>
      <c r="BV21" s="149">
        <f ca="1">INDEX(INDIRECT($BO$9),0,COLUMNS($BQ16:BV16))</f>
        <v>0</v>
      </c>
      <c r="BW21" s="149">
        <f ca="1">INDEX(INDIRECT($BO$9),0,COLUMNS($BQ16:BW16))</f>
        <v>0</v>
      </c>
      <c r="BX21" s="149">
        <f ca="1">INDEX(INDIRECT($BO$9),0,COLUMNS($BQ16:BX16))</f>
        <v>0</v>
      </c>
      <c r="BY21" s="149">
        <f ca="1">INDEX(INDIRECT($BO$9),0,COLUMNS($BQ16:BY16))</f>
        <v>0</v>
      </c>
      <c r="BZ21" s="149">
        <f ca="1">INDEX(INDIRECT($BO$9),0,COLUMNS($BQ16:BZ16))</f>
        <v>0</v>
      </c>
      <c r="CA21" s="149">
        <f ca="1">INDEX(INDIRECT($BO$9),0,COLUMNS($BQ16:CA16))</f>
        <v>0</v>
      </c>
      <c r="CB21" s="149">
        <f ca="1">INDEX(INDIRECT($BO$9),0,COLUMNS($BQ16:CB16))</f>
        <v>0</v>
      </c>
      <c r="CC21" s="149">
        <f ca="1">INDEX(INDIRECT($BO$9),0,COLUMNS($BQ16:CC16))</f>
        <v>0</v>
      </c>
      <c r="CD21" s="149">
        <f ca="1">INDEX(INDIRECT($BO$9),0,COLUMNS($BQ16:CD16))</f>
        <v>0</v>
      </c>
      <c r="CE21" s="149">
        <f ca="1">INDEX(INDIRECT($BO$9),0,COLUMNS($BQ16:CE16))</f>
        <v>0</v>
      </c>
      <c r="CF21" s="149">
        <f ca="1">INDEX(INDIRECT($BO$9),0,COLUMNS($BQ16:CF16))</f>
        <v>0</v>
      </c>
      <c r="CG21" s="149">
        <f ca="1">INDEX(INDIRECT($BO$9),0,COLUMNS($BQ16:CG16))</f>
        <v>0</v>
      </c>
      <c r="CH21" s="149">
        <f ca="1">INDEX(INDIRECT($BO$9),0,COLUMNS($BQ16:CH16))</f>
        <v>0</v>
      </c>
      <c r="CI21" s="149">
        <f ca="1">INDEX(INDIRECT($BO$9),0,COLUMNS($BQ16:CI16))</f>
        <v>0</v>
      </c>
      <c r="CJ21" s="149">
        <f ca="1">INDEX(INDIRECT($BO$9),0,COLUMNS($BQ16:CJ16))</f>
        <v>0</v>
      </c>
      <c r="CK21" s="149">
        <f ca="1">INDEX(INDIRECT($BO$9),0,COLUMNS($BQ16:CK16))</f>
        <v>0</v>
      </c>
      <c r="CL21" s="149">
        <f ca="1">INDEX(INDIRECT($BO$9),0,COLUMNS($BQ16:CL16))</f>
        <v>0</v>
      </c>
      <c r="CM21" s="149">
        <f ca="1">INDEX(INDIRECT($BO$9),0,COLUMNS($BQ16:CM16))</f>
        <v>0</v>
      </c>
      <c r="CN21" s="149">
        <f ca="1">INDEX(INDIRECT($BO$9),0,COLUMNS($BQ16:CN16))</f>
        <v>0</v>
      </c>
      <c r="CO21" s="149">
        <f ca="1">INDEX(INDIRECT($BO$9),0,COLUMNS($BQ16:CO16))</f>
        <v>0</v>
      </c>
      <c r="CP21" s="149">
        <f ca="1">INDEX(INDIRECT($BO$9),0,COLUMNS($BQ16:CP16))</f>
        <v>0</v>
      </c>
      <c r="CQ21" s="149">
        <f ca="1">INDEX(INDIRECT($BO$9),0,COLUMNS($BQ16:CQ16))</f>
        <v>0</v>
      </c>
      <c r="CR21" s="149">
        <f ca="1">INDEX(INDIRECT($BO$9),0,COLUMNS($BQ16:CR16))</f>
        <v>0</v>
      </c>
      <c r="CS21" s="149">
        <f ca="1">INDEX(INDIRECT($BO$9),0,COLUMNS($BQ16:CS16))</f>
        <v>0</v>
      </c>
      <c r="CT21" s="149">
        <f ca="1">INDEX(INDIRECT($BO$9),0,COLUMNS($BQ16:CT16))</f>
        <v>0</v>
      </c>
      <c r="CU21" s="149">
        <f ca="1">INDEX(INDIRECT($BO$9),0,COLUMNS($BQ16:CU16))</f>
        <v>0</v>
      </c>
      <c r="CV21" s="149">
        <f ca="1">INDEX(INDIRECT($BO$9),0,COLUMNS($BQ16:CV16))</f>
        <v>0</v>
      </c>
      <c r="CW21" s="149">
        <f ca="1">INDEX(INDIRECT($BO$9),0,COLUMNS($BQ16:CW16))</f>
        <v>0</v>
      </c>
      <c r="CX21" s="149">
        <f ca="1">INDEX(INDIRECT($BO$9),0,COLUMNS($BQ16:CX16))</f>
        <v>0</v>
      </c>
      <c r="CY21" s="149">
        <f ca="1">INDEX(INDIRECT($BO$9),0,COLUMNS($BQ16:CY16))</f>
        <v>0</v>
      </c>
      <c r="CZ21" s="149">
        <f ca="1">INDEX(INDIRECT($BO$9),0,COLUMNS($BQ16:CZ16))</f>
        <v>0</v>
      </c>
      <c r="DA21" s="149">
        <f ca="1">INDEX(INDIRECT($BO$9),0,COLUMNS($BQ16:DA16))</f>
        <v>0</v>
      </c>
      <c r="DB21" s="149">
        <f ca="1">INDEX(INDIRECT($BO$9),0,COLUMNS($BQ16:DB16))</f>
        <v>0</v>
      </c>
      <c r="DC21" s="149">
        <f ca="1">INDEX(INDIRECT($BO$9),0,COLUMNS($BQ16:DC16))</f>
        <v>0</v>
      </c>
      <c r="DD21" s="149">
        <f ca="1">INDEX(INDIRECT($BO$9),0,COLUMNS($BQ16:DD16))</f>
        <v>0</v>
      </c>
      <c r="DE21" s="149">
        <f ca="1">INDEX(INDIRECT($BO$9),0,COLUMNS($BQ16:DE16))</f>
        <v>0</v>
      </c>
      <c r="DF21" s="149">
        <f ca="1">INDEX(INDIRECT($BO$9),0,COLUMNS($BQ16:DF16))</f>
        <v>0</v>
      </c>
      <c r="DG21" s="149">
        <f ca="1">INDEX(INDIRECT($BO$9),0,COLUMNS($BQ16:DG16))</f>
        <v>0</v>
      </c>
      <c r="DH21" s="149">
        <f ca="1">INDEX(INDIRECT($BO$9),0,COLUMNS($BQ16:DH16))</f>
        <v>0</v>
      </c>
      <c r="DI21" s="149">
        <f ca="1">INDEX(INDIRECT($BO$9),0,COLUMNS($BQ16:DI16))</f>
        <v>0</v>
      </c>
      <c r="DJ21" s="149">
        <f ca="1">INDEX(INDIRECT($BO$9),0,COLUMNS($BQ16:DJ16))</f>
        <v>0</v>
      </c>
      <c r="DK21" s="149">
        <f ca="1">INDEX(INDIRECT($BO$9),0,COLUMNS($BQ16:DK16))</f>
        <v>0</v>
      </c>
      <c r="DL21" s="149">
        <f ca="1">INDEX(INDIRECT($BO$9),0,COLUMNS($BQ16:DL16))</f>
        <v>0</v>
      </c>
      <c r="DM21" s="149">
        <f ca="1">INDEX(INDIRECT($BO$9),0,COLUMNS($BQ16:DM16))</f>
        <v>0</v>
      </c>
      <c r="DN21" s="149">
        <f ca="1">INDEX(INDIRECT($BO$9),0,COLUMNS($BQ16:DN16))</f>
        <v>0</v>
      </c>
      <c r="DO21" s="149">
        <f ca="1">INDEX(INDIRECT($BO$9),0,COLUMNS($BQ16:DO16))</f>
        <v>0</v>
      </c>
      <c r="DP21" s="150">
        <f ca="1">INDEX(INDIRECT($BO$9),0,COLUMNS($BQ16:DP16))</f>
        <v>0</v>
      </c>
      <c r="DQ21" s="66"/>
      <c r="DR21" s="151">
        <f t="shared" ca="1" si="63"/>
        <v>0</v>
      </c>
      <c r="DT21" s="394"/>
      <c r="DU21" s="418"/>
      <c r="DV21" s="149"/>
      <c r="DW21" s="149"/>
      <c r="DX21" s="149"/>
      <c r="DY21" s="149"/>
      <c r="DZ21" s="149"/>
      <c r="EA21" s="149"/>
      <c r="EB21" s="149"/>
      <c r="EC21" s="149"/>
      <c r="ED21" s="149"/>
      <c r="EE21" s="149"/>
      <c r="EF21" s="149"/>
      <c r="EG21" s="149"/>
      <c r="EH21" s="149"/>
      <c r="EI21" s="149"/>
      <c r="EJ21" s="149"/>
      <c r="EK21" s="149"/>
      <c r="EL21" s="149"/>
      <c r="EM21" s="149"/>
      <c r="EN21" s="149"/>
      <c r="EO21" s="149"/>
      <c r="EP21" s="149"/>
      <c r="EQ21" s="149"/>
      <c r="ER21" s="149"/>
      <c r="ES21" s="149"/>
      <c r="ET21" s="149"/>
      <c r="EU21" s="149"/>
      <c r="EV21" s="149"/>
      <c r="EW21" s="149"/>
      <c r="EX21" s="149"/>
      <c r="EY21" s="149"/>
      <c r="EZ21" s="149"/>
      <c r="FA21" s="149"/>
      <c r="FB21" s="149"/>
      <c r="FC21" s="149"/>
      <c r="FD21" s="149"/>
      <c r="FE21" s="149"/>
      <c r="FF21" s="149"/>
      <c r="FG21" s="149"/>
      <c r="FH21" s="149"/>
      <c r="FI21" s="149"/>
      <c r="FJ21" s="149"/>
      <c r="FK21" s="149"/>
      <c r="FL21" s="149"/>
      <c r="FM21" s="149"/>
      <c r="FN21" s="149"/>
      <c r="FO21" s="149"/>
      <c r="FP21" s="149"/>
      <c r="FQ21" s="149"/>
      <c r="FR21" s="149"/>
      <c r="FS21" s="149"/>
      <c r="FT21" s="149"/>
      <c r="FU21" s="150"/>
    </row>
    <row r="22" spans="1:177">
      <c r="A22" s="374"/>
      <c r="B22" s="137"/>
      <c r="C22" s="410"/>
      <c r="D22" s="411"/>
      <c r="E22" s="346"/>
      <c r="F22" s="153"/>
      <c r="G22" s="146"/>
      <c r="H22" s="146"/>
      <c r="I22" s="146"/>
      <c r="J22" s="146"/>
      <c r="K22" s="146"/>
      <c r="L22" s="146"/>
      <c r="M22" s="146"/>
      <c r="N22" s="146"/>
      <c r="O22" s="146"/>
      <c r="P22" s="146"/>
      <c r="Q22" s="146"/>
      <c r="R22" s="146"/>
      <c r="S22" s="146"/>
      <c r="T22" s="146"/>
      <c r="U22" s="146"/>
      <c r="V22" s="146"/>
      <c r="W22" s="146"/>
      <c r="X22" s="146"/>
      <c r="Y22" s="146"/>
      <c r="Z22" s="146"/>
      <c r="AA22" s="146"/>
      <c r="AB22" s="146"/>
      <c r="AC22" s="146"/>
      <c r="AD22" s="146"/>
      <c r="AE22" s="146"/>
      <c r="AF22" s="146"/>
      <c r="AG22" s="146"/>
      <c r="AH22" s="146"/>
      <c r="AI22" s="146"/>
      <c r="AJ22" s="146"/>
      <c r="AK22" s="146"/>
      <c r="AL22" s="146"/>
      <c r="AM22" s="146"/>
      <c r="AN22" s="146"/>
      <c r="AO22" s="146"/>
      <c r="AP22" s="146"/>
      <c r="AQ22" s="146"/>
      <c r="AR22" s="146"/>
      <c r="AS22" s="146"/>
      <c r="AT22" s="146"/>
      <c r="AU22" s="146"/>
      <c r="AV22" s="146"/>
      <c r="AW22" s="146"/>
      <c r="AX22" s="146"/>
      <c r="AY22" s="146"/>
      <c r="AZ22" s="146"/>
      <c r="BA22" s="146"/>
      <c r="BB22" s="146"/>
      <c r="BC22" s="146"/>
      <c r="BD22" s="146"/>
      <c r="BE22" s="147"/>
      <c r="BG22" s="148">
        <f t="shared" si="62"/>
        <v>0</v>
      </c>
      <c r="BN22" s="393"/>
      <c r="BO22" s="154"/>
      <c r="BP22" s="155"/>
      <c r="BQ22" s="149">
        <f ca="1">INDEX(INDIRECT($BO$9),0,COLUMNS($BQ16:BQ16))</f>
        <v>0</v>
      </c>
      <c r="BR22" s="149">
        <f ca="1">INDEX(INDIRECT($BO$9),0,COLUMNS($BQ16:BR16))</f>
        <v>0</v>
      </c>
      <c r="BS22" s="149">
        <f ca="1">INDEX(INDIRECT($BO$9),0,COLUMNS($BQ16:BS16))</f>
        <v>0</v>
      </c>
      <c r="BT22" s="149">
        <f ca="1">INDEX(INDIRECT($BO$9),0,COLUMNS($BQ16:BT16))</f>
        <v>0</v>
      </c>
      <c r="BU22" s="149">
        <f ca="1">INDEX(INDIRECT($BO$9),0,COLUMNS($BQ16:BU16))</f>
        <v>0</v>
      </c>
      <c r="BV22" s="149">
        <f ca="1">INDEX(INDIRECT($BO$9),0,COLUMNS($BQ16:BV16))</f>
        <v>0</v>
      </c>
      <c r="BW22" s="149">
        <f ca="1">INDEX(INDIRECT($BO$9),0,COLUMNS($BQ16:BW16))</f>
        <v>0</v>
      </c>
      <c r="BX22" s="149">
        <f ca="1">INDEX(INDIRECT($BO$9),0,COLUMNS($BQ16:BX16))</f>
        <v>0</v>
      </c>
      <c r="BY22" s="149">
        <f ca="1">INDEX(INDIRECT($BO$9),0,COLUMNS($BQ16:BY16))</f>
        <v>0</v>
      </c>
      <c r="BZ22" s="149">
        <f ca="1">INDEX(INDIRECT($BO$9),0,COLUMNS($BQ16:BZ16))</f>
        <v>0</v>
      </c>
      <c r="CA22" s="149">
        <f ca="1">INDEX(INDIRECT($BO$9),0,COLUMNS($BQ16:CA16))</f>
        <v>0</v>
      </c>
      <c r="CB22" s="149">
        <f ca="1">INDEX(INDIRECT($BO$9),0,COLUMNS($BQ16:CB16))</f>
        <v>0</v>
      </c>
      <c r="CC22" s="149">
        <f ca="1">INDEX(INDIRECT($BO$9),0,COLUMNS($BQ16:CC16))</f>
        <v>0</v>
      </c>
      <c r="CD22" s="149">
        <f ca="1">INDEX(INDIRECT($BO$9),0,COLUMNS($BQ16:CD16))</f>
        <v>0</v>
      </c>
      <c r="CE22" s="149">
        <f ca="1">INDEX(INDIRECT($BO$9),0,COLUMNS($BQ16:CE16))</f>
        <v>0</v>
      </c>
      <c r="CF22" s="149">
        <f ca="1">INDEX(INDIRECT($BO$9),0,COLUMNS($BQ16:CF16))</f>
        <v>0</v>
      </c>
      <c r="CG22" s="149">
        <f ca="1">INDEX(INDIRECT($BO$9),0,COLUMNS($BQ16:CG16))</f>
        <v>0</v>
      </c>
      <c r="CH22" s="149">
        <f ca="1">INDEX(INDIRECT($BO$9),0,COLUMNS($BQ16:CH16))</f>
        <v>0</v>
      </c>
      <c r="CI22" s="149">
        <f ca="1">INDEX(INDIRECT($BO$9),0,COLUMNS($BQ16:CI16))</f>
        <v>0</v>
      </c>
      <c r="CJ22" s="149">
        <f ca="1">INDEX(INDIRECT($BO$9),0,COLUMNS($BQ16:CJ16))</f>
        <v>0</v>
      </c>
      <c r="CK22" s="149">
        <f ca="1">INDEX(INDIRECT($BO$9),0,COLUMNS($BQ16:CK16))</f>
        <v>0</v>
      </c>
      <c r="CL22" s="149">
        <f ca="1">INDEX(INDIRECT($BO$9),0,COLUMNS($BQ16:CL16))</f>
        <v>0</v>
      </c>
      <c r="CM22" s="149">
        <f ca="1">INDEX(INDIRECT($BO$9),0,COLUMNS($BQ16:CM16))</f>
        <v>0</v>
      </c>
      <c r="CN22" s="149">
        <f ca="1">INDEX(INDIRECT($BO$9),0,COLUMNS($BQ16:CN16))</f>
        <v>0</v>
      </c>
      <c r="CO22" s="149">
        <f ca="1">INDEX(INDIRECT($BO$9),0,COLUMNS($BQ16:CO16))</f>
        <v>0</v>
      </c>
      <c r="CP22" s="149">
        <f ca="1">INDEX(INDIRECT($BO$9),0,COLUMNS($BQ16:CP16))</f>
        <v>0</v>
      </c>
      <c r="CQ22" s="149">
        <f ca="1">INDEX(INDIRECT($BO$9),0,COLUMNS($BQ16:CQ16))</f>
        <v>0</v>
      </c>
      <c r="CR22" s="149">
        <f ca="1">INDEX(INDIRECT($BO$9),0,COLUMNS($BQ16:CR16))</f>
        <v>0</v>
      </c>
      <c r="CS22" s="149">
        <f ca="1">INDEX(INDIRECT($BO$9),0,COLUMNS($BQ16:CS16))</f>
        <v>0</v>
      </c>
      <c r="CT22" s="149">
        <f ca="1">INDEX(INDIRECT($BO$9),0,COLUMNS($BQ16:CT16))</f>
        <v>0</v>
      </c>
      <c r="CU22" s="149">
        <f ca="1">INDEX(INDIRECT($BO$9),0,COLUMNS($BQ16:CU16))</f>
        <v>0</v>
      </c>
      <c r="CV22" s="149">
        <f ca="1">INDEX(INDIRECT($BO$9),0,COLUMNS($BQ16:CV16))</f>
        <v>0</v>
      </c>
      <c r="CW22" s="149">
        <f ca="1">INDEX(INDIRECT($BO$9),0,COLUMNS($BQ16:CW16))</f>
        <v>0</v>
      </c>
      <c r="CX22" s="149">
        <f ca="1">INDEX(INDIRECT($BO$9),0,COLUMNS($BQ16:CX16))</f>
        <v>0</v>
      </c>
      <c r="CY22" s="149">
        <f ca="1">INDEX(INDIRECT($BO$9),0,COLUMNS($BQ16:CY16))</f>
        <v>0</v>
      </c>
      <c r="CZ22" s="149">
        <f ca="1">INDEX(INDIRECT($BO$9),0,COLUMNS($BQ16:CZ16))</f>
        <v>0</v>
      </c>
      <c r="DA22" s="149">
        <f ca="1">INDEX(INDIRECT($BO$9),0,COLUMNS($BQ16:DA16))</f>
        <v>0</v>
      </c>
      <c r="DB22" s="149">
        <f ca="1">INDEX(INDIRECT($BO$9),0,COLUMNS($BQ16:DB16))</f>
        <v>0</v>
      </c>
      <c r="DC22" s="149">
        <f ca="1">INDEX(INDIRECT($BO$9),0,COLUMNS($BQ16:DC16))</f>
        <v>0</v>
      </c>
      <c r="DD22" s="149">
        <f ca="1">INDEX(INDIRECT($BO$9),0,COLUMNS($BQ16:DD16))</f>
        <v>0</v>
      </c>
      <c r="DE22" s="149">
        <f ca="1">INDEX(INDIRECT($BO$9),0,COLUMNS($BQ16:DE16))</f>
        <v>0</v>
      </c>
      <c r="DF22" s="149">
        <f ca="1">INDEX(INDIRECT($BO$9),0,COLUMNS($BQ16:DF16))</f>
        <v>0</v>
      </c>
      <c r="DG22" s="149">
        <f ca="1">INDEX(INDIRECT($BO$9),0,COLUMNS($BQ16:DG16))</f>
        <v>0</v>
      </c>
      <c r="DH22" s="149">
        <f ca="1">INDEX(INDIRECT($BO$9),0,COLUMNS($BQ16:DH16))</f>
        <v>0</v>
      </c>
      <c r="DI22" s="149">
        <f ca="1">INDEX(INDIRECT($BO$9),0,COLUMNS($BQ16:DI16))</f>
        <v>0</v>
      </c>
      <c r="DJ22" s="149">
        <f ca="1">INDEX(INDIRECT($BO$9),0,COLUMNS($BQ16:DJ16))</f>
        <v>0</v>
      </c>
      <c r="DK22" s="149">
        <f ca="1">INDEX(INDIRECT($BO$9),0,COLUMNS($BQ16:DK16))</f>
        <v>0</v>
      </c>
      <c r="DL22" s="149">
        <f ca="1">INDEX(INDIRECT($BO$9),0,COLUMNS($BQ16:DL16))</f>
        <v>0</v>
      </c>
      <c r="DM22" s="149">
        <f ca="1">INDEX(INDIRECT($BO$9),0,COLUMNS($BQ16:DM16))</f>
        <v>0</v>
      </c>
      <c r="DN22" s="149">
        <f ca="1">INDEX(INDIRECT($BO$9),0,COLUMNS($BQ16:DN16))</f>
        <v>0</v>
      </c>
      <c r="DO22" s="149">
        <f ca="1">INDEX(INDIRECT($BO$9),0,COLUMNS($BQ16:DO16))</f>
        <v>0</v>
      </c>
      <c r="DP22" s="150">
        <f ca="1">INDEX(INDIRECT($BO$9),0,COLUMNS($BQ16:DP16))</f>
        <v>0</v>
      </c>
      <c r="DQ22" s="66"/>
      <c r="DR22" s="151">
        <f t="shared" ca="1" si="63"/>
        <v>0</v>
      </c>
      <c r="DT22" s="154"/>
      <c r="DU22" s="155"/>
      <c r="DV22" s="149"/>
      <c r="DW22" s="149"/>
      <c r="DX22" s="149"/>
      <c r="DY22" s="149"/>
      <c r="DZ22" s="149"/>
      <c r="EA22" s="149"/>
      <c r="EB22" s="149"/>
      <c r="EC22" s="149"/>
      <c r="ED22" s="149"/>
      <c r="EE22" s="149"/>
      <c r="EF22" s="149"/>
      <c r="EG22" s="149"/>
      <c r="EH22" s="149"/>
      <c r="EI22" s="149"/>
      <c r="EJ22" s="149"/>
      <c r="EK22" s="149"/>
      <c r="EL22" s="149"/>
      <c r="EM22" s="149"/>
      <c r="EN22" s="149"/>
      <c r="EO22" s="149"/>
      <c r="EP22" s="149"/>
      <c r="EQ22" s="149"/>
      <c r="ER22" s="149"/>
      <c r="ES22" s="149"/>
      <c r="ET22" s="149"/>
      <c r="EU22" s="149"/>
      <c r="EV22" s="149"/>
      <c r="EW22" s="149"/>
      <c r="EX22" s="149"/>
      <c r="EY22" s="149"/>
      <c r="EZ22" s="149"/>
      <c r="FA22" s="149"/>
      <c r="FB22" s="149"/>
      <c r="FC22" s="149"/>
      <c r="FD22" s="149"/>
      <c r="FE22" s="149"/>
      <c r="FF22" s="149"/>
      <c r="FG22" s="149"/>
      <c r="FH22" s="149"/>
      <c r="FI22" s="149"/>
      <c r="FJ22" s="149"/>
      <c r="FK22" s="149"/>
      <c r="FL22" s="149"/>
      <c r="FM22" s="149"/>
      <c r="FN22" s="149"/>
      <c r="FO22" s="149"/>
      <c r="FP22" s="149"/>
      <c r="FQ22" s="149"/>
      <c r="FR22" s="149"/>
      <c r="FS22" s="149"/>
      <c r="FT22" s="149"/>
      <c r="FU22" s="150"/>
    </row>
    <row r="23" spans="1:177" ht="3.75" customHeight="1" thickBot="1">
      <c r="A23" s="374"/>
      <c r="B23" s="156"/>
      <c r="C23" s="404"/>
      <c r="D23" s="405"/>
      <c r="E23" s="347"/>
      <c r="F23" s="157"/>
      <c r="G23" s="158"/>
      <c r="H23" s="158"/>
      <c r="I23" s="158"/>
      <c r="J23" s="158"/>
      <c r="K23" s="158"/>
      <c r="L23" s="158"/>
      <c r="M23" s="158"/>
      <c r="N23" s="158"/>
      <c r="O23" s="158"/>
      <c r="P23" s="158"/>
      <c r="Q23" s="158"/>
      <c r="R23" s="158"/>
      <c r="S23" s="158"/>
      <c r="T23" s="158"/>
      <c r="U23" s="158"/>
      <c r="V23" s="158"/>
      <c r="W23" s="158"/>
      <c r="X23" s="158"/>
      <c r="Y23" s="158"/>
      <c r="Z23" s="158"/>
      <c r="AA23" s="158"/>
      <c r="AB23" s="158"/>
      <c r="AC23" s="158"/>
      <c r="AD23" s="158"/>
      <c r="AE23" s="158"/>
      <c r="AF23" s="158"/>
      <c r="AG23" s="158"/>
      <c r="AH23" s="158"/>
      <c r="AI23" s="158"/>
      <c r="AJ23" s="158"/>
      <c r="AK23" s="158"/>
      <c r="AL23" s="158"/>
      <c r="AM23" s="158"/>
      <c r="AN23" s="158"/>
      <c r="AO23" s="158"/>
      <c r="AP23" s="158"/>
      <c r="AQ23" s="158"/>
      <c r="AR23" s="158"/>
      <c r="AS23" s="158"/>
      <c r="AT23" s="158"/>
      <c r="AU23" s="158"/>
      <c r="AV23" s="158"/>
      <c r="AW23" s="158"/>
      <c r="AX23" s="158"/>
      <c r="AY23" s="158"/>
      <c r="AZ23" s="158"/>
      <c r="BA23" s="158"/>
      <c r="BB23" s="158"/>
      <c r="BC23" s="158"/>
      <c r="BD23" s="158"/>
      <c r="BE23" s="158"/>
      <c r="BG23" s="159"/>
      <c r="BN23" s="393"/>
      <c r="BO23" s="404"/>
      <c r="BP23" s="405"/>
      <c r="BQ23" s="157"/>
      <c r="BR23" s="158"/>
      <c r="BS23" s="158"/>
      <c r="BT23" s="158"/>
      <c r="BU23" s="158"/>
      <c r="BV23" s="158"/>
      <c r="BW23" s="158"/>
      <c r="BX23" s="158"/>
      <c r="BY23" s="158"/>
      <c r="BZ23" s="158"/>
      <c r="CA23" s="158"/>
      <c r="CB23" s="158"/>
      <c r="CC23" s="158"/>
      <c r="CD23" s="158"/>
      <c r="CE23" s="158"/>
      <c r="CF23" s="158"/>
      <c r="CG23" s="158"/>
      <c r="CH23" s="158"/>
      <c r="CI23" s="158"/>
      <c r="CJ23" s="158"/>
      <c r="CK23" s="158"/>
      <c r="CL23" s="158"/>
      <c r="CM23" s="158"/>
      <c r="CN23" s="158"/>
      <c r="CO23" s="158"/>
      <c r="CP23" s="158"/>
      <c r="CQ23" s="158"/>
      <c r="CR23" s="158"/>
      <c r="CS23" s="158"/>
      <c r="CT23" s="158"/>
      <c r="CU23" s="158"/>
      <c r="CV23" s="158"/>
      <c r="CW23" s="158"/>
      <c r="CX23" s="158"/>
      <c r="CY23" s="158"/>
      <c r="CZ23" s="158"/>
      <c r="DA23" s="158"/>
      <c r="DB23" s="158"/>
      <c r="DC23" s="158"/>
      <c r="DD23" s="158"/>
      <c r="DE23" s="158"/>
      <c r="DF23" s="158"/>
      <c r="DG23" s="158"/>
      <c r="DH23" s="158"/>
      <c r="DI23" s="158"/>
      <c r="DJ23" s="158"/>
      <c r="DK23" s="158"/>
      <c r="DL23" s="158"/>
      <c r="DM23" s="158"/>
      <c r="DN23" s="158"/>
      <c r="DO23" s="158"/>
      <c r="DP23" s="158"/>
      <c r="DQ23" s="66"/>
      <c r="DR23" s="159"/>
      <c r="DT23" s="419"/>
      <c r="DU23" s="420"/>
      <c r="DV23" s="157"/>
      <c r="DW23" s="158"/>
      <c r="DX23" s="158"/>
      <c r="DY23" s="158"/>
      <c r="DZ23" s="158"/>
      <c r="EA23" s="158"/>
      <c r="EB23" s="158"/>
      <c r="EC23" s="158"/>
      <c r="ED23" s="158"/>
      <c r="EE23" s="158"/>
      <c r="EF23" s="158"/>
      <c r="EG23" s="158"/>
      <c r="EH23" s="158"/>
      <c r="EI23" s="158"/>
      <c r="EJ23" s="158"/>
      <c r="EK23" s="158"/>
      <c r="EL23" s="158"/>
      <c r="EM23" s="158"/>
      <c r="EN23" s="158"/>
      <c r="EO23" s="158"/>
      <c r="EP23" s="158"/>
      <c r="EQ23" s="158"/>
      <c r="ER23" s="158"/>
      <c r="ES23" s="158"/>
      <c r="ET23" s="158"/>
      <c r="EU23" s="158"/>
      <c r="EV23" s="158"/>
      <c r="EW23" s="158"/>
      <c r="EX23" s="158"/>
      <c r="EY23" s="158"/>
      <c r="EZ23" s="158"/>
      <c r="FA23" s="158"/>
      <c r="FB23" s="158"/>
      <c r="FC23" s="158"/>
      <c r="FD23" s="158"/>
      <c r="FE23" s="158"/>
      <c r="FF23" s="158"/>
      <c r="FG23" s="158"/>
      <c r="FH23" s="158"/>
      <c r="FI23" s="158"/>
      <c r="FJ23" s="158"/>
      <c r="FK23" s="158"/>
      <c r="FL23" s="158"/>
      <c r="FM23" s="158"/>
      <c r="FN23" s="158"/>
      <c r="FO23" s="158"/>
      <c r="FP23" s="158"/>
      <c r="FQ23" s="158"/>
      <c r="FR23" s="158"/>
      <c r="FS23" s="158"/>
      <c r="FT23" s="158"/>
      <c r="FU23" s="158"/>
    </row>
    <row r="24" spans="1:177" ht="14.25" thickTop="1" thickBot="1">
      <c r="A24" s="374"/>
      <c r="B24" s="156"/>
      <c r="C24" s="355" t="s">
        <v>13</v>
      </c>
      <c r="D24" s="356"/>
      <c r="E24" s="347"/>
      <c r="F24" s="333">
        <f>SUM(F26:F28)</f>
        <v>0</v>
      </c>
      <c r="G24" s="333">
        <f t="shared" ref="G24:BE24" si="64">SUM(G26:G28)</f>
        <v>0</v>
      </c>
      <c r="H24" s="333">
        <f t="shared" si="64"/>
        <v>0</v>
      </c>
      <c r="I24" s="333">
        <f t="shared" si="64"/>
        <v>0</v>
      </c>
      <c r="J24" s="333">
        <f t="shared" si="64"/>
        <v>0</v>
      </c>
      <c r="K24" s="333">
        <f t="shared" si="64"/>
        <v>0</v>
      </c>
      <c r="L24" s="333">
        <f t="shared" si="64"/>
        <v>0</v>
      </c>
      <c r="M24" s="333">
        <f t="shared" si="64"/>
        <v>0</v>
      </c>
      <c r="N24" s="333">
        <f t="shared" si="64"/>
        <v>0</v>
      </c>
      <c r="O24" s="333">
        <f t="shared" si="64"/>
        <v>0</v>
      </c>
      <c r="P24" s="333">
        <f t="shared" si="64"/>
        <v>0</v>
      </c>
      <c r="Q24" s="333">
        <f t="shared" si="64"/>
        <v>0</v>
      </c>
      <c r="R24" s="333">
        <f t="shared" si="64"/>
        <v>0</v>
      </c>
      <c r="S24" s="333">
        <f t="shared" si="64"/>
        <v>0</v>
      </c>
      <c r="T24" s="333">
        <f t="shared" si="64"/>
        <v>0</v>
      </c>
      <c r="U24" s="333">
        <f t="shared" si="64"/>
        <v>0</v>
      </c>
      <c r="V24" s="333">
        <f t="shared" si="64"/>
        <v>0</v>
      </c>
      <c r="W24" s="333">
        <f t="shared" si="64"/>
        <v>0</v>
      </c>
      <c r="X24" s="333">
        <f t="shared" si="64"/>
        <v>0</v>
      </c>
      <c r="Y24" s="333">
        <f t="shared" si="64"/>
        <v>0</v>
      </c>
      <c r="Z24" s="333">
        <f t="shared" si="64"/>
        <v>0</v>
      </c>
      <c r="AA24" s="333">
        <f t="shared" si="64"/>
        <v>0</v>
      </c>
      <c r="AB24" s="333">
        <f t="shared" si="64"/>
        <v>0</v>
      </c>
      <c r="AC24" s="333">
        <f t="shared" si="64"/>
        <v>0</v>
      </c>
      <c r="AD24" s="333">
        <f t="shared" si="64"/>
        <v>0</v>
      </c>
      <c r="AE24" s="333">
        <f t="shared" si="64"/>
        <v>0</v>
      </c>
      <c r="AF24" s="333">
        <f t="shared" si="64"/>
        <v>0</v>
      </c>
      <c r="AG24" s="333">
        <f t="shared" si="64"/>
        <v>0</v>
      </c>
      <c r="AH24" s="333">
        <f t="shared" si="64"/>
        <v>0</v>
      </c>
      <c r="AI24" s="333">
        <f t="shared" si="64"/>
        <v>0</v>
      </c>
      <c r="AJ24" s="333">
        <f t="shared" si="64"/>
        <v>0</v>
      </c>
      <c r="AK24" s="333">
        <f t="shared" si="64"/>
        <v>0</v>
      </c>
      <c r="AL24" s="333">
        <f t="shared" si="64"/>
        <v>0</v>
      </c>
      <c r="AM24" s="333">
        <f t="shared" si="64"/>
        <v>0</v>
      </c>
      <c r="AN24" s="333">
        <f t="shared" si="64"/>
        <v>0</v>
      </c>
      <c r="AO24" s="333">
        <f t="shared" si="64"/>
        <v>0</v>
      </c>
      <c r="AP24" s="333">
        <f t="shared" si="64"/>
        <v>0</v>
      </c>
      <c r="AQ24" s="333">
        <f t="shared" si="64"/>
        <v>0</v>
      </c>
      <c r="AR24" s="333">
        <f t="shared" si="64"/>
        <v>0</v>
      </c>
      <c r="AS24" s="333">
        <f t="shared" si="64"/>
        <v>0</v>
      </c>
      <c r="AT24" s="333">
        <f t="shared" si="64"/>
        <v>0</v>
      </c>
      <c r="AU24" s="333">
        <f t="shared" si="64"/>
        <v>0</v>
      </c>
      <c r="AV24" s="333">
        <f t="shared" si="64"/>
        <v>0</v>
      </c>
      <c r="AW24" s="333">
        <f t="shared" si="64"/>
        <v>0</v>
      </c>
      <c r="AX24" s="333">
        <f t="shared" si="64"/>
        <v>0</v>
      </c>
      <c r="AY24" s="333">
        <f t="shared" si="64"/>
        <v>0</v>
      </c>
      <c r="AZ24" s="333">
        <f t="shared" si="64"/>
        <v>0</v>
      </c>
      <c r="BA24" s="333">
        <f t="shared" si="64"/>
        <v>0</v>
      </c>
      <c r="BB24" s="333">
        <f t="shared" si="64"/>
        <v>0</v>
      </c>
      <c r="BC24" s="333">
        <f t="shared" si="64"/>
        <v>0</v>
      </c>
      <c r="BD24" s="333">
        <f t="shared" si="64"/>
        <v>0</v>
      </c>
      <c r="BE24" s="333">
        <f t="shared" si="64"/>
        <v>0</v>
      </c>
      <c r="BG24" s="121">
        <f>SUM(F24:BE24)</f>
        <v>0</v>
      </c>
      <c r="BN24" s="393"/>
      <c r="BO24" s="367" t="s">
        <v>13</v>
      </c>
      <c r="BP24" s="368"/>
      <c r="BQ24" s="122">
        <f ca="1">INDEX(INDIRECT($BO$9),0,COLUMNS($BQ16:BQ16))</f>
        <v>0</v>
      </c>
      <c r="BR24" s="122">
        <f ca="1">INDEX(INDIRECT($BO$9),0,COLUMNS($BQ16:BR16))</f>
        <v>0</v>
      </c>
      <c r="BS24" s="123">
        <f ca="1">INDEX(INDIRECT($BO$9),0,COLUMNS($BQ16:BS16))</f>
        <v>0</v>
      </c>
      <c r="BT24" s="123">
        <f ca="1">INDEX(INDIRECT($BO$9),0,COLUMNS($BQ16:BT16))</f>
        <v>0</v>
      </c>
      <c r="BU24" s="123">
        <f ca="1">INDEX(INDIRECT($BO$9),0,COLUMNS($BQ16:BU16))</f>
        <v>0</v>
      </c>
      <c r="BV24" s="123">
        <f ca="1">INDEX(INDIRECT($BO$9),0,COLUMNS($BQ16:BV16))</f>
        <v>0</v>
      </c>
      <c r="BW24" s="123">
        <f ca="1">INDEX(INDIRECT($BO$9),0,COLUMNS($BQ16:BW16))</f>
        <v>0</v>
      </c>
      <c r="BX24" s="123">
        <f ca="1">INDEX(INDIRECT($BO$9),0,COLUMNS($BQ16:BX16))</f>
        <v>0</v>
      </c>
      <c r="BY24" s="123">
        <f ca="1">INDEX(INDIRECT($BO$9),0,COLUMNS($BQ16:BY16))</f>
        <v>0</v>
      </c>
      <c r="BZ24" s="123">
        <f ca="1">INDEX(INDIRECT($BO$9),0,COLUMNS($BQ16:BZ16))</f>
        <v>0</v>
      </c>
      <c r="CA24" s="123">
        <f ca="1">INDEX(INDIRECT($BO$9),0,COLUMNS($BQ16:CA16))</f>
        <v>0</v>
      </c>
      <c r="CB24" s="123">
        <f ca="1">INDEX(INDIRECT($BO$9),0,COLUMNS($BQ16:CB16))</f>
        <v>0</v>
      </c>
      <c r="CC24" s="123">
        <f ca="1">INDEX(INDIRECT($BO$9),0,COLUMNS($BQ16:CC16))</f>
        <v>0</v>
      </c>
      <c r="CD24" s="123">
        <f ca="1">INDEX(INDIRECT($BO$9),0,COLUMNS($BQ16:CD16))</f>
        <v>0</v>
      </c>
      <c r="CE24" s="123">
        <f ca="1">INDEX(INDIRECT($BO$9),0,COLUMNS($BQ16:CE16))</f>
        <v>0</v>
      </c>
      <c r="CF24" s="123">
        <f ca="1">INDEX(INDIRECT($BO$9),0,COLUMNS($BQ16:CF16))</f>
        <v>0</v>
      </c>
      <c r="CG24" s="123">
        <f ca="1">INDEX(INDIRECT($BO$9),0,COLUMNS($BQ16:CG16))</f>
        <v>0</v>
      </c>
      <c r="CH24" s="123">
        <f ca="1">INDEX(INDIRECT($BO$9),0,COLUMNS($BQ16:CH16))</f>
        <v>0</v>
      </c>
      <c r="CI24" s="123">
        <f ca="1">INDEX(INDIRECT($BO$9),0,COLUMNS($BQ16:CI16))</f>
        <v>0</v>
      </c>
      <c r="CJ24" s="123">
        <f ca="1">INDEX(INDIRECT($BO$9),0,COLUMNS($BQ16:CJ16))</f>
        <v>0</v>
      </c>
      <c r="CK24" s="123">
        <f ca="1">INDEX(INDIRECT($BO$9),0,COLUMNS($BQ16:CK16))</f>
        <v>0</v>
      </c>
      <c r="CL24" s="123">
        <f ca="1">INDEX(INDIRECT($BO$9),0,COLUMNS($BQ16:CL16))</f>
        <v>0</v>
      </c>
      <c r="CM24" s="123">
        <f ca="1">INDEX(INDIRECT($BO$9),0,COLUMNS($BQ16:CM16))</f>
        <v>0</v>
      </c>
      <c r="CN24" s="123">
        <f ca="1">INDEX(INDIRECT($BO$9),0,COLUMNS($BQ16:CN16))</f>
        <v>0</v>
      </c>
      <c r="CO24" s="123">
        <f ca="1">INDEX(INDIRECT($BO$9),0,COLUMNS($BQ16:CO16))</f>
        <v>0</v>
      </c>
      <c r="CP24" s="123">
        <f ca="1">INDEX(INDIRECT($BO$9),0,COLUMNS($BQ16:CP16))</f>
        <v>0</v>
      </c>
      <c r="CQ24" s="123">
        <f ca="1">INDEX(INDIRECT($BO$9),0,COLUMNS($BQ16:CQ16))</f>
        <v>0</v>
      </c>
      <c r="CR24" s="123">
        <f ca="1">INDEX(INDIRECT($BO$9),0,COLUMNS($BQ16:CR16))</f>
        <v>0</v>
      </c>
      <c r="CS24" s="123">
        <f ca="1">INDEX(INDIRECT($BO$9),0,COLUMNS($BQ16:CS16))</f>
        <v>0</v>
      </c>
      <c r="CT24" s="123">
        <f ca="1">INDEX(INDIRECT($BO$9),0,COLUMNS($BQ16:CT16))</f>
        <v>0</v>
      </c>
      <c r="CU24" s="123">
        <f ca="1">INDEX(INDIRECT($BO$9),0,COLUMNS($BQ16:CU16))</f>
        <v>0</v>
      </c>
      <c r="CV24" s="123">
        <f ca="1">INDEX(INDIRECT($BO$9),0,COLUMNS($BQ16:CV16))</f>
        <v>0</v>
      </c>
      <c r="CW24" s="123">
        <f ca="1">INDEX(INDIRECT($BO$9),0,COLUMNS($BQ16:CW16))</f>
        <v>0</v>
      </c>
      <c r="CX24" s="123">
        <f ca="1">INDEX(INDIRECT($BO$9),0,COLUMNS($BQ16:CX16))</f>
        <v>0</v>
      </c>
      <c r="CY24" s="123">
        <f ca="1">INDEX(INDIRECT($BO$9),0,COLUMNS($BQ16:CY16))</f>
        <v>0</v>
      </c>
      <c r="CZ24" s="123">
        <f ca="1">INDEX(INDIRECT($BO$9),0,COLUMNS($BQ16:CZ16))</f>
        <v>0</v>
      </c>
      <c r="DA24" s="123">
        <f ca="1">INDEX(INDIRECT($BO$9),0,COLUMNS($BQ16:DA16))</f>
        <v>0</v>
      </c>
      <c r="DB24" s="123">
        <f ca="1">INDEX(INDIRECT($BO$9),0,COLUMNS($BQ16:DB16))</f>
        <v>0</v>
      </c>
      <c r="DC24" s="123">
        <f ca="1">INDEX(INDIRECT($BO$9),0,COLUMNS($BQ16:DC16))</f>
        <v>0</v>
      </c>
      <c r="DD24" s="123">
        <f ca="1">INDEX(INDIRECT($BO$9),0,COLUMNS($BQ16:DD16))</f>
        <v>0</v>
      </c>
      <c r="DE24" s="123">
        <f ca="1">INDEX(INDIRECT($BO$9),0,COLUMNS($BQ16:DE16))</f>
        <v>0</v>
      </c>
      <c r="DF24" s="123">
        <f ca="1">INDEX(INDIRECT($BO$9),0,COLUMNS($BQ16:DF16))</f>
        <v>0</v>
      </c>
      <c r="DG24" s="123">
        <f ca="1">INDEX(INDIRECT($BO$9),0,COLUMNS($BQ16:DG16))</f>
        <v>0</v>
      </c>
      <c r="DH24" s="123">
        <f ca="1">INDEX(INDIRECT($BO$9),0,COLUMNS($BQ16:DH16))</f>
        <v>0</v>
      </c>
      <c r="DI24" s="123">
        <f ca="1">INDEX(INDIRECT($BO$9),0,COLUMNS($BQ16:DI16))</f>
        <v>0</v>
      </c>
      <c r="DJ24" s="123">
        <f ca="1">INDEX(INDIRECT($BO$9),0,COLUMNS($BQ16:DJ16))</f>
        <v>0</v>
      </c>
      <c r="DK24" s="123">
        <f ca="1">INDEX(INDIRECT($BO$9),0,COLUMNS($BQ16:DK16))</f>
        <v>0</v>
      </c>
      <c r="DL24" s="123">
        <f ca="1">INDEX(INDIRECT($BO$9),0,COLUMNS($BQ16:DL16))</f>
        <v>0</v>
      </c>
      <c r="DM24" s="123">
        <f ca="1">INDEX(INDIRECT($BO$9),0,COLUMNS($BQ16:DM16))</f>
        <v>0</v>
      </c>
      <c r="DN24" s="123">
        <f ca="1">INDEX(INDIRECT($BO$9),0,COLUMNS($BQ16:DN16))</f>
        <v>0</v>
      </c>
      <c r="DO24" s="123">
        <f ca="1">INDEX(INDIRECT($BO$9),0,COLUMNS($BQ16:DO16))</f>
        <v>0</v>
      </c>
      <c r="DP24" s="123">
        <f ca="1">INDEX(INDIRECT($BO$9),0,COLUMNS($BQ16:DP16))</f>
        <v>0</v>
      </c>
      <c r="DQ24" s="66"/>
      <c r="DR24" s="123">
        <f ca="1">SUM(BQ24:DP24)</f>
        <v>0</v>
      </c>
      <c r="DT24" s="421" t="s">
        <v>13</v>
      </c>
      <c r="DU24" s="376"/>
      <c r="DV24" s="122">
        <f>DV26+DV28</f>
        <v>0</v>
      </c>
      <c r="DW24" s="123">
        <f t="shared" ref="DW24:FU24" si="65">DW26+DW28</f>
        <v>0</v>
      </c>
      <c r="DX24" s="123">
        <f t="shared" si="65"/>
        <v>0</v>
      </c>
      <c r="DY24" s="123">
        <f t="shared" si="65"/>
        <v>0</v>
      </c>
      <c r="DZ24" s="123">
        <f t="shared" si="65"/>
        <v>0</v>
      </c>
      <c r="EA24" s="123">
        <f t="shared" si="65"/>
        <v>0</v>
      </c>
      <c r="EB24" s="123">
        <f t="shared" si="65"/>
        <v>0</v>
      </c>
      <c r="EC24" s="123">
        <f t="shared" si="65"/>
        <v>0</v>
      </c>
      <c r="ED24" s="123">
        <f t="shared" si="65"/>
        <v>0</v>
      </c>
      <c r="EE24" s="123">
        <f t="shared" si="65"/>
        <v>0</v>
      </c>
      <c r="EF24" s="123">
        <f t="shared" si="65"/>
        <v>0</v>
      </c>
      <c r="EG24" s="123">
        <f t="shared" si="65"/>
        <v>0</v>
      </c>
      <c r="EH24" s="123">
        <f t="shared" si="65"/>
        <v>0</v>
      </c>
      <c r="EI24" s="123">
        <f t="shared" si="65"/>
        <v>0</v>
      </c>
      <c r="EJ24" s="123">
        <f t="shared" si="65"/>
        <v>0</v>
      </c>
      <c r="EK24" s="123">
        <f t="shared" si="65"/>
        <v>0</v>
      </c>
      <c r="EL24" s="123">
        <f t="shared" si="65"/>
        <v>0</v>
      </c>
      <c r="EM24" s="123">
        <f t="shared" si="65"/>
        <v>0</v>
      </c>
      <c r="EN24" s="123">
        <f t="shared" si="65"/>
        <v>0</v>
      </c>
      <c r="EO24" s="123">
        <f t="shared" si="65"/>
        <v>0</v>
      </c>
      <c r="EP24" s="123">
        <f t="shared" si="65"/>
        <v>0</v>
      </c>
      <c r="EQ24" s="123">
        <f t="shared" si="65"/>
        <v>0</v>
      </c>
      <c r="ER24" s="123">
        <f t="shared" si="65"/>
        <v>0</v>
      </c>
      <c r="ES24" s="123">
        <f t="shared" si="65"/>
        <v>0</v>
      </c>
      <c r="ET24" s="123">
        <f t="shared" si="65"/>
        <v>0</v>
      </c>
      <c r="EU24" s="123">
        <f t="shared" si="65"/>
        <v>0</v>
      </c>
      <c r="EV24" s="123">
        <f t="shared" si="65"/>
        <v>0</v>
      </c>
      <c r="EW24" s="123">
        <f t="shared" si="65"/>
        <v>0</v>
      </c>
      <c r="EX24" s="123">
        <f t="shared" si="65"/>
        <v>0</v>
      </c>
      <c r="EY24" s="123">
        <f t="shared" si="65"/>
        <v>0</v>
      </c>
      <c r="EZ24" s="123">
        <f t="shared" si="65"/>
        <v>0</v>
      </c>
      <c r="FA24" s="123">
        <f t="shared" si="65"/>
        <v>0</v>
      </c>
      <c r="FB24" s="123">
        <f t="shared" si="65"/>
        <v>0</v>
      </c>
      <c r="FC24" s="123">
        <f t="shared" si="65"/>
        <v>0</v>
      </c>
      <c r="FD24" s="123">
        <f t="shared" si="65"/>
        <v>0</v>
      </c>
      <c r="FE24" s="123">
        <f t="shared" si="65"/>
        <v>0</v>
      </c>
      <c r="FF24" s="123">
        <f t="shared" si="65"/>
        <v>0</v>
      </c>
      <c r="FG24" s="123">
        <f t="shared" si="65"/>
        <v>0</v>
      </c>
      <c r="FH24" s="123">
        <f t="shared" si="65"/>
        <v>0</v>
      </c>
      <c r="FI24" s="123">
        <f t="shared" si="65"/>
        <v>0</v>
      </c>
      <c r="FJ24" s="123">
        <f t="shared" si="65"/>
        <v>0</v>
      </c>
      <c r="FK24" s="123">
        <f t="shared" si="65"/>
        <v>0</v>
      </c>
      <c r="FL24" s="123">
        <f t="shared" si="65"/>
        <v>0</v>
      </c>
      <c r="FM24" s="123">
        <f t="shared" si="65"/>
        <v>0</v>
      </c>
      <c r="FN24" s="123">
        <f t="shared" si="65"/>
        <v>0</v>
      </c>
      <c r="FO24" s="123">
        <f t="shared" si="65"/>
        <v>0</v>
      </c>
      <c r="FP24" s="123">
        <f t="shared" si="65"/>
        <v>0</v>
      </c>
      <c r="FQ24" s="123">
        <f t="shared" si="65"/>
        <v>0</v>
      </c>
      <c r="FR24" s="123">
        <f t="shared" si="65"/>
        <v>0</v>
      </c>
      <c r="FS24" s="123">
        <f t="shared" si="65"/>
        <v>0</v>
      </c>
      <c r="FT24" s="123">
        <f t="shared" si="65"/>
        <v>0</v>
      </c>
      <c r="FU24" s="123">
        <f t="shared" si="65"/>
        <v>0</v>
      </c>
    </row>
    <row r="25" spans="1:177" ht="3.75" customHeight="1" thickTop="1">
      <c r="A25" s="374"/>
      <c r="B25" s="160"/>
      <c r="C25" s="161"/>
      <c r="D25" s="162"/>
      <c r="E25" s="347"/>
      <c r="F25" s="163"/>
      <c r="G25" s="164"/>
      <c r="H25" s="164"/>
      <c r="I25" s="164"/>
      <c r="J25" s="164"/>
      <c r="K25" s="164"/>
      <c r="L25" s="164"/>
      <c r="M25" s="164"/>
      <c r="N25" s="164"/>
      <c r="O25" s="164"/>
      <c r="P25" s="164"/>
      <c r="Q25" s="164"/>
      <c r="R25" s="164"/>
      <c r="S25" s="164"/>
      <c r="T25" s="164"/>
      <c r="U25" s="164"/>
      <c r="V25" s="164"/>
      <c r="W25" s="164"/>
      <c r="X25" s="164"/>
      <c r="Y25" s="164"/>
      <c r="Z25" s="164"/>
      <c r="AA25" s="164"/>
      <c r="AB25" s="164"/>
      <c r="AC25" s="164"/>
      <c r="AD25" s="164"/>
      <c r="AE25" s="164"/>
      <c r="AF25" s="164"/>
      <c r="AG25" s="164"/>
      <c r="AH25" s="164"/>
      <c r="AI25" s="164"/>
      <c r="AJ25" s="164"/>
      <c r="AK25" s="164"/>
      <c r="AL25" s="164"/>
      <c r="AM25" s="164"/>
      <c r="AN25" s="164"/>
      <c r="AO25" s="164"/>
      <c r="AP25" s="164"/>
      <c r="AQ25" s="164"/>
      <c r="AR25" s="164"/>
      <c r="AS25" s="164"/>
      <c r="AT25" s="164"/>
      <c r="AU25" s="164"/>
      <c r="AV25" s="164"/>
      <c r="AW25" s="164"/>
      <c r="AX25" s="164"/>
      <c r="AY25" s="164"/>
      <c r="AZ25" s="164"/>
      <c r="BA25" s="164"/>
      <c r="BB25" s="164"/>
      <c r="BC25" s="164"/>
      <c r="BD25" s="164"/>
      <c r="BE25" s="165"/>
      <c r="BG25" s="159"/>
      <c r="BN25" s="393"/>
      <c r="BO25" s="161"/>
      <c r="BP25" s="162"/>
      <c r="BQ25" s="163"/>
      <c r="BR25" s="164"/>
      <c r="BS25" s="164"/>
      <c r="BT25" s="164"/>
      <c r="BU25" s="164"/>
      <c r="BV25" s="164"/>
      <c r="BW25" s="164"/>
      <c r="BX25" s="164"/>
      <c r="BY25" s="164"/>
      <c r="BZ25" s="164"/>
      <c r="CA25" s="164"/>
      <c r="CB25" s="164"/>
      <c r="CC25" s="164"/>
      <c r="CD25" s="164"/>
      <c r="CE25" s="164"/>
      <c r="CF25" s="164"/>
      <c r="CG25" s="164"/>
      <c r="CH25" s="164"/>
      <c r="CI25" s="164"/>
      <c r="CJ25" s="164"/>
      <c r="CK25" s="164"/>
      <c r="CL25" s="164"/>
      <c r="CM25" s="164"/>
      <c r="CN25" s="164"/>
      <c r="CO25" s="164"/>
      <c r="CP25" s="164"/>
      <c r="CQ25" s="164"/>
      <c r="CR25" s="164"/>
      <c r="CS25" s="164"/>
      <c r="CT25" s="164"/>
      <c r="CU25" s="164"/>
      <c r="CV25" s="164"/>
      <c r="CW25" s="164"/>
      <c r="CX25" s="164"/>
      <c r="CY25" s="164"/>
      <c r="CZ25" s="164"/>
      <c r="DA25" s="164"/>
      <c r="DB25" s="164"/>
      <c r="DC25" s="164"/>
      <c r="DD25" s="164"/>
      <c r="DE25" s="164"/>
      <c r="DF25" s="164"/>
      <c r="DG25" s="164"/>
      <c r="DH25" s="164"/>
      <c r="DI25" s="164"/>
      <c r="DJ25" s="164"/>
      <c r="DK25" s="164"/>
      <c r="DL25" s="164"/>
      <c r="DM25" s="164"/>
      <c r="DN25" s="164"/>
      <c r="DO25" s="164"/>
      <c r="DP25" s="165"/>
      <c r="DQ25" s="66"/>
      <c r="DR25" s="159"/>
      <c r="DT25" s="161"/>
      <c r="DU25" s="162"/>
      <c r="DV25" s="163"/>
      <c r="DW25" s="164"/>
      <c r="DX25" s="164"/>
      <c r="DY25" s="164"/>
      <c r="DZ25" s="164"/>
      <c r="EA25" s="164"/>
      <c r="EB25" s="164"/>
      <c r="EC25" s="164"/>
      <c r="ED25" s="164"/>
      <c r="EE25" s="164"/>
      <c r="EF25" s="164"/>
      <c r="EG25" s="164"/>
      <c r="EH25" s="164"/>
      <c r="EI25" s="164"/>
      <c r="EJ25" s="164"/>
      <c r="EK25" s="164"/>
      <c r="EL25" s="164"/>
      <c r="EM25" s="164"/>
      <c r="EN25" s="164"/>
      <c r="EO25" s="164"/>
      <c r="EP25" s="164"/>
      <c r="EQ25" s="164"/>
      <c r="ER25" s="164"/>
      <c r="ES25" s="164"/>
      <c r="ET25" s="164"/>
      <c r="EU25" s="164"/>
      <c r="EV25" s="164"/>
      <c r="EW25" s="164"/>
      <c r="EX25" s="164"/>
      <c r="EY25" s="164"/>
      <c r="EZ25" s="164"/>
      <c r="FA25" s="164"/>
      <c r="FB25" s="164"/>
      <c r="FC25" s="164"/>
      <c r="FD25" s="164"/>
      <c r="FE25" s="164"/>
      <c r="FF25" s="164"/>
      <c r="FG25" s="164"/>
      <c r="FH25" s="164"/>
      <c r="FI25" s="164"/>
      <c r="FJ25" s="164"/>
      <c r="FK25" s="164"/>
      <c r="FL25" s="164"/>
      <c r="FM25" s="164"/>
      <c r="FN25" s="164"/>
      <c r="FO25" s="164"/>
      <c r="FP25" s="164"/>
      <c r="FQ25" s="164"/>
      <c r="FR25" s="164"/>
      <c r="FS25" s="164"/>
      <c r="FT25" s="164"/>
      <c r="FU25" s="165"/>
    </row>
    <row r="26" spans="1:177">
      <c r="A26" s="374"/>
      <c r="B26" s="137">
        <v>13</v>
      </c>
      <c r="C26" s="412" t="s">
        <v>81</v>
      </c>
      <c r="D26" s="413"/>
      <c r="E26" s="346" t="s">
        <v>98</v>
      </c>
      <c r="F26" s="138"/>
      <c r="G26" s="139"/>
      <c r="H26" s="139"/>
      <c r="I26" s="139"/>
      <c r="J26" s="139"/>
      <c r="K26" s="139"/>
      <c r="L26" s="139"/>
      <c r="M26" s="139"/>
      <c r="N26" s="139"/>
      <c r="O26" s="139"/>
      <c r="P26" s="139"/>
      <c r="Q26" s="139"/>
      <c r="R26" s="139"/>
      <c r="S26" s="139"/>
      <c r="T26" s="139"/>
      <c r="U26" s="139"/>
      <c r="V26" s="139"/>
      <c r="W26" s="139"/>
      <c r="X26" s="139"/>
      <c r="Y26" s="139"/>
      <c r="Z26" s="139"/>
      <c r="AA26" s="139"/>
      <c r="AB26" s="139"/>
      <c r="AC26" s="139"/>
      <c r="AD26" s="139"/>
      <c r="AE26" s="139"/>
      <c r="AF26" s="139"/>
      <c r="AG26" s="139"/>
      <c r="AH26" s="139"/>
      <c r="AI26" s="139"/>
      <c r="AJ26" s="139"/>
      <c r="AK26" s="139"/>
      <c r="AL26" s="139"/>
      <c r="AM26" s="139"/>
      <c r="AN26" s="139"/>
      <c r="AO26" s="139"/>
      <c r="AP26" s="139"/>
      <c r="AQ26" s="139"/>
      <c r="AR26" s="139"/>
      <c r="AS26" s="139"/>
      <c r="AT26" s="139"/>
      <c r="AU26" s="139"/>
      <c r="AV26" s="139"/>
      <c r="AW26" s="139"/>
      <c r="AX26" s="139"/>
      <c r="AY26" s="139"/>
      <c r="AZ26" s="139"/>
      <c r="BA26" s="139"/>
      <c r="BB26" s="139"/>
      <c r="BC26" s="139"/>
      <c r="BD26" s="139"/>
      <c r="BE26" s="140"/>
      <c r="BG26" s="166">
        <f>SUM(F26:BE26)</f>
        <v>0</v>
      </c>
      <c r="BN26" s="393"/>
      <c r="BO26" s="378" t="s">
        <v>81</v>
      </c>
      <c r="BP26" s="379"/>
      <c r="BQ26" s="142">
        <f ca="1">INDEX(INDIRECT($BO$9),0,COLUMNS($BQ16:BQ16))</f>
        <v>0</v>
      </c>
      <c r="BR26" s="142">
        <f ca="1">INDEX(INDIRECT($BO$9),0,COLUMNS($BQ16:BR16))</f>
        <v>0</v>
      </c>
      <c r="BS26" s="142">
        <f ca="1">INDEX(INDIRECT($BO$9),0,COLUMNS($BQ16:BS16))</f>
        <v>0</v>
      </c>
      <c r="BT26" s="142">
        <f ca="1">INDEX(INDIRECT($BO$9),0,COLUMNS($BQ16:BT16))</f>
        <v>0</v>
      </c>
      <c r="BU26" s="142">
        <f ca="1">INDEX(INDIRECT($BO$9),0,COLUMNS($BQ16:BU16))</f>
        <v>0</v>
      </c>
      <c r="BV26" s="142">
        <f ca="1">INDEX(INDIRECT($BO$9),0,COLUMNS($BQ16:BV16))</f>
        <v>0</v>
      </c>
      <c r="BW26" s="142">
        <f ca="1">INDEX(INDIRECT($BO$9),0,COLUMNS($BQ16:BW16))</f>
        <v>0</v>
      </c>
      <c r="BX26" s="142">
        <f ca="1">INDEX(INDIRECT($BO$9),0,COLUMNS($BQ16:BX16))</f>
        <v>0</v>
      </c>
      <c r="BY26" s="142">
        <f ca="1">INDEX(INDIRECT($BO$9),0,COLUMNS($BQ16:BY16))</f>
        <v>0</v>
      </c>
      <c r="BZ26" s="142">
        <f ca="1">INDEX(INDIRECT($BO$9),0,COLUMNS($BQ16:BZ16))</f>
        <v>0</v>
      </c>
      <c r="CA26" s="142">
        <f ca="1">INDEX(INDIRECT($BO$9),0,COLUMNS($BQ16:CA16))</f>
        <v>0</v>
      </c>
      <c r="CB26" s="142">
        <f ca="1">INDEX(INDIRECT($BO$9),0,COLUMNS($BQ16:CB16))</f>
        <v>0</v>
      </c>
      <c r="CC26" s="142">
        <f ca="1">INDEX(INDIRECT($BO$9),0,COLUMNS($BQ16:CC16))</f>
        <v>0</v>
      </c>
      <c r="CD26" s="142">
        <f ca="1">INDEX(INDIRECT($BO$9),0,COLUMNS($BQ16:CD16))</f>
        <v>0</v>
      </c>
      <c r="CE26" s="142">
        <f ca="1">INDEX(INDIRECT($BO$9),0,COLUMNS($BQ16:CE16))</f>
        <v>0</v>
      </c>
      <c r="CF26" s="142">
        <f ca="1">INDEX(INDIRECT($BO$9),0,COLUMNS($BQ16:CF16))</f>
        <v>0</v>
      </c>
      <c r="CG26" s="142">
        <f ca="1">INDEX(INDIRECT($BO$9),0,COLUMNS($BQ16:CG16))</f>
        <v>0</v>
      </c>
      <c r="CH26" s="142">
        <f ca="1">INDEX(INDIRECT($BO$9),0,COLUMNS($BQ16:CH16))</f>
        <v>0</v>
      </c>
      <c r="CI26" s="142">
        <f ca="1">INDEX(INDIRECT($BO$9),0,COLUMNS($BQ16:CI16))</f>
        <v>0</v>
      </c>
      <c r="CJ26" s="142">
        <f ca="1">INDEX(INDIRECT($BO$9),0,COLUMNS($BQ16:CJ16))</f>
        <v>0</v>
      </c>
      <c r="CK26" s="142">
        <f ca="1">INDEX(INDIRECT($BO$9),0,COLUMNS($BQ16:CK16))</f>
        <v>0</v>
      </c>
      <c r="CL26" s="142">
        <f ca="1">INDEX(INDIRECT($BO$9),0,COLUMNS($BQ16:CL16))</f>
        <v>0</v>
      </c>
      <c r="CM26" s="142">
        <f ca="1">INDEX(INDIRECT($BO$9),0,COLUMNS($BQ16:CM16))</f>
        <v>0</v>
      </c>
      <c r="CN26" s="142">
        <f ca="1">INDEX(INDIRECT($BO$9),0,COLUMNS($BQ16:CN16))</f>
        <v>0</v>
      </c>
      <c r="CO26" s="142">
        <f ca="1">INDEX(INDIRECT($BO$9),0,COLUMNS($BQ16:CO16))</f>
        <v>0</v>
      </c>
      <c r="CP26" s="142">
        <f ca="1">INDEX(INDIRECT($BO$9),0,COLUMNS($BQ16:CP16))</f>
        <v>0</v>
      </c>
      <c r="CQ26" s="142">
        <f ca="1">INDEX(INDIRECT($BO$9),0,COLUMNS($BQ16:CQ16))</f>
        <v>0</v>
      </c>
      <c r="CR26" s="142">
        <f ca="1">INDEX(INDIRECT($BO$9),0,COLUMNS($BQ16:CR16))</f>
        <v>0</v>
      </c>
      <c r="CS26" s="142">
        <f ca="1">INDEX(INDIRECT($BO$9),0,COLUMNS($BQ16:CS16))</f>
        <v>0</v>
      </c>
      <c r="CT26" s="142">
        <f ca="1">INDEX(INDIRECT($BO$9),0,COLUMNS($BQ16:CT16))</f>
        <v>0</v>
      </c>
      <c r="CU26" s="142">
        <f ca="1">INDEX(INDIRECT($BO$9),0,COLUMNS($BQ16:CU16))</f>
        <v>0</v>
      </c>
      <c r="CV26" s="142">
        <f ca="1">INDEX(INDIRECT($BO$9),0,COLUMNS($BQ16:CV16))</f>
        <v>0</v>
      </c>
      <c r="CW26" s="142">
        <f ca="1">INDEX(INDIRECT($BO$9),0,COLUMNS($BQ16:CW16))</f>
        <v>0</v>
      </c>
      <c r="CX26" s="142">
        <f ca="1">INDEX(INDIRECT($BO$9),0,COLUMNS($BQ16:CX16))</f>
        <v>0</v>
      </c>
      <c r="CY26" s="142">
        <f ca="1">INDEX(INDIRECT($BO$9),0,COLUMNS($BQ16:CY16))</f>
        <v>0</v>
      </c>
      <c r="CZ26" s="142">
        <f ca="1">INDEX(INDIRECT($BO$9),0,COLUMNS($BQ16:CZ16))</f>
        <v>0</v>
      </c>
      <c r="DA26" s="142">
        <f ca="1">INDEX(INDIRECT($BO$9),0,COLUMNS($BQ16:DA16))</f>
        <v>0</v>
      </c>
      <c r="DB26" s="142">
        <f ca="1">INDEX(INDIRECT($BO$9),0,COLUMNS($BQ16:DB16))</f>
        <v>0</v>
      </c>
      <c r="DC26" s="142">
        <f ca="1">INDEX(INDIRECT($BO$9),0,COLUMNS($BQ16:DC16))</f>
        <v>0</v>
      </c>
      <c r="DD26" s="142">
        <f ca="1">INDEX(INDIRECT($BO$9),0,COLUMNS($BQ16:DD16))</f>
        <v>0</v>
      </c>
      <c r="DE26" s="142">
        <f ca="1">INDEX(INDIRECT($BO$9),0,COLUMNS($BQ16:DE16))</f>
        <v>0</v>
      </c>
      <c r="DF26" s="142">
        <f ca="1">INDEX(INDIRECT($BO$9),0,COLUMNS($BQ16:DF16))</f>
        <v>0</v>
      </c>
      <c r="DG26" s="142">
        <f ca="1">INDEX(INDIRECT($BO$9),0,COLUMNS($BQ16:DG16))</f>
        <v>0</v>
      </c>
      <c r="DH26" s="142">
        <f ca="1">INDEX(INDIRECT($BO$9),0,COLUMNS($BQ16:DH16))</f>
        <v>0</v>
      </c>
      <c r="DI26" s="142">
        <f ca="1">INDEX(INDIRECT($BO$9),0,COLUMNS($BQ16:DI16))</f>
        <v>0</v>
      </c>
      <c r="DJ26" s="142">
        <f ca="1">INDEX(INDIRECT($BO$9),0,COLUMNS($BQ16:DJ16))</f>
        <v>0</v>
      </c>
      <c r="DK26" s="142">
        <f ca="1">INDEX(INDIRECT($BO$9),0,COLUMNS($BQ16:DK16))</f>
        <v>0</v>
      </c>
      <c r="DL26" s="142">
        <f ca="1">INDEX(INDIRECT($BO$9),0,COLUMNS($BQ16:DL16))</f>
        <v>0</v>
      </c>
      <c r="DM26" s="142">
        <f ca="1">INDEX(INDIRECT($BO$9),0,COLUMNS($BQ16:DM16))</f>
        <v>0</v>
      </c>
      <c r="DN26" s="142">
        <f ca="1">INDEX(INDIRECT($BO$9),0,COLUMNS($BQ16:DN16))</f>
        <v>0</v>
      </c>
      <c r="DO26" s="142">
        <f ca="1">INDEX(INDIRECT($BO$9),0,COLUMNS($BQ16:DO16))</f>
        <v>0</v>
      </c>
      <c r="DP26" s="143">
        <f ca="1">INDEX(INDIRECT($BO$9),0,COLUMNS($BQ16:DP16))</f>
        <v>0</v>
      </c>
      <c r="DQ26" s="66"/>
      <c r="DR26" s="167">
        <f ca="1">SUM(BQ26:DP26)</f>
        <v>0</v>
      </c>
      <c r="DT26" s="422" t="s">
        <v>81</v>
      </c>
      <c r="DU26" s="423"/>
      <c r="DV26" s="142"/>
      <c r="DW26" s="142"/>
      <c r="DX26" s="142"/>
      <c r="DY26" s="142"/>
      <c r="DZ26" s="142"/>
      <c r="EA26" s="142"/>
      <c r="EB26" s="142"/>
      <c r="EC26" s="142"/>
      <c r="ED26" s="142"/>
      <c r="EE26" s="142"/>
      <c r="EF26" s="142"/>
      <c r="EG26" s="142"/>
      <c r="EH26" s="142"/>
      <c r="EI26" s="142"/>
      <c r="EJ26" s="142"/>
      <c r="EK26" s="142"/>
      <c r="EL26" s="142"/>
      <c r="EM26" s="142"/>
      <c r="EN26" s="142"/>
      <c r="EO26" s="142"/>
      <c r="EP26" s="142"/>
      <c r="EQ26" s="142"/>
      <c r="ER26" s="142"/>
      <c r="ES26" s="142"/>
      <c r="ET26" s="142"/>
      <c r="EU26" s="142"/>
      <c r="EV26" s="142"/>
      <c r="EW26" s="142"/>
      <c r="EX26" s="142"/>
      <c r="EY26" s="142"/>
      <c r="EZ26" s="142"/>
      <c r="FA26" s="142"/>
      <c r="FB26" s="142"/>
      <c r="FC26" s="142"/>
      <c r="FD26" s="142"/>
      <c r="FE26" s="142"/>
      <c r="FF26" s="142"/>
      <c r="FG26" s="142"/>
      <c r="FH26" s="142"/>
      <c r="FI26" s="142"/>
      <c r="FJ26" s="142"/>
      <c r="FK26" s="142"/>
      <c r="FL26" s="142"/>
      <c r="FM26" s="142"/>
      <c r="FN26" s="142"/>
      <c r="FO26" s="142"/>
      <c r="FP26" s="142"/>
      <c r="FQ26" s="142"/>
      <c r="FR26" s="142"/>
      <c r="FS26" s="142"/>
      <c r="FT26" s="142"/>
      <c r="FU26" s="143"/>
    </row>
    <row r="27" spans="1:177">
      <c r="A27" s="374"/>
      <c r="B27" s="314" t="s">
        <v>111</v>
      </c>
      <c r="C27" s="408" t="s">
        <v>82</v>
      </c>
      <c r="D27" s="409"/>
      <c r="E27" s="346" t="s">
        <v>99</v>
      </c>
      <c r="F27" s="305"/>
      <c r="G27" s="306"/>
      <c r="H27" s="306"/>
      <c r="I27" s="306"/>
      <c r="J27" s="306"/>
      <c r="K27" s="306"/>
      <c r="L27" s="306"/>
      <c r="M27" s="306"/>
      <c r="N27" s="306"/>
      <c r="O27" s="306"/>
      <c r="P27" s="306"/>
      <c r="Q27" s="306"/>
      <c r="R27" s="306"/>
      <c r="S27" s="306"/>
      <c r="T27" s="306"/>
      <c r="U27" s="306"/>
      <c r="V27" s="306"/>
      <c r="W27" s="306"/>
      <c r="X27" s="306"/>
      <c r="Y27" s="306"/>
      <c r="Z27" s="306"/>
      <c r="AA27" s="306"/>
      <c r="AB27" s="306"/>
      <c r="AC27" s="306"/>
      <c r="AD27" s="306"/>
      <c r="AE27" s="306"/>
      <c r="AF27" s="306"/>
      <c r="AG27" s="306"/>
      <c r="AH27" s="306"/>
      <c r="AI27" s="306"/>
      <c r="AJ27" s="306"/>
      <c r="AK27" s="306"/>
      <c r="AL27" s="306"/>
      <c r="AM27" s="306"/>
      <c r="AN27" s="306"/>
      <c r="AO27" s="306"/>
      <c r="AP27" s="306"/>
      <c r="AQ27" s="306"/>
      <c r="AR27" s="306"/>
      <c r="AS27" s="306"/>
      <c r="AT27" s="306"/>
      <c r="AU27" s="306"/>
      <c r="AV27" s="306"/>
      <c r="AW27" s="306"/>
      <c r="AX27" s="306"/>
      <c r="AY27" s="306"/>
      <c r="AZ27" s="306"/>
      <c r="BA27" s="306"/>
      <c r="BB27" s="306"/>
      <c r="BC27" s="306"/>
      <c r="BD27" s="306"/>
      <c r="BE27" s="307"/>
      <c r="BG27" s="308"/>
      <c r="BN27" s="393"/>
      <c r="BO27" s="416" t="s">
        <v>82</v>
      </c>
      <c r="BP27" s="417"/>
      <c r="BQ27" s="309"/>
      <c r="BR27" s="309"/>
      <c r="BS27" s="309"/>
      <c r="BT27" s="309"/>
      <c r="BU27" s="309"/>
      <c r="BV27" s="309"/>
      <c r="BW27" s="309"/>
      <c r="BX27" s="309"/>
      <c r="BY27" s="309"/>
      <c r="BZ27" s="309"/>
      <c r="CA27" s="309"/>
      <c r="CB27" s="309"/>
      <c r="CC27" s="309"/>
      <c r="CD27" s="309"/>
      <c r="CE27" s="309"/>
      <c r="CF27" s="309"/>
      <c r="CG27" s="309"/>
      <c r="CH27" s="309"/>
      <c r="CI27" s="309"/>
      <c r="CJ27" s="309"/>
      <c r="CK27" s="309"/>
      <c r="CL27" s="309"/>
      <c r="CM27" s="309"/>
      <c r="CN27" s="309"/>
      <c r="CO27" s="309"/>
      <c r="CP27" s="309"/>
      <c r="CQ27" s="309"/>
      <c r="CR27" s="309"/>
      <c r="CS27" s="309"/>
      <c r="CT27" s="309"/>
      <c r="CU27" s="309"/>
      <c r="CV27" s="309"/>
      <c r="CW27" s="309"/>
      <c r="CX27" s="309"/>
      <c r="CY27" s="309"/>
      <c r="CZ27" s="309"/>
      <c r="DA27" s="309"/>
      <c r="DB27" s="309"/>
      <c r="DC27" s="309"/>
      <c r="DD27" s="309"/>
      <c r="DE27" s="309"/>
      <c r="DF27" s="309"/>
      <c r="DG27" s="309"/>
      <c r="DH27" s="309"/>
      <c r="DI27" s="309"/>
      <c r="DJ27" s="309"/>
      <c r="DK27" s="309"/>
      <c r="DL27" s="309"/>
      <c r="DM27" s="309"/>
      <c r="DN27" s="309"/>
      <c r="DO27" s="309"/>
      <c r="DP27" s="310"/>
      <c r="DQ27" s="66"/>
      <c r="DR27" s="311"/>
      <c r="DT27" s="312" t="s">
        <v>82</v>
      </c>
      <c r="DU27" s="313"/>
      <c r="DV27" s="309"/>
      <c r="DW27" s="309"/>
      <c r="DX27" s="309"/>
      <c r="DY27" s="309"/>
      <c r="DZ27" s="309"/>
      <c r="EA27" s="309"/>
      <c r="EB27" s="309"/>
      <c r="EC27" s="309"/>
      <c r="ED27" s="309"/>
      <c r="EE27" s="309"/>
      <c r="EF27" s="309"/>
      <c r="EG27" s="309"/>
      <c r="EH27" s="309"/>
      <c r="EI27" s="309"/>
      <c r="EJ27" s="309"/>
      <c r="EK27" s="309"/>
      <c r="EL27" s="309"/>
      <c r="EM27" s="309"/>
      <c r="EN27" s="309"/>
      <c r="EO27" s="309"/>
      <c r="EP27" s="309"/>
      <c r="EQ27" s="309"/>
      <c r="ER27" s="309"/>
      <c r="ES27" s="309"/>
      <c r="ET27" s="309"/>
      <c r="EU27" s="309"/>
      <c r="EV27" s="309"/>
      <c r="EW27" s="309"/>
      <c r="EX27" s="309"/>
      <c r="EY27" s="309"/>
      <c r="EZ27" s="309"/>
      <c r="FA27" s="309"/>
      <c r="FB27" s="309"/>
      <c r="FC27" s="309"/>
      <c r="FD27" s="309"/>
      <c r="FE27" s="309"/>
      <c r="FF27" s="309"/>
      <c r="FG27" s="309"/>
      <c r="FH27" s="309"/>
      <c r="FI27" s="309"/>
      <c r="FJ27" s="309"/>
      <c r="FK27" s="309"/>
      <c r="FL27" s="309"/>
      <c r="FM27" s="309"/>
      <c r="FN27" s="309"/>
      <c r="FO27" s="309"/>
      <c r="FP27" s="309"/>
      <c r="FQ27" s="309"/>
      <c r="FR27" s="309"/>
      <c r="FS27" s="309"/>
      <c r="FT27" s="309"/>
      <c r="FU27" s="310"/>
    </row>
    <row r="28" spans="1:177" ht="13.5" thickBot="1">
      <c r="A28" s="386"/>
      <c r="B28" s="156"/>
      <c r="C28" s="414" t="s">
        <v>83</v>
      </c>
      <c r="D28" s="415"/>
      <c r="E28" s="346"/>
      <c r="F28" s="334"/>
      <c r="G28" s="334"/>
      <c r="H28" s="334"/>
      <c r="I28" s="334"/>
      <c r="J28" s="334"/>
      <c r="K28" s="334"/>
      <c r="L28" s="334"/>
      <c r="M28" s="334"/>
      <c r="N28" s="334"/>
      <c r="O28" s="334"/>
      <c r="P28" s="334"/>
      <c r="Q28" s="334"/>
      <c r="R28" s="334"/>
      <c r="S28" s="334"/>
      <c r="T28" s="334"/>
      <c r="U28" s="334"/>
      <c r="V28" s="334"/>
      <c r="W28" s="334"/>
      <c r="X28" s="334"/>
      <c r="Y28" s="334"/>
      <c r="Z28" s="334"/>
      <c r="AA28" s="334"/>
      <c r="AB28" s="334"/>
      <c r="AC28" s="334"/>
      <c r="AD28" s="334"/>
      <c r="AE28" s="334"/>
      <c r="AF28" s="334"/>
      <c r="AG28" s="334"/>
      <c r="AH28" s="334"/>
      <c r="AI28" s="334"/>
      <c r="AJ28" s="334"/>
      <c r="AK28" s="334"/>
      <c r="AL28" s="334"/>
      <c r="AM28" s="334"/>
      <c r="AN28" s="334"/>
      <c r="AO28" s="334"/>
      <c r="AP28" s="334"/>
      <c r="AQ28" s="334"/>
      <c r="AR28" s="334"/>
      <c r="AS28" s="334"/>
      <c r="AT28" s="334"/>
      <c r="AU28" s="334"/>
      <c r="AV28" s="334"/>
      <c r="AW28" s="334"/>
      <c r="AX28" s="334"/>
      <c r="AY28" s="334"/>
      <c r="AZ28" s="334"/>
      <c r="BA28" s="334"/>
      <c r="BB28" s="334"/>
      <c r="BC28" s="334"/>
      <c r="BD28" s="334"/>
      <c r="BE28" s="334"/>
      <c r="BG28" s="170">
        <f>SUM(F28:BE28)</f>
        <v>0</v>
      </c>
      <c r="BN28" s="393"/>
      <c r="BO28" s="400" t="s">
        <v>83</v>
      </c>
      <c r="BP28" s="401"/>
      <c r="BQ28" s="171">
        <f>TVA!F11</f>
        <v>0</v>
      </c>
      <c r="BR28" s="171">
        <f>TVA!G11</f>
        <v>0</v>
      </c>
      <c r="BS28" s="171">
        <f>TVA!H11</f>
        <v>0</v>
      </c>
      <c r="BT28" s="171">
        <f>TVA!I11</f>
        <v>0</v>
      </c>
      <c r="BU28" s="171">
        <f>TVA!J11</f>
        <v>0</v>
      </c>
      <c r="BV28" s="171">
        <f>TVA!K11</f>
        <v>0</v>
      </c>
      <c r="BW28" s="171">
        <f>TVA!L11</f>
        <v>0</v>
      </c>
      <c r="BX28" s="171">
        <f>TVA!M11</f>
        <v>0</v>
      </c>
      <c r="BY28" s="171">
        <f>TVA!N11</f>
        <v>170000</v>
      </c>
      <c r="BZ28" s="171">
        <f>TVA!O11</f>
        <v>0</v>
      </c>
      <c r="CA28" s="171">
        <f>TVA!P11</f>
        <v>0</v>
      </c>
      <c r="CB28" s="171">
        <f>TVA!Q11</f>
        <v>0</v>
      </c>
      <c r="CC28" s="171">
        <f>TVA!R11</f>
        <v>0</v>
      </c>
      <c r="CD28" s="171">
        <f>TVA!S11</f>
        <v>0</v>
      </c>
      <c r="CE28" s="171">
        <f>TVA!T11</f>
        <v>0</v>
      </c>
      <c r="CF28" s="171">
        <f>TVA!U11</f>
        <v>0</v>
      </c>
      <c r="CG28" s="171">
        <f>TVA!V11</f>
        <v>0</v>
      </c>
      <c r="CH28" s="171">
        <f>TVA!W11</f>
        <v>0</v>
      </c>
      <c r="CI28" s="171">
        <f>TVA!X11</f>
        <v>0</v>
      </c>
      <c r="CJ28" s="171">
        <f>TVA!Y11</f>
        <v>0</v>
      </c>
      <c r="CK28" s="171">
        <f>TVA!Z11</f>
        <v>0</v>
      </c>
      <c r="CL28" s="171">
        <f>TVA!AA11</f>
        <v>0</v>
      </c>
      <c r="CM28" s="171">
        <f>TVA!AB11</f>
        <v>0</v>
      </c>
      <c r="CN28" s="171">
        <f>TVA!AC11</f>
        <v>208000</v>
      </c>
      <c r="CO28" s="171">
        <f>TVA!AD11</f>
        <v>0</v>
      </c>
      <c r="CP28" s="171">
        <f>TVA!AE11</f>
        <v>0</v>
      </c>
      <c r="CQ28" s="171">
        <f>TVA!AF11</f>
        <v>0</v>
      </c>
      <c r="CR28" s="171">
        <f>TVA!AG11</f>
        <v>0</v>
      </c>
      <c r="CS28" s="171">
        <f>TVA!AH11</f>
        <v>0</v>
      </c>
      <c r="CT28" s="171">
        <f>TVA!AI11</f>
        <v>0</v>
      </c>
      <c r="CU28" s="171">
        <f>TVA!AJ11</f>
        <v>0</v>
      </c>
      <c r="CV28" s="171">
        <f>TVA!AK11</f>
        <v>0</v>
      </c>
      <c r="CW28" s="171">
        <f>TVA!AL11</f>
        <v>0</v>
      </c>
      <c r="CX28" s="171">
        <f>TVA!AM11</f>
        <v>420000</v>
      </c>
      <c r="CY28" s="171">
        <f>TVA!AN11</f>
        <v>0</v>
      </c>
      <c r="CZ28" s="171">
        <f>TVA!AO11</f>
        <v>0</v>
      </c>
      <c r="DA28" s="171">
        <f>TVA!AP11</f>
        <v>0</v>
      </c>
      <c r="DB28" s="171">
        <f>TVA!AQ11</f>
        <v>0</v>
      </c>
      <c r="DC28" s="171">
        <f>TVA!AR11</f>
        <v>0</v>
      </c>
      <c r="DD28" s="171">
        <f>TVA!AS11</f>
        <v>0</v>
      </c>
      <c r="DE28" s="171">
        <f>TVA!AT11</f>
        <v>0</v>
      </c>
      <c r="DF28" s="171">
        <f>TVA!AU11</f>
        <v>0</v>
      </c>
      <c r="DG28" s="171">
        <f>TVA!AV11</f>
        <v>0</v>
      </c>
      <c r="DH28" s="171">
        <f>TVA!AW11</f>
        <v>0</v>
      </c>
      <c r="DI28" s="171">
        <f>TVA!AX11</f>
        <v>0</v>
      </c>
      <c r="DJ28" s="171">
        <f>TVA!AY11</f>
        <v>0</v>
      </c>
      <c r="DK28" s="171">
        <f>TVA!AZ11</f>
        <v>0</v>
      </c>
      <c r="DL28" s="171">
        <f>TVA!BA11</f>
        <v>0</v>
      </c>
      <c r="DM28" s="171">
        <f>TVA!BB11</f>
        <v>0</v>
      </c>
      <c r="DN28" s="171">
        <f>TVA!BC11</f>
        <v>0</v>
      </c>
      <c r="DO28" s="171">
        <f>TVA!BD11</f>
        <v>0</v>
      </c>
      <c r="DP28" s="171">
        <f>TVA!BE11</f>
        <v>0</v>
      </c>
      <c r="DQ28" s="66"/>
      <c r="DR28" s="173">
        <f>SUM(BQ28:DP28)</f>
        <v>798000</v>
      </c>
      <c r="DT28" s="428" t="s">
        <v>83</v>
      </c>
      <c r="DU28" s="429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2"/>
    </row>
    <row r="29" spans="1:177" ht="15" customHeight="1" thickTop="1">
      <c r="B29" s="174"/>
      <c r="C29" s="69"/>
      <c r="D29" s="69"/>
      <c r="E29" s="350"/>
      <c r="F29" s="175"/>
      <c r="G29" s="175"/>
      <c r="H29" s="176"/>
      <c r="I29" s="176"/>
      <c r="J29" s="175"/>
      <c r="K29" s="175"/>
      <c r="L29" s="175"/>
      <c r="M29" s="175"/>
      <c r="N29" s="175"/>
      <c r="O29" s="175"/>
      <c r="P29" s="175"/>
      <c r="Q29" s="175"/>
      <c r="R29" s="175"/>
      <c r="S29" s="177"/>
      <c r="T29" s="175"/>
      <c r="U29" s="175"/>
      <c r="V29" s="175"/>
      <c r="W29" s="177"/>
      <c r="X29" s="175"/>
      <c r="Y29" s="175"/>
      <c r="Z29" s="175"/>
      <c r="AA29" s="175"/>
      <c r="AB29" s="175" t="s">
        <v>44</v>
      </c>
      <c r="AC29" s="175"/>
      <c r="AD29" s="175"/>
      <c r="AE29" s="175"/>
      <c r="AF29" s="175"/>
      <c r="AG29" s="175"/>
      <c r="AH29" s="175"/>
      <c r="AI29" s="175"/>
      <c r="AJ29" s="175"/>
      <c r="AK29" s="175"/>
      <c r="AL29" s="175"/>
      <c r="AM29" s="175"/>
      <c r="AN29" s="175"/>
      <c r="AO29" s="175"/>
      <c r="AP29" s="175"/>
      <c r="AQ29" s="175"/>
      <c r="AR29" s="177"/>
      <c r="AS29" s="175"/>
      <c r="AT29" s="175"/>
      <c r="AU29" s="175"/>
      <c r="AV29" s="175"/>
      <c r="AW29" s="175"/>
      <c r="AX29" s="175"/>
      <c r="AY29" s="175"/>
      <c r="AZ29" s="175"/>
      <c r="BA29" s="175"/>
      <c r="BB29" s="175"/>
      <c r="BC29" s="175"/>
      <c r="BD29" s="175"/>
      <c r="BE29" s="178"/>
      <c r="BG29" s="179"/>
      <c r="BN29" s="180"/>
      <c r="BQ29" s="175"/>
      <c r="BR29" s="175"/>
      <c r="BS29" s="176"/>
      <c r="BT29" s="176"/>
      <c r="BU29" s="175"/>
      <c r="BV29" s="175"/>
      <c r="BW29" s="175"/>
      <c r="BX29" s="175"/>
      <c r="BY29" s="175"/>
      <c r="BZ29" s="175"/>
      <c r="CA29" s="175"/>
      <c r="CB29" s="175"/>
      <c r="CC29" s="175"/>
      <c r="CD29" s="177"/>
      <c r="CE29" s="175"/>
      <c r="CF29" s="175"/>
      <c r="CG29" s="175"/>
      <c r="CH29" s="177"/>
      <c r="CI29" s="175"/>
      <c r="CJ29" s="175"/>
      <c r="CK29" s="175"/>
      <c r="CL29" s="175"/>
      <c r="CM29" s="175" t="s">
        <v>44</v>
      </c>
      <c r="CN29" s="175"/>
      <c r="CO29" s="175"/>
      <c r="CP29" s="175"/>
      <c r="CQ29" s="175"/>
      <c r="CR29" s="175"/>
      <c r="CS29" s="175"/>
      <c r="CT29" s="175"/>
      <c r="CU29" s="175"/>
      <c r="CV29" s="175"/>
      <c r="CW29" s="175"/>
      <c r="CX29" s="175"/>
      <c r="CY29" s="175"/>
      <c r="CZ29" s="175"/>
      <c r="DA29" s="175"/>
      <c r="DB29" s="175"/>
      <c r="DC29" s="177"/>
      <c r="DD29" s="175"/>
      <c r="DE29" s="175"/>
      <c r="DF29" s="175"/>
      <c r="DG29" s="175"/>
      <c r="DH29" s="175"/>
      <c r="DI29" s="175"/>
      <c r="DJ29" s="175"/>
      <c r="DK29" s="175"/>
      <c r="DL29" s="175"/>
      <c r="DM29" s="175"/>
      <c r="DN29" s="175"/>
      <c r="DO29" s="175"/>
      <c r="DP29" s="178"/>
      <c r="DQ29" s="66"/>
      <c r="DR29" s="179"/>
      <c r="DV29" s="175"/>
      <c r="DW29" s="175"/>
      <c r="DX29" s="176"/>
      <c r="DY29" s="176"/>
      <c r="DZ29" s="175"/>
      <c r="EA29" s="175"/>
      <c r="EB29" s="175"/>
      <c r="EC29" s="175"/>
      <c r="ED29" s="175"/>
      <c r="EE29" s="175"/>
      <c r="EF29" s="175"/>
      <c r="EG29" s="175"/>
      <c r="EH29" s="175"/>
      <c r="EI29" s="177"/>
      <c r="EJ29" s="175"/>
      <c r="EK29" s="175"/>
      <c r="EL29" s="175"/>
      <c r="EM29" s="177"/>
      <c r="EN29" s="175"/>
      <c r="EO29" s="175"/>
      <c r="EP29" s="175"/>
      <c r="EQ29" s="175"/>
      <c r="ER29" s="175" t="s">
        <v>44</v>
      </c>
      <c r="ES29" s="175"/>
      <c r="ET29" s="175"/>
      <c r="EU29" s="175"/>
      <c r="EV29" s="175"/>
      <c r="EW29" s="175"/>
      <c r="EX29" s="175"/>
      <c r="EY29" s="175"/>
      <c r="EZ29" s="175"/>
      <c r="FA29" s="175"/>
      <c r="FB29" s="175"/>
      <c r="FC29" s="175"/>
      <c r="FD29" s="175"/>
      <c r="FE29" s="175"/>
      <c r="FF29" s="175"/>
      <c r="FG29" s="175"/>
      <c r="FH29" s="177"/>
      <c r="FI29" s="175"/>
      <c r="FJ29" s="175"/>
      <c r="FK29" s="175"/>
      <c r="FL29" s="175"/>
      <c r="FM29" s="175"/>
      <c r="FN29" s="175"/>
      <c r="FO29" s="175"/>
      <c r="FP29" s="175"/>
      <c r="FQ29" s="175"/>
      <c r="FR29" s="175"/>
      <c r="FS29" s="175"/>
      <c r="FT29" s="175"/>
      <c r="FU29" s="178"/>
    </row>
    <row r="30" spans="1:177" ht="3.75" customHeight="1" thickBot="1">
      <c r="B30" s="174"/>
      <c r="C30" s="115"/>
      <c r="D30" s="115"/>
      <c r="E30" s="350"/>
      <c r="F30" s="181"/>
      <c r="G30" s="182"/>
      <c r="H30" s="182"/>
      <c r="I30" s="182"/>
      <c r="J30" s="182"/>
      <c r="K30" s="182"/>
      <c r="L30" s="182"/>
      <c r="M30" s="182"/>
      <c r="N30" s="182"/>
      <c r="O30" s="182"/>
      <c r="P30" s="182"/>
      <c r="Q30" s="182"/>
      <c r="R30" s="182"/>
      <c r="S30" s="182"/>
      <c r="T30" s="182"/>
      <c r="U30" s="182"/>
      <c r="V30" s="182"/>
      <c r="W30" s="182"/>
      <c r="X30" s="182"/>
      <c r="Y30" s="182"/>
      <c r="Z30" s="182"/>
      <c r="AA30" s="182"/>
      <c r="AB30" s="182"/>
      <c r="AC30" s="182"/>
      <c r="AD30" s="182"/>
      <c r="AE30" s="182"/>
      <c r="AF30" s="182"/>
      <c r="AG30" s="182"/>
      <c r="AH30" s="182"/>
      <c r="AI30" s="182"/>
      <c r="AJ30" s="182"/>
      <c r="AK30" s="182"/>
      <c r="AL30" s="182"/>
      <c r="AM30" s="182"/>
      <c r="AN30" s="182"/>
      <c r="AO30" s="182"/>
      <c r="AP30" s="182"/>
      <c r="AQ30" s="182"/>
      <c r="AR30" s="182"/>
      <c r="AS30" s="182"/>
      <c r="AT30" s="182"/>
      <c r="AU30" s="182"/>
      <c r="AV30" s="182"/>
      <c r="AW30" s="182"/>
      <c r="AX30" s="182"/>
      <c r="AY30" s="182"/>
      <c r="AZ30" s="182"/>
      <c r="BA30" s="182"/>
      <c r="BB30" s="182"/>
      <c r="BC30" s="182"/>
      <c r="BD30" s="182"/>
      <c r="BE30" s="183"/>
      <c r="BG30" s="159"/>
      <c r="BN30" s="180"/>
      <c r="BO30" s="115"/>
      <c r="BP30" s="115"/>
      <c r="BQ30" s="181"/>
      <c r="BR30" s="182"/>
      <c r="BS30" s="182"/>
      <c r="BT30" s="182"/>
      <c r="BU30" s="182"/>
      <c r="BV30" s="182"/>
      <c r="BW30" s="182"/>
      <c r="BX30" s="182"/>
      <c r="BY30" s="182"/>
      <c r="BZ30" s="182"/>
      <c r="CA30" s="182"/>
      <c r="CB30" s="182"/>
      <c r="CC30" s="182"/>
      <c r="CD30" s="182"/>
      <c r="CE30" s="182"/>
      <c r="CF30" s="182"/>
      <c r="CG30" s="182"/>
      <c r="CH30" s="182"/>
      <c r="CI30" s="182"/>
      <c r="CJ30" s="182"/>
      <c r="CK30" s="182"/>
      <c r="CL30" s="182"/>
      <c r="CM30" s="182"/>
      <c r="CN30" s="182"/>
      <c r="CO30" s="182"/>
      <c r="CP30" s="182"/>
      <c r="CQ30" s="182"/>
      <c r="CR30" s="182"/>
      <c r="CS30" s="182"/>
      <c r="CT30" s="182"/>
      <c r="CU30" s="182"/>
      <c r="CV30" s="182"/>
      <c r="CW30" s="182"/>
      <c r="CX30" s="182"/>
      <c r="CY30" s="182"/>
      <c r="CZ30" s="182"/>
      <c r="DA30" s="182"/>
      <c r="DB30" s="182"/>
      <c r="DC30" s="182"/>
      <c r="DD30" s="182"/>
      <c r="DE30" s="182"/>
      <c r="DF30" s="182"/>
      <c r="DG30" s="182"/>
      <c r="DH30" s="182"/>
      <c r="DI30" s="182"/>
      <c r="DJ30" s="182"/>
      <c r="DK30" s="182"/>
      <c r="DL30" s="182"/>
      <c r="DM30" s="182"/>
      <c r="DN30" s="182"/>
      <c r="DO30" s="182"/>
      <c r="DP30" s="183"/>
      <c r="DQ30" s="66"/>
      <c r="DR30" s="159"/>
      <c r="DT30" s="115"/>
      <c r="DU30" s="115"/>
      <c r="DV30" s="181"/>
      <c r="DW30" s="182"/>
      <c r="DX30" s="182"/>
      <c r="DY30" s="182"/>
      <c r="DZ30" s="182"/>
      <c r="EA30" s="182"/>
      <c r="EB30" s="182"/>
      <c r="EC30" s="182"/>
      <c r="ED30" s="182"/>
      <c r="EE30" s="182"/>
      <c r="EF30" s="182"/>
      <c r="EG30" s="182"/>
      <c r="EH30" s="182"/>
      <c r="EI30" s="182"/>
      <c r="EJ30" s="182"/>
      <c r="EK30" s="182"/>
      <c r="EL30" s="182"/>
      <c r="EM30" s="182"/>
      <c r="EN30" s="182"/>
      <c r="EO30" s="182"/>
      <c r="EP30" s="182"/>
      <c r="EQ30" s="182"/>
      <c r="ER30" s="182"/>
      <c r="ES30" s="182"/>
      <c r="ET30" s="182"/>
      <c r="EU30" s="182"/>
      <c r="EV30" s="182"/>
      <c r="EW30" s="182"/>
      <c r="EX30" s="182"/>
      <c r="EY30" s="182"/>
      <c r="EZ30" s="182"/>
      <c r="FA30" s="182"/>
      <c r="FB30" s="182"/>
      <c r="FC30" s="182"/>
      <c r="FD30" s="182"/>
      <c r="FE30" s="182"/>
      <c r="FF30" s="182"/>
      <c r="FG30" s="182"/>
      <c r="FH30" s="182"/>
      <c r="FI30" s="182"/>
      <c r="FJ30" s="182"/>
      <c r="FK30" s="182"/>
      <c r="FL30" s="182"/>
      <c r="FM30" s="182"/>
      <c r="FN30" s="182"/>
      <c r="FO30" s="182"/>
      <c r="FP30" s="182"/>
      <c r="FQ30" s="182"/>
      <c r="FR30" s="182"/>
      <c r="FS30" s="182"/>
      <c r="FT30" s="182"/>
      <c r="FU30" s="183"/>
    </row>
    <row r="31" spans="1:177" ht="14.25" thickTop="1" thickBot="1">
      <c r="B31" s="174"/>
      <c r="C31" s="390" t="s">
        <v>30</v>
      </c>
      <c r="D31" s="391"/>
      <c r="E31" s="347"/>
      <c r="F31" s="333">
        <f>F11+F24</f>
        <v>0</v>
      </c>
      <c r="G31" s="333">
        <f t="shared" ref="G31:BE31" si="66">G11+G24</f>
        <v>0</v>
      </c>
      <c r="H31" s="333">
        <f t="shared" si="66"/>
        <v>0</v>
      </c>
      <c r="I31" s="333">
        <f t="shared" si="66"/>
        <v>0</v>
      </c>
      <c r="J31" s="333">
        <f t="shared" si="66"/>
        <v>0</v>
      </c>
      <c r="K31" s="333">
        <f t="shared" si="66"/>
        <v>0</v>
      </c>
      <c r="L31" s="333">
        <f t="shared" si="66"/>
        <v>0</v>
      </c>
      <c r="M31" s="333">
        <f t="shared" si="66"/>
        <v>0</v>
      </c>
      <c r="N31" s="333">
        <f t="shared" si="66"/>
        <v>0</v>
      </c>
      <c r="O31" s="333">
        <f t="shared" si="66"/>
        <v>0</v>
      </c>
      <c r="P31" s="333">
        <f t="shared" si="66"/>
        <v>0</v>
      </c>
      <c r="Q31" s="333">
        <f t="shared" si="66"/>
        <v>0</v>
      </c>
      <c r="R31" s="333">
        <f t="shared" si="66"/>
        <v>0</v>
      </c>
      <c r="S31" s="333">
        <f t="shared" si="66"/>
        <v>0</v>
      </c>
      <c r="T31" s="333">
        <f t="shared" si="66"/>
        <v>0</v>
      </c>
      <c r="U31" s="333">
        <f t="shared" si="66"/>
        <v>0</v>
      </c>
      <c r="V31" s="333">
        <f t="shared" si="66"/>
        <v>0</v>
      </c>
      <c r="W31" s="333">
        <f t="shared" si="66"/>
        <v>0</v>
      </c>
      <c r="X31" s="333">
        <f t="shared" si="66"/>
        <v>0</v>
      </c>
      <c r="Y31" s="333">
        <f t="shared" si="66"/>
        <v>0</v>
      </c>
      <c r="Z31" s="333">
        <f t="shared" si="66"/>
        <v>0</v>
      </c>
      <c r="AA31" s="333">
        <f t="shared" si="66"/>
        <v>0</v>
      </c>
      <c r="AB31" s="333">
        <f t="shared" si="66"/>
        <v>0</v>
      </c>
      <c r="AC31" s="333">
        <f t="shared" si="66"/>
        <v>0</v>
      </c>
      <c r="AD31" s="333">
        <f t="shared" si="66"/>
        <v>0</v>
      </c>
      <c r="AE31" s="333">
        <f t="shared" si="66"/>
        <v>0</v>
      </c>
      <c r="AF31" s="333">
        <f t="shared" si="66"/>
        <v>0</v>
      </c>
      <c r="AG31" s="333">
        <f t="shared" si="66"/>
        <v>0</v>
      </c>
      <c r="AH31" s="333">
        <f t="shared" si="66"/>
        <v>0</v>
      </c>
      <c r="AI31" s="333">
        <f t="shared" si="66"/>
        <v>0</v>
      </c>
      <c r="AJ31" s="333">
        <f t="shared" si="66"/>
        <v>0</v>
      </c>
      <c r="AK31" s="333">
        <f t="shared" si="66"/>
        <v>0</v>
      </c>
      <c r="AL31" s="333">
        <f t="shared" si="66"/>
        <v>0</v>
      </c>
      <c r="AM31" s="333">
        <f t="shared" si="66"/>
        <v>0</v>
      </c>
      <c r="AN31" s="333">
        <f t="shared" si="66"/>
        <v>0</v>
      </c>
      <c r="AO31" s="333">
        <f t="shared" si="66"/>
        <v>0</v>
      </c>
      <c r="AP31" s="333">
        <f t="shared" si="66"/>
        <v>0</v>
      </c>
      <c r="AQ31" s="333">
        <f t="shared" si="66"/>
        <v>0</v>
      </c>
      <c r="AR31" s="333">
        <f t="shared" si="66"/>
        <v>0</v>
      </c>
      <c r="AS31" s="333">
        <f t="shared" si="66"/>
        <v>0</v>
      </c>
      <c r="AT31" s="333">
        <f t="shared" si="66"/>
        <v>0</v>
      </c>
      <c r="AU31" s="333">
        <f t="shared" si="66"/>
        <v>0</v>
      </c>
      <c r="AV31" s="333">
        <f t="shared" si="66"/>
        <v>0</v>
      </c>
      <c r="AW31" s="333">
        <f t="shared" si="66"/>
        <v>0</v>
      </c>
      <c r="AX31" s="333">
        <f t="shared" si="66"/>
        <v>0</v>
      </c>
      <c r="AY31" s="333">
        <f t="shared" si="66"/>
        <v>0</v>
      </c>
      <c r="AZ31" s="333">
        <f t="shared" si="66"/>
        <v>0</v>
      </c>
      <c r="BA31" s="333">
        <f t="shared" si="66"/>
        <v>0</v>
      </c>
      <c r="BB31" s="333">
        <f t="shared" si="66"/>
        <v>0</v>
      </c>
      <c r="BC31" s="333">
        <f t="shared" si="66"/>
        <v>0</v>
      </c>
      <c r="BD31" s="333">
        <f t="shared" si="66"/>
        <v>0</v>
      </c>
      <c r="BE31" s="333">
        <f t="shared" si="66"/>
        <v>0</v>
      </c>
      <c r="BG31" s="121">
        <f>SUM(F31:BE31)</f>
        <v>0</v>
      </c>
      <c r="BN31" s="184"/>
      <c r="BO31" s="398" t="s">
        <v>30</v>
      </c>
      <c r="BP31" s="399"/>
      <c r="BQ31" s="122">
        <f ca="1">INDEX(INDIRECT($BO$9),0,COLUMNS($BQ16:BQ16))</f>
        <v>0</v>
      </c>
      <c r="BR31" s="123">
        <f ca="1">INDEX(INDIRECT($BO$9),0,COLUMNS($BQ16:BR16))</f>
        <v>0</v>
      </c>
      <c r="BS31" s="123">
        <f ca="1">INDEX(INDIRECT($BO$9),0,COLUMNS($BQ16:BS16))</f>
        <v>0</v>
      </c>
      <c r="BT31" s="123">
        <f ca="1">INDEX(INDIRECT($BO$9),0,COLUMNS($BQ16:BT16))</f>
        <v>0</v>
      </c>
      <c r="BU31" s="123">
        <f ca="1">INDEX(INDIRECT($BO$9),0,COLUMNS($BQ16:BU16))</f>
        <v>0</v>
      </c>
      <c r="BV31" s="123">
        <f ca="1">INDEX(INDIRECT($BO$9),0,COLUMNS($BQ16:BV16))</f>
        <v>0</v>
      </c>
      <c r="BW31" s="123">
        <f ca="1">INDEX(INDIRECT($BO$9),0,COLUMNS($BQ16:BW16))</f>
        <v>0</v>
      </c>
      <c r="BX31" s="123">
        <f ca="1">INDEX(INDIRECT($BO$9),0,COLUMNS($BQ16:BX16))</f>
        <v>0</v>
      </c>
      <c r="BY31" s="123">
        <f ca="1">INDEX(INDIRECT($BO$9),0,COLUMNS($BQ16:BY16))</f>
        <v>0</v>
      </c>
      <c r="BZ31" s="123">
        <f ca="1">INDEX(INDIRECT($BO$9),0,COLUMNS($BQ16:BZ16))</f>
        <v>0</v>
      </c>
      <c r="CA31" s="123">
        <f ca="1">INDEX(INDIRECT($BO$9),0,COLUMNS($BQ16:CA16))</f>
        <v>0</v>
      </c>
      <c r="CB31" s="123">
        <f ca="1">INDEX(INDIRECT($BO$9),0,COLUMNS($BQ16:CB16))</f>
        <v>0</v>
      </c>
      <c r="CC31" s="123">
        <f ca="1">INDEX(INDIRECT($BO$9),0,COLUMNS($BQ16:CC16))</f>
        <v>0</v>
      </c>
      <c r="CD31" s="123">
        <f ca="1">INDEX(INDIRECT($BO$9),0,COLUMNS($BQ16:CD16))</f>
        <v>0</v>
      </c>
      <c r="CE31" s="123">
        <f ca="1">INDEX(INDIRECT($BO$9),0,COLUMNS($BQ16:CE16))</f>
        <v>0</v>
      </c>
      <c r="CF31" s="123">
        <f ca="1">INDEX(INDIRECT($BO$9),0,COLUMNS($BQ16:CF16))</f>
        <v>0</v>
      </c>
      <c r="CG31" s="123">
        <f ca="1">INDEX(INDIRECT($BO$9),0,COLUMNS($BQ16:CG16))</f>
        <v>0</v>
      </c>
      <c r="CH31" s="123">
        <f ca="1">INDEX(INDIRECT($BO$9),0,COLUMNS($BQ16:CH16))</f>
        <v>0</v>
      </c>
      <c r="CI31" s="123">
        <f ca="1">INDEX(INDIRECT($BO$9),0,COLUMNS($BQ16:CI16))</f>
        <v>0</v>
      </c>
      <c r="CJ31" s="123">
        <f ca="1">INDEX(INDIRECT($BO$9),0,COLUMNS($BQ16:CJ16))</f>
        <v>0</v>
      </c>
      <c r="CK31" s="123">
        <f ca="1">INDEX(INDIRECT($BO$9),0,COLUMNS($BQ16:CK16))</f>
        <v>0</v>
      </c>
      <c r="CL31" s="123">
        <f ca="1">INDEX(INDIRECT($BO$9),0,COLUMNS($BQ16:CL16))</f>
        <v>0</v>
      </c>
      <c r="CM31" s="123">
        <f ca="1">INDEX(INDIRECT($BO$9),0,COLUMNS($BQ16:CM16))</f>
        <v>0</v>
      </c>
      <c r="CN31" s="123">
        <f ca="1">INDEX(INDIRECT($BO$9),0,COLUMNS($BQ16:CN16))</f>
        <v>0</v>
      </c>
      <c r="CO31" s="123">
        <f ca="1">INDEX(INDIRECT($BO$9),0,COLUMNS($BQ16:CO16))</f>
        <v>0</v>
      </c>
      <c r="CP31" s="123">
        <f ca="1">INDEX(INDIRECT($BO$9),0,COLUMNS($BQ16:CP16))</f>
        <v>0</v>
      </c>
      <c r="CQ31" s="123">
        <f ca="1">INDEX(INDIRECT($BO$9),0,COLUMNS($BQ16:CQ16))</f>
        <v>0</v>
      </c>
      <c r="CR31" s="123">
        <f ca="1">INDEX(INDIRECT($BO$9),0,COLUMNS($BQ16:CR16))</f>
        <v>0</v>
      </c>
      <c r="CS31" s="123">
        <f ca="1">INDEX(INDIRECT($BO$9),0,COLUMNS($BQ16:CS16))</f>
        <v>0</v>
      </c>
      <c r="CT31" s="123">
        <f ca="1">INDEX(INDIRECT($BO$9),0,COLUMNS($BQ16:CT16))</f>
        <v>0</v>
      </c>
      <c r="CU31" s="123">
        <f ca="1">INDEX(INDIRECT($BO$9),0,COLUMNS($BQ16:CU16))</f>
        <v>0</v>
      </c>
      <c r="CV31" s="123">
        <f ca="1">INDEX(INDIRECT($BO$9),0,COLUMNS($BQ16:CV16))</f>
        <v>0</v>
      </c>
      <c r="CW31" s="123">
        <f ca="1">INDEX(INDIRECT($BO$9),0,COLUMNS($BQ16:CW16))</f>
        <v>0</v>
      </c>
      <c r="CX31" s="123">
        <f ca="1">INDEX(INDIRECT($BO$9),0,COLUMNS($BQ16:CX16))</f>
        <v>0</v>
      </c>
      <c r="CY31" s="123">
        <f ca="1">INDEX(INDIRECT($BO$9),0,COLUMNS($BQ16:CY16))</f>
        <v>0</v>
      </c>
      <c r="CZ31" s="123">
        <f ca="1">INDEX(INDIRECT($BO$9),0,COLUMNS($BQ16:CZ16))</f>
        <v>0</v>
      </c>
      <c r="DA31" s="123">
        <f ca="1">INDEX(INDIRECT($BO$9),0,COLUMNS($BQ16:DA16))</f>
        <v>0</v>
      </c>
      <c r="DB31" s="123">
        <f ca="1">INDEX(INDIRECT($BO$9),0,COLUMNS($BQ16:DB16))</f>
        <v>0</v>
      </c>
      <c r="DC31" s="123">
        <f ca="1">INDEX(INDIRECT($BO$9),0,COLUMNS($BQ16:DC16))</f>
        <v>0</v>
      </c>
      <c r="DD31" s="123">
        <f ca="1">INDEX(INDIRECT($BO$9),0,COLUMNS($BQ16:DD16))</f>
        <v>0</v>
      </c>
      <c r="DE31" s="123">
        <f ca="1">INDEX(INDIRECT($BO$9),0,COLUMNS($BQ16:DE16))</f>
        <v>0</v>
      </c>
      <c r="DF31" s="123">
        <f ca="1">INDEX(INDIRECT($BO$9),0,COLUMNS($BQ16:DF16))</f>
        <v>0</v>
      </c>
      <c r="DG31" s="123">
        <f ca="1">INDEX(INDIRECT($BO$9),0,COLUMNS($BQ16:DG16))</f>
        <v>0</v>
      </c>
      <c r="DH31" s="123">
        <f ca="1">INDEX(INDIRECT($BO$9),0,COLUMNS($BQ16:DH16))</f>
        <v>0</v>
      </c>
      <c r="DI31" s="123">
        <f ca="1">INDEX(INDIRECT($BO$9),0,COLUMNS($BQ16:DI16))</f>
        <v>0</v>
      </c>
      <c r="DJ31" s="123">
        <f ca="1">INDEX(INDIRECT($BO$9),0,COLUMNS($BQ16:DJ16))</f>
        <v>0</v>
      </c>
      <c r="DK31" s="123">
        <f ca="1">INDEX(INDIRECT($BO$9),0,COLUMNS($BQ16:DK16))</f>
        <v>0</v>
      </c>
      <c r="DL31" s="123">
        <f ca="1">INDEX(INDIRECT($BO$9),0,COLUMNS($BQ16:DL16))</f>
        <v>0</v>
      </c>
      <c r="DM31" s="123">
        <f ca="1">INDEX(INDIRECT($BO$9),0,COLUMNS($BQ16:DM16))</f>
        <v>0</v>
      </c>
      <c r="DN31" s="123">
        <f ca="1">INDEX(INDIRECT($BO$9),0,COLUMNS($BQ16:DN16))</f>
        <v>0</v>
      </c>
      <c r="DO31" s="123">
        <f ca="1">INDEX(INDIRECT($BO$9),0,COLUMNS($BQ16:DO16))</f>
        <v>0</v>
      </c>
      <c r="DP31" s="123">
        <f ca="1">INDEX(INDIRECT($BO$9),0,COLUMNS($BQ16:DP16))</f>
        <v>0</v>
      </c>
      <c r="DQ31" s="66"/>
      <c r="DR31" s="123">
        <f ca="1">SUM(BQ31:DP31)</f>
        <v>0</v>
      </c>
      <c r="DT31" s="430" t="s">
        <v>30</v>
      </c>
      <c r="DU31" s="431"/>
      <c r="DV31" s="122">
        <f>DV11+DV24</f>
        <v>0</v>
      </c>
      <c r="DW31" s="123">
        <f t="shared" ref="DW31:FU31" si="67">DW11+DW24</f>
        <v>0</v>
      </c>
      <c r="DX31" s="123">
        <f t="shared" si="67"/>
        <v>0</v>
      </c>
      <c r="DY31" s="123">
        <f t="shared" si="67"/>
        <v>0</v>
      </c>
      <c r="DZ31" s="123">
        <f t="shared" si="67"/>
        <v>0</v>
      </c>
      <c r="EA31" s="123">
        <f t="shared" si="67"/>
        <v>0</v>
      </c>
      <c r="EB31" s="123">
        <f t="shared" si="67"/>
        <v>0</v>
      </c>
      <c r="EC31" s="123">
        <f t="shared" si="67"/>
        <v>0</v>
      </c>
      <c r="ED31" s="123">
        <f t="shared" si="67"/>
        <v>0</v>
      </c>
      <c r="EE31" s="123">
        <f t="shared" si="67"/>
        <v>0</v>
      </c>
      <c r="EF31" s="123">
        <f t="shared" si="67"/>
        <v>0</v>
      </c>
      <c r="EG31" s="123">
        <f t="shared" si="67"/>
        <v>0</v>
      </c>
      <c r="EH31" s="123">
        <f t="shared" si="67"/>
        <v>0</v>
      </c>
      <c r="EI31" s="123">
        <f t="shared" si="67"/>
        <v>0</v>
      </c>
      <c r="EJ31" s="123">
        <f t="shared" si="67"/>
        <v>0</v>
      </c>
      <c r="EK31" s="123">
        <f t="shared" si="67"/>
        <v>0</v>
      </c>
      <c r="EL31" s="123">
        <f t="shared" si="67"/>
        <v>0</v>
      </c>
      <c r="EM31" s="123">
        <f t="shared" si="67"/>
        <v>0</v>
      </c>
      <c r="EN31" s="123">
        <f t="shared" si="67"/>
        <v>0</v>
      </c>
      <c r="EO31" s="123">
        <f t="shared" si="67"/>
        <v>0</v>
      </c>
      <c r="EP31" s="123">
        <f t="shared" si="67"/>
        <v>0</v>
      </c>
      <c r="EQ31" s="123">
        <f t="shared" si="67"/>
        <v>0</v>
      </c>
      <c r="ER31" s="123">
        <f t="shared" si="67"/>
        <v>0</v>
      </c>
      <c r="ES31" s="123">
        <f t="shared" si="67"/>
        <v>0</v>
      </c>
      <c r="ET31" s="123">
        <f t="shared" si="67"/>
        <v>0</v>
      </c>
      <c r="EU31" s="123">
        <f t="shared" si="67"/>
        <v>0</v>
      </c>
      <c r="EV31" s="123">
        <f t="shared" si="67"/>
        <v>0</v>
      </c>
      <c r="EW31" s="123">
        <f t="shared" si="67"/>
        <v>0</v>
      </c>
      <c r="EX31" s="123">
        <f t="shared" si="67"/>
        <v>0</v>
      </c>
      <c r="EY31" s="123">
        <f t="shared" si="67"/>
        <v>0</v>
      </c>
      <c r="EZ31" s="123">
        <f t="shared" si="67"/>
        <v>0</v>
      </c>
      <c r="FA31" s="123">
        <f t="shared" si="67"/>
        <v>0</v>
      </c>
      <c r="FB31" s="123">
        <f t="shared" si="67"/>
        <v>0</v>
      </c>
      <c r="FC31" s="123">
        <f t="shared" si="67"/>
        <v>0</v>
      </c>
      <c r="FD31" s="123">
        <f t="shared" si="67"/>
        <v>0</v>
      </c>
      <c r="FE31" s="123">
        <f t="shared" si="67"/>
        <v>0</v>
      </c>
      <c r="FF31" s="123">
        <f t="shared" si="67"/>
        <v>0</v>
      </c>
      <c r="FG31" s="123">
        <f t="shared" si="67"/>
        <v>0</v>
      </c>
      <c r="FH31" s="123">
        <f t="shared" si="67"/>
        <v>0</v>
      </c>
      <c r="FI31" s="123">
        <f t="shared" si="67"/>
        <v>0</v>
      </c>
      <c r="FJ31" s="123">
        <f t="shared" si="67"/>
        <v>0</v>
      </c>
      <c r="FK31" s="123">
        <f t="shared" si="67"/>
        <v>0</v>
      </c>
      <c r="FL31" s="123">
        <f t="shared" si="67"/>
        <v>0</v>
      </c>
      <c r="FM31" s="123">
        <f t="shared" si="67"/>
        <v>0</v>
      </c>
      <c r="FN31" s="123">
        <f t="shared" si="67"/>
        <v>0</v>
      </c>
      <c r="FO31" s="123">
        <f t="shared" si="67"/>
        <v>0</v>
      </c>
      <c r="FP31" s="123">
        <f t="shared" si="67"/>
        <v>0</v>
      </c>
      <c r="FQ31" s="123">
        <f t="shared" si="67"/>
        <v>0</v>
      </c>
      <c r="FR31" s="123">
        <f t="shared" si="67"/>
        <v>0</v>
      </c>
      <c r="FS31" s="123">
        <f t="shared" si="67"/>
        <v>0</v>
      </c>
      <c r="FT31" s="123">
        <f t="shared" si="67"/>
        <v>0</v>
      </c>
      <c r="FU31" s="123">
        <f t="shared" si="67"/>
        <v>0</v>
      </c>
    </row>
    <row r="32" spans="1:177" ht="14.25" thickTop="1" thickBot="1">
      <c r="B32" s="174"/>
      <c r="C32" s="359" t="s">
        <v>34</v>
      </c>
      <c r="D32" s="360"/>
      <c r="E32" s="347"/>
      <c r="F32" s="353"/>
      <c r="G32" s="146"/>
      <c r="H32" s="146"/>
      <c r="I32" s="146"/>
      <c r="J32" s="146"/>
      <c r="K32" s="146"/>
      <c r="L32" s="186"/>
      <c r="M32" s="146"/>
      <c r="N32" s="146"/>
      <c r="O32" s="146"/>
      <c r="P32" s="146"/>
      <c r="Q32" s="146"/>
      <c r="R32" s="146"/>
      <c r="S32" s="146"/>
      <c r="T32" s="146"/>
      <c r="U32" s="146"/>
      <c r="V32" s="146"/>
      <c r="W32" s="146"/>
      <c r="X32" s="146"/>
      <c r="Y32" s="146"/>
      <c r="Z32" s="146"/>
      <c r="AA32" s="146"/>
      <c r="AB32" s="146"/>
      <c r="AC32" s="146"/>
      <c r="AD32" s="146"/>
      <c r="AE32" s="146"/>
      <c r="AF32" s="146"/>
      <c r="AG32" s="146"/>
      <c r="AH32" s="146"/>
      <c r="AI32" s="146"/>
      <c r="AJ32" s="146"/>
      <c r="AK32" s="146"/>
      <c r="AL32" s="146"/>
      <c r="AM32" s="146"/>
      <c r="AN32" s="146"/>
      <c r="AO32" s="146"/>
      <c r="AP32" s="146"/>
      <c r="AQ32" s="146"/>
      <c r="AR32" s="146"/>
      <c r="AS32" s="146"/>
      <c r="AT32" s="146"/>
      <c r="AU32" s="146"/>
      <c r="AV32" s="146"/>
      <c r="AW32" s="146"/>
      <c r="AX32" s="146"/>
      <c r="AY32" s="146"/>
      <c r="AZ32" s="146"/>
      <c r="BA32" s="146"/>
      <c r="BB32" s="146"/>
      <c r="BC32" s="146"/>
      <c r="BD32" s="146"/>
      <c r="BE32" s="146"/>
      <c r="BG32" s="187">
        <f>SUM(F32:BE32)</f>
        <v>0</v>
      </c>
      <c r="BO32" s="369"/>
      <c r="BP32" s="370"/>
      <c r="BQ32" s="188"/>
      <c r="BR32" s="149"/>
      <c r="BS32" s="149"/>
      <c r="BT32" s="149"/>
      <c r="BU32" s="149"/>
      <c r="BV32" s="149"/>
      <c r="BW32" s="149"/>
      <c r="BX32" s="149"/>
      <c r="BY32" s="149"/>
      <c r="BZ32" s="149"/>
      <c r="CA32" s="149"/>
      <c r="CB32" s="149"/>
      <c r="CC32" s="149"/>
      <c r="CD32" s="149"/>
      <c r="CE32" s="149"/>
      <c r="CF32" s="149"/>
      <c r="CG32" s="149"/>
      <c r="CH32" s="149"/>
      <c r="CI32" s="149"/>
      <c r="CJ32" s="149"/>
      <c r="CK32" s="149"/>
      <c r="CL32" s="149"/>
      <c r="CM32" s="149"/>
      <c r="CN32" s="149"/>
      <c r="CO32" s="149"/>
      <c r="CP32" s="149"/>
      <c r="CQ32" s="149"/>
      <c r="CR32" s="149"/>
      <c r="CS32" s="149"/>
      <c r="CT32" s="149"/>
      <c r="CU32" s="149"/>
      <c r="CV32" s="149"/>
      <c r="CW32" s="149"/>
      <c r="CX32" s="149"/>
      <c r="CY32" s="149"/>
      <c r="CZ32" s="149"/>
      <c r="DA32" s="149"/>
      <c r="DB32" s="149"/>
      <c r="DC32" s="149"/>
      <c r="DD32" s="149"/>
      <c r="DE32" s="149"/>
      <c r="DF32" s="149"/>
      <c r="DG32" s="149"/>
      <c r="DH32" s="149"/>
      <c r="DI32" s="149"/>
      <c r="DJ32" s="149"/>
      <c r="DK32" s="149"/>
      <c r="DL32" s="149"/>
      <c r="DM32" s="149"/>
      <c r="DN32" s="149"/>
      <c r="DO32" s="149"/>
      <c r="DP32" s="189"/>
      <c r="DQ32" s="66"/>
      <c r="DR32" s="189"/>
      <c r="DT32" s="369"/>
      <c r="DU32" s="370"/>
      <c r="DV32" s="188"/>
      <c r="DW32" s="149"/>
      <c r="DX32" s="149"/>
      <c r="DY32" s="149"/>
      <c r="DZ32" s="149"/>
      <c r="EA32" s="149"/>
      <c r="EB32" s="149"/>
      <c r="EC32" s="149"/>
      <c r="ED32" s="149"/>
      <c r="EE32" s="149"/>
      <c r="EF32" s="149"/>
      <c r="EG32" s="149"/>
      <c r="EH32" s="149"/>
      <c r="EI32" s="149"/>
      <c r="EJ32" s="149"/>
      <c r="EK32" s="149"/>
      <c r="EL32" s="149"/>
      <c r="EM32" s="149"/>
      <c r="EN32" s="149"/>
      <c r="EO32" s="149"/>
      <c r="EP32" s="149"/>
      <c r="EQ32" s="149"/>
      <c r="ER32" s="149"/>
      <c r="ES32" s="149"/>
      <c r="ET32" s="149"/>
      <c r="EU32" s="149"/>
      <c r="EV32" s="149"/>
      <c r="EW32" s="149"/>
      <c r="EX32" s="149"/>
      <c r="EY32" s="149"/>
      <c r="EZ32" s="149"/>
      <c r="FA32" s="149"/>
      <c r="FB32" s="149"/>
      <c r="FC32" s="149"/>
      <c r="FD32" s="149"/>
      <c r="FE32" s="149"/>
      <c r="FF32" s="149"/>
      <c r="FG32" s="149"/>
      <c r="FH32" s="149"/>
      <c r="FI32" s="149"/>
      <c r="FJ32" s="149"/>
      <c r="FK32" s="149"/>
      <c r="FL32" s="149"/>
      <c r="FM32" s="149"/>
      <c r="FN32" s="149"/>
      <c r="FO32" s="149"/>
      <c r="FP32" s="149"/>
      <c r="FQ32" s="149"/>
      <c r="FR32" s="149"/>
      <c r="FS32" s="149"/>
      <c r="FT32" s="149"/>
      <c r="FU32" s="189"/>
    </row>
    <row r="33" spans="1:177" ht="14.25" thickTop="1" thickBot="1">
      <c r="B33" s="174"/>
      <c r="C33" s="361" t="s">
        <v>31</v>
      </c>
      <c r="D33" s="362"/>
      <c r="E33" s="347"/>
      <c r="F33" s="120">
        <f>F31+F32</f>
        <v>0</v>
      </c>
      <c r="G33" s="121">
        <f t="shared" ref="G33:AR33" si="68">G31+G32</f>
        <v>0</v>
      </c>
      <c r="H33" s="121">
        <f t="shared" si="68"/>
        <v>0</v>
      </c>
      <c r="I33" s="121">
        <f t="shared" si="68"/>
        <v>0</v>
      </c>
      <c r="J33" s="121">
        <f t="shared" si="68"/>
        <v>0</v>
      </c>
      <c r="K33" s="121">
        <f t="shared" si="68"/>
        <v>0</v>
      </c>
      <c r="L33" s="121">
        <f t="shared" si="68"/>
        <v>0</v>
      </c>
      <c r="M33" s="121">
        <f t="shared" si="68"/>
        <v>0</v>
      </c>
      <c r="N33" s="121">
        <f t="shared" si="68"/>
        <v>0</v>
      </c>
      <c r="O33" s="121">
        <f t="shared" si="68"/>
        <v>0</v>
      </c>
      <c r="P33" s="121">
        <f t="shared" si="68"/>
        <v>0</v>
      </c>
      <c r="Q33" s="121">
        <f t="shared" si="68"/>
        <v>0</v>
      </c>
      <c r="R33" s="121">
        <f t="shared" si="68"/>
        <v>0</v>
      </c>
      <c r="S33" s="121">
        <f t="shared" si="68"/>
        <v>0</v>
      </c>
      <c r="T33" s="121">
        <f t="shared" si="68"/>
        <v>0</v>
      </c>
      <c r="U33" s="121">
        <f t="shared" si="68"/>
        <v>0</v>
      </c>
      <c r="V33" s="121">
        <f t="shared" si="68"/>
        <v>0</v>
      </c>
      <c r="W33" s="121">
        <f t="shared" si="68"/>
        <v>0</v>
      </c>
      <c r="X33" s="121">
        <f t="shared" si="68"/>
        <v>0</v>
      </c>
      <c r="Y33" s="121">
        <f t="shared" si="68"/>
        <v>0</v>
      </c>
      <c r="Z33" s="121">
        <f t="shared" si="68"/>
        <v>0</v>
      </c>
      <c r="AA33" s="121">
        <f t="shared" si="68"/>
        <v>0</v>
      </c>
      <c r="AB33" s="121">
        <f t="shared" si="68"/>
        <v>0</v>
      </c>
      <c r="AC33" s="121">
        <f t="shared" si="68"/>
        <v>0</v>
      </c>
      <c r="AD33" s="121">
        <f t="shared" si="68"/>
        <v>0</v>
      </c>
      <c r="AE33" s="121">
        <f t="shared" si="68"/>
        <v>0</v>
      </c>
      <c r="AF33" s="121">
        <f t="shared" si="68"/>
        <v>0</v>
      </c>
      <c r="AG33" s="121">
        <f t="shared" si="68"/>
        <v>0</v>
      </c>
      <c r="AH33" s="121">
        <f t="shared" si="68"/>
        <v>0</v>
      </c>
      <c r="AI33" s="121">
        <f t="shared" si="68"/>
        <v>0</v>
      </c>
      <c r="AJ33" s="121">
        <f t="shared" si="68"/>
        <v>0</v>
      </c>
      <c r="AK33" s="121">
        <f t="shared" si="68"/>
        <v>0</v>
      </c>
      <c r="AL33" s="121">
        <f t="shared" si="68"/>
        <v>0</v>
      </c>
      <c r="AM33" s="121">
        <f t="shared" si="68"/>
        <v>0</v>
      </c>
      <c r="AN33" s="121">
        <f t="shared" si="68"/>
        <v>0</v>
      </c>
      <c r="AO33" s="121">
        <f t="shared" si="68"/>
        <v>0</v>
      </c>
      <c r="AP33" s="121">
        <f t="shared" si="68"/>
        <v>0</v>
      </c>
      <c r="AQ33" s="121">
        <f t="shared" si="68"/>
        <v>0</v>
      </c>
      <c r="AR33" s="121">
        <f t="shared" si="68"/>
        <v>0</v>
      </c>
      <c r="AS33" s="121">
        <f t="shared" ref="AS33:BE33" si="69">AS31+AS32</f>
        <v>0</v>
      </c>
      <c r="AT33" s="121">
        <f t="shared" si="69"/>
        <v>0</v>
      </c>
      <c r="AU33" s="121">
        <f t="shared" si="69"/>
        <v>0</v>
      </c>
      <c r="AV33" s="121">
        <f t="shared" si="69"/>
        <v>0</v>
      </c>
      <c r="AW33" s="121">
        <f t="shared" si="69"/>
        <v>0</v>
      </c>
      <c r="AX33" s="121">
        <f t="shared" si="69"/>
        <v>0</v>
      </c>
      <c r="AY33" s="121">
        <f t="shared" si="69"/>
        <v>0</v>
      </c>
      <c r="AZ33" s="121">
        <f t="shared" si="69"/>
        <v>0</v>
      </c>
      <c r="BA33" s="121">
        <f t="shared" si="69"/>
        <v>0</v>
      </c>
      <c r="BB33" s="121">
        <f t="shared" si="69"/>
        <v>0</v>
      </c>
      <c r="BC33" s="121">
        <f t="shared" si="69"/>
        <v>0</v>
      </c>
      <c r="BD33" s="121">
        <f t="shared" si="69"/>
        <v>0</v>
      </c>
      <c r="BE33" s="121">
        <f t="shared" si="69"/>
        <v>0</v>
      </c>
      <c r="BG33" s="121">
        <f>SUM(F33:BE33)</f>
        <v>0</v>
      </c>
      <c r="BO33" s="371" t="s">
        <v>31</v>
      </c>
      <c r="BP33" s="372"/>
      <c r="BQ33" s="122">
        <f ca="1">INDEX(INDIRECT($BO$9),0,COLUMNS($BQ16:BQ16))</f>
        <v>0</v>
      </c>
      <c r="BR33" s="123">
        <f ca="1">INDEX(INDIRECT($BO$9),0,COLUMNS($BQ16:BR16))</f>
        <v>0</v>
      </c>
      <c r="BS33" s="123">
        <f ca="1">INDEX(INDIRECT($BO$9),0,COLUMNS($BQ16:BS16))</f>
        <v>0</v>
      </c>
      <c r="BT33" s="123">
        <f ca="1">INDEX(INDIRECT($BO$9),0,COLUMNS($BQ16:BT16))</f>
        <v>0</v>
      </c>
      <c r="BU33" s="123">
        <f ca="1">INDEX(INDIRECT($BO$9),0,COLUMNS($BQ16:BU16))</f>
        <v>0</v>
      </c>
      <c r="BV33" s="123">
        <f ca="1">INDEX(INDIRECT($BO$9),0,COLUMNS($BQ16:BV16))</f>
        <v>0</v>
      </c>
      <c r="BW33" s="123">
        <f ca="1">INDEX(INDIRECT($BO$9),0,COLUMNS($BQ16:BW16))</f>
        <v>0</v>
      </c>
      <c r="BX33" s="123">
        <f ca="1">INDEX(INDIRECT($BO$9),0,COLUMNS($BQ16:BX16))</f>
        <v>0</v>
      </c>
      <c r="BY33" s="123">
        <f ca="1">INDEX(INDIRECT($BO$9),0,COLUMNS($BQ16:BY16))</f>
        <v>0</v>
      </c>
      <c r="BZ33" s="123">
        <f ca="1">INDEX(INDIRECT($BO$9),0,COLUMNS($BQ16:BZ16))</f>
        <v>0</v>
      </c>
      <c r="CA33" s="123">
        <f ca="1">INDEX(INDIRECT($BO$9),0,COLUMNS($BQ16:CA16))</f>
        <v>0</v>
      </c>
      <c r="CB33" s="123">
        <f ca="1">INDEX(INDIRECT($BO$9),0,COLUMNS($BQ16:CB16))</f>
        <v>0</v>
      </c>
      <c r="CC33" s="123">
        <f ca="1">INDEX(INDIRECT($BO$9),0,COLUMNS($BQ16:CC16))</f>
        <v>0</v>
      </c>
      <c r="CD33" s="123">
        <f ca="1">INDEX(INDIRECT($BO$9),0,COLUMNS($BQ16:CD16))</f>
        <v>0</v>
      </c>
      <c r="CE33" s="123">
        <f ca="1">INDEX(INDIRECT($BO$9),0,COLUMNS($BQ16:CE16))</f>
        <v>0</v>
      </c>
      <c r="CF33" s="123">
        <f ca="1">INDEX(INDIRECT($BO$9),0,COLUMNS($BQ16:CF16))</f>
        <v>0</v>
      </c>
      <c r="CG33" s="123">
        <f ca="1">INDEX(INDIRECT($BO$9),0,COLUMNS($BQ16:CG16))</f>
        <v>0</v>
      </c>
      <c r="CH33" s="123">
        <f ca="1">INDEX(INDIRECT($BO$9),0,COLUMNS($BQ16:CH16))</f>
        <v>0</v>
      </c>
      <c r="CI33" s="123">
        <f ca="1">INDEX(INDIRECT($BO$9),0,COLUMNS($BQ16:CI16))</f>
        <v>0</v>
      </c>
      <c r="CJ33" s="123">
        <f ca="1">INDEX(INDIRECT($BO$9),0,COLUMNS($BQ16:CJ16))</f>
        <v>0</v>
      </c>
      <c r="CK33" s="123">
        <f ca="1">INDEX(INDIRECT($BO$9),0,COLUMNS($BQ16:CK16))</f>
        <v>0</v>
      </c>
      <c r="CL33" s="123">
        <f ca="1">INDEX(INDIRECT($BO$9),0,COLUMNS($BQ16:CL16))</f>
        <v>0</v>
      </c>
      <c r="CM33" s="123">
        <f ca="1">INDEX(INDIRECT($BO$9),0,COLUMNS($BQ16:CM16))</f>
        <v>0</v>
      </c>
      <c r="CN33" s="123">
        <f ca="1">INDEX(INDIRECT($BO$9),0,COLUMNS($BQ16:CN16))</f>
        <v>0</v>
      </c>
      <c r="CO33" s="123">
        <f ca="1">INDEX(INDIRECT($BO$9),0,COLUMNS($BQ16:CO16))</f>
        <v>0</v>
      </c>
      <c r="CP33" s="123">
        <f ca="1">INDEX(INDIRECT($BO$9),0,COLUMNS($BQ16:CP16))</f>
        <v>0</v>
      </c>
      <c r="CQ33" s="123">
        <f ca="1">INDEX(INDIRECT($BO$9),0,COLUMNS($BQ16:CQ16))</f>
        <v>0</v>
      </c>
      <c r="CR33" s="123">
        <f ca="1">INDEX(INDIRECT($BO$9),0,COLUMNS($BQ16:CR16))</f>
        <v>0</v>
      </c>
      <c r="CS33" s="123">
        <f ca="1">INDEX(INDIRECT($BO$9),0,COLUMNS($BQ16:CS16))</f>
        <v>0</v>
      </c>
      <c r="CT33" s="123">
        <f ca="1">INDEX(INDIRECT($BO$9),0,COLUMNS($BQ16:CT16))</f>
        <v>0</v>
      </c>
      <c r="CU33" s="123">
        <f ca="1">INDEX(INDIRECT($BO$9),0,COLUMNS($BQ16:CU16))</f>
        <v>0</v>
      </c>
      <c r="CV33" s="123">
        <f ca="1">INDEX(INDIRECT($BO$9),0,COLUMNS($BQ16:CV16))</f>
        <v>0</v>
      </c>
      <c r="CW33" s="123">
        <f ca="1">INDEX(INDIRECT($BO$9),0,COLUMNS($BQ16:CW16))</f>
        <v>0</v>
      </c>
      <c r="CX33" s="123">
        <f ca="1">INDEX(INDIRECT($BO$9),0,COLUMNS($BQ16:CX16))</f>
        <v>0</v>
      </c>
      <c r="CY33" s="123">
        <f ca="1">INDEX(INDIRECT($BO$9),0,COLUMNS($BQ16:CY16))</f>
        <v>0</v>
      </c>
      <c r="CZ33" s="123">
        <f ca="1">INDEX(INDIRECT($BO$9),0,COLUMNS($BQ16:CZ16))</f>
        <v>0</v>
      </c>
      <c r="DA33" s="123">
        <f ca="1">INDEX(INDIRECT($BO$9),0,COLUMNS($BQ16:DA16))</f>
        <v>0</v>
      </c>
      <c r="DB33" s="123">
        <f ca="1">INDEX(INDIRECT($BO$9),0,COLUMNS($BQ16:DB16))</f>
        <v>0</v>
      </c>
      <c r="DC33" s="123">
        <f ca="1">INDEX(INDIRECT($BO$9),0,COLUMNS($BQ16:DC16))</f>
        <v>0</v>
      </c>
      <c r="DD33" s="123">
        <f ca="1">INDEX(INDIRECT($BO$9),0,COLUMNS($BQ16:DD16))</f>
        <v>0</v>
      </c>
      <c r="DE33" s="123">
        <f ca="1">INDEX(INDIRECT($BO$9),0,COLUMNS($BQ16:DE16))</f>
        <v>0</v>
      </c>
      <c r="DF33" s="123">
        <f ca="1">INDEX(INDIRECT($BO$9),0,COLUMNS($BQ16:DF16))</f>
        <v>0</v>
      </c>
      <c r="DG33" s="123">
        <f ca="1">INDEX(INDIRECT($BO$9),0,COLUMNS($BQ16:DG16))</f>
        <v>0</v>
      </c>
      <c r="DH33" s="123">
        <f ca="1">INDEX(INDIRECT($BO$9),0,COLUMNS($BQ16:DH16))</f>
        <v>0</v>
      </c>
      <c r="DI33" s="123">
        <f ca="1">INDEX(INDIRECT($BO$9),0,COLUMNS($BQ16:DI16))</f>
        <v>0</v>
      </c>
      <c r="DJ33" s="123">
        <f ca="1">INDEX(INDIRECT($BO$9),0,COLUMNS($BQ16:DJ16))</f>
        <v>0</v>
      </c>
      <c r="DK33" s="123">
        <f ca="1">INDEX(INDIRECT($BO$9),0,COLUMNS($BQ16:DK16))</f>
        <v>0</v>
      </c>
      <c r="DL33" s="123">
        <f ca="1">INDEX(INDIRECT($BO$9),0,COLUMNS($BQ16:DL16))</f>
        <v>0</v>
      </c>
      <c r="DM33" s="123">
        <f ca="1">INDEX(INDIRECT($BO$9),0,COLUMNS($BQ16:DM16))</f>
        <v>0</v>
      </c>
      <c r="DN33" s="123">
        <f ca="1">INDEX(INDIRECT($BO$9),0,COLUMNS($BQ16:DN16))</f>
        <v>0</v>
      </c>
      <c r="DO33" s="123">
        <f ca="1">INDEX(INDIRECT($BO$9),0,COLUMNS($BQ16:DO16))</f>
        <v>0</v>
      </c>
      <c r="DP33" s="123">
        <f ca="1">INDEX(INDIRECT($BO$9),0,COLUMNS($BQ16:DP16))</f>
        <v>0</v>
      </c>
      <c r="DQ33" s="66"/>
      <c r="DR33" s="123">
        <f ca="1">SUM(BQ33:DP33)</f>
        <v>0</v>
      </c>
      <c r="DT33" s="432" t="s">
        <v>31</v>
      </c>
      <c r="DU33" s="433"/>
      <c r="DV33" s="122">
        <f>DV31+DV32</f>
        <v>0</v>
      </c>
      <c r="DW33" s="123">
        <f t="shared" ref="DW33:FU33" si="70">DW31+DW32</f>
        <v>0</v>
      </c>
      <c r="DX33" s="123">
        <f t="shared" si="70"/>
        <v>0</v>
      </c>
      <c r="DY33" s="123">
        <f t="shared" si="70"/>
        <v>0</v>
      </c>
      <c r="DZ33" s="123">
        <f t="shared" si="70"/>
        <v>0</v>
      </c>
      <c r="EA33" s="123">
        <f t="shared" si="70"/>
        <v>0</v>
      </c>
      <c r="EB33" s="123">
        <f t="shared" si="70"/>
        <v>0</v>
      </c>
      <c r="EC33" s="123">
        <f t="shared" si="70"/>
        <v>0</v>
      </c>
      <c r="ED33" s="123">
        <f t="shared" si="70"/>
        <v>0</v>
      </c>
      <c r="EE33" s="123">
        <f t="shared" si="70"/>
        <v>0</v>
      </c>
      <c r="EF33" s="123">
        <f t="shared" si="70"/>
        <v>0</v>
      </c>
      <c r="EG33" s="123">
        <f t="shared" si="70"/>
        <v>0</v>
      </c>
      <c r="EH33" s="123">
        <f t="shared" si="70"/>
        <v>0</v>
      </c>
      <c r="EI33" s="123">
        <f t="shared" si="70"/>
        <v>0</v>
      </c>
      <c r="EJ33" s="123">
        <f t="shared" si="70"/>
        <v>0</v>
      </c>
      <c r="EK33" s="123">
        <f t="shared" si="70"/>
        <v>0</v>
      </c>
      <c r="EL33" s="123">
        <f t="shared" si="70"/>
        <v>0</v>
      </c>
      <c r="EM33" s="123">
        <f t="shared" si="70"/>
        <v>0</v>
      </c>
      <c r="EN33" s="123">
        <f t="shared" si="70"/>
        <v>0</v>
      </c>
      <c r="EO33" s="123">
        <f t="shared" si="70"/>
        <v>0</v>
      </c>
      <c r="EP33" s="123">
        <f t="shared" si="70"/>
        <v>0</v>
      </c>
      <c r="EQ33" s="123">
        <f t="shared" si="70"/>
        <v>0</v>
      </c>
      <c r="ER33" s="123">
        <f t="shared" si="70"/>
        <v>0</v>
      </c>
      <c r="ES33" s="123">
        <f t="shared" si="70"/>
        <v>0</v>
      </c>
      <c r="ET33" s="123">
        <f t="shared" si="70"/>
        <v>0</v>
      </c>
      <c r="EU33" s="123">
        <f t="shared" si="70"/>
        <v>0</v>
      </c>
      <c r="EV33" s="123">
        <f t="shared" si="70"/>
        <v>0</v>
      </c>
      <c r="EW33" s="123">
        <f t="shared" si="70"/>
        <v>0</v>
      </c>
      <c r="EX33" s="123">
        <f t="shared" si="70"/>
        <v>0</v>
      </c>
      <c r="EY33" s="123">
        <f t="shared" si="70"/>
        <v>0</v>
      </c>
      <c r="EZ33" s="123">
        <f t="shared" si="70"/>
        <v>0</v>
      </c>
      <c r="FA33" s="123">
        <f t="shared" si="70"/>
        <v>0</v>
      </c>
      <c r="FB33" s="123">
        <f t="shared" si="70"/>
        <v>0</v>
      </c>
      <c r="FC33" s="123">
        <f t="shared" si="70"/>
        <v>0</v>
      </c>
      <c r="FD33" s="123">
        <f t="shared" si="70"/>
        <v>0</v>
      </c>
      <c r="FE33" s="123">
        <f t="shared" si="70"/>
        <v>0</v>
      </c>
      <c r="FF33" s="123">
        <f t="shared" si="70"/>
        <v>0</v>
      </c>
      <c r="FG33" s="123">
        <f t="shared" si="70"/>
        <v>0</v>
      </c>
      <c r="FH33" s="123">
        <f t="shared" si="70"/>
        <v>0</v>
      </c>
      <c r="FI33" s="123">
        <f t="shared" si="70"/>
        <v>0</v>
      </c>
      <c r="FJ33" s="123">
        <f t="shared" si="70"/>
        <v>0</v>
      </c>
      <c r="FK33" s="123">
        <f t="shared" si="70"/>
        <v>0</v>
      </c>
      <c r="FL33" s="123">
        <f t="shared" si="70"/>
        <v>0</v>
      </c>
      <c r="FM33" s="123">
        <f t="shared" si="70"/>
        <v>0</v>
      </c>
      <c r="FN33" s="123">
        <f t="shared" si="70"/>
        <v>0</v>
      </c>
      <c r="FO33" s="123">
        <f t="shared" si="70"/>
        <v>0</v>
      </c>
      <c r="FP33" s="123">
        <f t="shared" si="70"/>
        <v>0</v>
      </c>
      <c r="FQ33" s="123">
        <f t="shared" si="70"/>
        <v>0</v>
      </c>
      <c r="FR33" s="123">
        <f t="shared" si="70"/>
        <v>0</v>
      </c>
      <c r="FS33" s="123">
        <f t="shared" si="70"/>
        <v>0</v>
      </c>
      <c r="FT33" s="123">
        <f t="shared" si="70"/>
        <v>0</v>
      </c>
      <c r="FU33" s="123">
        <f t="shared" si="70"/>
        <v>0</v>
      </c>
    </row>
    <row r="34" spans="1:177" s="261" customFormat="1" ht="5.25" customHeight="1" thickTop="1">
      <c r="A34" s="255"/>
      <c r="B34" s="255"/>
      <c r="C34" s="256"/>
      <c r="D34" s="257"/>
      <c r="E34" s="352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8"/>
      <c r="U34" s="258"/>
      <c r="V34" s="258"/>
      <c r="W34" s="258"/>
      <c r="X34" s="258"/>
      <c r="Y34" s="258"/>
      <c r="Z34" s="258"/>
      <c r="AA34" s="258"/>
      <c r="AB34" s="258"/>
      <c r="AC34" s="258"/>
      <c r="AD34" s="258"/>
      <c r="AE34" s="258"/>
      <c r="AF34" s="258"/>
      <c r="AG34" s="258"/>
      <c r="AH34" s="258"/>
      <c r="AI34" s="258"/>
      <c r="AJ34" s="258"/>
      <c r="AK34" s="258"/>
      <c r="AL34" s="258" t="e">
        <f>VLOOKUP(AL6+WEEKDAY(AL6,2)/WEEKDAY(AL6,2)+4-WEEKDAY(AL6,2),'Diff Dep-Rec. Semaine'!$A$2:$C$5000,3,FALSE)-VLOOKUP(AK6+WEEKDAY(AK6,2)/WEEKDAY(AK6,2)+4-WEEKDAY(AK6,2),'Diff Dep-Rec. Semaine'!$A$2:$C$5000,3,FALSE)-AL66-#REF!-#REF!-#REF!</f>
        <v>#REF!</v>
      </c>
      <c r="AM34" s="258" t="e">
        <f>VLOOKUP(AM6+WEEKDAY(AM6,2)/WEEKDAY(AM6,2)+4-WEEKDAY(AM6,2),'Diff Dep-Rec. Semaine'!$A$2:$C$5000,3,FALSE)-VLOOKUP(AL6+WEEKDAY(AL6,2)/WEEKDAY(AL6,2)+4-WEEKDAY(AL6,2),'Diff Dep-Rec. Semaine'!$A$2:$C$5000,3,FALSE)-AM66-#REF!-#REF!-#REF!</f>
        <v>#REF!</v>
      </c>
      <c r="AN34" s="258" t="e">
        <f>VLOOKUP(AN6+WEEKDAY(AN6,2)/WEEKDAY(AN6,2)+4-WEEKDAY(AN6,2),'Diff Dep-Rec. Semaine'!$A$2:$C$5000,3,FALSE)-VLOOKUP(AM6+WEEKDAY(AM6,2)/WEEKDAY(AM6,2)+4-WEEKDAY(AM6,2),'Diff Dep-Rec. Semaine'!$A$2:$C$5000,3,FALSE)-AN66-#REF!-#REF!-#REF!</f>
        <v>#REF!</v>
      </c>
      <c r="AO34" s="258" t="e">
        <f>VLOOKUP(AO6+WEEKDAY(AO6,2)/WEEKDAY(AO6,2)+4-WEEKDAY(AO6,2),'Diff Dep-Rec. Semaine'!$A$2:$C$5000,3,FALSE)-VLOOKUP(AN6+WEEKDAY(AN6,2)/WEEKDAY(AN6,2)+4-WEEKDAY(AN6,2),'Diff Dep-Rec. Semaine'!$A$2:$C$5000,3,FALSE)-AO66-#REF!-#REF!-#REF!</f>
        <v>#REF!</v>
      </c>
      <c r="AP34" s="258" t="e">
        <f>VLOOKUP(AP6+WEEKDAY(AP6,2)/WEEKDAY(AP6,2)+4-WEEKDAY(AP6,2),'Diff Dep-Rec. Semaine'!$A$2:$C$5000,3,FALSE)-VLOOKUP(AO6+WEEKDAY(AO6,2)/WEEKDAY(AO6,2)+4-WEEKDAY(AO6,2),'Diff Dep-Rec. Semaine'!$A$2:$C$5000,3,FALSE)-AP66-#REF!-#REF!-#REF!</f>
        <v>#REF!</v>
      </c>
      <c r="AQ34" s="258" t="e">
        <f>VLOOKUP(AQ6+WEEKDAY(AQ6,2)/WEEKDAY(AQ6,2)+4-WEEKDAY(AQ6,2),'Diff Dep-Rec. Semaine'!$A$2:$C$5000,3,FALSE)-VLOOKUP(AP6+WEEKDAY(AP6,2)/WEEKDAY(AP6,2)+4-WEEKDAY(AP6,2),'Diff Dep-Rec. Semaine'!$A$2:$C$5000,3,FALSE)-AQ66-#REF!-#REF!-#REF!</f>
        <v>#REF!</v>
      </c>
      <c r="AR34" s="258" t="e">
        <f>VLOOKUP(AR6+WEEKDAY(AR6,2)/WEEKDAY(AR6,2)+4-WEEKDAY(AR6,2),'Diff Dep-Rec. Semaine'!$A$2:$C$5000,3,FALSE)-VLOOKUP(AQ6+WEEKDAY(AQ6,2)/WEEKDAY(AQ6,2)+4-WEEKDAY(AQ6,2),'Diff Dep-Rec. Semaine'!$A$2:$C$5000,3,FALSE)-AR66-#REF!-#REF!-#REF!</f>
        <v>#REF!</v>
      </c>
      <c r="AS34" s="258" t="e">
        <f>VLOOKUP(AS6+WEEKDAY(AS6,2)/WEEKDAY(AS6,2)+4-WEEKDAY(AS6,2),'Diff Dep-Rec. Semaine'!$A$2:$C$5000,3,FALSE)-VLOOKUP(AR6+WEEKDAY(AR6,2)/WEEKDAY(AR6,2)+4-WEEKDAY(AR6,2),'Diff Dep-Rec. Semaine'!$A$2:$C$5000,3,FALSE)-AS66-#REF!-#REF!-#REF!</f>
        <v>#REF!</v>
      </c>
      <c r="AT34" s="258" t="e">
        <f>VLOOKUP(AT6+WEEKDAY(AT6,2)/WEEKDAY(AT6,2)+4-WEEKDAY(AT6,2),'Diff Dep-Rec. Semaine'!$A$2:$C$5000,3,FALSE)-VLOOKUP(AS6+WEEKDAY(AS6,2)/WEEKDAY(AS6,2)+4-WEEKDAY(AS6,2),'Diff Dep-Rec. Semaine'!$A$2:$C$5000,3,FALSE)-AT66-#REF!-#REF!-#REF!</f>
        <v>#REF!</v>
      </c>
      <c r="AU34" s="258" t="e">
        <f>VLOOKUP(AU6+WEEKDAY(AU6,2)/WEEKDAY(AU6,2)+4-WEEKDAY(AU6,2),'Diff Dep-Rec. Semaine'!$A$2:$C$5000,3,FALSE)-VLOOKUP(AT6+WEEKDAY(AT6,2)/WEEKDAY(AT6,2)+4-WEEKDAY(AT6,2),'Diff Dep-Rec. Semaine'!$A$2:$C$5000,3,FALSE)-AU66-#REF!-#REF!-#REF!</f>
        <v>#REF!</v>
      </c>
      <c r="AV34" s="258" t="e">
        <f>VLOOKUP(AV6+WEEKDAY(AV6,2)/WEEKDAY(AV6,2)+4-WEEKDAY(AV6,2),'Diff Dep-Rec. Semaine'!$A$2:$C$5000,3,FALSE)-VLOOKUP(AU6+WEEKDAY(AU6,2)/WEEKDAY(AU6,2)+4-WEEKDAY(AU6,2),'Diff Dep-Rec. Semaine'!$A$2:$C$5000,3,FALSE)-AV66-#REF!-#REF!-#REF!</f>
        <v>#REF!</v>
      </c>
      <c r="AW34" s="258" t="e">
        <f>VLOOKUP(AW6+WEEKDAY(AW6,2)/WEEKDAY(AW6,2)+4-WEEKDAY(AW6,2),'Diff Dep-Rec. Semaine'!$A$2:$C$5000,3,FALSE)-VLOOKUP(AV6+WEEKDAY(AV6,2)/WEEKDAY(AV6,2)+4-WEEKDAY(AV6,2),'Diff Dep-Rec. Semaine'!$A$2:$C$5000,3,FALSE)-AW66-#REF!-#REF!-#REF!</f>
        <v>#REF!</v>
      </c>
      <c r="AX34" s="258" t="e">
        <f>VLOOKUP(AX6+WEEKDAY(AX6,2)/WEEKDAY(AX6,2)+4-WEEKDAY(AX6,2),'Diff Dep-Rec. Semaine'!$A$2:$C$5000,3,FALSE)-VLOOKUP(AW6+WEEKDAY(AW6,2)/WEEKDAY(AW6,2)+4-WEEKDAY(AW6,2),'Diff Dep-Rec. Semaine'!$A$2:$C$5000,3,FALSE)-AX66-#REF!-#REF!-#REF!</f>
        <v>#REF!</v>
      </c>
      <c r="AY34" s="258" t="e">
        <f>VLOOKUP(AY6+WEEKDAY(AY6,2)/WEEKDAY(AY6,2)+4-WEEKDAY(AY6,2),'Diff Dep-Rec. Semaine'!$A$2:$C$5000,3,FALSE)-VLOOKUP(AX6+WEEKDAY(AX6,2)/WEEKDAY(AX6,2)+4-WEEKDAY(AX6,2),'Diff Dep-Rec. Semaine'!$A$2:$C$5000,3,FALSE)-AY66-#REF!-#REF!-#REF!</f>
        <v>#REF!</v>
      </c>
      <c r="AZ34" s="258" t="e">
        <f>VLOOKUP(AZ6+WEEKDAY(AZ6,2)/WEEKDAY(AZ6,2)+4-WEEKDAY(AZ6,2),'Diff Dep-Rec. Semaine'!$A$2:$C$5000,3,FALSE)-VLOOKUP(AY6+WEEKDAY(AY6,2)/WEEKDAY(AY6,2)+4-WEEKDAY(AY6,2),'Diff Dep-Rec. Semaine'!$A$2:$C$5000,3,FALSE)-AZ66-#REF!-#REF!-#REF!</f>
        <v>#REF!</v>
      </c>
      <c r="BA34" s="258" t="e">
        <f>VLOOKUP(BA6+WEEKDAY(BA6,2)/WEEKDAY(BA6,2)+4-WEEKDAY(BA6,2),'Diff Dep-Rec. Semaine'!$A$2:$C$5000,3,FALSE)-VLOOKUP(AZ6+WEEKDAY(AZ6,2)/WEEKDAY(AZ6,2)+4-WEEKDAY(AZ6,2),'Diff Dep-Rec. Semaine'!$A$2:$C$5000,3,FALSE)-BA66-#REF!-#REF!-#REF!</f>
        <v>#REF!</v>
      </c>
      <c r="BB34" s="258" t="e">
        <f>VLOOKUP(BB6+WEEKDAY(BB6,2)/WEEKDAY(BB6,2)+4-WEEKDAY(BB6,2),'Diff Dep-Rec. Semaine'!$A$2:$C$5000,3,FALSE)-VLOOKUP(BA6+WEEKDAY(BA6,2)/WEEKDAY(BA6,2)+4-WEEKDAY(BA6,2),'Diff Dep-Rec. Semaine'!$A$2:$C$5000,3,FALSE)-BB66-#REF!-#REF!-#REF!</f>
        <v>#REF!</v>
      </c>
      <c r="BC34" s="258" t="e">
        <f>VLOOKUP(BC6+WEEKDAY(BC6,2)/WEEKDAY(BC6,2)+4-WEEKDAY(BC6,2),'Diff Dep-Rec. Semaine'!$A$2:$C$5000,3,FALSE)-VLOOKUP(BB6+WEEKDAY(BB6,2)/WEEKDAY(BB6,2)+4-WEEKDAY(BB6,2),'Diff Dep-Rec. Semaine'!$A$2:$C$5000,3,FALSE)-BC66-#REF!-#REF!-#REF!</f>
        <v>#REF!</v>
      </c>
      <c r="BD34" s="258" t="e">
        <f>VLOOKUP(BD6+WEEKDAY(BD6,2)/WEEKDAY(BD6,2)+4-WEEKDAY(BD6,2),'Diff Dep-Rec. Semaine'!$A$2:$C$5000,3,FALSE)-VLOOKUP(BC6+WEEKDAY(BC6,2)/WEEKDAY(BC6,2)+4-WEEKDAY(BC6,2),'Diff Dep-Rec. Semaine'!$A$2:$C$5000,3,FALSE)-BD66-#REF!-#REF!-#REF!</f>
        <v>#REF!</v>
      </c>
      <c r="BE34" s="259" t="e">
        <f>VLOOKUP(BE6+WEEKDAY(BE6,2)/WEEKDAY(BE6,2)+4-WEEKDAY(BE6,2),'Diff Dep-Rec. Semaine'!$A$2:$C$5000,3,FALSE)-VLOOKUP(BD6+WEEKDAY(BD6,2)/WEEKDAY(BD6,2)+4-WEEKDAY(BD6,2),'Diff Dep-Rec. Semaine'!$A$2:$C$5000,3,FALSE)-BE66-#REF!-#REF!-#REF!</f>
        <v>#REF!</v>
      </c>
      <c r="BF34" s="252"/>
      <c r="BG34" s="260"/>
      <c r="BO34" s="256"/>
      <c r="BP34" s="257"/>
      <c r="BQ34" s="258"/>
      <c r="BR34" s="258"/>
      <c r="BS34" s="258"/>
      <c r="BT34" s="258"/>
      <c r="BU34" s="258"/>
      <c r="BV34" s="258"/>
      <c r="BW34" s="258"/>
      <c r="BX34" s="258"/>
      <c r="BY34" s="258"/>
      <c r="BZ34" s="258"/>
      <c r="CA34" s="258"/>
      <c r="CB34" s="258"/>
      <c r="CC34" s="258"/>
      <c r="CD34" s="258"/>
      <c r="CE34" s="258"/>
      <c r="CF34" s="258"/>
      <c r="CG34" s="258"/>
      <c r="CH34" s="258"/>
      <c r="CI34" s="258"/>
      <c r="CJ34" s="258"/>
      <c r="CK34" s="258"/>
      <c r="CL34" s="258"/>
      <c r="CM34" s="258"/>
      <c r="CN34" s="258"/>
      <c r="CO34" s="258"/>
      <c r="CP34" s="258"/>
      <c r="CQ34" s="258"/>
      <c r="CR34" s="258"/>
      <c r="CS34" s="258"/>
      <c r="CT34" s="258"/>
      <c r="CU34" s="258"/>
      <c r="CV34" s="258"/>
      <c r="CW34" s="258"/>
      <c r="CX34" s="258"/>
      <c r="CY34" s="258"/>
      <c r="CZ34" s="258"/>
      <c r="DA34" s="258"/>
      <c r="DB34" s="258"/>
      <c r="DC34" s="258"/>
      <c r="DD34" s="258"/>
      <c r="DE34" s="258"/>
      <c r="DF34" s="258"/>
      <c r="DG34" s="258"/>
      <c r="DH34" s="258"/>
      <c r="DI34" s="258"/>
      <c r="DJ34" s="258"/>
      <c r="DK34" s="258"/>
      <c r="DL34" s="258"/>
      <c r="DM34" s="258"/>
      <c r="DN34" s="258"/>
      <c r="DO34" s="258"/>
      <c r="DP34" s="259"/>
      <c r="DQ34" s="252"/>
      <c r="DR34" s="260"/>
      <c r="DT34" s="256"/>
      <c r="DU34" s="257"/>
      <c r="DV34" s="258"/>
      <c r="DW34" s="258"/>
      <c r="DX34" s="258"/>
      <c r="DY34" s="258"/>
      <c r="DZ34" s="258"/>
      <c r="EA34" s="258"/>
      <c r="EB34" s="258"/>
      <c r="EC34" s="258"/>
      <c r="ED34" s="258"/>
      <c r="EE34" s="258"/>
      <c r="EF34" s="258"/>
      <c r="EG34" s="258"/>
      <c r="EH34" s="258"/>
      <c r="EI34" s="258"/>
      <c r="EJ34" s="258"/>
      <c r="EK34" s="258"/>
      <c r="EL34" s="258"/>
      <c r="EM34" s="258"/>
      <c r="EN34" s="258"/>
      <c r="EO34" s="258"/>
      <c r="EP34" s="258"/>
      <c r="EQ34" s="258"/>
      <c r="ER34" s="258"/>
      <c r="ES34" s="258"/>
      <c r="ET34" s="258"/>
      <c r="EU34" s="258"/>
      <c r="EV34" s="258"/>
      <c r="EW34" s="258"/>
      <c r="EX34" s="258"/>
      <c r="EY34" s="258"/>
      <c r="EZ34" s="258"/>
      <c r="FA34" s="258"/>
      <c r="FB34" s="258"/>
      <c r="FC34" s="258"/>
      <c r="FD34" s="258"/>
      <c r="FE34" s="258"/>
      <c r="FF34" s="258"/>
      <c r="FG34" s="258"/>
      <c r="FH34" s="258"/>
      <c r="FI34" s="258"/>
      <c r="FJ34" s="258"/>
      <c r="FK34" s="258"/>
      <c r="FL34" s="258"/>
      <c r="FM34" s="258"/>
      <c r="FN34" s="258"/>
      <c r="FO34" s="258"/>
      <c r="FP34" s="258"/>
      <c r="FQ34" s="258"/>
      <c r="FR34" s="258"/>
      <c r="FS34" s="258"/>
      <c r="FT34" s="258"/>
      <c r="FU34" s="259"/>
    </row>
    <row r="35" spans="1:177" ht="15" customHeight="1">
      <c r="B35" s="174"/>
      <c r="C35" s="190"/>
      <c r="D35" s="162"/>
      <c r="E35" s="347"/>
      <c r="F35" s="163"/>
      <c r="G35" s="164"/>
      <c r="H35" s="164"/>
      <c r="I35" s="164"/>
      <c r="J35" s="164"/>
      <c r="K35" s="164"/>
      <c r="L35" s="164"/>
      <c r="M35" s="164"/>
      <c r="N35" s="164"/>
      <c r="O35" s="191"/>
      <c r="P35" s="164"/>
      <c r="Q35" s="164"/>
      <c r="R35" s="164"/>
      <c r="S35" s="164"/>
      <c r="T35" s="164"/>
      <c r="U35" s="164"/>
      <c r="V35" s="164"/>
      <c r="W35" s="164"/>
      <c r="X35" s="164"/>
      <c r="Y35" s="164"/>
      <c r="Z35" s="164"/>
      <c r="AA35" s="164"/>
      <c r="AB35" s="164"/>
      <c r="AC35" s="164"/>
      <c r="AD35" s="164"/>
      <c r="AE35" s="164"/>
      <c r="AF35" s="164"/>
      <c r="AG35" s="164"/>
      <c r="AH35" s="164"/>
      <c r="AI35" s="164"/>
      <c r="AJ35" s="164"/>
      <c r="AK35" s="164"/>
      <c r="AL35" s="164"/>
      <c r="AM35" s="164"/>
      <c r="AN35" s="164"/>
      <c r="AO35" s="164"/>
      <c r="AP35" s="164"/>
      <c r="AQ35" s="164"/>
      <c r="AR35" s="164"/>
      <c r="AS35" s="164"/>
      <c r="AT35" s="164"/>
      <c r="AU35" s="164"/>
      <c r="AV35" s="164"/>
      <c r="AW35" s="164"/>
      <c r="AX35" s="164"/>
      <c r="AY35" s="164"/>
      <c r="AZ35" s="164"/>
      <c r="BA35" s="164"/>
      <c r="BB35" s="164"/>
      <c r="BC35" s="164"/>
      <c r="BD35" s="164"/>
      <c r="BE35" s="165"/>
      <c r="BG35" s="192"/>
      <c r="BO35" s="190"/>
      <c r="BP35" s="162"/>
      <c r="BQ35" s="163"/>
      <c r="BR35" s="164"/>
      <c r="BS35" s="164"/>
      <c r="BT35" s="164"/>
      <c r="BU35" s="164"/>
      <c r="BV35" s="164"/>
      <c r="BW35" s="164"/>
      <c r="BX35" s="164"/>
      <c r="BY35" s="164"/>
      <c r="BZ35" s="164"/>
      <c r="CA35" s="164"/>
      <c r="CB35" s="164"/>
      <c r="CC35" s="164"/>
      <c r="CD35" s="164"/>
      <c r="CE35" s="164"/>
      <c r="CF35" s="164"/>
      <c r="CG35" s="164"/>
      <c r="CH35" s="164"/>
      <c r="CI35" s="164"/>
      <c r="CJ35" s="164"/>
      <c r="CK35" s="164"/>
      <c r="CL35" s="164"/>
      <c r="CM35" s="164"/>
      <c r="CN35" s="164"/>
      <c r="CO35" s="164"/>
      <c r="CP35" s="164"/>
      <c r="CQ35" s="164"/>
      <c r="CR35" s="164"/>
      <c r="CS35" s="164"/>
      <c r="CT35" s="164"/>
      <c r="CU35" s="164"/>
      <c r="CV35" s="164"/>
      <c r="CW35" s="164"/>
      <c r="CX35" s="164"/>
      <c r="CY35" s="164"/>
      <c r="CZ35" s="164"/>
      <c r="DA35" s="164"/>
      <c r="DB35" s="164"/>
      <c r="DC35" s="164"/>
      <c r="DD35" s="164"/>
      <c r="DE35" s="164"/>
      <c r="DF35" s="164"/>
      <c r="DG35" s="164"/>
      <c r="DH35" s="164"/>
      <c r="DI35" s="164"/>
      <c r="DJ35" s="164"/>
      <c r="DK35" s="164"/>
      <c r="DL35" s="164"/>
      <c r="DM35" s="164"/>
      <c r="DN35" s="164"/>
      <c r="DO35" s="164"/>
      <c r="DP35" s="165"/>
      <c r="DQ35" s="66"/>
      <c r="DR35" s="192"/>
      <c r="DT35" s="190"/>
      <c r="DU35" s="162"/>
      <c r="DV35" s="163"/>
      <c r="DW35" s="164"/>
      <c r="DX35" s="164"/>
      <c r="DY35" s="164"/>
      <c r="DZ35" s="164"/>
      <c r="EA35" s="164"/>
      <c r="EB35" s="164"/>
      <c r="EC35" s="164"/>
      <c r="ED35" s="164"/>
      <c r="EE35" s="164"/>
      <c r="EF35" s="164"/>
      <c r="EG35" s="164"/>
      <c r="EH35" s="164"/>
      <c r="EI35" s="164"/>
      <c r="EJ35" s="164"/>
      <c r="EK35" s="164"/>
      <c r="EL35" s="164"/>
      <c r="EM35" s="164"/>
      <c r="EN35" s="164"/>
      <c r="EO35" s="164"/>
      <c r="EP35" s="164"/>
      <c r="EQ35" s="164"/>
      <c r="ER35" s="164"/>
      <c r="ES35" s="164"/>
      <c r="ET35" s="164"/>
      <c r="EU35" s="164"/>
      <c r="EV35" s="164"/>
      <c r="EW35" s="164"/>
      <c r="EX35" s="164"/>
      <c r="EY35" s="164"/>
      <c r="EZ35" s="164"/>
      <c r="FA35" s="164"/>
      <c r="FB35" s="164"/>
      <c r="FC35" s="164"/>
      <c r="FD35" s="164"/>
      <c r="FE35" s="164"/>
      <c r="FF35" s="164"/>
      <c r="FG35" s="164"/>
      <c r="FH35" s="164"/>
      <c r="FI35" s="164"/>
      <c r="FJ35" s="164"/>
      <c r="FK35" s="164"/>
      <c r="FL35" s="164"/>
      <c r="FM35" s="164"/>
      <c r="FN35" s="164"/>
      <c r="FO35" s="164"/>
      <c r="FP35" s="164"/>
      <c r="FQ35" s="164"/>
      <c r="FR35" s="164"/>
      <c r="FS35" s="164"/>
      <c r="FT35" s="164"/>
      <c r="FU35" s="165"/>
    </row>
    <row r="36" spans="1:177" s="77" customFormat="1" ht="3.75" customHeight="1" thickBot="1">
      <c r="A36" s="174"/>
      <c r="B36" s="174"/>
      <c r="C36" s="193"/>
      <c r="D36" s="194"/>
      <c r="E36" s="347"/>
      <c r="F36" s="182"/>
      <c r="G36" s="182"/>
      <c r="H36" s="182"/>
      <c r="I36" s="182"/>
      <c r="J36" s="182"/>
      <c r="K36" s="182"/>
      <c r="L36" s="182"/>
      <c r="M36" s="182"/>
      <c r="N36" s="182"/>
      <c r="O36" s="182"/>
      <c r="P36" s="182"/>
      <c r="Q36" s="182"/>
      <c r="R36" s="182"/>
      <c r="S36" s="182"/>
      <c r="T36" s="182"/>
      <c r="U36" s="182"/>
      <c r="V36" s="182"/>
      <c r="W36" s="182"/>
      <c r="X36" s="182"/>
      <c r="Y36" s="182"/>
      <c r="Z36" s="182"/>
      <c r="AA36" s="182"/>
      <c r="AB36" s="182"/>
      <c r="AC36" s="182"/>
      <c r="AD36" s="182"/>
      <c r="AE36" s="182"/>
      <c r="AF36" s="182"/>
      <c r="AG36" s="182"/>
      <c r="AH36" s="182"/>
      <c r="AI36" s="182"/>
      <c r="AJ36" s="182"/>
      <c r="AK36" s="182"/>
      <c r="AL36" s="182"/>
      <c r="AM36" s="182"/>
      <c r="AN36" s="182"/>
      <c r="AO36" s="182"/>
      <c r="AP36" s="182"/>
      <c r="AQ36" s="182"/>
      <c r="AR36" s="182"/>
      <c r="AS36" s="182"/>
      <c r="AT36" s="182"/>
      <c r="AU36" s="182"/>
      <c r="AV36" s="182"/>
      <c r="AW36" s="182"/>
      <c r="AX36" s="182"/>
      <c r="AY36" s="182"/>
      <c r="AZ36" s="182"/>
      <c r="BA36" s="182"/>
      <c r="BB36" s="182"/>
      <c r="BC36" s="182"/>
      <c r="BD36" s="182"/>
      <c r="BE36" s="183"/>
      <c r="BF36" s="66"/>
      <c r="BG36" s="159"/>
      <c r="BO36" s="193"/>
      <c r="BP36" s="194"/>
      <c r="BQ36" s="182"/>
      <c r="BR36" s="182"/>
      <c r="BS36" s="182"/>
      <c r="BT36" s="182"/>
      <c r="BU36" s="182"/>
      <c r="BV36" s="182"/>
      <c r="BW36" s="182"/>
      <c r="BX36" s="182"/>
      <c r="BY36" s="182"/>
      <c r="BZ36" s="182"/>
      <c r="CA36" s="182"/>
      <c r="CB36" s="182"/>
      <c r="CC36" s="182"/>
      <c r="CD36" s="182"/>
      <c r="CE36" s="182"/>
      <c r="CF36" s="182"/>
      <c r="CG36" s="182"/>
      <c r="CH36" s="182"/>
      <c r="CI36" s="182"/>
      <c r="CJ36" s="182"/>
      <c r="CK36" s="182"/>
      <c r="CL36" s="182"/>
      <c r="CM36" s="182"/>
      <c r="CN36" s="182"/>
      <c r="CO36" s="182"/>
      <c r="CP36" s="182"/>
      <c r="CQ36" s="182"/>
      <c r="CR36" s="182"/>
      <c r="CS36" s="182"/>
      <c r="CT36" s="182"/>
      <c r="CU36" s="182"/>
      <c r="CV36" s="182"/>
      <c r="CW36" s="182"/>
      <c r="CX36" s="182"/>
      <c r="CY36" s="182"/>
      <c r="CZ36" s="182"/>
      <c r="DA36" s="182"/>
      <c r="DB36" s="182"/>
      <c r="DC36" s="182"/>
      <c r="DD36" s="182"/>
      <c r="DE36" s="182"/>
      <c r="DF36" s="182"/>
      <c r="DG36" s="182"/>
      <c r="DH36" s="182"/>
      <c r="DI36" s="182"/>
      <c r="DJ36" s="182"/>
      <c r="DK36" s="182"/>
      <c r="DL36" s="182"/>
      <c r="DM36" s="182"/>
      <c r="DN36" s="182"/>
      <c r="DO36" s="182"/>
      <c r="DP36" s="183"/>
      <c r="DQ36" s="66"/>
      <c r="DR36" s="159"/>
      <c r="DT36" s="193"/>
      <c r="DU36" s="194"/>
      <c r="DV36" s="182"/>
      <c r="DW36" s="182"/>
      <c r="DX36" s="182"/>
      <c r="DY36" s="182"/>
      <c r="DZ36" s="182"/>
      <c r="EA36" s="182"/>
      <c r="EB36" s="182"/>
      <c r="EC36" s="182"/>
      <c r="ED36" s="182"/>
      <c r="EE36" s="182"/>
      <c r="EF36" s="182"/>
      <c r="EG36" s="182"/>
      <c r="EH36" s="182"/>
      <c r="EI36" s="182"/>
      <c r="EJ36" s="182"/>
      <c r="EK36" s="182"/>
      <c r="EL36" s="182"/>
      <c r="EM36" s="182"/>
      <c r="EN36" s="182"/>
      <c r="EO36" s="182"/>
      <c r="EP36" s="182"/>
      <c r="EQ36" s="182"/>
      <c r="ER36" s="182"/>
      <c r="ES36" s="182"/>
      <c r="ET36" s="182"/>
      <c r="EU36" s="182"/>
      <c r="EV36" s="182"/>
      <c r="EW36" s="182"/>
      <c r="EX36" s="182"/>
      <c r="EY36" s="182"/>
      <c r="EZ36" s="182"/>
      <c r="FA36" s="182"/>
      <c r="FB36" s="182"/>
      <c r="FC36" s="182"/>
      <c r="FD36" s="182"/>
      <c r="FE36" s="182"/>
      <c r="FF36" s="182"/>
      <c r="FG36" s="182"/>
      <c r="FH36" s="182"/>
      <c r="FI36" s="182"/>
      <c r="FJ36" s="182"/>
      <c r="FK36" s="182"/>
      <c r="FL36" s="182"/>
      <c r="FM36" s="182"/>
      <c r="FN36" s="182"/>
      <c r="FO36" s="182"/>
      <c r="FP36" s="182"/>
      <c r="FQ36" s="182"/>
      <c r="FR36" s="182"/>
      <c r="FS36" s="182"/>
      <c r="FT36" s="182"/>
      <c r="FU36" s="183"/>
    </row>
    <row r="37" spans="1:177" ht="14.25" thickTop="1" thickBot="1">
      <c r="B37" s="174"/>
      <c r="C37" s="355" t="s">
        <v>8</v>
      </c>
      <c r="D37" s="356"/>
      <c r="E37" s="347"/>
      <c r="F37" s="333">
        <f>SUM(F39:F45)</f>
        <v>0</v>
      </c>
      <c r="G37" s="333">
        <f t="shared" ref="G37:BE37" si="71">SUM(G39:G45)</f>
        <v>0</v>
      </c>
      <c r="H37" s="333">
        <f t="shared" si="71"/>
        <v>0</v>
      </c>
      <c r="I37" s="333">
        <f t="shared" si="71"/>
        <v>0</v>
      </c>
      <c r="J37" s="333">
        <f t="shared" si="71"/>
        <v>0</v>
      </c>
      <c r="K37" s="333">
        <f t="shared" si="71"/>
        <v>0</v>
      </c>
      <c r="L37" s="333">
        <f t="shared" si="71"/>
        <v>0</v>
      </c>
      <c r="M37" s="333">
        <f t="shared" si="71"/>
        <v>0</v>
      </c>
      <c r="N37" s="333">
        <f t="shared" si="71"/>
        <v>0</v>
      </c>
      <c r="O37" s="333">
        <f t="shared" si="71"/>
        <v>0</v>
      </c>
      <c r="P37" s="333">
        <f t="shared" si="71"/>
        <v>0</v>
      </c>
      <c r="Q37" s="333">
        <f t="shared" si="71"/>
        <v>0</v>
      </c>
      <c r="R37" s="333">
        <f t="shared" si="71"/>
        <v>0</v>
      </c>
      <c r="S37" s="333">
        <f t="shared" si="71"/>
        <v>0</v>
      </c>
      <c r="T37" s="333">
        <f t="shared" si="71"/>
        <v>0</v>
      </c>
      <c r="U37" s="333">
        <f t="shared" si="71"/>
        <v>0</v>
      </c>
      <c r="V37" s="333">
        <f t="shared" si="71"/>
        <v>0</v>
      </c>
      <c r="W37" s="333">
        <f t="shared" si="71"/>
        <v>0</v>
      </c>
      <c r="X37" s="333">
        <f t="shared" si="71"/>
        <v>0</v>
      </c>
      <c r="Y37" s="333">
        <f t="shared" si="71"/>
        <v>0</v>
      </c>
      <c r="Z37" s="333">
        <f t="shared" si="71"/>
        <v>0</v>
      </c>
      <c r="AA37" s="333">
        <f t="shared" si="71"/>
        <v>0</v>
      </c>
      <c r="AB37" s="333">
        <f t="shared" si="71"/>
        <v>0</v>
      </c>
      <c r="AC37" s="333">
        <f t="shared" si="71"/>
        <v>0</v>
      </c>
      <c r="AD37" s="333">
        <f t="shared" si="71"/>
        <v>0</v>
      </c>
      <c r="AE37" s="333">
        <f t="shared" si="71"/>
        <v>0</v>
      </c>
      <c r="AF37" s="333">
        <f t="shared" si="71"/>
        <v>0</v>
      </c>
      <c r="AG37" s="333">
        <f t="shared" si="71"/>
        <v>0</v>
      </c>
      <c r="AH37" s="333">
        <f t="shared" si="71"/>
        <v>0</v>
      </c>
      <c r="AI37" s="333">
        <f t="shared" si="71"/>
        <v>0</v>
      </c>
      <c r="AJ37" s="333">
        <f t="shared" si="71"/>
        <v>0</v>
      </c>
      <c r="AK37" s="333">
        <f t="shared" si="71"/>
        <v>0</v>
      </c>
      <c r="AL37" s="333">
        <f t="shared" si="71"/>
        <v>0</v>
      </c>
      <c r="AM37" s="333">
        <f t="shared" si="71"/>
        <v>0</v>
      </c>
      <c r="AN37" s="333">
        <f t="shared" si="71"/>
        <v>0</v>
      </c>
      <c r="AO37" s="333">
        <f t="shared" si="71"/>
        <v>0</v>
      </c>
      <c r="AP37" s="333">
        <f t="shared" si="71"/>
        <v>0</v>
      </c>
      <c r="AQ37" s="333">
        <f t="shared" si="71"/>
        <v>0</v>
      </c>
      <c r="AR37" s="333">
        <f t="shared" si="71"/>
        <v>0</v>
      </c>
      <c r="AS37" s="333">
        <f t="shared" si="71"/>
        <v>0</v>
      </c>
      <c r="AT37" s="333">
        <f t="shared" si="71"/>
        <v>0</v>
      </c>
      <c r="AU37" s="333">
        <f t="shared" si="71"/>
        <v>0</v>
      </c>
      <c r="AV37" s="333">
        <f t="shared" si="71"/>
        <v>0</v>
      </c>
      <c r="AW37" s="333">
        <f t="shared" si="71"/>
        <v>0</v>
      </c>
      <c r="AX37" s="333">
        <f t="shared" si="71"/>
        <v>0</v>
      </c>
      <c r="AY37" s="333">
        <f t="shared" si="71"/>
        <v>0</v>
      </c>
      <c r="AZ37" s="333">
        <f t="shared" si="71"/>
        <v>0</v>
      </c>
      <c r="BA37" s="333">
        <f t="shared" si="71"/>
        <v>0</v>
      </c>
      <c r="BB37" s="333">
        <f t="shared" si="71"/>
        <v>0</v>
      </c>
      <c r="BC37" s="333">
        <f t="shared" si="71"/>
        <v>0</v>
      </c>
      <c r="BD37" s="333">
        <f t="shared" si="71"/>
        <v>0</v>
      </c>
      <c r="BE37" s="333">
        <f t="shared" si="71"/>
        <v>0</v>
      </c>
      <c r="BG37" s="121">
        <f>+SUM(F37:BE37)</f>
        <v>0</v>
      </c>
      <c r="BO37" s="367" t="s">
        <v>8</v>
      </c>
      <c r="BP37" s="368"/>
      <c r="BQ37" s="122">
        <f ca="1">INDEX(INDIRECT($BO$9),0,COLUMNS($BQ16:BQ16))</f>
        <v>0</v>
      </c>
      <c r="BR37" s="123">
        <f ca="1">INDEX(INDIRECT($BO$9),0,COLUMNS($BQ16:BR16))</f>
        <v>0</v>
      </c>
      <c r="BS37" s="123">
        <f ca="1">INDEX(INDIRECT($BO$9),0,COLUMNS($BQ16:BS16))</f>
        <v>0</v>
      </c>
      <c r="BT37" s="123">
        <f ca="1">INDEX(INDIRECT($BO$9),0,COLUMNS($BQ16:BT16))</f>
        <v>0</v>
      </c>
      <c r="BU37" s="123">
        <f ca="1">INDEX(INDIRECT($BO$9),0,COLUMNS($BQ16:BU16))</f>
        <v>0</v>
      </c>
      <c r="BV37" s="123">
        <f ca="1">INDEX(INDIRECT($BO$9),0,COLUMNS($BQ16:BV16))</f>
        <v>0</v>
      </c>
      <c r="BW37" s="123">
        <f ca="1">INDEX(INDIRECT($BO$9),0,COLUMNS($BQ16:BW16))</f>
        <v>0</v>
      </c>
      <c r="BX37" s="123">
        <f ca="1">INDEX(INDIRECT($BO$9),0,COLUMNS($BQ16:BX16))</f>
        <v>0</v>
      </c>
      <c r="BY37" s="123">
        <f ca="1">INDEX(INDIRECT($BO$9),0,COLUMNS($BQ16:BY16))</f>
        <v>0</v>
      </c>
      <c r="BZ37" s="123">
        <f ca="1">INDEX(INDIRECT($BO$9),0,COLUMNS($BQ16:BZ16))</f>
        <v>0</v>
      </c>
      <c r="CA37" s="123">
        <f ca="1">INDEX(INDIRECT($BO$9),0,COLUMNS($BQ16:CA16))</f>
        <v>0</v>
      </c>
      <c r="CB37" s="123">
        <f ca="1">INDEX(INDIRECT($BO$9),0,COLUMNS($BQ16:CB16))</f>
        <v>0</v>
      </c>
      <c r="CC37" s="123">
        <f ca="1">INDEX(INDIRECT($BO$9),0,COLUMNS($BQ16:CC16))</f>
        <v>0</v>
      </c>
      <c r="CD37" s="123">
        <f ca="1">INDEX(INDIRECT($BO$9),0,COLUMNS($BQ16:CD16))</f>
        <v>0</v>
      </c>
      <c r="CE37" s="123">
        <f ca="1">INDEX(INDIRECT($BO$9),0,COLUMNS($BQ16:CE16))</f>
        <v>0</v>
      </c>
      <c r="CF37" s="123">
        <f ca="1">INDEX(INDIRECT($BO$9),0,COLUMNS($BQ16:CF16))</f>
        <v>0</v>
      </c>
      <c r="CG37" s="123">
        <f ca="1">INDEX(INDIRECT($BO$9),0,COLUMNS($BQ16:CG16))</f>
        <v>0</v>
      </c>
      <c r="CH37" s="123">
        <f ca="1">INDEX(INDIRECT($BO$9),0,COLUMNS($BQ16:CH16))</f>
        <v>0</v>
      </c>
      <c r="CI37" s="123">
        <f ca="1">INDEX(INDIRECT($BO$9),0,COLUMNS($BQ16:CI16))</f>
        <v>0</v>
      </c>
      <c r="CJ37" s="123">
        <f ca="1">INDEX(INDIRECT($BO$9),0,COLUMNS($BQ16:CJ16))</f>
        <v>0</v>
      </c>
      <c r="CK37" s="123">
        <f ca="1">INDEX(INDIRECT($BO$9),0,COLUMNS($BQ16:CK16))</f>
        <v>0</v>
      </c>
      <c r="CL37" s="123">
        <f ca="1">INDEX(INDIRECT($BO$9),0,COLUMNS($BQ16:CL16))</f>
        <v>0</v>
      </c>
      <c r="CM37" s="123">
        <f ca="1">INDEX(INDIRECT($BO$9),0,COLUMNS($BQ16:CM16))</f>
        <v>0</v>
      </c>
      <c r="CN37" s="123">
        <f ca="1">INDEX(INDIRECT($BO$9),0,COLUMNS($BQ16:CN16))</f>
        <v>0</v>
      </c>
      <c r="CO37" s="123">
        <f ca="1">INDEX(INDIRECT($BO$9),0,COLUMNS($BQ16:CO16))</f>
        <v>0</v>
      </c>
      <c r="CP37" s="123">
        <f ca="1">INDEX(INDIRECT($BO$9),0,COLUMNS($BQ16:CP16))</f>
        <v>0</v>
      </c>
      <c r="CQ37" s="123">
        <f ca="1">INDEX(INDIRECT($BO$9),0,COLUMNS($BQ16:CQ16))</f>
        <v>0</v>
      </c>
      <c r="CR37" s="123">
        <f ca="1">INDEX(INDIRECT($BO$9),0,COLUMNS($BQ16:CR16))</f>
        <v>0</v>
      </c>
      <c r="CS37" s="123">
        <f ca="1">INDEX(INDIRECT($BO$9),0,COLUMNS($BQ16:CS16))</f>
        <v>0</v>
      </c>
      <c r="CT37" s="123">
        <f ca="1">INDEX(INDIRECT($BO$9),0,COLUMNS($BQ16:CT16))</f>
        <v>0</v>
      </c>
      <c r="CU37" s="123">
        <f ca="1">INDEX(INDIRECT($BO$9),0,COLUMNS($BQ16:CU16))</f>
        <v>0</v>
      </c>
      <c r="CV37" s="123">
        <f ca="1">INDEX(INDIRECT($BO$9),0,COLUMNS($BQ16:CV16))</f>
        <v>0</v>
      </c>
      <c r="CW37" s="123">
        <f ca="1">INDEX(INDIRECT($BO$9),0,COLUMNS($BQ16:CW16))</f>
        <v>0</v>
      </c>
      <c r="CX37" s="123">
        <f ca="1">INDEX(INDIRECT($BO$9),0,COLUMNS($BQ16:CX16))</f>
        <v>0</v>
      </c>
      <c r="CY37" s="123">
        <f ca="1">INDEX(INDIRECT($BO$9),0,COLUMNS($BQ16:CY16))</f>
        <v>0</v>
      </c>
      <c r="CZ37" s="123">
        <f ca="1">INDEX(INDIRECT($BO$9),0,COLUMNS($BQ16:CZ16))</f>
        <v>0</v>
      </c>
      <c r="DA37" s="123">
        <f ca="1">INDEX(INDIRECT($BO$9),0,COLUMNS($BQ16:DA16))</f>
        <v>0</v>
      </c>
      <c r="DB37" s="123">
        <f ca="1">INDEX(INDIRECT($BO$9),0,COLUMNS($BQ16:DB16))</f>
        <v>0</v>
      </c>
      <c r="DC37" s="123">
        <f ca="1">INDEX(INDIRECT($BO$9),0,COLUMNS($BQ16:DC16))</f>
        <v>0</v>
      </c>
      <c r="DD37" s="123">
        <f ca="1">INDEX(INDIRECT($BO$9),0,COLUMNS($BQ16:DD16))</f>
        <v>0</v>
      </c>
      <c r="DE37" s="123">
        <f ca="1">INDEX(INDIRECT($BO$9),0,COLUMNS($BQ16:DE16))</f>
        <v>0</v>
      </c>
      <c r="DF37" s="123">
        <f ca="1">INDEX(INDIRECT($BO$9),0,COLUMNS($BQ16:DF16))</f>
        <v>0</v>
      </c>
      <c r="DG37" s="123">
        <f ca="1">INDEX(INDIRECT($BO$9),0,COLUMNS($BQ16:DG16))</f>
        <v>0</v>
      </c>
      <c r="DH37" s="123">
        <f ca="1">INDEX(INDIRECT($BO$9),0,COLUMNS($BQ16:DH16))</f>
        <v>0</v>
      </c>
      <c r="DI37" s="123">
        <f ca="1">INDEX(INDIRECT($BO$9),0,COLUMNS($BQ16:DI16))</f>
        <v>0</v>
      </c>
      <c r="DJ37" s="123">
        <f ca="1">INDEX(INDIRECT($BO$9),0,COLUMNS($BQ16:DJ16))</f>
        <v>0</v>
      </c>
      <c r="DK37" s="123">
        <f ca="1">INDEX(INDIRECT($BO$9),0,COLUMNS($BQ16:DK16))</f>
        <v>0</v>
      </c>
      <c r="DL37" s="123">
        <f ca="1">INDEX(INDIRECT($BO$9),0,COLUMNS($BQ16:DL16))</f>
        <v>0</v>
      </c>
      <c r="DM37" s="123">
        <f ca="1">INDEX(INDIRECT($BO$9),0,COLUMNS($BQ16:DM16))</f>
        <v>0</v>
      </c>
      <c r="DN37" s="123">
        <f ca="1">INDEX(INDIRECT($BO$9),0,COLUMNS($BQ16:DN16))</f>
        <v>0</v>
      </c>
      <c r="DO37" s="123">
        <f ca="1">INDEX(INDIRECT($BO$9),0,COLUMNS($BQ16:DO16))</f>
        <v>0</v>
      </c>
      <c r="DP37" s="123">
        <f ca="1">INDEX(INDIRECT($BO$9),0,COLUMNS($BQ16:DP16))</f>
        <v>0</v>
      </c>
      <c r="DQ37" s="66"/>
      <c r="DR37" s="123">
        <f ca="1">+SUM(BQ37:DP37)</f>
        <v>0</v>
      </c>
      <c r="DT37" s="421" t="s">
        <v>8</v>
      </c>
      <c r="DU37" s="376"/>
      <c r="DV37" s="122">
        <f>SUM(DV39:DV45)</f>
        <v>0</v>
      </c>
      <c r="DW37" s="123">
        <f>SUM(DW39:DW45)</f>
        <v>0</v>
      </c>
      <c r="DX37" s="123">
        <f>SUM(DX39:DX45)</f>
        <v>0</v>
      </c>
      <c r="DY37" s="123">
        <f t="shared" ref="DY37:FU37" si="72">SUM(DY39:DY45)</f>
        <v>0</v>
      </c>
      <c r="DZ37" s="123">
        <f t="shared" si="72"/>
        <v>0</v>
      </c>
      <c r="EA37" s="123">
        <f t="shared" si="72"/>
        <v>0</v>
      </c>
      <c r="EB37" s="123">
        <f>SUM(EB39:EB45)</f>
        <v>0</v>
      </c>
      <c r="EC37" s="123">
        <f t="shared" si="72"/>
        <v>0</v>
      </c>
      <c r="ED37" s="123">
        <f t="shared" si="72"/>
        <v>0</v>
      </c>
      <c r="EE37" s="123">
        <f>SUM(EE39:EE45)</f>
        <v>0</v>
      </c>
      <c r="EF37" s="123">
        <f>SUM(EF39:EF45)</f>
        <v>0</v>
      </c>
      <c r="EG37" s="123">
        <f t="shared" si="72"/>
        <v>0</v>
      </c>
      <c r="EH37" s="123">
        <f t="shared" si="72"/>
        <v>0</v>
      </c>
      <c r="EI37" s="123">
        <f t="shared" si="72"/>
        <v>0</v>
      </c>
      <c r="EJ37" s="123">
        <f>SUM(EJ39:EJ45)</f>
        <v>0</v>
      </c>
      <c r="EK37" s="123">
        <f>SUM(EK39:EK45)</f>
        <v>0</v>
      </c>
      <c r="EL37" s="123">
        <f t="shared" si="72"/>
        <v>0</v>
      </c>
      <c r="EM37" s="123">
        <f t="shared" si="72"/>
        <v>0</v>
      </c>
      <c r="EN37" s="123">
        <f>SUM(EN39:EN45)</f>
        <v>0</v>
      </c>
      <c r="EO37" s="123">
        <f>SUM(EO39:EO45)</f>
        <v>0</v>
      </c>
      <c r="EP37" s="123">
        <f t="shared" si="72"/>
        <v>0</v>
      </c>
      <c r="EQ37" s="123">
        <f t="shared" si="72"/>
        <v>0</v>
      </c>
      <c r="ER37" s="123">
        <f t="shared" si="72"/>
        <v>0</v>
      </c>
      <c r="ES37" s="123">
        <f>SUM(ES39:ES45)</f>
        <v>0</v>
      </c>
      <c r="ET37" s="123">
        <f t="shared" si="72"/>
        <v>0</v>
      </c>
      <c r="EU37" s="123">
        <f t="shared" si="72"/>
        <v>0</v>
      </c>
      <c r="EV37" s="123">
        <f t="shared" si="72"/>
        <v>0</v>
      </c>
      <c r="EW37" s="123">
        <f>SUM(EW39:EW45)</f>
        <v>0</v>
      </c>
      <c r="EX37" s="123">
        <f t="shared" si="72"/>
        <v>0</v>
      </c>
      <c r="EY37" s="123">
        <f t="shared" si="72"/>
        <v>0</v>
      </c>
      <c r="EZ37" s="123">
        <f t="shared" si="72"/>
        <v>0</v>
      </c>
      <c r="FA37" s="123">
        <f t="shared" si="72"/>
        <v>0</v>
      </c>
      <c r="FB37" s="123">
        <f>SUM(FB39:FB45)</f>
        <v>0</v>
      </c>
      <c r="FC37" s="123">
        <f t="shared" si="72"/>
        <v>0</v>
      </c>
      <c r="FD37" s="123">
        <f t="shared" si="72"/>
        <v>0</v>
      </c>
      <c r="FE37" s="123">
        <f t="shared" si="72"/>
        <v>0</v>
      </c>
      <c r="FF37" s="123">
        <f>SUM(FF39:FF45)</f>
        <v>0</v>
      </c>
      <c r="FG37" s="123">
        <f t="shared" si="72"/>
        <v>0</v>
      </c>
      <c r="FH37" s="123">
        <f t="shared" si="72"/>
        <v>0</v>
      </c>
      <c r="FI37" s="123">
        <f t="shared" si="72"/>
        <v>0</v>
      </c>
      <c r="FJ37" s="123">
        <f>SUM(FJ39:FJ45)</f>
        <v>0</v>
      </c>
      <c r="FK37" s="123">
        <f t="shared" si="72"/>
        <v>0</v>
      </c>
      <c r="FL37" s="123">
        <f t="shared" si="72"/>
        <v>0</v>
      </c>
      <c r="FM37" s="123">
        <f t="shared" si="72"/>
        <v>0</v>
      </c>
      <c r="FN37" s="123">
        <f t="shared" si="72"/>
        <v>0</v>
      </c>
      <c r="FO37" s="123">
        <f>SUM(FO39:FO45)</f>
        <v>0</v>
      </c>
      <c r="FP37" s="123">
        <f t="shared" si="72"/>
        <v>0</v>
      </c>
      <c r="FQ37" s="123">
        <f t="shared" si="72"/>
        <v>0</v>
      </c>
      <c r="FR37" s="123">
        <f t="shared" si="72"/>
        <v>0</v>
      </c>
      <c r="FS37" s="123">
        <f>SUM(FS39:FS45)</f>
        <v>0</v>
      </c>
      <c r="FT37" s="123">
        <f t="shared" si="72"/>
        <v>0</v>
      </c>
      <c r="FU37" s="123">
        <f t="shared" si="72"/>
        <v>0</v>
      </c>
    </row>
    <row r="38" spans="1:177" ht="3.75" customHeight="1" thickTop="1" thickBot="1">
      <c r="B38" s="131"/>
      <c r="C38" s="195"/>
      <c r="D38" s="196"/>
      <c r="E38" s="347"/>
      <c r="F38" s="197"/>
      <c r="G38" s="192"/>
      <c r="H38" s="192"/>
      <c r="I38" s="192"/>
      <c r="J38" s="192"/>
      <c r="K38" s="192"/>
      <c r="L38" s="192"/>
      <c r="M38" s="192"/>
      <c r="N38" s="192"/>
      <c r="O38" s="192"/>
      <c r="P38" s="192"/>
      <c r="Q38" s="192"/>
      <c r="R38" s="192"/>
      <c r="S38" s="192"/>
      <c r="T38" s="192"/>
      <c r="U38" s="192"/>
      <c r="V38" s="192"/>
      <c r="W38" s="192"/>
      <c r="X38" s="192"/>
      <c r="Y38" s="192"/>
      <c r="Z38" s="192"/>
      <c r="AA38" s="192"/>
      <c r="AB38" s="192"/>
      <c r="AC38" s="192"/>
      <c r="AD38" s="192"/>
      <c r="AE38" s="192"/>
      <c r="AF38" s="192"/>
      <c r="AG38" s="192"/>
      <c r="AH38" s="192"/>
      <c r="AI38" s="192"/>
      <c r="AJ38" s="192"/>
      <c r="AK38" s="192"/>
      <c r="AL38" s="192"/>
      <c r="AM38" s="192"/>
      <c r="AN38" s="192"/>
      <c r="AO38" s="192"/>
      <c r="AP38" s="192"/>
      <c r="AQ38" s="192"/>
      <c r="AR38" s="192"/>
      <c r="AS38" s="192"/>
      <c r="AT38" s="192"/>
      <c r="AU38" s="192"/>
      <c r="AV38" s="192"/>
      <c r="AW38" s="192"/>
      <c r="AX38" s="192"/>
      <c r="AY38" s="192"/>
      <c r="AZ38" s="192"/>
      <c r="BA38" s="192"/>
      <c r="BB38" s="192"/>
      <c r="BC38" s="192"/>
      <c r="BD38" s="192"/>
      <c r="BE38" s="198"/>
      <c r="BG38" s="198"/>
      <c r="BO38" s="195"/>
      <c r="BP38" s="196"/>
      <c r="BQ38" s="197"/>
      <c r="BR38" s="192"/>
      <c r="BS38" s="192"/>
      <c r="BT38" s="192"/>
      <c r="BU38" s="192"/>
      <c r="BV38" s="192"/>
      <c r="BW38" s="192"/>
      <c r="BX38" s="192"/>
      <c r="BY38" s="192"/>
      <c r="BZ38" s="192"/>
      <c r="CA38" s="192"/>
      <c r="CB38" s="192"/>
      <c r="CC38" s="192"/>
      <c r="CD38" s="192"/>
      <c r="CE38" s="192"/>
      <c r="CF38" s="192"/>
      <c r="CG38" s="192"/>
      <c r="CH38" s="192"/>
      <c r="CI38" s="192"/>
      <c r="CJ38" s="192"/>
      <c r="CK38" s="192"/>
      <c r="CL38" s="192"/>
      <c r="CM38" s="192"/>
      <c r="CN38" s="192"/>
      <c r="CO38" s="192"/>
      <c r="CP38" s="192"/>
      <c r="CQ38" s="192"/>
      <c r="CR38" s="192"/>
      <c r="CS38" s="192"/>
      <c r="CT38" s="192"/>
      <c r="CU38" s="192"/>
      <c r="CV38" s="192"/>
      <c r="CW38" s="192"/>
      <c r="CX38" s="192"/>
      <c r="CY38" s="192"/>
      <c r="CZ38" s="192"/>
      <c r="DA38" s="192"/>
      <c r="DB38" s="192"/>
      <c r="DC38" s="192"/>
      <c r="DD38" s="192"/>
      <c r="DE38" s="192"/>
      <c r="DF38" s="192"/>
      <c r="DG38" s="192"/>
      <c r="DH38" s="192"/>
      <c r="DI38" s="192"/>
      <c r="DJ38" s="192"/>
      <c r="DK38" s="192"/>
      <c r="DL38" s="192"/>
      <c r="DM38" s="192"/>
      <c r="DN38" s="192"/>
      <c r="DO38" s="192"/>
      <c r="DP38" s="198"/>
      <c r="DQ38" s="66"/>
      <c r="DR38" s="198"/>
      <c r="DT38" s="195"/>
      <c r="DU38" s="196"/>
      <c r="DV38" s="197"/>
      <c r="DW38" s="192"/>
      <c r="DX38" s="192"/>
      <c r="DY38" s="192"/>
      <c r="DZ38" s="192"/>
      <c r="EA38" s="192"/>
      <c r="EB38" s="192"/>
      <c r="EC38" s="192"/>
      <c r="ED38" s="192"/>
      <c r="EE38" s="192"/>
      <c r="EF38" s="192"/>
      <c r="EG38" s="192"/>
      <c r="EH38" s="192"/>
      <c r="EI38" s="192"/>
      <c r="EJ38" s="192"/>
      <c r="EK38" s="192"/>
      <c r="EL38" s="192"/>
      <c r="EM38" s="192"/>
      <c r="EN38" s="192"/>
      <c r="EO38" s="192"/>
      <c r="EP38" s="192"/>
      <c r="EQ38" s="192"/>
      <c r="ER38" s="192"/>
      <c r="ES38" s="192"/>
      <c r="ET38" s="192"/>
      <c r="EU38" s="192"/>
      <c r="EV38" s="192"/>
      <c r="EW38" s="192"/>
      <c r="EX38" s="192"/>
      <c r="EY38" s="192"/>
      <c r="EZ38" s="192"/>
      <c r="FA38" s="192"/>
      <c r="FB38" s="192"/>
      <c r="FC38" s="192"/>
      <c r="FD38" s="192"/>
      <c r="FE38" s="192"/>
      <c r="FF38" s="192"/>
      <c r="FG38" s="192"/>
      <c r="FH38" s="192"/>
      <c r="FI38" s="192"/>
      <c r="FJ38" s="192"/>
      <c r="FK38" s="192"/>
      <c r="FL38" s="192"/>
      <c r="FM38" s="192"/>
      <c r="FN38" s="192"/>
      <c r="FO38" s="192"/>
      <c r="FP38" s="192"/>
      <c r="FQ38" s="192"/>
      <c r="FR38" s="192"/>
      <c r="FS38" s="192"/>
      <c r="FT38" s="192"/>
      <c r="FU38" s="198"/>
    </row>
    <row r="39" spans="1:177" ht="15" customHeight="1" thickTop="1">
      <c r="A39" s="373" t="s">
        <v>14</v>
      </c>
      <c r="B39" s="335" t="s">
        <v>108</v>
      </c>
      <c r="C39" s="384" t="s">
        <v>84</v>
      </c>
      <c r="D39" s="385"/>
      <c r="E39" s="346" t="s">
        <v>100</v>
      </c>
      <c r="F39" s="199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6"/>
      <c r="T39" s="146"/>
      <c r="U39" s="146"/>
      <c r="V39" s="146"/>
      <c r="W39" s="146"/>
      <c r="X39" s="146"/>
      <c r="Y39" s="146"/>
      <c r="Z39" s="146"/>
      <c r="AA39" s="146"/>
      <c r="AB39" s="146"/>
      <c r="AC39" s="146"/>
      <c r="AD39" s="146"/>
      <c r="AE39" s="146"/>
      <c r="AF39" s="146"/>
      <c r="AG39" s="146"/>
      <c r="AH39" s="146"/>
      <c r="AI39" s="146"/>
      <c r="AJ39" s="146"/>
      <c r="AK39" s="146"/>
      <c r="AL39" s="146"/>
      <c r="AM39" s="146"/>
      <c r="AN39" s="146"/>
      <c r="AO39" s="146"/>
      <c r="AP39" s="146"/>
      <c r="AQ39" s="146"/>
      <c r="AR39" s="146"/>
      <c r="AS39" s="146"/>
      <c r="AT39" s="146"/>
      <c r="AU39" s="146"/>
      <c r="AV39" s="146"/>
      <c r="AW39" s="146"/>
      <c r="AX39" s="146"/>
      <c r="AY39" s="146"/>
      <c r="AZ39" s="146"/>
      <c r="BA39" s="146"/>
      <c r="BB39" s="146"/>
      <c r="BC39" s="146"/>
      <c r="BD39" s="146"/>
      <c r="BE39" s="200"/>
      <c r="BF39" s="201"/>
      <c r="BG39" s="141">
        <f>+SUM(F39:BE39)</f>
        <v>0</v>
      </c>
      <c r="BN39" s="392" t="s">
        <v>14</v>
      </c>
      <c r="BO39" s="402" t="s">
        <v>15</v>
      </c>
      <c r="BP39" s="403"/>
      <c r="BQ39" s="202">
        <f ca="1">INDEX(INDIRECT($BO$9),0,COLUMNS($BQ16:BQ16))</f>
        <v>0</v>
      </c>
      <c r="BR39" s="202">
        <f ca="1">INDEX(INDIRECT($BO$9),0,COLUMNS($BQ16:BR16))</f>
        <v>0</v>
      </c>
      <c r="BS39" s="202">
        <f ca="1">INDEX(INDIRECT($BO$9),0,COLUMNS($BQ16:BS16))</f>
        <v>0</v>
      </c>
      <c r="BT39" s="202">
        <f ca="1">INDEX(INDIRECT($BO$9),0,COLUMNS($BQ16:BT16))</f>
        <v>0</v>
      </c>
      <c r="BU39" s="202">
        <f ca="1">INDEX(INDIRECT($BO$9),0,COLUMNS($BQ16:BU16))</f>
        <v>0</v>
      </c>
      <c r="BV39" s="202">
        <f ca="1">INDEX(INDIRECT($BO$9),0,COLUMNS($BQ16:BV16))</f>
        <v>0</v>
      </c>
      <c r="BW39" s="202">
        <f ca="1">INDEX(INDIRECT($BO$9),0,COLUMNS($BQ16:BW16))</f>
        <v>0</v>
      </c>
      <c r="BX39" s="202">
        <f ca="1">INDEX(INDIRECT($BO$9),0,COLUMNS($BQ16:BX16))</f>
        <v>0</v>
      </c>
      <c r="BY39" s="202">
        <f ca="1">INDEX(INDIRECT($BO$9),0,COLUMNS($BQ16:BY16))</f>
        <v>0</v>
      </c>
      <c r="BZ39" s="202">
        <f ca="1">INDEX(INDIRECT($BO$9),0,COLUMNS($BQ16:BZ16))</f>
        <v>0</v>
      </c>
      <c r="CA39" s="202">
        <f ca="1">INDEX(INDIRECT($BO$9),0,COLUMNS($BQ16:CA16))</f>
        <v>0</v>
      </c>
      <c r="CB39" s="202">
        <f ca="1">INDEX(INDIRECT($BO$9),0,COLUMNS($BQ16:CB16))</f>
        <v>0</v>
      </c>
      <c r="CC39" s="202">
        <f ca="1">INDEX(INDIRECT($BO$9),0,COLUMNS($BQ16:CC16))</f>
        <v>0</v>
      </c>
      <c r="CD39" s="202">
        <f ca="1">INDEX(INDIRECT($BO$9),0,COLUMNS($BQ16:CD16))</f>
        <v>0</v>
      </c>
      <c r="CE39" s="202">
        <f ca="1">INDEX(INDIRECT($BO$9),0,COLUMNS($BQ16:CE16))</f>
        <v>0</v>
      </c>
      <c r="CF39" s="202">
        <f ca="1">INDEX(INDIRECT($BO$9),0,COLUMNS($BQ16:CF16))</f>
        <v>0</v>
      </c>
      <c r="CG39" s="202">
        <f ca="1">INDEX(INDIRECT($BO$9),0,COLUMNS($BQ16:CG16))</f>
        <v>0</v>
      </c>
      <c r="CH39" s="202">
        <f ca="1">INDEX(INDIRECT($BO$9),0,COLUMNS($BQ16:CH16))</f>
        <v>0</v>
      </c>
      <c r="CI39" s="202">
        <f ca="1">INDEX(INDIRECT($BO$9),0,COLUMNS($BQ16:CI16))</f>
        <v>0</v>
      </c>
      <c r="CJ39" s="202">
        <f ca="1">INDEX(INDIRECT($BO$9),0,COLUMNS($BQ16:CJ16))</f>
        <v>0</v>
      </c>
      <c r="CK39" s="202">
        <f ca="1">INDEX(INDIRECT($BO$9),0,COLUMNS($BQ16:CK16))</f>
        <v>0</v>
      </c>
      <c r="CL39" s="202">
        <f ca="1">INDEX(INDIRECT($BO$9),0,COLUMNS($BQ16:CL16))</f>
        <v>0</v>
      </c>
      <c r="CM39" s="202">
        <f ca="1">INDEX(INDIRECT($BO$9),0,COLUMNS($BQ16:CM16))</f>
        <v>0</v>
      </c>
      <c r="CN39" s="202">
        <f ca="1">INDEX(INDIRECT($BO$9),0,COLUMNS($BQ16:CN16))</f>
        <v>0</v>
      </c>
      <c r="CO39" s="202">
        <f ca="1">INDEX(INDIRECT($BO$9),0,COLUMNS($BQ16:CO16))</f>
        <v>0</v>
      </c>
      <c r="CP39" s="202">
        <f ca="1">INDEX(INDIRECT($BO$9),0,COLUMNS($BQ16:CP16))</f>
        <v>0</v>
      </c>
      <c r="CQ39" s="202">
        <f ca="1">INDEX(INDIRECT($BO$9),0,COLUMNS($BQ16:CQ16))</f>
        <v>0</v>
      </c>
      <c r="CR39" s="202">
        <f ca="1">INDEX(INDIRECT($BO$9),0,COLUMNS($BQ16:CR16))</f>
        <v>0</v>
      </c>
      <c r="CS39" s="202">
        <f ca="1">INDEX(INDIRECT($BO$9),0,COLUMNS($BQ16:CS16))</f>
        <v>0</v>
      </c>
      <c r="CT39" s="202">
        <f ca="1">INDEX(INDIRECT($BO$9),0,COLUMNS($BQ16:CT16))</f>
        <v>0</v>
      </c>
      <c r="CU39" s="202">
        <f ca="1">INDEX(INDIRECT($BO$9),0,COLUMNS($BQ16:CU16))</f>
        <v>0</v>
      </c>
      <c r="CV39" s="202">
        <f ca="1">INDEX(INDIRECT($BO$9),0,COLUMNS($BQ16:CV16))</f>
        <v>0</v>
      </c>
      <c r="CW39" s="202">
        <f ca="1">INDEX(INDIRECT($BO$9),0,COLUMNS($BQ16:CW16))</f>
        <v>0</v>
      </c>
      <c r="CX39" s="202">
        <f ca="1">INDEX(INDIRECT($BO$9),0,COLUMNS($BQ16:CX16))</f>
        <v>0</v>
      </c>
      <c r="CY39" s="202">
        <f ca="1">INDEX(INDIRECT($BO$9),0,COLUMNS($BQ16:CY16))</f>
        <v>0</v>
      </c>
      <c r="CZ39" s="202">
        <f ca="1">INDEX(INDIRECT($BO$9),0,COLUMNS($BQ16:CZ16))</f>
        <v>0</v>
      </c>
      <c r="DA39" s="202">
        <f ca="1">INDEX(INDIRECT($BO$9),0,COLUMNS($BQ16:DA16))</f>
        <v>0</v>
      </c>
      <c r="DB39" s="202">
        <f ca="1">INDEX(INDIRECT($BO$9),0,COLUMNS($BQ16:DB16))</f>
        <v>0</v>
      </c>
      <c r="DC39" s="202">
        <f ca="1">INDEX(INDIRECT($BO$9),0,COLUMNS($BQ16:DC16))</f>
        <v>0</v>
      </c>
      <c r="DD39" s="202">
        <f ca="1">INDEX(INDIRECT($BO$9),0,COLUMNS($BQ16:DD16))</f>
        <v>0</v>
      </c>
      <c r="DE39" s="202">
        <f ca="1">INDEX(INDIRECT($BO$9),0,COLUMNS($BQ16:DE16))</f>
        <v>0</v>
      </c>
      <c r="DF39" s="202">
        <f ca="1">INDEX(INDIRECT($BO$9),0,COLUMNS($BQ16:DF16))</f>
        <v>0</v>
      </c>
      <c r="DG39" s="202">
        <f ca="1">INDEX(INDIRECT($BO$9),0,COLUMNS($BQ16:DG16))</f>
        <v>0</v>
      </c>
      <c r="DH39" s="202">
        <f ca="1">INDEX(INDIRECT($BO$9),0,COLUMNS($BQ16:DH16))</f>
        <v>0</v>
      </c>
      <c r="DI39" s="202">
        <f ca="1">INDEX(INDIRECT($BO$9),0,COLUMNS($BQ16:DI16))</f>
        <v>0</v>
      </c>
      <c r="DJ39" s="202">
        <f ca="1">INDEX(INDIRECT($BO$9),0,COLUMNS($BQ16:DJ16))</f>
        <v>0</v>
      </c>
      <c r="DK39" s="202">
        <f ca="1">INDEX(INDIRECT($BO$9),0,COLUMNS($BQ16:DK16))</f>
        <v>0</v>
      </c>
      <c r="DL39" s="202">
        <f ca="1">INDEX(INDIRECT($BO$9),0,COLUMNS($BQ16:DL16))</f>
        <v>0</v>
      </c>
      <c r="DM39" s="202">
        <f ca="1">INDEX(INDIRECT($BO$9),0,COLUMNS($BQ16:DM16))</f>
        <v>0</v>
      </c>
      <c r="DN39" s="202">
        <f ca="1">INDEX(INDIRECT($BO$9),0,COLUMNS($BQ16:DN16))</f>
        <v>0</v>
      </c>
      <c r="DO39" s="202">
        <f ca="1">INDEX(INDIRECT($BO$9),0,COLUMNS($BQ16:DO16))</f>
        <v>0</v>
      </c>
      <c r="DP39" s="203">
        <f ca="1">INDEX(INDIRECT($BO$9),0,COLUMNS($BQ16:DP16))</f>
        <v>0</v>
      </c>
      <c r="DQ39" s="201"/>
      <c r="DR39" s="144">
        <f ca="1">+SUM(BQ39:DP39)</f>
        <v>0</v>
      </c>
      <c r="DT39" s="424" t="s">
        <v>84</v>
      </c>
      <c r="DU39" s="425"/>
      <c r="DV39" s="202"/>
      <c r="DW39" s="202"/>
      <c r="DX39" s="202"/>
      <c r="DY39" s="202"/>
      <c r="DZ39" s="202"/>
      <c r="EA39" s="202"/>
      <c r="EB39" s="202"/>
      <c r="EC39" s="202"/>
      <c r="ED39" s="202"/>
      <c r="EE39" s="202"/>
      <c r="EF39" s="202"/>
      <c r="EG39" s="202"/>
      <c r="EH39" s="202"/>
      <c r="EI39" s="202"/>
      <c r="EJ39" s="202"/>
      <c r="EK39" s="202"/>
      <c r="EL39" s="202"/>
      <c r="EM39" s="202"/>
      <c r="EN39" s="202"/>
      <c r="EO39" s="202"/>
      <c r="EP39" s="202"/>
      <c r="EQ39" s="202"/>
      <c r="ER39" s="202"/>
      <c r="ES39" s="202"/>
      <c r="ET39" s="202"/>
      <c r="EU39" s="202"/>
      <c r="EV39" s="202"/>
      <c r="EW39" s="202"/>
      <c r="EX39" s="202"/>
      <c r="EY39" s="202"/>
      <c r="EZ39" s="202"/>
      <c r="FA39" s="202"/>
      <c r="FB39" s="202"/>
      <c r="FC39" s="202"/>
      <c r="FD39" s="202"/>
      <c r="FE39" s="202"/>
      <c r="FF39" s="202"/>
      <c r="FG39" s="202"/>
      <c r="FH39" s="202"/>
      <c r="FI39" s="202"/>
      <c r="FJ39" s="202"/>
      <c r="FK39" s="202"/>
      <c r="FL39" s="202"/>
      <c r="FM39" s="202"/>
      <c r="FN39" s="202"/>
      <c r="FO39" s="202"/>
      <c r="FP39" s="202"/>
      <c r="FQ39" s="202"/>
      <c r="FR39" s="202"/>
      <c r="FS39" s="202"/>
      <c r="FT39" s="202"/>
      <c r="FU39" s="203"/>
    </row>
    <row r="40" spans="1:177">
      <c r="A40" s="374"/>
      <c r="B40" s="335" t="s">
        <v>109</v>
      </c>
      <c r="C40" s="384" t="s">
        <v>85</v>
      </c>
      <c r="D40" s="385"/>
      <c r="E40" s="346" t="s">
        <v>101</v>
      </c>
      <c r="F40" s="145"/>
      <c r="G40" s="146"/>
      <c r="H40" s="146"/>
      <c r="I40" s="146"/>
      <c r="J40" s="146"/>
      <c r="K40" s="146"/>
      <c r="L40" s="146"/>
      <c r="M40" s="146"/>
      <c r="N40" s="146"/>
      <c r="O40" s="146"/>
      <c r="P40" s="146"/>
      <c r="Q40" s="146"/>
      <c r="R40" s="146"/>
      <c r="S40" s="146"/>
      <c r="T40" s="146"/>
      <c r="U40" s="146"/>
      <c r="V40" s="146"/>
      <c r="W40" s="146"/>
      <c r="X40" s="146"/>
      <c r="Y40" s="146"/>
      <c r="Z40" s="146"/>
      <c r="AA40" s="146"/>
      <c r="AB40" s="146"/>
      <c r="AC40" s="146"/>
      <c r="AD40" s="146"/>
      <c r="AE40" s="146"/>
      <c r="AF40" s="146"/>
      <c r="AG40" s="146"/>
      <c r="AH40" s="146"/>
      <c r="AI40" s="146"/>
      <c r="AJ40" s="146"/>
      <c r="AK40" s="146"/>
      <c r="AL40" s="146"/>
      <c r="AM40" s="146"/>
      <c r="AN40" s="146"/>
      <c r="AO40" s="146"/>
      <c r="AP40" s="146"/>
      <c r="AQ40" s="146"/>
      <c r="AR40" s="146"/>
      <c r="AS40" s="146"/>
      <c r="AT40" s="146"/>
      <c r="AU40" s="146"/>
      <c r="AV40" s="146"/>
      <c r="AW40" s="146"/>
      <c r="AX40" s="146"/>
      <c r="AY40" s="146"/>
      <c r="AZ40" s="146"/>
      <c r="BA40" s="146"/>
      <c r="BB40" s="146"/>
      <c r="BC40" s="146"/>
      <c r="BD40" s="146"/>
      <c r="BE40" s="147"/>
      <c r="BF40" s="201"/>
      <c r="BG40" s="148">
        <f>SUM(F40:BE40)</f>
        <v>0</v>
      </c>
      <c r="BN40" s="393"/>
      <c r="BO40" s="380" t="s">
        <v>85</v>
      </c>
      <c r="BP40" s="381"/>
      <c r="BQ40" s="149">
        <f ca="1">INDEX(INDIRECT($BO$9),0,COLUMNS($BQ16:BQ16))</f>
        <v>0</v>
      </c>
      <c r="BR40" s="149">
        <f ca="1">INDEX(INDIRECT($BO$9),0,COLUMNS($BQ16:BR16))</f>
        <v>0</v>
      </c>
      <c r="BS40" s="149">
        <f ca="1">INDEX(INDIRECT($BO$9),0,COLUMNS($BQ16:BS16))</f>
        <v>0</v>
      </c>
      <c r="BT40" s="149">
        <f ca="1">INDEX(INDIRECT($BO$9),0,COLUMNS($BQ16:BT16))</f>
        <v>0</v>
      </c>
      <c r="BU40" s="149">
        <f ca="1">INDEX(INDIRECT($BO$9),0,COLUMNS($BQ16:BU16))</f>
        <v>0</v>
      </c>
      <c r="BV40" s="149">
        <f ca="1">INDEX(INDIRECT($BO$9),0,COLUMNS($BQ16:BV16))</f>
        <v>0</v>
      </c>
      <c r="BW40" s="149">
        <f ca="1">INDEX(INDIRECT($BO$9),0,COLUMNS($BQ16:BW16))</f>
        <v>0</v>
      </c>
      <c r="BX40" s="149">
        <f ca="1">INDEX(INDIRECT($BO$9),0,COLUMNS($BQ16:BX16))</f>
        <v>0</v>
      </c>
      <c r="BY40" s="149">
        <f ca="1">INDEX(INDIRECT($BO$9),0,COLUMNS($BQ16:BY16))</f>
        <v>0</v>
      </c>
      <c r="BZ40" s="149">
        <f ca="1">INDEX(INDIRECT($BO$9),0,COLUMNS($BQ16:BZ16))</f>
        <v>0</v>
      </c>
      <c r="CA40" s="149">
        <f ca="1">INDEX(INDIRECT($BO$9),0,COLUMNS($BQ16:CA16))</f>
        <v>0</v>
      </c>
      <c r="CB40" s="149">
        <f ca="1">INDEX(INDIRECT($BO$9),0,COLUMNS($BQ16:CB16))</f>
        <v>0</v>
      </c>
      <c r="CC40" s="149">
        <f ca="1">INDEX(INDIRECT($BO$9),0,COLUMNS($BQ16:CC16))</f>
        <v>0</v>
      </c>
      <c r="CD40" s="149">
        <f ca="1">INDEX(INDIRECT($BO$9),0,COLUMNS($BQ16:CD16))</f>
        <v>0</v>
      </c>
      <c r="CE40" s="149">
        <f ca="1">INDEX(INDIRECT($BO$9),0,COLUMNS($BQ16:CE16))</f>
        <v>0</v>
      </c>
      <c r="CF40" s="149">
        <f ca="1">INDEX(INDIRECT($BO$9),0,COLUMNS($BQ16:CF16))</f>
        <v>0</v>
      </c>
      <c r="CG40" s="149">
        <f ca="1">INDEX(INDIRECT($BO$9),0,COLUMNS($BQ16:CG16))</f>
        <v>0</v>
      </c>
      <c r="CH40" s="149">
        <f ca="1">INDEX(INDIRECT($BO$9),0,COLUMNS($BQ16:CH16))</f>
        <v>0</v>
      </c>
      <c r="CI40" s="149">
        <f ca="1">INDEX(INDIRECT($BO$9),0,COLUMNS($BQ16:CI16))</f>
        <v>0</v>
      </c>
      <c r="CJ40" s="149">
        <f ca="1">INDEX(INDIRECT($BO$9),0,COLUMNS($BQ16:CJ16))</f>
        <v>0</v>
      </c>
      <c r="CK40" s="149">
        <f ca="1">INDEX(INDIRECT($BO$9),0,COLUMNS($BQ16:CK16))</f>
        <v>0</v>
      </c>
      <c r="CL40" s="149">
        <f ca="1">INDEX(INDIRECT($BO$9),0,COLUMNS($BQ16:CL16))</f>
        <v>0</v>
      </c>
      <c r="CM40" s="149">
        <f ca="1">INDEX(INDIRECT($BO$9),0,COLUMNS($BQ16:CM16))</f>
        <v>0</v>
      </c>
      <c r="CN40" s="149">
        <f ca="1">INDEX(INDIRECT($BO$9),0,COLUMNS($BQ16:CN16))</f>
        <v>0</v>
      </c>
      <c r="CO40" s="149">
        <f ca="1">INDEX(INDIRECT($BO$9),0,COLUMNS($BQ16:CO16))</f>
        <v>0</v>
      </c>
      <c r="CP40" s="149">
        <f ca="1">INDEX(INDIRECT($BO$9),0,COLUMNS($BQ16:CP16))</f>
        <v>0</v>
      </c>
      <c r="CQ40" s="149">
        <f ca="1">INDEX(INDIRECT($BO$9),0,COLUMNS($BQ16:CQ16))</f>
        <v>0</v>
      </c>
      <c r="CR40" s="149">
        <f ca="1">INDEX(INDIRECT($BO$9),0,COLUMNS($BQ16:CR16))</f>
        <v>0</v>
      </c>
      <c r="CS40" s="149">
        <f ca="1">INDEX(INDIRECT($BO$9),0,COLUMNS($BQ16:CS16))</f>
        <v>0</v>
      </c>
      <c r="CT40" s="149">
        <f ca="1">INDEX(INDIRECT($BO$9),0,COLUMNS($BQ16:CT16))</f>
        <v>0</v>
      </c>
      <c r="CU40" s="149">
        <f ca="1">INDEX(INDIRECT($BO$9),0,COLUMNS($BQ16:CU16))</f>
        <v>0</v>
      </c>
      <c r="CV40" s="149">
        <f ca="1">INDEX(INDIRECT($BO$9),0,COLUMNS($BQ16:CV16))</f>
        <v>0</v>
      </c>
      <c r="CW40" s="149">
        <f ca="1">INDEX(INDIRECT($BO$9),0,COLUMNS($BQ16:CW16))</f>
        <v>0</v>
      </c>
      <c r="CX40" s="149">
        <f ca="1">INDEX(INDIRECT($BO$9),0,COLUMNS($BQ16:CX16))</f>
        <v>0</v>
      </c>
      <c r="CY40" s="149">
        <f ca="1">INDEX(INDIRECT($BO$9),0,COLUMNS($BQ16:CY16))</f>
        <v>0</v>
      </c>
      <c r="CZ40" s="149">
        <f ca="1">INDEX(INDIRECT($BO$9),0,COLUMNS($BQ16:CZ16))</f>
        <v>0</v>
      </c>
      <c r="DA40" s="149">
        <f ca="1">INDEX(INDIRECT($BO$9),0,COLUMNS($BQ16:DA16))</f>
        <v>0</v>
      </c>
      <c r="DB40" s="149">
        <f ca="1">INDEX(INDIRECT($BO$9),0,COLUMNS($BQ16:DB16))</f>
        <v>0</v>
      </c>
      <c r="DC40" s="149">
        <f ca="1">INDEX(INDIRECT($BO$9),0,COLUMNS($BQ16:DC16))</f>
        <v>0</v>
      </c>
      <c r="DD40" s="149">
        <f ca="1">INDEX(INDIRECT($BO$9),0,COLUMNS($BQ16:DD16))</f>
        <v>0</v>
      </c>
      <c r="DE40" s="149">
        <f ca="1">INDEX(INDIRECT($BO$9),0,COLUMNS($BQ16:DE16))</f>
        <v>0</v>
      </c>
      <c r="DF40" s="149">
        <f ca="1">INDEX(INDIRECT($BO$9),0,COLUMNS($BQ16:DF16))</f>
        <v>0</v>
      </c>
      <c r="DG40" s="149">
        <f ca="1">INDEX(INDIRECT($BO$9),0,COLUMNS($BQ16:DG16))</f>
        <v>0</v>
      </c>
      <c r="DH40" s="149">
        <f ca="1">INDEX(INDIRECT($BO$9),0,COLUMNS($BQ16:DH16))</f>
        <v>0</v>
      </c>
      <c r="DI40" s="149">
        <f ca="1">INDEX(INDIRECT($BO$9),0,COLUMNS($BQ16:DI16))</f>
        <v>0</v>
      </c>
      <c r="DJ40" s="149">
        <f ca="1">INDEX(INDIRECT($BO$9),0,COLUMNS($BQ16:DJ16))</f>
        <v>0</v>
      </c>
      <c r="DK40" s="149">
        <f ca="1">INDEX(INDIRECT($BO$9),0,COLUMNS($BQ16:DK16))</f>
        <v>0</v>
      </c>
      <c r="DL40" s="149">
        <f ca="1">INDEX(INDIRECT($BO$9),0,COLUMNS($BQ16:DL16))</f>
        <v>0</v>
      </c>
      <c r="DM40" s="149">
        <f ca="1">INDEX(INDIRECT($BO$9),0,COLUMNS($BQ16:DM16))</f>
        <v>0</v>
      </c>
      <c r="DN40" s="149">
        <f ca="1">INDEX(INDIRECT($BO$9),0,COLUMNS($BQ16:DN16))</f>
        <v>0</v>
      </c>
      <c r="DO40" s="149">
        <f ca="1">INDEX(INDIRECT($BO$9),0,COLUMNS($BQ16:DO16))</f>
        <v>0</v>
      </c>
      <c r="DP40" s="150">
        <f ca="1">INDEX(INDIRECT($BO$9),0,COLUMNS($BQ16:DP16))</f>
        <v>0</v>
      </c>
      <c r="DQ40" s="201"/>
      <c r="DR40" s="151">
        <f ca="1">SUM(BQ40:DP40)</f>
        <v>0</v>
      </c>
      <c r="DT40" s="426" t="s">
        <v>85</v>
      </c>
      <c r="DU40" s="427"/>
      <c r="DV40" s="149"/>
      <c r="DW40" s="149"/>
      <c r="DX40" s="149"/>
      <c r="DY40" s="149"/>
      <c r="DZ40" s="149"/>
      <c r="EA40" s="149"/>
      <c r="EB40" s="149"/>
      <c r="EC40" s="149"/>
      <c r="ED40" s="149"/>
      <c r="EE40" s="149"/>
      <c r="EF40" s="149"/>
      <c r="EG40" s="149"/>
      <c r="EH40" s="149"/>
      <c r="EI40" s="149"/>
      <c r="EJ40" s="149"/>
      <c r="EK40" s="149"/>
      <c r="EL40" s="149"/>
      <c r="EM40" s="149"/>
      <c r="EN40" s="149"/>
      <c r="EO40" s="149"/>
      <c r="EP40" s="149"/>
      <c r="EQ40" s="149"/>
      <c r="ER40" s="149"/>
      <c r="ES40" s="149"/>
      <c r="ET40" s="149"/>
      <c r="EU40" s="149"/>
      <c r="EV40" s="149"/>
      <c r="EW40" s="149"/>
      <c r="EX40" s="149"/>
      <c r="EY40" s="149"/>
      <c r="EZ40" s="149"/>
      <c r="FA40" s="149"/>
      <c r="FB40" s="149"/>
      <c r="FC40" s="149"/>
      <c r="FD40" s="149"/>
      <c r="FE40" s="149"/>
      <c r="FF40" s="149"/>
      <c r="FG40" s="149"/>
      <c r="FH40" s="149"/>
      <c r="FI40" s="149"/>
      <c r="FJ40" s="149"/>
      <c r="FK40" s="149"/>
      <c r="FL40" s="149"/>
      <c r="FM40" s="149"/>
      <c r="FN40" s="149"/>
      <c r="FO40" s="149"/>
      <c r="FP40" s="149"/>
      <c r="FQ40" s="149"/>
      <c r="FR40" s="149"/>
      <c r="FS40" s="149"/>
      <c r="FT40" s="149"/>
      <c r="FU40" s="150"/>
    </row>
    <row r="41" spans="1:177">
      <c r="A41" s="374"/>
      <c r="B41" s="314" t="s">
        <v>110</v>
      </c>
      <c r="C41" s="384" t="s">
        <v>17</v>
      </c>
      <c r="D41" s="385"/>
      <c r="E41" s="346" t="s">
        <v>102</v>
      </c>
      <c r="F41" s="145"/>
      <c r="G41" s="146"/>
      <c r="H41" s="146"/>
      <c r="I41" s="146"/>
      <c r="J41" s="146"/>
      <c r="K41" s="146"/>
      <c r="L41" s="146"/>
      <c r="M41" s="146"/>
      <c r="N41" s="146"/>
      <c r="O41" s="146"/>
      <c r="P41" s="146"/>
      <c r="Q41" s="146"/>
      <c r="R41" s="146"/>
      <c r="S41" s="146"/>
      <c r="T41" s="146"/>
      <c r="U41" s="146"/>
      <c r="V41" s="146"/>
      <c r="W41" s="146"/>
      <c r="X41" s="146"/>
      <c r="Y41" s="146"/>
      <c r="Z41" s="146"/>
      <c r="AA41" s="146"/>
      <c r="AB41" s="146"/>
      <c r="AC41" s="146"/>
      <c r="AD41" s="146"/>
      <c r="AE41" s="146"/>
      <c r="AF41" s="146"/>
      <c r="AG41" s="146"/>
      <c r="AH41" s="146"/>
      <c r="AI41" s="146"/>
      <c r="AJ41" s="146"/>
      <c r="AK41" s="146"/>
      <c r="AL41" s="146"/>
      <c r="AM41" s="146"/>
      <c r="AN41" s="146"/>
      <c r="AO41" s="146"/>
      <c r="AP41" s="146"/>
      <c r="AQ41" s="146"/>
      <c r="AR41" s="146"/>
      <c r="AS41" s="146"/>
      <c r="AT41" s="146"/>
      <c r="AU41" s="146"/>
      <c r="AV41" s="146"/>
      <c r="AW41" s="146"/>
      <c r="AX41" s="146"/>
      <c r="AY41" s="146"/>
      <c r="AZ41" s="146"/>
      <c r="BA41" s="146"/>
      <c r="BB41" s="146"/>
      <c r="BC41" s="146"/>
      <c r="BD41" s="146"/>
      <c r="BE41" s="147"/>
      <c r="BF41" s="201"/>
      <c r="BG41" s="148">
        <f>+SUM(F41:BE41)</f>
        <v>0</v>
      </c>
      <c r="BJ41" s="204"/>
      <c r="BN41" s="393"/>
      <c r="BO41" s="380" t="s">
        <v>17</v>
      </c>
      <c r="BP41" s="381"/>
      <c r="BQ41" s="149">
        <f ca="1">INDEX(INDIRECT($BO$9),0,COLUMNS($BQ16:BQ16))</f>
        <v>0</v>
      </c>
      <c r="BR41" s="149">
        <f ca="1">INDEX(INDIRECT($BO$9),0,COLUMNS($BQ16:BR16))</f>
        <v>0</v>
      </c>
      <c r="BS41" s="149">
        <f ca="1">INDEX(INDIRECT($BO$9),0,COLUMNS($BQ16:BS16))</f>
        <v>0</v>
      </c>
      <c r="BT41" s="149">
        <f ca="1">INDEX(INDIRECT($BO$9),0,COLUMNS($BQ16:BT16))</f>
        <v>0</v>
      </c>
      <c r="BU41" s="149">
        <f ca="1">INDEX(INDIRECT($BO$9),0,COLUMNS($BQ16:BU16))</f>
        <v>0</v>
      </c>
      <c r="BV41" s="149">
        <f ca="1">INDEX(INDIRECT($BO$9),0,COLUMNS($BQ16:BV16))</f>
        <v>0</v>
      </c>
      <c r="BW41" s="149">
        <f ca="1">INDEX(INDIRECT($BO$9),0,COLUMNS($BQ16:BW16))</f>
        <v>0</v>
      </c>
      <c r="BX41" s="149">
        <f ca="1">INDEX(INDIRECT($BO$9),0,COLUMNS($BQ16:BX16))</f>
        <v>0</v>
      </c>
      <c r="BY41" s="149">
        <f ca="1">INDEX(INDIRECT($BO$9),0,COLUMNS($BQ16:BY16))</f>
        <v>0</v>
      </c>
      <c r="BZ41" s="149">
        <f ca="1">INDEX(INDIRECT($BO$9),0,COLUMNS($BQ16:BZ16))</f>
        <v>0</v>
      </c>
      <c r="CA41" s="149">
        <f ca="1">INDEX(INDIRECT($BO$9),0,COLUMNS($BQ16:CA16))</f>
        <v>0</v>
      </c>
      <c r="CB41" s="149">
        <f ca="1">INDEX(INDIRECT($BO$9),0,COLUMNS($BQ16:CB16))</f>
        <v>0</v>
      </c>
      <c r="CC41" s="149">
        <f ca="1">INDEX(INDIRECT($BO$9),0,COLUMNS($BQ16:CC16))</f>
        <v>0</v>
      </c>
      <c r="CD41" s="149">
        <f ca="1">INDEX(INDIRECT($BO$9),0,COLUMNS($BQ16:CD16))</f>
        <v>0</v>
      </c>
      <c r="CE41" s="149">
        <f ca="1">INDEX(INDIRECT($BO$9),0,COLUMNS($BQ16:CE16))</f>
        <v>0</v>
      </c>
      <c r="CF41" s="149">
        <f ca="1">INDEX(INDIRECT($BO$9),0,COLUMNS($BQ16:CF16))</f>
        <v>0</v>
      </c>
      <c r="CG41" s="149">
        <f ca="1">INDEX(INDIRECT($BO$9),0,COLUMNS($BQ16:CG16))</f>
        <v>0</v>
      </c>
      <c r="CH41" s="149">
        <f ca="1">INDEX(INDIRECT($BO$9),0,COLUMNS($BQ16:CH16))</f>
        <v>0</v>
      </c>
      <c r="CI41" s="149">
        <f ca="1">INDEX(INDIRECT($BO$9),0,COLUMNS($BQ16:CI16))</f>
        <v>0</v>
      </c>
      <c r="CJ41" s="149">
        <f ca="1">INDEX(INDIRECT($BO$9),0,COLUMNS($BQ16:CJ16))</f>
        <v>0</v>
      </c>
      <c r="CK41" s="149">
        <f ca="1">INDEX(INDIRECT($BO$9),0,COLUMNS($BQ16:CK16))</f>
        <v>0</v>
      </c>
      <c r="CL41" s="149">
        <f ca="1">INDEX(INDIRECT($BO$9),0,COLUMNS($BQ16:CL16))</f>
        <v>0</v>
      </c>
      <c r="CM41" s="149">
        <f ca="1">INDEX(INDIRECT($BO$9),0,COLUMNS($BQ16:CM16))</f>
        <v>0</v>
      </c>
      <c r="CN41" s="149">
        <f ca="1">INDEX(INDIRECT($BO$9),0,COLUMNS($BQ16:CN16))</f>
        <v>0</v>
      </c>
      <c r="CO41" s="149">
        <f ca="1">INDEX(INDIRECT($BO$9),0,COLUMNS($BQ16:CO16))</f>
        <v>0</v>
      </c>
      <c r="CP41" s="149">
        <f ca="1">INDEX(INDIRECT($BO$9),0,COLUMNS($BQ16:CP16))</f>
        <v>0</v>
      </c>
      <c r="CQ41" s="149">
        <f ca="1">INDEX(INDIRECT($BO$9),0,COLUMNS($BQ16:CQ16))</f>
        <v>0</v>
      </c>
      <c r="CR41" s="149">
        <f ca="1">INDEX(INDIRECT($BO$9),0,COLUMNS($BQ16:CR16))</f>
        <v>0</v>
      </c>
      <c r="CS41" s="149">
        <f ca="1">INDEX(INDIRECT($BO$9),0,COLUMNS($BQ16:CS16))</f>
        <v>0</v>
      </c>
      <c r="CT41" s="149">
        <f ca="1">INDEX(INDIRECT($BO$9),0,COLUMNS($BQ16:CT16))</f>
        <v>0</v>
      </c>
      <c r="CU41" s="149">
        <f ca="1">INDEX(INDIRECT($BO$9),0,COLUMNS($BQ16:CU16))</f>
        <v>0</v>
      </c>
      <c r="CV41" s="149">
        <f ca="1">INDEX(INDIRECT($BO$9),0,COLUMNS($BQ16:CV16))</f>
        <v>0</v>
      </c>
      <c r="CW41" s="149">
        <f ca="1">INDEX(INDIRECT($BO$9),0,COLUMNS($BQ16:CW16))</f>
        <v>0</v>
      </c>
      <c r="CX41" s="149">
        <f ca="1">INDEX(INDIRECT($BO$9),0,COLUMNS($BQ16:CX16))</f>
        <v>0</v>
      </c>
      <c r="CY41" s="149">
        <f ca="1">INDEX(INDIRECT($BO$9),0,COLUMNS($BQ16:CY16))</f>
        <v>0</v>
      </c>
      <c r="CZ41" s="149">
        <f ca="1">INDEX(INDIRECT($BO$9),0,COLUMNS($BQ16:CZ16))</f>
        <v>0</v>
      </c>
      <c r="DA41" s="149">
        <f ca="1">INDEX(INDIRECT($BO$9),0,COLUMNS($BQ16:DA16))</f>
        <v>0</v>
      </c>
      <c r="DB41" s="149">
        <f ca="1">INDEX(INDIRECT($BO$9),0,COLUMNS($BQ16:DB16))</f>
        <v>0</v>
      </c>
      <c r="DC41" s="149">
        <f ca="1">INDEX(INDIRECT($BO$9),0,COLUMNS($BQ16:DC16))</f>
        <v>0</v>
      </c>
      <c r="DD41" s="149">
        <f ca="1">INDEX(INDIRECT($BO$9),0,COLUMNS($BQ16:DD16))</f>
        <v>0</v>
      </c>
      <c r="DE41" s="149">
        <f ca="1">INDEX(INDIRECT($BO$9),0,COLUMNS($BQ16:DE16))</f>
        <v>0</v>
      </c>
      <c r="DF41" s="149">
        <f ca="1">INDEX(INDIRECT($BO$9),0,COLUMNS($BQ16:DF16))</f>
        <v>0</v>
      </c>
      <c r="DG41" s="149">
        <f ca="1">INDEX(INDIRECT($BO$9),0,COLUMNS($BQ16:DG16))</f>
        <v>0</v>
      </c>
      <c r="DH41" s="149">
        <f ca="1">INDEX(INDIRECT($BO$9),0,COLUMNS($BQ16:DH16))</f>
        <v>0</v>
      </c>
      <c r="DI41" s="149">
        <f ca="1">INDEX(INDIRECT($BO$9),0,COLUMNS($BQ16:DI16))</f>
        <v>0</v>
      </c>
      <c r="DJ41" s="149">
        <f ca="1">INDEX(INDIRECT($BO$9),0,COLUMNS($BQ16:DJ16))</f>
        <v>0</v>
      </c>
      <c r="DK41" s="149">
        <f ca="1">INDEX(INDIRECT($BO$9),0,COLUMNS($BQ16:DK16))</f>
        <v>0</v>
      </c>
      <c r="DL41" s="149">
        <f ca="1">INDEX(INDIRECT($BO$9),0,COLUMNS($BQ16:DL16))</f>
        <v>0</v>
      </c>
      <c r="DM41" s="149">
        <f ca="1">INDEX(INDIRECT($BO$9),0,COLUMNS($BQ16:DM16))</f>
        <v>0</v>
      </c>
      <c r="DN41" s="149">
        <f ca="1">INDEX(INDIRECT($BO$9),0,COLUMNS($BQ16:DN16))</f>
        <v>0</v>
      </c>
      <c r="DO41" s="149">
        <f ca="1">INDEX(INDIRECT($BO$9),0,COLUMNS($BQ16:DO16))</f>
        <v>0</v>
      </c>
      <c r="DP41" s="150">
        <f ca="1">INDEX(INDIRECT($BO$9),0,COLUMNS($BQ16:DP16))</f>
        <v>0</v>
      </c>
      <c r="DQ41" s="201"/>
      <c r="DR41" s="151">
        <f ca="1">+SUM(BQ41:DP41)</f>
        <v>0</v>
      </c>
      <c r="DT41" s="394" t="s">
        <v>17</v>
      </c>
      <c r="DU41" s="418"/>
      <c r="DV41" s="149"/>
      <c r="DW41" s="149"/>
      <c r="DX41" s="149"/>
      <c r="DY41" s="149"/>
      <c r="DZ41" s="149"/>
      <c r="EA41" s="149"/>
      <c r="EB41" s="149"/>
      <c r="EC41" s="149"/>
      <c r="ED41" s="149"/>
      <c r="EE41" s="149"/>
      <c r="EF41" s="149"/>
      <c r="EG41" s="149"/>
      <c r="EH41" s="149"/>
      <c r="EI41" s="149"/>
      <c r="EJ41" s="149"/>
      <c r="EK41" s="149"/>
      <c r="EL41" s="149"/>
      <c r="EM41" s="149"/>
      <c r="EN41" s="149"/>
      <c r="EO41" s="149"/>
      <c r="EP41" s="149"/>
      <c r="EQ41" s="149"/>
      <c r="ER41" s="149"/>
      <c r="ES41" s="149"/>
      <c r="ET41" s="149"/>
      <c r="EU41" s="149"/>
      <c r="EV41" s="149"/>
      <c r="EW41" s="149"/>
      <c r="EX41" s="149"/>
      <c r="EY41" s="149"/>
      <c r="EZ41" s="149"/>
      <c r="FA41" s="149"/>
      <c r="FB41" s="149"/>
      <c r="FC41" s="149"/>
      <c r="FD41" s="149"/>
      <c r="FE41" s="149"/>
      <c r="FF41" s="149"/>
      <c r="FG41" s="149"/>
      <c r="FH41" s="149"/>
      <c r="FI41" s="149"/>
      <c r="FJ41" s="149"/>
      <c r="FK41" s="149"/>
      <c r="FL41" s="149"/>
      <c r="FM41" s="149"/>
      <c r="FN41" s="149"/>
      <c r="FO41" s="149"/>
      <c r="FP41" s="149"/>
      <c r="FQ41" s="149"/>
      <c r="FR41" s="149"/>
      <c r="FS41" s="149"/>
      <c r="FT41" s="149"/>
      <c r="FU41" s="150"/>
    </row>
    <row r="42" spans="1:177">
      <c r="A42" s="374"/>
      <c r="B42" s="137">
        <v>66</v>
      </c>
      <c r="C42" s="384" t="s">
        <v>16</v>
      </c>
      <c r="D42" s="385"/>
      <c r="E42" s="346" t="s">
        <v>103</v>
      </c>
      <c r="F42" s="145"/>
      <c r="G42" s="146"/>
      <c r="H42" s="146"/>
      <c r="I42" s="146"/>
      <c r="J42" s="146"/>
      <c r="K42" s="146"/>
      <c r="L42" s="146"/>
      <c r="M42" s="146"/>
      <c r="N42" s="146"/>
      <c r="O42" s="146"/>
      <c r="P42" s="146"/>
      <c r="Q42" s="146"/>
      <c r="R42" s="146"/>
      <c r="S42" s="146"/>
      <c r="T42" s="146"/>
      <c r="U42" s="146"/>
      <c r="V42" s="146"/>
      <c r="W42" s="146"/>
      <c r="X42" s="146"/>
      <c r="Y42" s="146"/>
      <c r="Z42" s="146"/>
      <c r="AA42" s="146"/>
      <c r="AB42" s="146"/>
      <c r="AC42" s="146"/>
      <c r="AD42" s="146"/>
      <c r="AE42" s="146"/>
      <c r="AF42" s="146"/>
      <c r="AG42" s="146"/>
      <c r="AH42" s="146"/>
      <c r="AI42" s="146"/>
      <c r="AJ42" s="146"/>
      <c r="AK42" s="146"/>
      <c r="AL42" s="146"/>
      <c r="AM42" s="146"/>
      <c r="AN42" s="146"/>
      <c r="AO42" s="146"/>
      <c r="AP42" s="146"/>
      <c r="AQ42" s="146"/>
      <c r="AR42" s="146"/>
      <c r="AS42" s="146"/>
      <c r="AT42" s="146"/>
      <c r="AU42" s="146"/>
      <c r="AV42" s="146"/>
      <c r="AW42" s="146"/>
      <c r="AX42" s="146"/>
      <c r="AY42" s="146"/>
      <c r="AZ42" s="146"/>
      <c r="BA42" s="146"/>
      <c r="BB42" s="146"/>
      <c r="BC42" s="146"/>
      <c r="BD42" s="146"/>
      <c r="BE42" s="200"/>
      <c r="BF42" s="201"/>
      <c r="BG42" s="148">
        <f>+SUM(F42:BE42)</f>
        <v>0</v>
      </c>
      <c r="BN42" s="393"/>
      <c r="BO42" s="380" t="s">
        <v>16</v>
      </c>
      <c r="BP42" s="381"/>
      <c r="BQ42" s="149">
        <f ca="1">INDEX(INDIRECT($BO$9),0,COLUMNS($BQ16:BQ16))</f>
        <v>0</v>
      </c>
      <c r="BR42" s="149">
        <f ca="1">INDEX(INDIRECT($BO$9),0,COLUMNS($BQ16:BR16))</f>
        <v>0</v>
      </c>
      <c r="BS42" s="149">
        <f ca="1">INDEX(INDIRECT($BO$9),0,COLUMNS($BQ16:BS16))</f>
        <v>0</v>
      </c>
      <c r="BT42" s="149">
        <f ca="1">INDEX(INDIRECT($BO$9),0,COLUMNS($BQ16:BT16))</f>
        <v>0</v>
      </c>
      <c r="BU42" s="149">
        <f ca="1">INDEX(INDIRECT($BO$9),0,COLUMNS($BQ16:BU16))</f>
        <v>0</v>
      </c>
      <c r="BV42" s="149">
        <f ca="1">INDEX(INDIRECT($BO$9),0,COLUMNS($BQ16:BV16))</f>
        <v>0</v>
      </c>
      <c r="BW42" s="149">
        <f ca="1">INDEX(INDIRECT($BO$9),0,COLUMNS($BQ16:BW16))</f>
        <v>0</v>
      </c>
      <c r="BX42" s="149">
        <f ca="1">INDEX(INDIRECT($BO$9),0,COLUMNS($BQ16:BX16))</f>
        <v>0</v>
      </c>
      <c r="BY42" s="149">
        <f ca="1">INDEX(INDIRECT($BO$9),0,COLUMNS($BQ16:BY16))</f>
        <v>0</v>
      </c>
      <c r="BZ42" s="149">
        <f ca="1">INDEX(INDIRECT($BO$9),0,COLUMNS($BQ16:BZ16))</f>
        <v>0</v>
      </c>
      <c r="CA42" s="149">
        <f ca="1">INDEX(INDIRECT($BO$9),0,COLUMNS($BQ16:CA16))</f>
        <v>0</v>
      </c>
      <c r="CB42" s="149">
        <f ca="1">INDEX(INDIRECT($BO$9),0,COLUMNS($BQ16:CB16))</f>
        <v>0</v>
      </c>
      <c r="CC42" s="149">
        <f ca="1">INDEX(INDIRECT($BO$9),0,COLUMNS($BQ16:CC16))</f>
        <v>0</v>
      </c>
      <c r="CD42" s="149">
        <f ca="1">INDEX(INDIRECT($BO$9),0,COLUMNS($BQ16:CD16))</f>
        <v>0</v>
      </c>
      <c r="CE42" s="149">
        <f ca="1">INDEX(INDIRECT($BO$9),0,COLUMNS($BQ16:CE16))</f>
        <v>0</v>
      </c>
      <c r="CF42" s="149">
        <f ca="1">INDEX(INDIRECT($BO$9),0,COLUMNS($BQ16:CF16))</f>
        <v>0</v>
      </c>
      <c r="CG42" s="149">
        <f ca="1">INDEX(INDIRECT($BO$9),0,COLUMNS($BQ16:CG16))</f>
        <v>0</v>
      </c>
      <c r="CH42" s="149">
        <f ca="1">INDEX(INDIRECT($BO$9),0,COLUMNS($BQ16:CH16))</f>
        <v>0</v>
      </c>
      <c r="CI42" s="149">
        <f ca="1">INDEX(INDIRECT($BO$9),0,COLUMNS($BQ16:CI16))</f>
        <v>0</v>
      </c>
      <c r="CJ42" s="149">
        <f ca="1">INDEX(INDIRECT($BO$9),0,COLUMNS($BQ16:CJ16))</f>
        <v>0</v>
      </c>
      <c r="CK42" s="149">
        <f ca="1">INDEX(INDIRECT($BO$9),0,COLUMNS($BQ16:CK16))</f>
        <v>0</v>
      </c>
      <c r="CL42" s="149">
        <f ca="1">INDEX(INDIRECT($BO$9),0,COLUMNS($BQ16:CL16))</f>
        <v>0</v>
      </c>
      <c r="CM42" s="149">
        <f ca="1">INDEX(INDIRECT($BO$9),0,COLUMNS($BQ16:CM16))</f>
        <v>0</v>
      </c>
      <c r="CN42" s="149">
        <f ca="1">INDEX(INDIRECT($BO$9),0,COLUMNS($BQ16:CN16))</f>
        <v>0</v>
      </c>
      <c r="CO42" s="149">
        <f ca="1">INDEX(INDIRECT($BO$9),0,COLUMNS($BQ16:CO16))</f>
        <v>0</v>
      </c>
      <c r="CP42" s="149">
        <f ca="1">INDEX(INDIRECT($BO$9),0,COLUMNS($BQ16:CP16))</f>
        <v>0</v>
      </c>
      <c r="CQ42" s="149">
        <f ca="1">INDEX(INDIRECT($BO$9),0,COLUMNS($BQ16:CQ16))</f>
        <v>0</v>
      </c>
      <c r="CR42" s="149">
        <f ca="1">INDEX(INDIRECT($BO$9),0,COLUMNS($BQ16:CR16))</f>
        <v>0</v>
      </c>
      <c r="CS42" s="149">
        <f ca="1">INDEX(INDIRECT($BO$9),0,COLUMNS($BQ16:CS16))</f>
        <v>0</v>
      </c>
      <c r="CT42" s="149">
        <f ca="1">INDEX(INDIRECT($BO$9),0,COLUMNS($BQ16:CT16))</f>
        <v>0</v>
      </c>
      <c r="CU42" s="149">
        <f ca="1">INDEX(INDIRECT($BO$9),0,COLUMNS($BQ16:CU16))</f>
        <v>0</v>
      </c>
      <c r="CV42" s="149">
        <f ca="1">INDEX(INDIRECT($BO$9),0,COLUMNS($BQ16:CV16))</f>
        <v>0</v>
      </c>
      <c r="CW42" s="149">
        <f ca="1">INDEX(INDIRECT($BO$9),0,COLUMNS($BQ16:CW16))</f>
        <v>0</v>
      </c>
      <c r="CX42" s="149">
        <f ca="1">INDEX(INDIRECT($BO$9),0,COLUMNS($BQ16:CX16))</f>
        <v>0</v>
      </c>
      <c r="CY42" s="149">
        <f ca="1">INDEX(INDIRECT($BO$9),0,COLUMNS($BQ16:CY16))</f>
        <v>0</v>
      </c>
      <c r="CZ42" s="149">
        <f ca="1">INDEX(INDIRECT($BO$9),0,COLUMNS($BQ16:CZ16))</f>
        <v>0</v>
      </c>
      <c r="DA42" s="149">
        <f ca="1">INDEX(INDIRECT($BO$9),0,COLUMNS($BQ16:DA16))</f>
        <v>0</v>
      </c>
      <c r="DB42" s="149">
        <f ca="1">INDEX(INDIRECT($BO$9),0,COLUMNS($BQ16:DB16))</f>
        <v>0</v>
      </c>
      <c r="DC42" s="149">
        <f ca="1">INDEX(INDIRECT($BO$9),0,COLUMNS($BQ16:DC16))</f>
        <v>0</v>
      </c>
      <c r="DD42" s="149">
        <f ca="1">INDEX(INDIRECT($BO$9),0,COLUMNS($BQ16:DD16))</f>
        <v>0</v>
      </c>
      <c r="DE42" s="149">
        <f ca="1">INDEX(INDIRECT($BO$9),0,COLUMNS($BQ16:DE16))</f>
        <v>0</v>
      </c>
      <c r="DF42" s="149">
        <f ca="1">INDEX(INDIRECT($BO$9),0,COLUMNS($BQ16:DF16))</f>
        <v>0</v>
      </c>
      <c r="DG42" s="149">
        <f ca="1">INDEX(INDIRECT($BO$9),0,COLUMNS($BQ16:DG16))</f>
        <v>0</v>
      </c>
      <c r="DH42" s="149">
        <f ca="1">INDEX(INDIRECT($BO$9),0,COLUMNS($BQ16:DH16))</f>
        <v>0</v>
      </c>
      <c r="DI42" s="149">
        <f ca="1">INDEX(INDIRECT($BO$9),0,COLUMNS($BQ16:DI16))</f>
        <v>0</v>
      </c>
      <c r="DJ42" s="149">
        <f ca="1">INDEX(INDIRECT($BO$9),0,COLUMNS($BQ16:DJ16))</f>
        <v>0</v>
      </c>
      <c r="DK42" s="149">
        <f ca="1">INDEX(INDIRECT($BO$9),0,COLUMNS($BQ16:DK16))</f>
        <v>0</v>
      </c>
      <c r="DL42" s="149">
        <f ca="1">INDEX(INDIRECT($BO$9),0,COLUMNS($BQ16:DL16))</f>
        <v>0</v>
      </c>
      <c r="DM42" s="149">
        <f ca="1">INDEX(INDIRECT($BO$9),0,COLUMNS($BQ16:DM16))</f>
        <v>0</v>
      </c>
      <c r="DN42" s="149">
        <f ca="1">INDEX(INDIRECT($BO$9),0,COLUMNS($BQ16:DN16))</f>
        <v>0</v>
      </c>
      <c r="DO42" s="149">
        <f ca="1">INDEX(INDIRECT($BO$9),0,COLUMNS($BQ16:DO16))</f>
        <v>0</v>
      </c>
      <c r="DP42" s="205">
        <f ca="1">INDEX(INDIRECT($BO$9),0,COLUMNS($BQ16:DP16))</f>
        <v>0</v>
      </c>
      <c r="DQ42" s="201"/>
      <c r="DR42" s="151">
        <f ca="1">+SUM(BQ42:DP42)</f>
        <v>0</v>
      </c>
      <c r="DT42" s="394" t="s">
        <v>16</v>
      </c>
      <c r="DU42" s="418"/>
      <c r="DV42" s="149"/>
      <c r="DW42" s="149"/>
      <c r="DX42" s="149"/>
      <c r="DY42" s="149"/>
      <c r="DZ42" s="149"/>
      <c r="EA42" s="149"/>
      <c r="EB42" s="149"/>
      <c r="EC42" s="149"/>
      <c r="ED42" s="149"/>
      <c r="EE42" s="149"/>
      <c r="EF42" s="149"/>
      <c r="EG42" s="149"/>
      <c r="EH42" s="149"/>
      <c r="EI42" s="149"/>
      <c r="EJ42" s="149"/>
      <c r="EK42" s="149"/>
      <c r="EL42" s="149"/>
      <c r="EM42" s="149"/>
      <c r="EN42" s="149"/>
      <c r="EO42" s="149"/>
      <c r="EP42" s="149"/>
      <c r="EQ42" s="149"/>
      <c r="ER42" s="149"/>
      <c r="ES42" s="149"/>
      <c r="ET42" s="149"/>
      <c r="EU42" s="149"/>
      <c r="EV42" s="149"/>
      <c r="EW42" s="149"/>
      <c r="EX42" s="149"/>
      <c r="EY42" s="149"/>
      <c r="EZ42" s="149"/>
      <c r="FA42" s="149"/>
      <c r="FB42" s="149"/>
      <c r="FC42" s="149"/>
      <c r="FD42" s="149"/>
      <c r="FE42" s="149"/>
      <c r="FF42" s="149"/>
      <c r="FG42" s="149"/>
      <c r="FH42" s="149"/>
      <c r="FI42" s="149"/>
      <c r="FJ42" s="149"/>
      <c r="FK42" s="149"/>
      <c r="FL42" s="149"/>
      <c r="FM42" s="149"/>
      <c r="FN42" s="149"/>
      <c r="FO42" s="149"/>
      <c r="FP42" s="149"/>
      <c r="FQ42" s="149"/>
      <c r="FR42" s="149"/>
      <c r="FS42" s="149"/>
      <c r="FT42" s="149"/>
      <c r="FU42" s="205"/>
    </row>
    <row r="43" spans="1:177">
      <c r="A43" s="374"/>
      <c r="B43" s="156"/>
      <c r="C43" s="384"/>
      <c r="D43" s="385"/>
      <c r="E43" s="346"/>
      <c r="F43" s="145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  <c r="AM43" s="146"/>
      <c r="AN43" s="146"/>
      <c r="AO43" s="146"/>
      <c r="AP43" s="146"/>
      <c r="AQ43" s="146"/>
      <c r="AR43" s="146"/>
      <c r="AS43" s="146"/>
      <c r="AT43" s="146"/>
      <c r="AU43" s="146"/>
      <c r="AV43" s="146"/>
      <c r="AW43" s="146"/>
      <c r="AX43" s="146"/>
      <c r="AY43" s="146"/>
      <c r="AZ43" s="146"/>
      <c r="BA43" s="146"/>
      <c r="BB43" s="146"/>
      <c r="BC43" s="146"/>
      <c r="BD43" s="146"/>
      <c r="BE43" s="200"/>
      <c r="BF43" s="201"/>
      <c r="BG43" s="148">
        <f>+SUM(F43:BE43)</f>
        <v>0</v>
      </c>
      <c r="BN43" s="393"/>
      <c r="BO43" s="394"/>
      <c r="BP43" s="395"/>
      <c r="BQ43" s="149">
        <f ca="1">INDEX(INDIRECT($BO$9),0,COLUMNS($BQ16:BQ16))</f>
        <v>0</v>
      </c>
      <c r="BR43" s="149">
        <f ca="1">INDEX(INDIRECT($BO$9),0,COLUMNS($BQ16:BR16))</f>
        <v>0</v>
      </c>
      <c r="BS43" s="149">
        <f ca="1">INDEX(INDIRECT($BO$9),0,COLUMNS($BQ16:BS16))</f>
        <v>0</v>
      </c>
      <c r="BT43" s="149">
        <f ca="1">INDEX(INDIRECT($BO$9),0,COLUMNS($BQ16:BT16))</f>
        <v>0</v>
      </c>
      <c r="BU43" s="149">
        <f ca="1">INDEX(INDIRECT($BO$9),0,COLUMNS($BQ16:BU16))</f>
        <v>0</v>
      </c>
      <c r="BV43" s="149">
        <f ca="1">INDEX(INDIRECT($BO$9),0,COLUMNS($BQ16:BV16))</f>
        <v>0</v>
      </c>
      <c r="BW43" s="149">
        <f ca="1">INDEX(INDIRECT($BO$9),0,COLUMNS($BQ16:BW16))</f>
        <v>0</v>
      </c>
      <c r="BX43" s="149">
        <f ca="1">INDEX(INDIRECT($BO$9),0,COLUMNS($BQ16:BX16))</f>
        <v>0</v>
      </c>
      <c r="BY43" s="149">
        <f ca="1">INDEX(INDIRECT($BO$9),0,COLUMNS($BQ16:BY16))</f>
        <v>0</v>
      </c>
      <c r="BZ43" s="149">
        <f ca="1">INDEX(INDIRECT($BO$9),0,COLUMNS($BQ16:BZ16))</f>
        <v>0</v>
      </c>
      <c r="CA43" s="149">
        <f ca="1">INDEX(INDIRECT($BO$9),0,COLUMNS($BQ16:CA16))</f>
        <v>0</v>
      </c>
      <c r="CB43" s="149">
        <f ca="1">INDEX(INDIRECT($BO$9),0,COLUMNS($BQ16:CB16))</f>
        <v>0</v>
      </c>
      <c r="CC43" s="149">
        <f ca="1">INDEX(INDIRECT($BO$9),0,COLUMNS($BQ16:CC16))</f>
        <v>0</v>
      </c>
      <c r="CD43" s="149">
        <f ca="1">INDEX(INDIRECT($BO$9),0,COLUMNS($BQ16:CD16))</f>
        <v>0</v>
      </c>
      <c r="CE43" s="149">
        <f ca="1">INDEX(INDIRECT($BO$9),0,COLUMNS($BQ16:CE16))</f>
        <v>0</v>
      </c>
      <c r="CF43" s="149">
        <f ca="1">INDEX(INDIRECT($BO$9),0,COLUMNS($BQ16:CF16))</f>
        <v>0</v>
      </c>
      <c r="CG43" s="149">
        <f ca="1">INDEX(INDIRECT($BO$9),0,COLUMNS($BQ16:CG16))</f>
        <v>0</v>
      </c>
      <c r="CH43" s="149">
        <f ca="1">INDEX(INDIRECT($BO$9),0,COLUMNS($BQ16:CH16))</f>
        <v>0</v>
      </c>
      <c r="CI43" s="149">
        <f ca="1">INDEX(INDIRECT($BO$9),0,COLUMNS($BQ16:CI16))</f>
        <v>0</v>
      </c>
      <c r="CJ43" s="149">
        <f ca="1">INDEX(INDIRECT($BO$9),0,COLUMNS($BQ16:CJ16))</f>
        <v>0</v>
      </c>
      <c r="CK43" s="149">
        <f ca="1">INDEX(INDIRECT($BO$9),0,COLUMNS($BQ16:CK16))</f>
        <v>0</v>
      </c>
      <c r="CL43" s="149">
        <f ca="1">INDEX(INDIRECT($BO$9),0,COLUMNS($BQ16:CL16))</f>
        <v>0</v>
      </c>
      <c r="CM43" s="149">
        <f ca="1">INDEX(INDIRECT($BO$9),0,COLUMNS($BQ16:CM16))</f>
        <v>0</v>
      </c>
      <c r="CN43" s="149">
        <f ca="1">INDEX(INDIRECT($BO$9),0,COLUMNS($BQ16:CN16))</f>
        <v>0</v>
      </c>
      <c r="CO43" s="149">
        <f ca="1">INDEX(INDIRECT($BO$9),0,COLUMNS($BQ16:CO16))</f>
        <v>0</v>
      </c>
      <c r="CP43" s="149">
        <f ca="1">INDEX(INDIRECT($BO$9),0,COLUMNS($BQ16:CP16))</f>
        <v>0</v>
      </c>
      <c r="CQ43" s="149">
        <f ca="1">INDEX(INDIRECT($BO$9),0,COLUMNS($BQ16:CQ16))</f>
        <v>0</v>
      </c>
      <c r="CR43" s="149">
        <f ca="1">INDEX(INDIRECT($BO$9),0,COLUMNS($BQ16:CR16))</f>
        <v>0</v>
      </c>
      <c r="CS43" s="149">
        <f ca="1">INDEX(INDIRECT($BO$9),0,COLUMNS($BQ16:CS16))</f>
        <v>0</v>
      </c>
      <c r="CT43" s="149">
        <f ca="1">INDEX(INDIRECT($BO$9),0,COLUMNS($BQ16:CT16))</f>
        <v>0</v>
      </c>
      <c r="CU43" s="149">
        <f ca="1">INDEX(INDIRECT($BO$9),0,COLUMNS($BQ16:CU16))</f>
        <v>0</v>
      </c>
      <c r="CV43" s="149">
        <f ca="1">INDEX(INDIRECT($BO$9),0,COLUMNS($BQ16:CV16))</f>
        <v>0</v>
      </c>
      <c r="CW43" s="149">
        <f ca="1">INDEX(INDIRECT($BO$9),0,COLUMNS($BQ16:CW16))</f>
        <v>0</v>
      </c>
      <c r="CX43" s="149">
        <f ca="1">INDEX(INDIRECT($BO$9),0,COLUMNS($BQ16:CX16))</f>
        <v>0</v>
      </c>
      <c r="CY43" s="149">
        <f ca="1">INDEX(INDIRECT($BO$9),0,COLUMNS($BQ16:CY16))</f>
        <v>0</v>
      </c>
      <c r="CZ43" s="149">
        <f ca="1">INDEX(INDIRECT($BO$9),0,COLUMNS($BQ16:CZ16))</f>
        <v>0</v>
      </c>
      <c r="DA43" s="149">
        <f ca="1">INDEX(INDIRECT($BO$9),0,COLUMNS($BQ16:DA16))</f>
        <v>0</v>
      </c>
      <c r="DB43" s="149">
        <f ca="1">INDEX(INDIRECT($BO$9),0,COLUMNS($BQ16:DB16))</f>
        <v>0</v>
      </c>
      <c r="DC43" s="149">
        <f ca="1">INDEX(INDIRECT($BO$9),0,COLUMNS($BQ16:DC16))</f>
        <v>0</v>
      </c>
      <c r="DD43" s="149">
        <f ca="1">INDEX(INDIRECT($BO$9),0,COLUMNS($BQ16:DD16))</f>
        <v>0</v>
      </c>
      <c r="DE43" s="149">
        <f ca="1">INDEX(INDIRECT($BO$9),0,COLUMNS($BQ16:DE16))</f>
        <v>0</v>
      </c>
      <c r="DF43" s="149">
        <f ca="1">INDEX(INDIRECT($BO$9),0,COLUMNS($BQ16:DF16))</f>
        <v>0</v>
      </c>
      <c r="DG43" s="149">
        <f ca="1">INDEX(INDIRECT($BO$9),0,COLUMNS($BQ16:DG16))</f>
        <v>0</v>
      </c>
      <c r="DH43" s="149">
        <f ca="1">INDEX(INDIRECT($BO$9),0,COLUMNS($BQ16:DH16))</f>
        <v>0</v>
      </c>
      <c r="DI43" s="149">
        <f ca="1">INDEX(INDIRECT($BO$9),0,COLUMNS($BQ16:DI16))</f>
        <v>0</v>
      </c>
      <c r="DJ43" s="149">
        <f ca="1">INDEX(INDIRECT($BO$9),0,COLUMNS($BQ16:DJ16))</f>
        <v>0</v>
      </c>
      <c r="DK43" s="149">
        <f ca="1">INDEX(INDIRECT($BO$9),0,COLUMNS($BQ16:DK16))</f>
        <v>0</v>
      </c>
      <c r="DL43" s="149">
        <f ca="1">INDEX(INDIRECT($BO$9),0,COLUMNS($BQ16:DL16))</f>
        <v>0</v>
      </c>
      <c r="DM43" s="149">
        <f ca="1">INDEX(INDIRECT($BO$9),0,COLUMNS($BQ16:DM16))</f>
        <v>0</v>
      </c>
      <c r="DN43" s="149">
        <f ca="1">INDEX(INDIRECT($BO$9),0,COLUMNS($BQ16:DN16))</f>
        <v>0</v>
      </c>
      <c r="DO43" s="149">
        <f ca="1">INDEX(INDIRECT($BO$9),0,COLUMNS($BQ16:DO16))</f>
        <v>0</v>
      </c>
      <c r="DP43" s="205">
        <f ca="1">INDEX(INDIRECT($BO$9),0,COLUMNS($BQ16:DP16))</f>
        <v>0</v>
      </c>
      <c r="DQ43" s="201"/>
      <c r="DR43" s="151">
        <f ca="1">+SUM(BQ43:DP43)</f>
        <v>0</v>
      </c>
      <c r="DT43" s="394"/>
      <c r="DU43" s="418"/>
      <c r="DV43" s="149"/>
      <c r="DW43" s="149"/>
      <c r="DX43" s="149"/>
      <c r="DY43" s="149"/>
      <c r="DZ43" s="149"/>
      <c r="EA43" s="149"/>
      <c r="EB43" s="149"/>
      <c r="EC43" s="149"/>
      <c r="ED43" s="149"/>
      <c r="EE43" s="149"/>
      <c r="EF43" s="149"/>
      <c r="EG43" s="149"/>
      <c r="EH43" s="149"/>
      <c r="EI43" s="149"/>
      <c r="EJ43" s="149"/>
      <c r="EK43" s="149"/>
      <c r="EL43" s="149"/>
      <c r="EM43" s="149"/>
      <c r="EN43" s="149"/>
      <c r="EO43" s="149"/>
      <c r="EP43" s="149"/>
      <c r="EQ43" s="149"/>
      <c r="ER43" s="149"/>
      <c r="ES43" s="149"/>
      <c r="ET43" s="149"/>
      <c r="EU43" s="149"/>
      <c r="EV43" s="149"/>
      <c r="EW43" s="149"/>
      <c r="EX43" s="149"/>
      <c r="EY43" s="149"/>
      <c r="EZ43" s="149"/>
      <c r="FA43" s="149"/>
      <c r="FB43" s="149"/>
      <c r="FC43" s="149"/>
      <c r="FD43" s="149"/>
      <c r="FE43" s="149"/>
      <c r="FF43" s="149"/>
      <c r="FG43" s="149"/>
      <c r="FH43" s="149"/>
      <c r="FI43" s="149"/>
      <c r="FJ43" s="149"/>
      <c r="FK43" s="149"/>
      <c r="FL43" s="149"/>
      <c r="FM43" s="149"/>
      <c r="FN43" s="149"/>
      <c r="FO43" s="149"/>
      <c r="FP43" s="149"/>
      <c r="FQ43" s="149"/>
      <c r="FR43" s="149"/>
      <c r="FS43" s="149"/>
      <c r="FT43" s="149"/>
      <c r="FU43" s="205"/>
    </row>
    <row r="44" spans="1:177">
      <c r="A44" s="374"/>
      <c r="B44" s="156"/>
      <c r="C44" s="384"/>
      <c r="D44" s="385"/>
      <c r="E44" s="346"/>
      <c r="F44" s="145"/>
      <c r="G44" s="146"/>
      <c r="H44" s="146"/>
      <c r="I44" s="146"/>
      <c r="J44" s="146"/>
      <c r="K44" s="146"/>
      <c r="L44" s="146"/>
      <c r="M44" s="146"/>
      <c r="N44" s="146"/>
      <c r="O44" s="146"/>
      <c r="P44" s="146"/>
      <c r="Q44" s="146"/>
      <c r="R44" s="146"/>
      <c r="S44" s="146"/>
      <c r="T44" s="146"/>
      <c r="U44" s="146"/>
      <c r="V44" s="146"/>
      <c r="W44" s="146"/>
      <c r="X44" s="146"/>
      <c r="Y44" s="146"/>
      <c r="Z44" s="146"/>
      <c r="AA44" s="146"/>
      <c r="AB44" s="146"/>
      <c r="AC44" s="146"/>
      <c r="AD44" s="146"/>
      <c r="AE44" s="146"/>
      <c r="AF44" s="146"/>
      <c r="AG44" s="146"/>
      <c r="AH44" s="146"/>
      <c r="AI44" s="146"/>
      <c r="AJ44" s="146"/>
      <c r="AK44" s="146"/>
      <c r="AL44" s="146"/>
      <c r="AM44" s="146"/>
      <c r="AN44" s="146"/>
      <c r="AO44" s="146"/>
      <c r="AP44" s="146"/>
      <c r="AQ44" s="146"/>
      <c r="AR44" s="146"/>
      <c r="AS44" s="146"/>
      <c r="AT44" s="146"/>
      <c r="AU44" s="146"/>
      <c r="AV44" s="146"/>
      <c r="AW44" s="146"/>
      <c r="AX44" s="146"/>
      <c r="AY44" s="146"/>
      <c r="AZ44" s="146"/>
      <c r="BA44" s="146"/>
      <c r="BB44" s="146"/>
      <c r="BC44" s="146"/>
      <c r="BD44" s="146"/>
      <c r="BE44" s="146"/>
      <c r="BF44" s="201"/>
      <c r="BG44" s="148">
        <f>+SUM(F44:BE44)</f>
        <v>0</v>
      </c>
      <c r="BN44" s="393"/>
      <c r="BO44" s="380"/>
      <c r="BP44" s="381"/>
      <c r="BQ44" s="149">
        <f ca="1">INDEX(INDIRECT($BO$9),0,COLUMNS($BQ16:BQ16))</f>
        <v>0</v>
      </c>
      <c r="BR44" s="149">
        <f ca="1">INDEX(INDIRECT($BO$9),0,COLUMNS($BQ16:BR16))</f>
        <v>0</v>
      </c>
      <c r="BS44" s="149">
        <f ca="1">INDEX(INDIRECT($BO$9),0,COLUMNS($BQ16:BS16))</f>
        <v>0</v>
      </c>
      <c r="BT44" s="149">
        <f ca="1">INDEX(INDIRECT($BO$9),0,COLUMNS($BQ16:BT16))</f>
        <v>0</v>
      </c>
      <c r="BU44" s="149">
        <f ca="1">INDEX(INDIRECT($BO$9),0,COLUMNS($BQ16:BU16))</f>
        <v>0</v>
      </c>
      <c r="BV44" s="149">
        <f ca="1">INDEX(INDIRECT($BO$9),0,COLUMNS($BQ16:BV16))</f>
        <v>0</v>
      </c>
      <c r="BW44" s="149">
        <f ca="1">INDEX(INDIRECT($BO$9),0,COLUMNS($BQ16:BW16))</f>
        <v>0</v>
      </c>
      <c r="BX44" s="149">
        <f ca="1">INDEX(INDIRECT($BO$9),0,COLUMNS($BQ16:BX16))</f>
        <v>0</v>
      </c>
      <c r="BY44" s="149">
        <f ca="1">INDEX(INDIRECT($BO$9),0,COLUMNS($BQ16:BY16))</f>
        <v>0</v>
      </c>
      <c r="BZ44" s="149">
        <f ca="1">INDEX(INDIRECT($BO$9),0,COLUMNS($BQ16:BZ16))</f>
        <v>0</v>
      </c>
      <c r="CA44" s="149">
        <f ca="1">INDEX(INDIRECT($BO$9),0,COLUMNS($BQ16:CA16))</f>
        <v>0</v>
      </c>
      <c r="CB44" s="149">
        <f ca="1">INDEX(INDIRECT($BO$9),0,COLUMNS($BQ16:CB16))</f>
        <v>0</v>
      </c>
      <c r="CC44" s="149">
        <f ca="1">INDEX(INDIRECT($BO$9),0,COLUMNS($BQ16:CC16))</f>
        <v>0</v>
      </c>
      <c r="CD44" s="149">
        <f ca="1">INDEX(INDIRECT($BO$9),0,COLUMNS($BQ16:CD16))</f>
        <v>0</v>
      </c>
      <c r="CE44" s="149">
        <f ca="1">INDEX(INDIRECT($BO$9),0,COLUMNS($BQ16:CE16))</f>
        <v>0</v>
      </c>
      <c r="CF44" s="149">
        <f ca="1">INDEX(INDIRECT($BO$9),0,COLUMNS($BQ16:CF16))</f>
        <v>0</v>
      </c>
      <c r="CG44" s="149">
        <f ca="1">INDEX(INDIRECT($BO$9),0,COLUMNS($BQ16:CG16))</f>
        <v>0</v>
      </c>
      <c r="CH44" s="149">
        <f ca="1">INDEX(INDIRECT($BO$9),0,COLUMNS($BQ16:CH16))</f>
        <v>0</v>
      </c>
      <c r="CI44" s="149">
        <f ca="1">INDEX(INDIRECT($BO$9),0,COLUMNS($BQ16:CI16))</f>
        <v>0</v>
      </c>
      <c r="CJ44" s="149">
        <f ca="1">INDEX(INDIRECT($BO$9),0,COLUMNS($BQ16:CJ16))</f>
        <v>0</v>
      </c>
      <c r="CK44" s="149">
        <f ca="1">INDEX(INDIRECT($BO$9),0,COLUMNS($BQ16:CK16))</f>
        <v>0</v>
      </c>
      <c r="CL44" s="149">
        <f ca="1">INDEX(INDIRECT($BO$9),0,COLUMNS($BQ16:CL16))</f>
        <v>0</v>
      </c>
      <c r="CM44" s="149">
        <f ca="1">INDEX(INDIRECT($BO$9),0,COLUMNS($BQ16:CM16))</f>
        <v>0</v>
      </c>
      <c r="CN44" s="149">
        <f ca="1">INDEX(INDIRECT($BO$9),0,COLUMNS($BQ16:CN16))</f>
        <v>0</v>
      </c>
      <c r="CO44" s="149">
        <f ca="1">INDEX(INDIRECT($BO$9),0,COLUMNS($BQ16:CO16))</f>
        <v>0</v>
      </c>
      <c r="CP44" s="149">
        <f ca="1">INDEX(INDIRECT($BO$9),0,COLUMNS($BQ16:CP16))</f>
        <v>0</v>
      </c>
      <c r="CQ44" s="149">
        <f ca="1">INDEX(INDIRECT($BO$9),0,COLUMNS($BQ16:CQ16))</f>
        <v>0</v>
      </c>
      <c r="CR44" s="149">
        <f ca="1">INDEX(INDIRECT($BO$9),0,COLUMNS($BQ16:CR16))</f>
        <v>0</v>
      </c>
      <c r="CS44" s="149">
        <f ca="1">INDEX(INDIRECT($BO$9),0,COLUMNS($BQ16:CS16))</f>
        <v>0</v>
      </c>
      <c r="CT44" s="149">
        <f ca="1">INDEX(INDIRECT($BO$9),0,COLUMNS($BQ16:CT16))</f>
        <v>0</v>
      </c>
      <c r="CU44" s="149">
        <f ca="1">INDEX(INDIRECT($BO$9),0,COLUMNS($BQ16:CU16))</f>
        <v>0</v>
      </c>
      <c r="CV44" s="149">
        <f ca="1">INDEX(INDIRECT($BO$9),0,COLUMNS($BQ16:CV16))</f>
        <v>0</v>
      </c>
      <c r="CW44" s="149">
        <f ca="1">INDEX(INDIRECT($BO$9),0,COLUMNS($BQ16:CW16))</f>
        <v>0</v>
      </c>
      <c r="CX44" s="149">
        <f ca="1">INDEX(INDIRECT($BO$9),0,COLUMNS($BQ16:CX16))</f>
        <v>0</v>
      </c>
      <c r="CY44" s="149">
        <f ca="1">INDEX(INDIRECT($BO$9),0,COLUMNS($BQ16:CY16))</f>
        <v>0</v>
      </c>
      <c r="CZ44" s="149">
        <f ca="1">INDEX(INDIRECT($BO$9),0,COLUMNS($BQ16:CZ16))</f>
        <v>0</v>
      </c>
      <c r="DA44" s="149">
        <f ca="1">INDEX(INDIRECT($BO$9),0,COLUMNS($BQ16:DA16))</f>
        <v>0</v>
      </c>
      <c r="DB44" s="149">
        <f ca="1">INDEX(INDIRECT($BO$9),0,COLUMNS($BQ16:DB16))</f>
        <v>0</v>
      </c>
      <c r="DC44" s="149">
        <f ca="1">INDEX(INDIRECT($BO$9),0,COLUMNS($BQ16:DC16))</f>
        <v>0</v>
      </c>
      <c r="DD44" s="149">
        <f ca="1">INDEX(INDIRECT($BO$9),0,COLUMNS($BQ16:DD16))</f>
        <v>0</v>
      </c>
      <c r="DE44" s="149">
        <f ca="1">INDEX(INDIRECT($BO$9),0,COLUMNS($BQ16:DE16))</f>
        <v>0</v>
      </c>
      <c r="DF44" s="149">
        <f ca="1">INDEX(INDIRECT($BO$9),0,COLUMNS($BQ16:DF16))</f>
        <v>0</v>
      </c>
      <c r="DG44" s="149">
        <f ca="1">INDEX(INDIRECT($BO$9),0,COLUMNS($BQ16:DG16))</f>
        <v>0</v>
      </c>
      <c r="DH44" s="149">
        <f ca="1">INDEX(INDIRECT($BO$9),0,COLUMNS($BQ16:DH16))</f>
        <v>0</v>
      </c>
      <c r="DI44" s="149">
        <f ca="1">INDEX(INDIRECT($BO$9),0,COLUMNS($BQ16:DI16))</f>
        <v>0</v>
      </c>
      <c r="DJ44" s="149">
        <f ca="1">INDEX(INDIRECT($BO$9),0,COLUMNS($BQ16:DJ16))</f>
        <v>0</v>
      </c>
      <c r="DK44" s="149">
        <f ca="1">INDEX(INDIRECT($BO$9),0,COLUMNS($BQ16:DK16))</f>
        <v>0</v>
      </c>
      <c r="DL44" s="149">
        <f ca="1">INDEX(INDIRECT($BO$9),0,COLUMNS($BQ16:DL16))</f>
        <v>0</v>
      </c>
      <c r="DM44" s="149">
        <f ca="1">INDEX(INDIRECT($BO$9),0,COLUMNS($BQ16:DM16))</f>
        <v>0</v>
      </c>
      <c r="DN44" s="149">
        <f ca="1">INDEX(INDIRECT($BO$9),0,COLUMNS($BQ16:DN16))</f>
        <v>0</v>
      </c>
      <c r="DO44" s="149">
        <f ca="1">INDEX(INDIRECT($BO$9),0,COLUMNS($BQ16:DO16))</f>
        <v>0</v>
      </c>
      <c r="DP44" s="205">
        <f ca="1">INDEX(INDIRECT($BO$9),0,COLUMNS($BQ16:DP16))</f>
        <v>0</v>
      </c>
      <c r="DQ44" s="201"/>
      <c r="DR44" s="151">
        <f ca="1">+SUM(BQ44:DP44)</f>
        <v>0</v>
      </c>
      <c r="DT44" s="394"/>
      <c r="DU44" s="418"/>
      <c r="DV44" s="149"/>
      <c r="DW44" s="149"/>
      <c r="DX44" s="149"/>
      <c r="DY44" s="149"/>
      <c r="DZ44" s="149"/>
      <c r="EA44" s="149"/>
      <c r="EB44" s="149"/>
      <c r="EC44" s="149"/>
      <c r="ED44" s="149"/>
      <c r="EE44" s="149"/>
      <c r="EF44" s="149"/>
      <c r="EG44" s="149"/>
      <c r="EH44" s="149"/>
      <c r="EI44" s="149"/>
      <c r="EJ44" s="149"/>
      <c r="EK44" s="149"/>
      <c r="EL44" s="149"/>
      <c r="EM44" s="149"/>
      <c r="EN44" s="149"/>
      <c r="EO44" s="149"/>
      <c r="EP44" s="149"/>
      <c r="EQ44" s="149"/>
      <c r="ER44" s="149"/>
      <c r="ES44" s="149"/>
      <c r="ET44" s="149"/>
      <c r="EU44" s="149"/>
      <c r="EV44" s="149"/>
      <c r="EW44" s="149"/>
      <c r="EX44" s="149"/>
      <c r="EY44" s="149"/>
      <c r="EZ44" s="149"/>
      <c r="FA44" s="149"/>
      <c r="FB44" s="149"/>
      <c r="FC44" s="149"/>
      <c r="FD44" s="149"/>
      <c r="FE44" s="149"/>
      <c r="FF44" s="149"/>
      <c r="FG44" s="149"/>
      <c r="FH44" s="149"/>
      <c r="FI44" s="149"/>
      <c r="FJ44" s="149"/>
      <c r="FK44" s="149"/>
      <c r="FL44" s="149"/>
      <c r="FM44" s="149"/>
      <c r="FN44" s="149"/>
      <c r="FO44" s="149"/>
      <c r="FP44" s="149"/>
      <c r="FQ44" s="149"/>
      <c r="FR44" s="149"/>
      <c r="FS44" s="149"/>
      <c r="FT44" s="149"/>
      <c r="FU44" s="205"/>
    </row>
    <row r="45" spans="1:177">
      <c r="A45" s="374"/>
      <c r="B45" s="156"/>
      <c r="C45" s="384"/>
      <c r="D45" s="385"/>
      <c r="E45" s="346"/>
      <c r="F45" s="153"/>
      <c r="G45" s="146"/>
      <c r="H45" s="146"/>
      <c r="I45" s="146"/>
      <c r="J45" s="146"/>
      <c r="K45" s="146"/>
      <c r="L45" s="146"/>
      <c r="M45" s="146"/>
      <c r="N45" s="146"/>
      <c r="O45" s="146"/>
      <c r="P45" s="146"/>
      <c r="Q45" s="146"/>
      <c r="R45" s="146"/>
      <c r="S45" s="146"/>
      <c r="T45" s="146"/>
      <c r="U45" s="146"/>
      <c r="V45" s="146"/>
      <c r="W45" s="146"/>
      <c r="X45" s="146"/>
      <c r="Y45" s="146"/>
      <c r="Z45" s="146"/>
      <c r="AA45" s="146"/>
      <c r="AB45" s="146"/>
      <c r="AC45" s="146"/>
      <c r="AD45" s="146"/>
      <c r="AE45" s="146"/>
      <c r="AF45" s="146"/>
      <c r="AG45" s="146"/>
      <c r="AH45" s="146"/>
      <c r="AI45" s="146"/>
      <c r="AJ45" s="146"/>
      <c r="AK45" s="146"/>
      <c r="AL45" s="146"/>
      <c r="AM45" s="146"/>
      <c r="AN45" s="146"/>
      <c r="AO45" s="146"/>
      <c r="AP45" s="146"/>
      <c r="AQ45" s="146"/>
      <c r="AR45" s="146"/>
      <c r="AS45" s="146"/>
      <c r="AT45" s="146"/>
      <c r="AU45" s="146"/>
      <c r="AV45" s="146"/>
      <c r="AW45" s="146"/>
      <c r="AX45" s="146"/>
      <c r="AY45" s="146"/>
      <c r="AZ45" s="146"/>
      <c r="BA45" s="146"/>
      <c r="BB45" s="146"/>
      <c r="BC45" s="146"/>
      <c r="BD45" s="146"/>
      <c r="BE45" s="200"/>
      <c r="BF45" s="201"/>
      <c r="BG45" s="148">
        <f>+SUM(F45:BE45)</f>
        <v>0</v>
      </c>
      <c r="BN45" s="393"/>
      <c r="BO45" s="154"/>
      <c r="BP45" s="155"/>
      <c r="BQ45" s="149">
        <f ca="1">INDEX(INDIRECT($BO$9),0,COLUMNS($BQ16:BQ16))</f>
        <v>0</v>
      </c>
      <c r="BR45" s="149">
        <f ca="1">INDEX(INDIRECT($BO$9),0,COLUMNS($BQ16:BR16))</f>
        <v>0</v>
      </c>
      <c r="BS45" s="149">
        <f ca="1">INDEX(INDIRECT($BO$9),0,COLUMNS($BQ16:BS16))</f>
        <v>0</v>
      </c>
      <c r="BT45" s="149">
        <f ca="1">INDEX(INDIRECT($BO$9),0,COLUMNS($BQ16:BT16))</f>
        <v>0</v>
      </c>
      <c r="BU45" s="149">
        <f ca="1">INDEX(INDIRECT($BO$9),0,COLUMNS($BQ16:BU16))</f>
        <v>0</v>
      </c>
      <c r="BV45" s="149">
        <f ca="1">INDEX(INDIRECT($BO$9),0,COLUMNS($BQ16:BV16))</f>
        <v>0</v>
      </c>
      <c r="BW45" s="149">
        <f ca="1">INDEX(INDIRECT($BO$9),0,COLUMNS($BQ16:BW16))</f>
        <v>0</v>
      </c>
      <c r="BX45" s="149">
        <f ca="1">INDEX(INDIRECT($BO$9),0,COLUMNS($BQ16:BX16))</f>
        <v>0</v>
      </c>
      <c r="BY45" s="149">
        <f ca="1">INDEX(INDIRECT($BO$9),0,COLUMNS($BQ16:BY16))</f>
        <v>0</v>
      </c>
      <c r="BZ45" s="149">
        <f ca="1">INDEX(INDIRECT($BO$9),0,COLUMNS($BQ16:BZ16))</f>
        <v>0</v>
      </c>
      <c r="CA45" s="149">
        <f ca="1">INDEX(INDIRECT($BO$9),0,COLUMNS($BQ16:CA16))</f>
        <v>0</v>
      </c>
      <c r="CB45" s="149">
        <f ca="1">INDEX(INDIRECT($BO$9),0,COLUMNS($BQ16:CB16))</f>
        <v>0</v>
      </c>
      <c r="CC45" s="149">
        <f ca="1">INDEX(INDIRECT($BO$9),0,COLUMNS($BQ16:CC16))</f>
        <v>0</v>
      </c>
      <c r="CD45" s="149">
        <f ca="1">INDEX(INDIRECT($BO$9),0,COLUMNS($BQ16:CD16))</f>
        <v>0</v>
      </c>
      <c r="CE45" s="149">
        <f ca="1">INDEX(INDIRECT($BO$9),0,COLUMNS($BQ16:CE16))</f>
        <v>0</v>
      </c>
      <c r="CF45" s="149">
        <f ca="1">INDEX(INDIRECT($BO$9),0,COLUMNS($BQ16:CF16))</f>
        <v>0</v>
      </c>
      <c r="CG45" s="149">
        <f ca="1">INDEX(INDIRECT($BO$9),0,COLUMNS($BQ16:CG16))</f>
        <v>0</v>
      </c>
      <c r="CH45" s="149">
        <f ca="1">INDEX(INDIRECT($BO$9),0,COLUMNS($BQ16:CH16))</f>
        <v>0</v>
      </c>
      <c r="CI45" s="149">
        <f ca="1">INDEX(INDIRECT($BO$9),0,COLUMNS($BQ16:CI16))</f>
        <v>0</v>
      </c>
      <c r="CJ45" s="149">
        <f ca="1">INDEX(INDIRECT($BO$9),0,COLUMNS($BQ16:CJ16))</f>
        <v>0</v>
      </c>
      <c r="CK45" s="149">
        <f ca="1">INDEX(INDIRECT($BO$9),0,COLUMNS($BQ16:CK16))</f>
        <v>0</v>
      </c>
      <c r="CL45" s="149">
        <f ca="1">INDEX(INDIRECT($BO$9),0,COLUMNS($BQ16:CL16))</f>
        <v>0</v>
      </c>
      <c r="CM45" s="149">
        <f ca="1">INDEX(INDIRECT($BO$9),0,COLUMNS($BQ16:CM16))</f>
        <v>0</v>
      </c>
      <c r="CN45" s="149">
        <f ca="1">INDEX(INDIRECT($BO$9),0,COLUMNS($BQ16:CN16))</f>
        <v>0</v>
      </c>
      <c r="CO45" s="149">
        <f ca="1">INDEX(INDIRECT($BO$9),0,COLUMNS($BQ16:CO16))</f>
        <v>0</v>
      </c>
      <c r="CP45" s="149">
        <f ca="1">INDEX(INDIRECT($BO$9),0,COLUMNS($BQ16:CP16))</f>
        <v>0</v>
      </c>
      <c r="CQ45" s="149">
        <f ca="1">INDEX(INDIRECT($BO$9),0,COLUMNS($BQ16:CQ16))</f>
        <v>0</v>
      </c>
      <c r="CR45" s="149">
        <f ca="1">INDEX(INDIRECT($BO$9),0,COLUMNS($BQ16:CR16))</f>
        <v>0</v>
      </c>
      <c r="CS45" s="149">
        <f ca="1">INDEX(INDIRECT($BO$9),0,COLUMNS($BQ16:CS16))</f>
        <v>0</v>
      </c>
      <c r="CT45" s="149">
        <f ca="1">INDEX(INDIRECT($BO$9),0,COLUMNS($BQ16:CT16))</f>
        <v>0</v>
      </c>
      <c r="CU45" s="149">
        <f ca="1">INDEX(INDIRECT($BO$9),0,COLUMNS($BQ16:CU16))</f>
        <v>0</v>
      </c>
      <c r="CV45" s="149">
        <f ca="1">INDEX(INDIRECT($BO$9),0,COLUMNS($BQ16:CV16))</f>
        <v>0</v>
      </c>
      <c r="CW45" s="149">
        <f ca="1">INDEX(INDIRECT($BO$9),0,COLUMNS($BQ16:CW16))</f>
        <v>0</v>
      </c>
      <c r="CX45" s="149">
        <f ca="1">INDEX(INDIRECT($BO$9),0,COLUMNS($BQ16:CX16))</f>
        <v>0</v>
      </c>
      <c r="CY45" s="149">
        <f ca="1">INDEX(INDIRECT($BO$9),0,COLUMNS($BQ16:CY16))</f>
        <v>0</v>
      </c>
      <c r="CZ45" s="149">
        <f ca="1">INDEX(INDIRECT($BO$9),0,COLUMNS($BQ16:CZ16))</f>
        <v>0</v>
      </c>
      <c r="DA45" s="149">
        <f ca="1">INDEX(INDIRECT($BO$9),0,COLUMNS($BQ16:DA16))</f>
        <v>0</v>
      </c>
      <c r="DB45" s="149">
        <f ca="1">INDEX(INDIRECT($BO$9),0,COLUMNS($BQ16:DB16))</f>
        <v>0</v>
      </c>
      <c r="DC45" s="149">
        <f ca="1">INDEX(INDIRECT($BO$9),0,COLUMNS($BQ16:DC16))</f>
        <v>0</v>
      </c>
      <c r="DD45" s="149">
        <f ca="1">INDEX(INDIRECT($BO$9),0,COLUMNS($BQ16:DD16))</f>
        <v>0</v>
      </c>
      <c r="DE45" s="149">
        <f ca="1">INDEX(INDIRECT($BO$9),0,COLUMNS($BQ16:DE16))</f>
        <v>0</v>
      </c>
      <c r="DF45" s="149">
        <f ca="1">INDEX(INDIRECT($BO$9),0,COLUMNS($BQ16:DF16))</f>
        <v>0</v>
      </c>
      <c r="DG45" s="149">
        <f ca="1">INDEX(INDIRECT($BO$9),0,COLUMNS($BQ16:DG16))</f>
        <v>0</v>
      </c>
      <c r="DH45" s="149">
        <f ca="1">INDEX(INDIRECT($BO$9),0,COLUMNS($BQ16:DH16))</f>
        <v>0</v>
      </c>
      <c r="DI45" s="149">
        <f ca="1">INDEX(INDIRECT($BO$9),0,COLUMNS($BQ16:DI16))</f>
        <v>0</v>
      </c>
      <c r="DJ45" s="149">
        <f ca="1">INDEX(INDIRECT($BO$9),0,COLUMNS($BQ16:DJ16))</f>
        <v>0</v>
      </c>
      <c r="DK45" s="149">
        <f ca="1">INDEX(INDIRECT($BO$9),0,COLUMNS($BQ16:DK16))</f>
        <v>0</v>
      </c>
      <c r="DL45" s="149">
        <f ca="1">INDEX(INDIRECT($BO$9),0,COLUMNS($BQ16:DL16))</f>
        <v>0</v>
      </c>
      <c r="DM45" s="149">
        <f ca="1">INDEX(INDIRECT($BO$9),0,COLUMNS($BQ16:DM16))</f>
        <v>0</v>
      </c>
      <c r="DN45" s="149">
        <f ca="1">INDEX(INDIRECT($BO$9),0,COLUMNS($BQ16:DN16))</f>
        <v>0</v>
      </c>
      <c r="DO45" s="149">
        <f ca="1">INDEX(INDIRECT($BO$9),0,COLUMNS($BQ16:DO16))</f>
        <v>0</v>
      </c>
      <c r="DP45" s="205">
        <f ca="1">INDEX(INDIRECT($BO$9),0,COLUMNS($BQ16:DP16))</f>
        <v>0</v>
      </c>
      <c r="DQ45" s="201"/>
      <c r="DR45" s="151">
        <f ca="1">+SUM(BQ45:DP45)</f>
        <v>0</v>
      </c>
      <c r="DT45" s="154"/>
      <c r="DU45" s="155"/>
      <c r="DV45" s="149"/>
      <c r="DW45" s="149"/>
      <c r="DX45" s="149"/>
      <c r="DY45" s="149"/>
      <c r="DZ45" s="149"/>
      <c r="EA45" s="149"/>
      <c r="EB45" s="149"/>
      <c r="EC45" s="149"/>
      <c r="ED45" s="149"/>
      <c r="EE45" s="149"/>
      <c r="EF45" s="149"/>
      <c r="EG45" s="149"/>
      <c r="EH45" s="149"/>
      <c r="EI45" s="149"/>
      <c r="EJ45" s="149"/>
      <c r="EK45" s="149"/>
      <c r="EL45" s="149"/>
      <c r="EM45" s="149"/>
      <c r="EN45" s="149"/>
      <c r="EO45" s="149"/>
      <c r="EP45" s="149"/>
      <c r="EQ45" s="149"/>
      <c r="ER45" s="149"/>
      <c r="ES45" s="149"/>
      <c r="ET45" s="149"/>
      <c r="EU45" s="149"/>
      <c r="EV45" s="149"/>
      <c r="EW45" s="149"/>
      <c r="EX45" s="149"/>
      <c r="EY45" s="149"/>
      <c r="EZ45" s="149"/>
      <c r="FA45" s="149"/>
      <c r="FB45" s="149"/>
      <c r="FC45" s="149"/>
      <c r="FD45" s="149"/>
      <c r="FE45" s="149"/>
      <c r="FF45" s="149"/>
      <c r="FG45" s="149"/>
      <c r="FH45" s="149"/>
      <c r="FI45" s="149"/>
      <c r="FJ45" s="149"/>
      <c r="FK45" s="149"/>
      <c r="FL45" s="149"/>
      <c r="FM45" s="149"/>
      <c r="FN45" s="149"/>
      <c r="FO45" s="149"/>
      <c r="FP45" s="149"/>
      <c r="FQ45" s="149"/>
      <c r="FR45" s="149"/>
      <c r="FS45" s="149"/>
      <c r="FT45" s="149"/>
      <c r="FU45" s="205"/>
    </row>
    <row r="46" spans="1:177" ht="15" hidden="1" customHeight="1">
      <c r="A46" s="374"/>
      <c r="B46" s="156"/>
      <c r="C46" s="206"/>
      <c r="D46" s="207"/>
      <c r="E46" s="347"/>
      <c r="F46" s="208"/>
      <c r="G46" s="208"/>
      <c r="H46" s="208"/>
      <c r="I46" s="208"/>
      <c r="J46" s="208"/>
      <c r="K46" s="208"/>
      <c r="L46" s="208"/>
      <c r="M46" s="208"/>
      <c r="N46" s="208"/>
      <c r="O46" s="208"/>
      <c r="P46" s="208"/>
      <c r="Q46" s="208"/>
      <c r="R46" s="208"/>
      <c r="S46" s="208"/>
      <c r="T46" s="208"/>
      <c r="U46" s="208"/>
      <c r="V46" s="208"/>
      <c r="W46" s="208"/>
      <c r="X46" s="208"/>
      <c r="Y46" s="208"/>
      <c r="Z46" s="208"/>
      <c r="AA46" s="208"/>
      <c r="AB46" s="208"/>
      <c r="AC46" s="208"/>
      <c r="AD46" s="208"/>
      <c r="AE46" s="208"/>
      <c r="AF46" s="208"/>
      <c r="AG46" s="208"/>
      <c r="AH46" s="208"/>
      <c r="AI46" s="208"/>
      <c r="AJ46" s="208"/>
      <c r="AK46" s="208"/>
      <c r="AL46" s="208"/>
      <c r="AM46" s="208"/>
      <c r="AN46" s="208"/>
      <c r="AO46" s="208"/>
      <c r="AP46" s="208"/>
      <c r="AQ46" s="208"/>
      <c r="AR46" s="208"/>
      <c r="AS46" s="208"/>
      <c r="AT46" s="208"/>
      <c r="AU46" s="208"/>
      <c r="AV46" s="208"/>
      <c r="AW46" s="208"/>
      <c r="AX46" s="208"/>
      <c r="AY46" s="208"/>
      <c r="AZ46" s="208"/>
      <c r="BA46" s="208"/>
      <c r="BB46" s="208"/>
      <c r="BC46" s="208"/>
      <c r="BD46" s="208"/>
      <c r="BE46" s="209"/>
      <c r="BG46" s="209">
        <f t="shared" ref="BG46" si="73">+SUM(F46:BE46)</f>
        <v>0</v>
      </c>
      <c r="BN46" s="393"/>
      <c r="BO46" s="206"/>
      <c r="BP46" s="207"/>
      <c r="BQ46" s="208"/>
      <c r="BR46" s="208"/>
      <c r="BS46" s="208"/>
      <c r="BT46" s="208"/>
      <c r="BU46" s="208"/>
      <c r="BV46" s="208"/>
      <c r="BW46" s="208"/>
      <c r="BX46" s="208"/>
      <c r="BY46" s="208"/>
      <c r="BZ46" s="208"/>
      <c r="CA46" s="208"/>
      <c r="CB46" s="208"/>
      <c r="CC46" s="208"/>
      <c r="CD46" s="208"/>
      <c r="CE46" s="208"/>
      <c r="CF46" s="208"/>
      <c r="CG46" s="208"/>
      <c r="CH46" s="208"/>
      <c r="CI46" s="208"/>
      <c r="CJ46" s="208"/>
      <c r="CK46" s="208"/>
      <c r="CL46" s="208"/>
      <c r="CM46" s="208"/>
      <c r="CN46" s="208"/>
      <c r="CO46" s="208"/>
      <c r="CP46" s="208"/>
      <c r="CQ46" s="208"/>
      <c r="CR46" s="208"/>
      <c r="CS46" s="208"/>
      <c r="CT46" s="208"/>
      <c r="CU46" s="208"/>
      <c r="CV46" s="208"/>
      <c r="CW46" s="208"/>
      <c r="CX46" s="208"/>
      <c r="CY46" s="208"/>
      <c r="CZ46" s="208"/>
      <c r="DA46" s="208"/>
      <c r="DB46" s="208"/>
      <c r="DC46" s="208"/>
      <c r="DD46" s="208"/>
      <c r="DE46" s="208"/>
      <c r="DF46" s="208"/>
      <c r="DG46" s="208"/>
      <c r="DH46" s="208"/>
      <c r="DI46" s="208"/>
      <c r="DJ46" s="208"/>
      <c r="DK46" s="208"/>
      <c r="DL46" s="208"/>
      <c r="DM46" s="208"/>
      <c r="DN46" s="208"/>
      <c r="DO46" s="208"/>
      <c r="DP46" s="209"/>
      <c r="DQ46" s="66"/>
      <c r="DR46" s="209">
        <f t="shared" ref="DR46" si="74">+SUM(BQ46:DP46)</f>
        <v>0</v>
      </c>
      <c r="DT46" s="206"/>
      <c r="DU46" s="207"/>
      <c r="DV46" s="208"/>
      <c r="DW46" s="208"/>
      <c r="DX46" s="208"/>
      <c r="DY46" s="208"/>
      <c r="DZ46" s="208"/>
      <c r="EA46" s="208"/>
      <c r="EB46" s="208"/>
      <c r="EC46" s="208"/>
      <c r="ED46" s="208"/>
      <c r="EE46" s="208"/>
      <c r="EF46" s="208"/>
      <c r="EG46" s="208"/>
      <c r="EH46" s="208"/>
      <c r="EI46" s="208"/>
      <c r="EJ46" s="208"/>
      <c r="EK46" s="208"/>
      <c r="EL46" s="208"/>
      <c r="EM46" s="208"/>
      <c r="EN46" s="208"/>
      <c r="EO46" s="208"/>
      <c r="EP46" s="208"/>
      <c r="EQ46" s="208"/>
      <c r="ER46" s="208"/>
      <c r="ES46" s="208"/>
      <c r="ET46" s="208"/>
      <c r="EU46" s="208"/>
      <c r="EV46" s="208"/>
      <c r="EW46" s="208"/>
      <c r="EX46" s="208"/>
      <c r="EY46" s="208"/>
      <c r="EZ46" s="208"/>
      <c r="FA46" s="208"/>
      <c r="FB46" s="208"/>
      <c r="FC46" s="208"/>
      <c r="FD46" s="208"/>
      <c r="FE46" s="208"/>
      <c r="FF46" s="208"/>
      <c r="FG46" s="208"/>
      <c r="FH46" s="208"/>
      <c r="FI46" s="208"/>
      <c r="FJ46" s="208"/>
      <c r="FK46" s="208"/>
      <c r="FL46" s="208"/>
      <c r="FM46" s="208"/>
      <c r="FN46" s="208"/>
      <c r="FO46" s="208"/>
      <c r="FP46" s="208"/>
      <c r="FQ46" s="208"/>
      <c r="FR46" s="208"/>
      <c r="FS46" s="208"/>
      <c r="FT46" s="208"/>
      <c r="FU46" s="209"/>
    </row>
    <row r="47" spans="1:177" ht="3.75" customHeight="1" thickBot="1">
      <c r="A47" s="374"/>
      <c r="B47" s="156"/>
      <c r="C47" s="210"/>
      <c r="D47" s="211"/>
      <c r="E47" s="347"/>
      <c r="F47" s="181"/>
      <c r="G47" s="182"/>
      <c r="H47" s="182"/>
      <c r="I47" s="182"/>
      <c r="J47" s="182"/>
      <c r="K47" s="182"/>
      <c r="L47" s="182"/>
      <c r="M47" s="182"/>
      <c r="N47" s="182"/>
      <c r="O47" s="182"/>
      <c r="P47" s="182"/>
      <c r="Q47" s="182"/>
      <c r="R47" s="182"/>
      <c r="S47" s="182"/>
      <c r="T47" s="182"/>
      <c r="U47" s="182"/>
      <c r="V47" s="182"/>
      <c r="W47" s="182"/>
      <c r="X47" s="182"/>
      <c r="Y47" s="182"/>
      <c r="Z47" s="182"/>
      <c r="AA47" s="182"/>
      <c r="AB47" s="182"/>
      <c r="AC47" s="182"/>
      <c r="AD47" s="182"/>
      <c r="AE47" s="182"/>
      <c r="AF47" s="182"/>
      <c r="AG47" s="182"/>
      <c r="AH47" s="182"/>
      <c r="AI47" s="182"/>
      <c r="AJ47" s="182"/>
      <c r="AK47" s="182"/>
      <c r="AL47" s="182"/>
      <c r="AM47" s="182"/>
      <c r="AN47" s="182"/>
      <c r="AO47" s="182"/>
      <c r="AP47" s="182"/>
      <c r="AQ47" s="182"/>
      <c r="AR47" s="182"/>
      <c r="AS47" s="182"/>
      <c r="AT47" s="182"/>
      <c r="AU47" s="182"/>
      <c r="AV47" s="182"/>
      <c r="AW47" s="182"/>
      <c r="AX47" s="182"/>
      <c r="AY47" s="182"/>
      <c r="AZ47" s="182"/>
      <c r="BA47" s="182"/>
      <c r="BB47" s="182"/>
      <c r="BC47" s="182"/>
      <c r="BD47" s="182"/>
      <c r="BE47" s="183"/>
      <c r="BG47" s="183"/>
      <c r="BN47" s="393"/>
      <c r="BO47" s="210"/>
      <c r="BP47" s="211"/>
      <c r="BQ47" s="181"/>
      <c r="BR47" s="182"/>
      <c r="BS47" s="182"/>
      <c r="BT47" s="182"/>
      <c r="BU47" s="182"/>
      <c r="BV47" s="182"/>
      <c r="BW47" s="182"/>
      <c r="BX47" s="182"/>
      <c r="BY47" s="182"/>
      <c r="BZ47" s="182"/>
      <c r="CA47" s="182"/>
      <c r="CB47" s="182"/>
      <c r="CC47" s="182"/>
      <c r="CD47" s="182"/>
      <c r="CE47" s="182"/>
      <c r="CF47" s="182"/>
      <c r="CG47" s="182"/>
      <c r="CH47" s="182"/>
      <c r="CI47" s="182"/>
      <c r="CJ47" s="182"/>
      <c r="CK47" s="182"/>
      <c r="CL47" s="182"/>
      <c r="CM47" s="182"/>
      <c r="CN47" s="182"/>
      <c r="CO47" s="182"/>
      <c r="CP47" s="182"/>
      <c r="CQ47" s="182"/>
      <c r="CR47" s="182"/>
      <c r="CS47" s="182"/>
      <c r="CT47" s="182"/>
      <c r="CU47" s="182"/>
      <c r="CV47" s="182"/>
      <c r="CW47" s="182"/>
      <c r="CX47" s="182"/>
      <c r="CY47" s="182"/>
      <c r="CZ47" s="182"/>
      <c r="DA47" s="182"/>
      <c r="DB47" s="182"/>
      <c r="DC47" s="182"/>
      <c r="DD47" s="182"/>
      <c r="DE47" s="182"/>
      <c r="DF47" s="182"/>
      <c r="DG47" s="182"/>
      <c r="DH47" s="182"/>
      <c r="DI47" s="182"/>
      <c r="DJ47" s="182"/>
      <c r="DK47" s="182"/>
      <c r="DL47" s="182"/>
      <c r="DM47" s="182"/>
      <c r="DN47" s="182"/>
      <c r="DO47" s="182"/>
      <c r="DP47" s="183"/>
      <c r="DQ47" s="66"/>
      <c r="DR47" s="183"/>
      <c r="DT47" s="210"/>
      <c r="DU47" s="211"/>
      <c r="DV47" s="181"/>
      <c r="DW47" s="182"/>
      <c r="DX47" s="182"/>
      <c r="DY47" s="182"/>
      <c r="DZ47" s="182"/>
      <c r="EA47" s="182"/>
      <c r="EB47" s="182"/>
      <c r="EC47" s="182"/>
      <c r="ED47" s="182"/>
      <c r="EE47" s="182"/>
      <c r="EF47" s="182"/>
      <c r="EG47" s="182"/>
      <c r="EH47" s="182"/>
      <c r="EI47" s="182"/>
      <c r="EJ47" s="182"/>
      <c r="EK47" s="182"/>
      <c r="EL47" s="182"/>
      <c r="EM47" s="182"/>
      <c r="EN47" s="182"/>
      <c r="EO47" s="182"/>
      <c r="EP47" s="182"/>
      <c r="EQ47" s="182"/>
      <c r="ER47" s="182"/>
      <c r="ES47" s="182"/>
      <c r="ET47" s="182"/>
      <c r="EU47" s="182"/>
      <c r="EV47" s="182"/>
      <c r="EW47" s="182"/>
      <c r="EX47" s="182"/>
      <c r="EY47" s="182"/>
      <c r="EZ47" s="182"/>
      <c r="FA47" s="182"/>
      <c r="FB47" s="182"/>
      <c r="FC47" s="182"/>
      <c r="FD47" s="182"/>
      <c r="FE47" s="182"/>
      <c r="FF47" s="182"/>
      <c r="FG47" s="182"/>
      <c r="FH47" s="182"/>
      <c r="FI47" s="182"/>
      <c r="FJ47" s="182"/>
      <c r="FK47" s="182"/>
      <c r="FL47" s="182"/>
      <c r="FM47" s="182"/>
      <c r="FN47" s="182"/>
      <c r="FO47" s="182"/>
      <c r="FP47" s="182"/>
      <c r="FQ47" s="182"/>
      <c r="FR47" s="182"/>
      <c r="FS47" s="182"/>
      <c r="FT47" s="182"/>
      <c r="FU47" s="183"/>
    </row>
    <row r="48" spans="1:177" ht="14.25" thickTop="1" thickBot="1">
      <c r="A48" s="374"/>
      <c r="B48" s="156"/>
      <c r="C48" s="361" t="s">
        <v>13</v>
      </c>
      <c r="D48" s="362"/>
      <c r="E48" s="347"/>
      <c r="F48" s="333">
        <f>F50+F51</f>
        <v>0</v>
      </c>
      <c r="G48" s="333">
        <f t="shared" ref="G48:BE48" si="75">G50+G51</f>
        <v>0</v>
      </c>
      <c r="H48" s="333">
        <f t="shared" si="75"/>
        <v>0</v>
      </c>
      <c r="I48" s="333">
        <f t="shared" si="75"/>
        <v>0</v>
      </c>
      <c r="J48" s="333">
        <f t="shared" si="75"/>
        <v>0</v>
      </c>
      <c r="K48" s="333">
        <f t="shared" si="75"/>
        <v>0</v>
      </c>
      <c r="L48" s="333">
        <f t="shared" si="75"/>
        <v>0</v>
      </c>
      <c r="M48" s="333">
        <f t="shared" si="75"/>
        <v>0</v>
      </c>
      <c r="N48" s="333">
        <f t="shared" si="75"/>
        <v>0</v>
      </c>
      <c r="O48" s="333">
        <f t="shared" si="75"/>
        <v>0</v>
      </c>
      <c r="P48" s="333">
        <f t="shared" si="75"/>
        <v>0</v>
      </c>
      <c r="Q48" s="333">
        <f t="shared" si="75"/>
        <v>0</v>
      </c>
      <c r="R48" s="333">
        <f t="shared" si="75"/>
        <v>0</v>
      </c>
      <c r="S48" s="333">
        <f t="shared" si="75"/>
        <v>0</v>
      </c>
      <c r="T48" s="333">
        <f t="shared" si="75"/>
        <v>0</v>
      </c>
      <c r="U48" s="333">
        <f t="shared" si="75"/>
        <v>0</v>
      </c>
      <c r="V48" s="333">
        <f t="shared" si="75"/>
        <v>0</v>
      </c>
      <c r="W48" s="333">
        <f t="shared" si="75"/>
        <v>0</v>
      </c>
      <c r="X48" s="333">
        <f t="shared" si="75"/>
        <v>0</v>
      </c>
      <c r="Y48" s="333">
        <f t="shared" si="75"/>
        <v>0</v>
      </c>
      <c r="Z48" s="333">
        <f t="shared" si="75"/>
        <v>0</v>
      </c>
      <c r="AA48" s="333">
        <f t="shared" si="75"/>
        <v>0</v>
      </c>
      <c r="AB48" s="333">
        <f t="shared" si="75"/>
        <v>0</v>
      </c>
      <c r="AC48" s="333">
        <f t="shared" si="75"/>
        <v>0</v>
      </c>
      <c r="AD48" s="333">
        <f t="shared" si="75"/>
        <v>0</v>
      </c>
      <c r="AE48" s="333">
        <f t="shared" si="75"/>
        <v>0</v>
      </c>
      <c r="AF48" s="333">
        <f t="shared" si="75"/>
        <v>0</v>
      </c>
      <c r="AG48" s="333">
        <f t="shared" si="75"/>
        <v>0</v>
      </c>
      <c r="AH48" s="333">
        <f t="shared" si="75"/>
        <v>0</v>
      </c>
      <c r="AI48" s="333">
        <f t="shared" si="75"/>
        <v>0</v>
      </c>
      <c r="AJ48" s="333">
        <f t="shared" si="75"/>
        <v>0</v>
      </c>
      <c r="AK48" s="333">
        <f t="shared" si="75"/>
        <v>0</v>
      </c>
      <c r="AL48" s="333">
        <f t="shared" si="75"/>
        <v>0</v>
      </c>
      <c r="AM48" s="333">
        <f t="shared" si="75"/>
        <v>0</v>
      </c>
      <c r="AN48" s="333">
        <f t="shared" si="75"/>
        <v>0</v>
      </c>
      <c r="AO48" s="333">
        <f t="shared" si="75"/>
        <v>0</v>
      </c>
      <c r="AP48" s="333">
        <f t="shared" si="75"/>
        <v>0</v>
      </c>
      <c r="AQ48" s="333">
        <f t="shared" si="75"/>
        <v>0</v>
      </c>
      <c r="AR48" s="333">
        <f t="shared" si="75"/>
        <v>0</v>
      </c>
      <c r="AS48" s="333">
        <f t="shared" si="75"/>
        <v>0</v>
      </c>
      <c r="AT48" s="333">
        <f t="shared" si="75"/>
        <v>0</v>
      </c>
      <c r="AU48" s="333">
        <f t="shared" si="75"/>
        <v>0</v>
      </c>
      <c r="AV48" s="333">
        <f t="shared" si="75"/>
        <v>0</v>
      </c>
      <c r="AW48" s="333">
        <f t="shared" si="75"/>
        <v>0</v>
      </c>
      <c r="AX48" s="333">
        <f t="shared" si="75"/>
        <v>0</v>
      </c>
      <c r="AY48" s="333">
        <f t="shared" si="75"/>
        <v>0</v>
      </c>
      <c r="AZ48" s="333">
        <f t="shared" si="75"/>
        <v>0</v>
      </c>
      <c r="BA48" s="333">
        <f t="shared" si="75"/>
        <v>0</v>
      </c>
      <c r="BB48" s="333">
        <f t="shared" si="75"/>
        <v>0</v>
      </c>
      <c r="BC48" s="333">
        <f t="shared" si="75"/>
        <v>0</v>
      </c>
      <c r="BD48" s="333">
        <f t="shared" si="75"/>
        <v>0</v>
      </c>
      <c r="BE48" s="333">
        <f t="shared" si="75"/>
        <v>0</v>
      </c>
      <c r="BG48" s="121">
        <f>+SUM(F48:BE48)</f>
        <v>0</v>
      </c>
      <c r="BN48" s="393"/>
      <c r="BO48" s="371" t="s">
        <v>13</v>
      </c>
      <c r="BP48" s="372"/>
      <c r="BQ48" s="122">
        <f ca="1">INDEX(INDIRECT($BO$9),0,COLUMNS($BQ16:BQ16))</f>
        <v>0</v>
      </c>
      <c r="BR48" s="123">
        <f ca="1">INDEX(INDIRECT($BO$9),0,COLUMNS($BQ16:BR16))</f>
        <v>0</v>
      </c>
      <c r="BS48" s="123">
        <f ca="1">INDEX(INDIRECT($BO$9),0,COLUMNS($BQ16:BS16))</f>
        <v>0</v>
      </c>
      <c r="BT48" s="123">
        <f ca="1">INDEX(INDIRECT($BO$9),0,COLUMNS($BQ16:BT16))</f>
        <v>0</v>
      </c>
      <c r="BU48" s="123">
        <f ca="1">INDEX(INDIRECT($BO$9),0,COLUMNS($BQ16:BU16))</f>
        <v>0</v>
      </c>
      <c r="BV48" s="123">
        <f ca="1">INDEX(INDIRECT($BO$9),0,COLUMNS($BQ16:BV16))</f>
        <v>0</v>
      </c>
      <c r="BW48" s="123">
        <f ca="1">INDEX(INDIRECT($BO$9),0,COLUMNS($BQ16:BW16))</f>
        <v>0</v>
      </c>
      <c r="BX48" s="123">
        <f ca="1">INDEX(INDIRECT($BO$9),0,COLUMNS($BQ16:BX16))</f>
        <v>0</v>
      </c>
      <c r="BY48" s="123">
        <f ca="1">INDEX(INDIRECT($BO$9),0,COLUMNS($BQ16:BY16))</f>
        <v>0</v>
      </c>
      <c r="BZ48" s="123">
        <f ca="1">INDEX(INDIRECT($BO$9),0,COLUMNS($BQ16:BZ16))</f>
        <v>0</v>
      </c>
      <c r="CA48" s="123">
        <f ca="1">INDEX(INDIRECT($BO$9),0,COLUMNS($BQ16:CA16))</f>
        <v>0</v>
      </c>
      <c r="CB48" s="123">
        <f ca="1">INDEX(INDIRECT($BO$9),0,COLUMNS($BQ16:CB16))</f>
        <v>0</v>
      </c>
      <c r="CC48" s="123">
        <f ca="1">INDEX(INDIRECT($BO$9),0,COLUMNS($BQ16:CC16))</f>
        <v>0</v>
      </c>
      <c r="CD48" s="123">
        <f ca="1">INDEX(INDIRECT($BO$9),0,COLUMNS($BQ16:CD16))</f>
        <v>0</v>
      </c>
      <c r="CE48" s="123">
        <f ca="1">INDEX(INDIRECT($BO$9),0,COLUMNS($BQ16:CE16))</f>
        <v>0</v>
      </c>
      <c r="CF48" s="123">
        <f ca="1">INDEX(INDIRECT($BO$9),0,COLUMNS($BQ16:CF16))</f>
        <v>0</v>
      </c>
      <c r="CG48" s="123">
        <f ca="1">INDEX(INDIRECT($BO$9),0,COLUMNS($BQ16:CG16))</f>
        <v>0</v>
      </c>
      <c r="CH48" s="123">
        <f ca="1">INDEX(INDIRECT($BO$9),0,COLUMNS($BQ16:CH16))</f>
        <v>0</v>
      </c>
      <c r="CI48" s="123">
        <f ca="1">INDEX(INDIRECT($BO$9),0,COLUMNS($BQ16:CI16))</f>
        <v>0</v>
      </c>
      <c r="CJ48" s="123">
        <f ca="1">INDEX(INDIRECT($BO$9),0,COLUMNS($BQ16:CJ16))</f>
        <v>0</v>
      </c>
      <c r="CK48" s="123">
        <f ca="1">INDEX(INDIRECT($BO$9),0,COLUMNS($BQ16:CK16))</f>
        <v>0</v>
      </c>
      <c r="CL48" s="123">
        <f ca="1">INDEX(INDIRECT($BO$9),0,COLUMNS($BQ16:CL16))</f>
        <v>0</v>
      </c>
      <c r="CM48" s="123">
        <f ca="1">INDEX(INDIRECT($BO$9),0,COLUMNS($BQ16:CM16))</f>
        <v>0</v>
      </c>
      <c r="CN48" s="123">
        <f ca="1">INDEX(INDIRECT($BO$9),0,COLUMNS($BQ16:CN16))</f>
        <v>0</v>
      </c>
      <c r="CO48" s="123">
        <f ca="1">INDEX(INDIRECT($BO$9),0,COLUMNS($BQ16:CO16))</f>
        <v>0</v>
      </c>
      <c r="CP48" s="123">
        <f ca="1">INDEX(INDIRECT($BO$9),0,COLUMNS($BQ16:CP16))</f>
        <v>0</v>
      </c>
      <c r="CQ48" s="123">
        <f ca="1">INDEX(INDIRECT($BO$9),0,COLUMNS($BQ16:CQ16))</f>
        <v>0</v>
      </c>
      <c r="CR48" s="123">
        <f ca="1">INDEX(INDIRECT($BO$9),0,COLUMNS($BQ16:CR16))</f>
        <v>0</v>
      </c>
      <c r="CS48" s="123">
        <f ca="1">INDEX(INDIRECT($BO$9),0,COLUMNS($BQ16:CS16))</f>
        <v>0</v>
      </c>
      <c r="CT48" s="123">
        <f ca="1">INDEX(INDIRECT($BO$9),0,COLUMNS($BQ16:CT16))</f>
        <v>0</v>
      </c>
      <c r="CU48" s="123">
        <f ca="1">INDEX(INDIRECT($BO$9),0,COLUMNS($BQ16:CU16))</f>
        <v>0</v>
      </c>
      <c r="CV48" s="123">
        <f ca="1">INDEX(INDIRECT($BO$9),0,COLUMNS($BQ16:CV16))</f>
        <v>0</v>
      </c>
      <c r="CW48" s="123">
        <f ca="1">INDEX(INDIRECT($BO$9),0,COLUMNS($BQ16:CW16))</f>
        <v>0</v>
      </c>
      <c r="CX48" s="123">
        <f ca="1">INDEX(INDIRECT($BO$9),0,COLUMNS($BQ16:CX16))</f>
        <v>0</v>
      </c>
      <c r="CY48" s="123">
        <f ca="1">INDEX(INDIRECT($BO$9),0,COLUMNS($BQ16:CY16))</f>
        <v>0</v>
      </c>
      <c r="CZ48" s="123">
        <f ca="1">INDEX(INDIRECT($BO$9),0,COLUMNS($BQ16:CZ16))</f>
        <v>0</v>
      </c>
      <c r="DA48" s="123">
        <f ca="1">INDEX(INDIRECT($BO$9),0,COLUMNS($BQ16:DA16))</f>
        <v>0</v>
      </c>
      <c r="DB48" s="123">
        <f ca="1">INDEX(INDIRECT($BO$9),0,COLUMNS($BQ16:DB16))</f>
        <v>0</v>
      </c>
      <c r="DC48" s="123">
        <f ca="1">INDEX(INDIRECT($BO$9),0,COLUMNS($BQ16:DC16))</f>
        <v>0</v>
      </c>
      <c r="DD48" s="123">
        <f ca="1">INDEX(INDIRECT($BO$9),0,COLUMNS($BQ16:DD16))</f>
        <v>0</v>
      </c>
      <c r="DE48" s="123">
        <f ca="1">INDEX(INDIRECT($BO$9),0,COLUMNS($BQ16:DE16))</f>
        <v>0</v>
      </c>
      <c r="DF48" s="123">
        <f ca="1">INDEX(INDIRECT($BO$9),0,COLUMNS($BQ16:DF16))</f>
        <v>0</v>
      </c>
      <c r="DG48" s="123">
        <f ca="1">INDEX(INDIRECT($BO$9),0,COLUMNS($BQ16:DG16))</f>
        <v>0</v>
      </c>
      <c r="DH48" s="123">
        <f ca="1">INDEX(INDIRECT($BO$9),0,COLUMNS($BQ16:DH16))</f>
        <v>0</v>
      </c>
      <c r="DI48" s="123">
        <f ca="1">INDEX(INDIRECT($BO$9),0,COLUMNS($BQ16:DI16))</f>
        <v>0</v>
      </c>
      <c r="DJ48" s="123">
        <f ca="1">INDEX(INDIRECT($BO$9),0,COLUMNS($BQ16:DJ16))</f>
        <v>0</v>
      </c>
      <c r="DK48" s="123">
        <f ca="1">INDEX(INDIRECT($BO$9),0,COLUMNS($BQ16:DK16))</f>
        <v>0</v>
      </c>
      <c r="DL48" s="123">
        <f ca="1">INDEX(INDIRECT($BO$9),0,COLUMNS($BQ16:DL16))</f>
        <v>0</v>
      </c>
      <c r="DM48" s="123">
        <f ca="1">INDEX(INDIRECT($BO$9),0,COLUMNS($BQ16:DM16))</f>
        <v>0</v>
      </c>
      <c r="DN48" s="123">
        <f ca="1">INDEX(INDIRECT($BO$9),0,COLUMNS($BQ16:DN16))</f>
        <v>0</v>
      </c>
      <c r="DO48" s="123">
        <f ca="1">INDEX(INDIRECT($BO$9),0,COLUMNS($BQ16:DO16))</f>
        <v>0</v>
      </c>
      <c r="DP48" s="123">
        <f ca="1">INDEX(INDIRECT($BO$9),0,COLUMNS($BQ16:DP16))</f>
        <v>0</v>
      </c>
      <c r="DQ48" s="66"/>
      <c r="DR48" s="123">
        <f ca="1">+SUM(BQ48:DP48)</f>
        <v>0</v>
      </c>
      <c r="DT48" s="436" t="s">
        <v>13</v>
      </c>
      <c r="DU48" s="437"/>
      <c r="DV48" s="122">
        <f>DV50+DV51</f>
        <v>0</v>
      </c>
      <c r="DW48" s="123">
        <f t="shared" ref="DW48:FU48" si="76">DW50+DW51</f>
        <v>0</v>
      </c>
      <c r="DX48" s="123">
        <f t="shared" si="76"/>
        <v>0</v>
      </c>
      <c r="DY48" s="123">
        <f t="shared" si="76"/>
        <v>0</v>
      </c>
      <c r="DZ48" s="123">
        <f t="shared" si="76"/>
        <v>0</v>
      </c>
      <c r="EA48" s="123">
        <f t="shared" si="76"/>
        <v>0</v>
      </c>
      <c r="EB48" s="123">
        <f t="shared" si="76"/>
        <v>0</v>
      </c>
      <c r="EC48" s="123">
        <f t="shared" si="76"/>
        <v>0</v>
      </c>
      <c r="ED48" s="123">
        <f t="shared" si="76"/>
        <v>0</v>
      </c>
      <c r="EE48" s="123">
        <f t="shared" si="76"/>
        <v>0</v>
      </c>
      <c r="EF48" s="123">
        <f t="shared" si="76"/>
        <v>0</v>
      </c>
      <c r="EG48" s="123">
        <f t="shared" si="76"/>
        <v>0</v>
      </c>
      <c r="EH48" s="123">
        <f t="shared" si="76"/>
        <v>0</v>
      </c>
      <c r="EI48" s="123">
        <f t="shared" si="76"/>
        <v>0</v>
      </c>
      <c r="EJ48" s="123">
        <f t="shared" si="76"/>
        <v>0</v>
      </c>
      <c r="EK48" s="123">
        <f t="shared" si="76"/>
        <v>0</v>
      </c>
      <c r="EL48" s="123">
        <f t="shared" si="76"/>
        <v>0</v>
      </c>
      <c r="EM48" s="123">
        <f t="shared" si="76"/>
        <v>0</v>
      </c>
      <c r="EN48" s="123">
        <f t="shared" si="76"/>
        <v>0</v>
      </c>
      <c r="EO48" s="123">
        <f t="shared" si="76"/>
        <v>0</v>
      </c>
      <c r="EP48" s="123">
        <f t="shared" si="76"/>
        <v>0</v>
      </c>
      <c r="EQ48" s="123">
        <f t="shared" si="76"/>
        <v>0</v>
      </c>
      <c r="ER48" s="123">
        <f t="shared" si="76"/>
        <v>0</v>
      </c>
      <c r="ES48" s="123">
        <f t="shared" si="76"/>
        <v>0</v>
      </c>
      <c r="ET48" s="123">
        <f t="shared" si="76"/>
        <v>0</v>
      </c>
      <c r="EU48" s="123">
        <f t="shared" si="76"/>
        <v>0</v>
      </c>
      <c r="EV48" s="123">
        <f t="shared" si="76"/>
        <v>0</v>
      </c>
      <c r="EW48" s="123">
        <f t="shared" si="76"/>
        <v>0</v>
      </c>
      <c r="EX48" s="123">
        <f t="shared" si="76"/>
        <v>0</v>
      </c>
      <c r="EY48" s="123">
        <f t="shared" si="76"/>
        <v>0</v>
      </c>
      <c r="EZ48" s="123">
        <f t="shared" si="76"/>
        <v>0</v>
      </c>
      <c r="FA48" s="123">
        <f t="shared" si="76"/>
        <v>0</v>
      </c>
      <c r="FB48" s="123">
        <f t="shared" si="76"/>
        <v>0</v>
      </c>
      <c r="FC48" s="123">
        <f t="shared" si="76"/>
        <v>0</v>
      </c>
      <c r="FD48" s="123">
        <f t="shared" si="76"/>
        <v>0</v>
      </c>
      <c r="FE48" s="123">
        <f t="shared" si="76"/>
        <v>0</v>
      </c>
      <c r="FF48" s="123">
        <f t="shared" si="76"/>
        <v>0</v>
      </c>
      <c r="FG48" s="123">
        <f t="shared" si="76"/>
        <v>0</v>
      </c>
      <c r="FH48" s="123">
        <f t="shared" si="76"/>
        <v>0</v>
      </c>
      <c r="FI48" s="123">
        <f t="shared" si="76"/>
        <v>0</v>
      </c>
      <c r="FJ48" s="123">
        <f t="shared" si="76"/>
        <v>0</v>
      </c>
      <c r="FK48" s="123">
        <f t="shared" si="76"/>
        <v>0</v>
      </c>
      <c r="FL48" s="123">
        <f t="shared" si="76"/>
        <v>0</v>
      </c>
      <c r="FM48" s="123">
        <f t="shared" si="76"/>
        <v>0</v>
      </c>
      <c r="FN48" s="123">
        <f t="shared" si="76"/>
        <v>0</v>
      </c>
      <c r="FO48" s="123">
        <f t="shared" si="76"/>
        <v>0</v>
      </c>
      <c r="FP48" s="123">
        <f t="shared" si="76"/>
        <v>0</v>
      </c>
      <c r="FQ48" s="123">
        <f t="shared" si="76"/>
        <v>0</v>
      </c>
      <c r="FR48" s="123">
        <f t="shared" si="76"/>
        <v>0</v>
      </c>
      <c r="FS48" s="123">
        <f t="shared" si="76"/>
        <v>0</v>
      </c>
      <c r="FT48" s="123">
        <f t="shared" si="76"/>
        <v>0</v>
      </c>
      <c r="FU48" s="123">
        <f t="shared" si="76"/>
        <v>0</v>
      </c>
    </row>
    <row r="49" spans="1:177" ht="3.75" customHeight="1" thickTop="1">
      <c r="A49" s="374"/>
      <c r="B49" s="156"/>
      <c r="C49" s="210"/>
      <c r="D49" s="211"/>
      <c r="E49" s="347"/>
      <c r="F49" s="181"/>
      <c r="G49" s="182"/>
      <c r="H49" s="182"/>
      <c r="I49" s="182"/>
      <c r="J49" s="182"/>
      <c r="K49" s="182"/>
      <c r="L49" s="182"/>
      <c r="M49" s="182"/>
      <c r="N49" s="182"/>
      <c r="O49" s="182"/>
      <c r="P49" s="182"/>
      <c r="Q49" s="182"/>
      <c r="R49" s="182"/>
      <c r="S49" s="182"/>
      <c r="T49" s="182"/>
      <c r="U49" s="182"/>
      <c r="V49" s="182"/>
      <c r="W49" s="182"/>
      <c r="X49" s="182"/>
      <c r="Y49" s="182"/>
      <c r="Z49" s="182"/>
      <c r="AA49" s="182"/>
      <c r="AB49" s="182"/>
      <c r="AC49" s="182"/>
      <c r="AD49" s="182"/>
      <c r="AE49" s="182"/>
      <c r="AF49" s="182"/>
      <c r="AG49" s="182"/>
      <c r="AH49" s="182"/>
      <c r="AI49" s="182"/>
      <c r="AJ49" s="182"/>
      <c r="AK49" s="182"/>
      <c r="AL49" s="182"/>
      <c r="AM49" s="182"/>
      <c r="AN49" s="182"/>
      <c r="AO49" s="182"/>
      <c r="AP49" s="182"/>
      <c r="AQ49" s="182"/>
      <c r="AR49" s="182"/>
      <c r="AS49" s="182"/>
      <c r="AT49" s="182"/>
      <c r="AU49" s="182"/>
      <c r="AV49" s="182"/>
      <c r="AW49" s="182"/>
      <c r="AX49" s="182"/>
      <c r="AY49" s="182"/>
      <c r="AZ49" s="182"/>
      <c r="BA49" s="182"/>
      <c r="BB49" s="182"/>
      <c r="BC49" s="182"/>
      <c r="BD49" s="182"/>
      <c r="BE49" s="183"/>
      <c r="BG49" s="183"/>
      <c r="BN49" s="393"/>
      <c r="BO49" s="210"/>
      <c r="BP49" s="211"/>
      <c r="BQ49" s="181"/>
      <c r="BR49" s="182"/>
      <c r="BS49" s="182"/>
      <c r="BT49" s="182"/>
      <c r="BU49" s="182"/>
      <c r="BV49" s="182"/>
      <c r="BW49" s="182"/>
      <c r="BX49" s="182"/>
      <c r="BY49" s="182"/>
      <c r="BZ49" s="182"/>
      <c r="CA49" s="182"/>
      <c r="CB49" s="182"/>
      <c r="CC49" s="182"/>
      <c r="CD49" s="182"/>
      <c r="CE49" s="182"/>
      <c r="CF49" s="182"/>
      <c r="CG49" s="182"/>
      <c r="CH49" s="182"/>
      <c r="CI49" s="182"/>
      <c r="CJ49" s="182"/>
      <c r="CK49" s="182"/>
      <c r="CL49" s="182"/>
      <c r="CM49" s="182"/>
      <c r="CN49" s="182"/>
      <c r="CO49" s="182"/>
      <c r="CP49" s="182"/>
      <c r="CQ49" s="182"/>
      <c r="CR49" s="182"/>
      <c r="CS49" s="182"/>
      <c r="CT49" s="182"/>
      <c r="CU49" s="182"/>
      <c r="CV49" s="182"/>
      <c r="CW49" s="182"/>
      <c r="CX49" s="182"/>
      <c r="CY49" s="182"/>
      <c r="CZ49" s="182"/>
      <c r="DA49" s="182"/>
      <c r="DB49" s="182"/>
      <c r="DC49" s="182"/>
      <c r="DD49" s="182"/>
      <c r="DE49" s="182"/>
      <c r="DF49" s="182"/>
      <c r="DG49" s="182"/>
      <c r="DH49" s="182"/>
      <c r="DI49" s="182"/>
      <c r="DJ49" s="182"/>
      <c r="DK49" s="182"/>
      <c r="DL49" s="182"/>
      <c r="DM49" s="182"/>
      <c r="DN49" s="182"/>
      <c r="DO49" s="182"/>
      <c r="DP49" s="183"/>
      <c r="DQ49" s="66"/>
      <c r="DR49" s="183"/>
      <c r="DT49" s="210"/>
      <c r="DU49" s="211"/>
      <c r="DV49" s="181"/>
      <c r="DW49" s="182"/>
      <c r="DX49" s="182"/>
      <c r="DY49" s="182"/>
      <c r="DZ49" s="182"/>
      <c r="EA49" s="182"/>
      <c r="EB49" s="182"/>
      <c r="EC49" s="182"/>
      <c r="ED49" s="182"/>
      <c r="EE49" s="182"/>
      <c r="EF49" s="182"/>
      <c r="EG49" s="182"/>
      <c r="EH49" s="182"/>
      <c r="EI49" s="182"/>
      <c r="EJ49" s="182"/>
      <c r="EK49" s="182"/>
      <c r="EL49" s="182"/>
      <c r="EM49" s="182"/>
      <c r="EN49" s="182"/>
      <c r="EO49" s="182"/>
      <c r="EP49" s="182"/>
      <c r="EQ49" s="182"/>
      <c r="ER49" s="182"/>
      <c r="ES49" s="182"/>
      <c r="ET49" s="182"/>
      <c r="EU49" s="182"/>
      <c r="EV49" s="182"/>
      <c r="EW49" s="182"/>
      <c r="EX49" s="182"/>
      <c r="EY49" s="182"/>
      <c r="EZ49" s="182"/>
      <c r="FA49" s="182"/>
      <c r="FB49" s="182"/>
      <c r="FC49" s="182"/>
      <c r="FD49" s="182"/>
      <c r="FE49" s="182"/>
      <c r="FF49" s="182"/>
      <c r="FG49" s="182"/>
      <c r="FH49" s="182"/>
      <c r="FI49" s="182"/>
      <c r="FJ49" s="182"/>
      <c r="FK49" s="182"/>
      <c r="FL49" s="182"/>
      <c r="FM49" s="182"/>
      <c r="FN49" s="182"/>
      <c r="FO49" s="182"/>
      <c r="FP49" s="182"/>
      <c r="FQ49" s="182"/>
      <c r="FR49" s="182"/>
      <c r="FS49" s="182"/>
      <c r="FT49" s="182"/>
      <c r="FU49" s="183"/>
    </row>
    <row r="50" spans="1:177" ht="15.75" customHeight="1">
      <c r="A50" s="374"/>
      <c r="B50" s="314" t="s">
        <v>88</v>
      </c>
      <c r="C50" s="387" t="s">
        <v>86</v>
      </c>
      <c r="D50" s="388"/>
      <c r="E50" s="346" t="s">
        <v>104</v>
      </c>
      <c r="F50" s="138"/>
      <c r="G50" s="139"/>
      <c r="H50" s="139"/>
      <c r="I50" s="139"/>
      <c r="J50" s="139"/>
      <c r="K50" s="139"/>
      <c r="L50" s="139"/>
      <c r="M50" s="139"/>
      <c r="N50" s="139"/>
      <c r="O50" s="139"/>
      <c r="P50" s="139"/>
      <c r="Q50" s="139"/>
      <c r="R50" s="139"/>
      <c r="S50" s="139"/>
      <c r="T50" s="139"/>
      <c r="U50" s="139"/>
      <c r="V50" s="139"/>
      <c r="W50" s="139"/>
      <c r="X50" s="139"/>
      <c r="Y50" s="139"/>
      <c r="Z50" s="139"/>
      <c r="AA50" s="139"/>
      <c r="AB50" s="139"/>
      <c r="AC50" s="139"/>
      <c r="AD50" s="139"/>
      <c r="AE50" s="139"/>
      <c r="AF50" s="139"/>
      <c r="AG50" s="139"/>
      <c r="AH50" s="139"/>
      <c r="AI50" s="139"/>
      <c r="AJ50" s="139"/>
      <c r="AK50" s="139"/>
      <c r="AL50" s="139"/>
      <c r="AM50" s="139"/>
      <c r="AN50" s="139"/>
      <c r="AO50" s="139"/>
      <c r="AP50" s="139"/>
      <c r="AQ50" s="139"/>
      <c r="AR50" s="139"/>
      <c r="AS50" s="139"/>
      <c r="AT50" s="139"/>
      <c r="AU50" s="139"/>
      <c r="AV50" s="139"/>
      <c r="AW50" s="139"/>
      <c r="AX50" s="139"/>
      <c r="AY50" s="139"/>
      <c r="AZ50" s="139"/>
      <c r="BA50" s="139"/>
      <c r="BB50" s="139"/>
      <c r="BC50" s="139"/>
      <c r="BD50" s="139"/>
      <c r="BE50" s="139"/>
      <c r="BG50" s="166">
        <f>+SUM(F50:BE50)</f>
        <v>0</v>
      </c>
      <c r="BN50" s="393"/>
      <c r="BO50" s="378" t="s">
        <v>86</v>
      </c>
      <c r="BP50" s="379"/>
      <c r="BQ50" s="142">
        <f ca="1">INDEX(INDIRECT($BO$9),0,COLUMNS($BQ16:BQ16))</f>
        <v>0</v>
      </c>
      <c r="BR50" s="142">
        <f ca="1">INDEX(INDIRECT($BO$9),0,COLUMNS($BQ16:BR16))</f>
        <v>0</v>
      </c>
      <c r="BS50" s="142">
        <f ca="1">INDEX(INDIRECT($BO$9),0,COLUMNS($BQ16:BS16))</f>
        <v>0</v>
      </c>
      <c r="BT50" s="142">
        <f ca="1">INDEX(INDIRECT($BO$9),0,COLUMNS($BQ16:BT16))</f>
        <v>0</v>
      </c>
      <c r="BU50" s="142">
        <f ca="1">INDEX(INDIRECT($BO$9),0,COLUMNS($BQ16:BU16))</f>
        <v>0</v>
      </c>
      <c r="BV50" s="142">
        <f ca="1">INDEX(INDIRECT($BO$9),0,COLUMNS($BQ16:BV16))</f>
        <v>0</v>
      </c>
      <c r="BW50" s="142">
        <f ca="1">INDEX(INDIRECT($BO$9),0,COLUMNS($BQ16:BW16))</f>
        <v>0</v>
      </c>
      <c r="BX50" s="142">
        <f ca="1">INDEX(INDIRECT($BO$9),0,COLUMNS($BQ16:BX16))</f>
        <v>0</v>
      </c>
      <c r="BY50" s="142">
        <f ca="1">INDEX(INDIRECT($BO$9),0,COLUMNS($BQ16:BY16))</f>
        <v>0</v>
      </c>
      <c r="BZ50" s="142">
        <f ca="1">INDEX(INDIRECT($BO$9),0,COLUMNS($BQ16:BZ16))</f>
        <v>0</v>
      </c>
      <c r="CA50" s="142">
        <f ca="1">INDEX(INDIRECT($BO$9),0,COLUMNS($BQ16:CA16))</f>
        <v>0</v>
      </c>
      <c r="CB50" s="142">
        <f ca="1">INDEX(INDIRECT($BO$9),0,COLUMNS($BQ16:CB16))</f>
        <v>0</v>
      </c>
      <c r="CC50" s="142">
        <f ca="1">INDEX(INDIRECT($BO$9),0,COLUMNS($BQ16:CC16))</f>
        <v>0</v>
      </c>
      <c r="CD50" s="142">
        <f ca="1">INDEX(INDIRECT($BO$9),0,COLUMNS($BQ16:CD16))</f>
        <v>0</v>
      </c>
      <c r="CE50" s="142">
        <f ca="1">INDEX(INDIRECT($BO$9),0,COLUMNS($BQ16:CE16))</f>
        <v>0</v>
      </c>
      <c r="CF50" s="142">
        <f ca="1">INDEX(INDIRECT($BO$9),0,COLUMNS($BQ16:CF16))</f>
        <v>0</v>
      </c>
      <c r="CG50" s="142">
        <f ca="1">INDEX(INDIRECT($BO$9),0,COLUMNS($BQ16:CG16))</f>
        <v>0</v>
      </c>
      <c r="CH50" s="142">
        <f ca="1">INDEX(INDIRECT($BO$9),0,COLUMNS($BQ16:CH16))</f>
        <v>0</v>
      </c>
      <c r="CI50" s="142">
        <f ca="1">INDEX(INDIRECT($BO$9),0,COLUMNS($BQ16:CI16))</f>
        <v>0</v>
      </c>
      <c r="CJ50" s="142">
        <f ca="1">INDEX(INDIRECT($BO$9),0,COLUMNS($BQ16:CJ16))</f>
        <v>0</v>
      </c>
      <c r="CK50" s="142">
        <f ca="1">INDEX(INDIRECT($BO$9),0,COLUMNS($BQ16:CK16))</f>
        <v>0</v>
      </c>
      <c r="CL50" s="142">
        <f ca="1">INDEX(INDIRECT($BO$9),0,COLUMNS($BQ16:CL16))</f>
        <v>0</v>
      </c>
      <c r="CM50" s="142">
        <f ca="1">INDEX(INDIRECT($BO$9),0,COLUMNS($BQ16:CM16))</f>
        <v>0</v>
      </c>
      <c r="CN50" s="142">
        <f ca="1">INDEX(INDIRECT($BO$9),0,COLUMNS($BQ16:CN16))</f>
        <v>0</v>
      </c>
      <c r="CO50" s="142">
        <f ca="1">INDEX(INDIRECT($BO$9),0,COLUMNS($BQ16:CO16))</f>
        <v>0</v>
      </c>
      <c r="CP50" s="142">
        <f ca="1">INDEX(INDIRECT($BO$9),0,COLUMNS($BQ16:CP16))</f>
        <v>0</v>
      </c>
      <c r="CQ50" s="142">
        <f ca="1">INDEX(INDIRECT($BO$9),0,COLUMNS($BQ16:CQ16))</f>
        <v>0</v>
      </c>
      <c r="CR50" s="142">
        <f ca="1">INDEX(INDIRECT($BO$9),0,COLUMNS($BQ16:CR16))</f>
        <v>0</v>
      </c>
      <c r="CS50" s="142">
        <f ca="1">INDEX(INDIRECT($BO$9),0,COLUMNS($BQ16:CS16))</f>
        <v>0</v>
      </c>
      <c r="CT50" s="142">
        <f ca="1">INDEX(INDIRECT($BO$9),0,COLUMNS($BQ16:CT16))</f>
        <v>0</v>
      </c>
      <c r="CU50" s="142">
        <f ca="1">INDEX(INDIRECT($BO$9),0,COLUMNS($BQ16:CU16))</f>
        <v>0</v>
      </c>
      <c r="CV50" s="142">
        <f ca="1">INDEX(INDIRECT($BO$9),0,COLUMNS($BQ16:CV16))</f>
        <v>0</v>
      </c>
      <c r="CW50" s="142">
        <f ca="1">INDEX(INDIRECT($BO$9),0,COLUMNS($BQ16:CW16))</f>
        <v>0</v>
      </c>
      <c r="CX50" s="142">
        <f ca="1">INDEX(INDIRECT($BO$9),0,COLUMNS($BQ16:CX16))</f>
        <v>0</v>
      </c>
      <c r="CY50" s="142">
        <f ca="1">INDEX(INDIRECT($BO$9),0,COLUMNS($BQ16:CY16))</f>
        <v>0</v>
      </c>
      <c r="CZ50" s="142">
        <f ca="1">INDEX(INDIRECT($BO$9),0,COLUMNS($BQ16:CZ16))</f>
        <v>0</v>
      </c>
      <c r="DA50" s="142">
        <f ca="1">INDEX(INDIRECT($BO$9),0,COLUMNS($BQ16:DA16))</f>
        <v>0</v>
      </c>
      <c r="DB50" s="142">
        <f ca="1">INDEX(INDIRECT($BO$9),0,COLUMNS($BQ16:DB16))</f>
        <v>0</v>
      </c>
      <c r="DC50" s="142">
        <f ca="1">INDEX(INDIRECT($BO$9),0,COLUMNS($BQ16:DC16))</f>
        <v>0</v>
      </c>
      <c r="DD50" s="142">
        <f ca="1">INDEX(INDIRECT($BO$9),0,COLUMNS($BQ16:DD16))</f>
        <v>0</v>
      </c>
      <c r="DE50" s="142">
        <f ca="1">INDEX(INDIRECT($BO$9),0,COLUMNS($BQ16:DE16))</f>
        <v>0</v>
      </c>
      <c r="DF50" s="142">
        <f ca="1">INDEX(INDIRECT($BO$9),0,COLUMNS($BQ16:DF16))</f>
        <v>0</v>
      </c>
      <c r="DG50" s="142">
        <f ca="1">INDEX(INDIRECT($BO$9),0,COLUMNS($BQ16:DG16))</f>
        <v>0</v>
      </c>
      <c r="DH50" s="142">
        <f ca="1">INDEX(INDIRECT($BO$9),0,COLUMNS($BQ16:DH16))</f>
        <v>0</v>
      </c>
      <c r="DI50" s="142">
        <f ca="1">INDEX(INDIRECT($BO$9),0,COLUMNS($BQ16:DI16))</f>
        <v>0</v>
      </c>
      <c r="DJ50" s="142">
        <f ca="1">INDEX(INDIRECT($BO$9),0,COLUMNS($BQ16:DJ16))</f>
        <v>0</v>
      </c>
      <c r="DK50" s="142">
        <f ca="1">INDEX(INDIRECT($BO$9),0,COLUMNS($BQ16:DK16))</f>
        <v>0</v>
      </c>
      <c r="DL50" s="142">
        <f ca="1">INDEX(INDIRECT($BO$9),0,COLUMNS($BQ16:DL16))</f>
        <v>0</v>
      </c>
      <c r="DM50" s="142">
        <f ca="1">INDEX(INDIRECT($BO$9),0,COLUMNS($BQ16:DM16))</f>
        <v>0</v>
      </c>
      <c r="DN50" s="142">
        <f ca="1">INDEX(INDIRECT($BO$9),0,COLUMNS($BQ16:DN16))</f>
        <v>0</v>
      </c>
      <c r="DO50" s="142">
        <f ca="1">INDEX(INDIRECT($BO$9),0,COLUMNS($BQ16:DO16))</f>
        <v>0</v>
      </c>
      <c r="DP50" s="143">
        <f ca="1">INDEX(INDIRECT($BO$9),0,COLUMNS($BQ16:DP16))</f>
        <v>0</v>
      </c>
      <c r="DQ50" s="66"/>
      <c r="DR50" s="167">
        <f ca="1">+SUM(BQ50:DP50)</f>
        <v>0</v>
      </c>
      <c r="DT50" s="422" t="s">
        <v>86</v>
      </c>
      <c r="DU50" s="423"/>
      <c r="DV50" s="142"/>
      <c r="DW50" s="142"/>
      <c r="DX50" s="142"/>
      <c r="DY50" s="142"/>
      <c r="DZ50" s="142"/>
      <c r="EA50" s="142"/>
      <c r="EB50" s="142"/>
      <c r="EC50" s="142"/>
      <c r="ED50" s="142"/>
      <c r="EE50" s="142"/>
      <c r="EF50" s="142"/>
      <c r="EG50" s="142"/>
      <c r="EH50" s="142"/>
      <c r="EI50" s="142"/>
      <c r="EJ50" s="142"/>
      <c r="EK50" s="142"/>
      <c r="EL50" s="142"/>
      <c r="EM50" s="142"/>
      <c r="EN50" s="142"/>
      <c r="EO50" s="142"/>
      <c r="EP50" s="142"/>
      <c r="EQ50" s="142"/>
      <c r="ER50" s="142"/>
      <c r="ES50" s="142"/>
      <c r="ET50" s="142"/>
      <c r="EU50" s="142"/>
      <c r="EV50" s="142"/>
      <c r="EW50" s="142"/>
      <c r="EX50" s="142"/>
      <c r="EY50" s="142"/>
      <c r="EZ50" s="142"/>
      <c r="FA50" s="142"/>
      <c r="FB50" s="142"/>
      <c r="FC50" s="142"/>
      <c r="FD50" s="142"/>
      <c r="FE50" s="142"/>
      <c r="FF50" s="142"/>
      <c r="FG50" s="142"/>
      <c r="FH50" s="142"/>
      <c r="FI50" s="142"/>
      <c r="FJ50" s="142"/>
      <c r="FK50" s="142"/>
      <c r="FL50" s="142"/>
      <c r="FM50" s="142"/>
      <c r="FN50" s="142"/>
      <c r="FO50" s="142"/>
      <c r="FP50" s="142"/>
      <c r="FQ50" s="142"/>
      <c r="FR50" s="142"/>
      <c r="FS50" s="142"/>
      <c r="FT50" s="142"/>
      <c r="FU50" s="142"/>
    </row>
    <row r="51" spans="1:177">
      <c r="A51" s="374"/>
      <c r="B51" s="314" t="s">
        <v>89</v>
      </c>
      <c r="C51" s="396" t="s">
        <v>87</v>
      </c>
      <c r="D51" s="397"/>
      <c r="E51" s="346" t="s">
        <v>105</v>
      </c>
      <c r="F51" s="153"/>
      <c r="G51" s="168"/>
      <c r="H51" s="168"/>
      <c r="I51" s="168"/>
      <c r="J51" s="168"/>
      <c r="K51" s="168"/>
      <c r="L51" s="168"/>
      <c r="M51" s="168"/>
      <c r="N51" s="168"/>
      <c r="O51" s="168"/>
      <c r="P51" s="168"/>
      <c r="Q51" s="168"/>
      <c r="R51" s="168"/>
      <c r="S51" s="168"/>
      <c r="T51" s="168"/>
      <c r="U51" s="168"/>
      <c r="V51" s="168"/>
      <c r="W51" s="168"/>
      <c r="X51" s="168"/>
      <c r="Y51" s="168"/>
      <c r="Z51" s="168"/>
      <c r="AA51" s="168"/>
      <c r="AB51" s="168"/>
      <c r="AC51" s="168"/>
      <c r="AD51" s="168"/>
      <c r="AE51" s="168"/>
      <c r="AF51" s="168"/>
      <c r="AG51" s="168"/>
      <c r="AH51" s="168"/>
      <c r="AI51" s="168"/>
      <c r="AJ51" s="168"/>
      <c r="AK51" s="168"/>
      <c r="AL51" s="168"/>
      <c r="AM51" s="168"/>
      <c r="AN51" s="168"/>
      <c r="AO51" s="168"/>
      <c r="AP51" s="168"/>
      <c r="AQ51" s="168"/>
      <c r="AR51" s="168"/>
      <c r="AS51" s="168"/>
      <c r="AT51" s="168"/>
      <c r="AU51" s="168"/>
      <c r="AV51" s="168"/>
      <c r="AW51" s="168"/>
      <c r="AX51" s="168"/>
      <c r="AY51" s="168"/>
      <c r="AZ51" s="168"/>
      <c r="BA51" s="168"/>
      <c r="BB51" s="168"/>
      <c r="BC51" s="168"/>
      <c r="BD51" s="168"/>
      <c r="BE51" s="169"/>
      <c r="BG51" s="170">
        <f>+SUM(F51:BE51)</f>
        <v>0</v>
      </c>
      <c r="BH51" s="354"/>
      <c r="BI51" s="354"/>
      <c r="BJ51" s="212"/>
      <c r="BK51" s="212"/>
      <c r="BL51" s="212"/>
      <c r="BM51" s="212"/>
      <c r="BN51" s="393"/>
      <c r="BO51" s="400" t="s">
        <v>87</v>
      </c>
      <c r="BP51" s="401"/>
      <c r="BQ51" s="171">
        <f ca="1">INDEX(INDIRECT($BO$9),0,COLUMNS($BQ16:BQ16))</f>
        <v>0</v>
      </c>
      <c r="BR51" s="171">
        <f ca="1">INDEX(INDIRECT($BO$9),0,COLUMNS($BQ16:BR16))</f>
        <v>0</v>
      </c>
      <c r="BS51" s="171">
        <f ca="1">INDEX(INDIRECT($BO$9),0,COLUMNS($BQ16:BS16))</f>
        <v>0</v>
      </c>
      <c r="BT51" s="171">
        <f ca="1">INDEX(INDIRECT($BO$9),0,COLUMNS($BQ16:BT16))</f>
        <v>0</v>
      </c>
      <c r="BU51" s="171">
        <f ca="1">INDEX(INDIRECT($BO$9),0,COLUMNS($BQ16:BU16))</f>
        <v>0</v>
      </c>
      <c r="BV51" s="171">
        <f ca="1">INDEX(INDIRECT($BO$9),0,COLUMNS($BQ16:BV16))</f>
        <v>0</v>
      </c>
      <c r="BW51" s="171">
        <f ca="1">INDEX(INDIRECT($BO$9),0,COLUMNS($BQ16:BW16))</f>
        <v>0</v>
      </c>
      <c r="BX51" s="171">
        <f ca="1">INDEX(INDIRECT($BO$9),0,COLUMNS($BQ16:BX16))</f>
        <v>0</v>
      </c>
      <c r="BY51" s="171">
        <f ca="1">INDEX(INDIRECT($BO$9),0,COLUMNS($BQ16:BY16))</f>
        <v>0</v>
      </c>
      <c r="BZ51" s="171">
        <f ca="1">INDEX(INDIRECT($BO$9),0,COLUMNS($BQ16:BZ16))</f>
        <v>0</v>
      </c>
      <c r="CA51" s="171">
        <f ca="1">INDEX(INDIRECT($BO$9),0,COLUMNS($BQ16:CA16))</f>
        <v>0</v>
      </c>
      <c r="CB51" s="171">
        <f ca="1">INDEX(INDIRECT($BO$9),0,COLUMNS($BQ16:CB16))</f>
        <v>0</v>
      </c>
      <c r="CC51" s="171">
        <f ca="1">INDEX(INDIRECT($BO$9),0,COLUMNS($BQ16:CC16))</f>
        <v>0</v>
      </c>
      <c r="CD51" s="171">
        <f ca="1">INDEX(INDIRECT($BO$9),0,COLUMNS($BQ16:CD16))</f>
        <v>0</v>
      </c>
      <c r="CE51" s="171">
        <f ca="1">INDEX(INDIRECT($BO$9),0,COLUMNS($BQ16:CE16))</f>
        <v>0</v>
      </c>
      <c r="CF51" s="171">
        <f ca="1">INDEX(INDIRECT($BO$9),0,COLUMNS($BQ16:CF16))</f>
        <v>0</v>
      </c>
      <c r="CG51" s="171">
        <f ca="1">INDEX(INDIRECT($BO$9),0,COLUMNS($BQ16:CG16))</f>
        <v>0</v>
      </c>
      <c r="CH51" s="171">
        <f ca="1">INDEX(INDIRECT($BO$9),0,COLUMNS($BQ16:CH16))</f>
        <v>0</v>
      </c>
      <c r="CI51" s="171">
        <f ca="1">INDEX(INDIRECT($BO$9),0,COLUMNS($BQ16:CI16))</f>
        <v>0</v>
      </c>
      <c r="CJ51" s="171">
        <f ca="1">INDEX(INDIRECT($BO$9),0,COLUMNS($BQ16:CJ16))</f>
        <v>0</v>
      </c>
      <c r="CK51" s="171">
        <f ca="1">INDEX(INDIRECT($BO$9),0,COLUMNS($BQ16:CK16))</f>
        <v>0</v>
      </c>
      <c r="CL51" s="171">
        <f ca="1">INDEX(INDIRECT($BO$9),0,COLUMNS($BQ16:CL16))</f>
        <v>0</v>
      </c>
      <c r="CM51" s="171">
        <f ca="1">INDEX(INDIRECT($BO$9),0,COLUMNS($BQ16:CM16))</f>
        <v>0</v>
      </c>
      <c r="CN51" s="171">
        <f ca="1">INDEX(INDIRECT($BO$9),0,COLUMNS($BQ16:CN16))</f>
        <v>0</v>
      </c>
      <c r="CO51" s="171">
        <f ca="1">INDEX(INDIRECT($BO$9),0,COLUMNS($BQ16:CO16))</f>
        <v>0</v>
      </c>
      <c r="CP51" s="171">
        <f ca="1">INDEX(INDIRECT($BO$9),0,COLUMNS($BQ16:CP16))</f>
        <v>0</v>
      </c>
      <c r="CQ51" s="171">
        <f ca="1">INDEX(INDIRECT($BO$9),0,COLUMNS($BQ16:CQ16))</f>
        <v>0</v>
      </c>
      <c r="CR51" s="171">
        <f ca="1">INDEX(INDIRECT($BO$9),0,COLUMNS($BQ16:CR16))</f>
        <v>0</v>
      </c>
      <c r="CS51" s="171">
        <f ca="1">INDEX(INDIRECT($BO$9),0,COLUMNS($BQ16:CS16))</f>
        <v>0</v>
      </c>
      <c r="CT51" s="171">
        <f ca="1">INDEX(INDIRECT($BO$9),0,COLUMNS($BQ16:CT16))</f>
        <v>0</v>
      </c>
      <c r="CU51" s="171">
        <f ca="1">INDEX(INDIRECT($BO$9),0,COLUMNS($BQ16:CU16))</f>
        <v>0</v>
      </c>
      <c r="CV51" s="171">
        <f ca="1">INDEX(INDIRECT($BO$9),0,COLUMNS($BQ16:CV16))</f>
        <v>0</v>
      </c>
      <c r="CW51" s="171">
        <f ca="1">INDEX(INDIRECT($BO$9),0,COLUMNS($BQ16:CW16))</f>
        <v>0</v>
      </c>
      <c r="CX51" s="171">
        <f ca="1">INDEX(INDIRECT($BO$9),0,COLUMNS($BQ16:CX16))</f>
        <v>0</v>
      </c>
      <c r="CY51" s="171">
        <f ca="1">INDEX(INDIRECT($BO$9),0,COLUMNS($BQ16:CY16))</f>
        <v>0</v>
      </c>
      <c r="CZ51" s="171">
        <f ca="1">INDEX(INDIRECT($BO$9),0,COLUMNS($BQ16:CZ16))</f>
        <v>0</v>
      </c>
      <c r="DA51" s="171">
        <f ca="1">INDEX(INDIRECT($BO$9),0,COLUMNS($BQ16:DA16))</f>
        <v>0</v>
      </c>
      <c r="DB51" s="171">
        <f ca="1">INDEX(INDIRECT($BO$9),0,COLUMNS($BQ16:DB16))</f>
        <v>0</v>
      </c>
      <c r="DC51" s="171">
        <f ca="1">INDEX(INDIRECT($BO$9),0,COLUMNS($BQ16:DC16))</f>
        <v>0</v>
      </c>
      <c r="DD51" s="171">
        <f ca="1">INDEX(INDIRECT($BO$9),0,COLUMNS($BQ16:DD16))</f>
        <v>0</v>
      </c>
      <c r="DE51" s="171">
        <f ca="1">INDEX(INDIRECT($BO$9),0,COLUMNS($BQ16:DE16))</f>
        <v>0</v>
      </c>
      <c r="DF51" s="171">
        <f ca="1">INDEX(INDIRECT($BO$9),0,COLUMNS($BQ16:DF16))</f>
        <v>0</v>
      </c>
      <c r="DG51" s="171">
        <f ca="1">INDEX(INDIRECT($BO$9),0,COLUMNS($BQ16:DG16))</f>
        <v>0</v>
      </c>
      <c r="DH51" s="171">
        <f ca="1">INDEX(INDIRECT($BO$9),0,COLUMNS($BQ16:DH16))</f>
        <v>0</v>
      </c>
      <c r="DI51" s="171">
        <f ca="1">INDEX(INDIRECT($BO$9),0,COLUMNS($BQ16:DI16))</f>
        <v>0</v>
      </c>
      <c r="DJ51" s="171">
        <f ca="1">INDEX(INDIRECT($BO$9),0,COLUMNS($BQ16:DJ16))</f>
        <v>0</v>
      </c>
      <c r="DK51" s="171">
        <f ca="1">INDEX(INDIRECT($BO$9),0,COLUMNS($BQ16:DK16))</f>
        <v>0</v>
      </c>
      <c r="DL51" s="171">
        <f ca="1">INDEX(INDIRECT($BO$9),0,COLUMNS($BQ16:DL16))</f>
        <v>0</v>
      </c>
      <c r="DM51" s="171">
        <f ca="1">INDEX(INDIRECT($BO$9),0,COLUMNS($BQ16:DM16))</f>
        <v>0</v>
      </c>
      <c r="DN51" s="171">
        <f ca="1">INDEX(INDIRECT($BO$9),0,COLUMNS($BQ16:DN16))</f>
        <v>0</v>
      </c>
      <c r="DO51" s="171">
        <f ca="1">INDEX(INDIRECT($BO$9),0,COLUMNS($BQ16:DO16))</f>
        <v>0</v>
      </c>
      <c r="DP51" s="172">
        <f ca="1">INDEX(INDIRECT($BO$9),0,COLUMNS($BQ16:DP16))</f>
        <v>0</v>
      </c>
      <c r="DQ51" s="66"/>
      <c r="DR51" s="173">
        <f ca="1">+SUM(BQ51:DP51)</f>
        <v>0</v>
      </c>
      <c r="DT51" s="428" t="s">
        <v>87</v>
      </c>
      <c r="DU51" s="429"/>
      <c r="DV51" s="171"/>
      <c r="DW51" s="171"/>
      <c r="DX51" s="171"/>
      <c r="DY51" s="171"/>
      <c r="DZ51" s="171"/>
      <c r="EA51" s="171"/>
      <c r="EB51" s="171"/>
      <c r="EC51" s="171"/>
      <c r="ED51" s="171"/>
      <c r="EE51" s="171"/>
      <c r="EF51" s="171"/>
      <c r="EG51" s="171"/>
      <c r="EH51" s="171"/>
      <c r="EI51" s="171"/>
      <c r="EJ51" s="171"/>
      <c r="EK51" s="171"/>
      <c r="EL51" s="171"/>
      <c r="EM51" s="171"/>
      <c r="EN51" s="171"/>
      <c r="EO51" s="171"/>
      <c r="EP51" s="171"/>
      <c r="EQ51" s="171"/>
      <c r="ER51" s="171"/>
      <c r="ES51" s="171"/>
      <c r="ET51" s="171"/>
      <c r="EU51" s="171"/>
      <c r="EV51" s="171"/>
      <c r="EW51" s="171"/>
      <c r="EX51" s="171"/>
      <c r="EY51" s="171"/>
      <c r="EZ51" s="171"/>
      <c r="FA51" s="171"/>
      <c r="FB51" s="171"/>
      <c r="FC51" s="171"/>
      <c r="FD51" s="171"/>
      <c r="FE51" s="171"/>
      <c r="FF51" s="171"/>
      <c r="FG51" s="171"/>
      <c r="FH51" s="171"/>
      <c r="FI51" s="171"/>
      <c r="FJ51" s="171"/>
      <c r="FK51" s="171"/>
      <c r="FL51" s="171"/>
      <c r="FM51" s="171"/>
      <c r="FN51" s="171"/>
      <c r="FO51" s="171"/>
      <c r="FP51" s="171"/>
      <c r="FQ51" s="171"/>
      <c r="FR51" s="171"/>
      <c r="FS51" s="171"/>
      <c r="FT51" s="171"/>
      <c r="FU51" s="172"/>
    </row>
    <row r="52" spans="1:177" s="77" customFormat="1">
      <c r="A52" s="213"/>
      <c r="B52" s="156"/>
      <c r="C52" s="214"/>
      <c r="D52" s="214"/>
      <c r="E52" s="346"/>
      <c r="F52" s="215">
        <v>0</v>
      </c>
      <c r="G52" s="215">
        <v>0</v>
      </c>
      <c r="H52" s="216">
        <v>0</v>
      </c>
      <c r="I52" s="216">
        <v>0</v>
      </c>
      <c r="J52" s="215">
        <v>0</v>
      </c>
      <c r="K52" s="215">
        <v>0</v>
      </c>
      <c r="L52" s="215">
        <v>0</v>
      </c>
      <c r="M52" s="215">
        <v>0</v>
      </c>
      <c r="N52" s="216">
        <v>0</v>
      </c>
      <c r="O52" s="216">
        <v>0</v>
      </c>
      <c r="P52" s="215">
        <v>0</v>
      </c>
      <c r="Q52" s="215">
        <v>0</v>
      </c>
      <c r="R52" s="215">
        <v>0</v>
      </c>
      <c r="S52" s="215">
        <v>0</v>
      </c>
      <c r="T52" s="217">
        <v>0</v>
      </c>
      <c r="U52" s="215">
        <v>0</v>
      </c>
      <c r="V52" s="215">
        <v>0</v>
      </c>
      <c r="W52" s="215">
        <v>0</v>
      </c>
      <c r="X52" s="215">
        <v>0</v>
      </c>
      <c r="Y52" s="215">
        <v>0</v>
      </c>
      <c r="Z52" s="217">
        <v>0</v>
      </c>
      <c r="AA52" s="215">
        <v>0</v>
      </c>
      <c r="AB52" s="215">
        <v>0</v>
      </c>
      <c r="AC52" s="215">
        <v>0</v>
      </c>
      <c r="AD52" s="215">
        <v>0</v>
      </c>
      <c r="AE52" s="215">
        <v>0</v>
      </c>
      <c r="AF52" s="215">
        <v>0</v>
      </c>
      <c r="AG52" s="215">
        <v>0</v>
      </c>
      <c r="AH52" s="215">
        <v>0</v>
      </c>
      <c r="AI52" s="215">
        <v>0</v>
      </c>
      <c r="AJ52" s="215">
        <v>0</v>
      </c>
      <c r="AK52" s="215">
        <v>0</v>
      </c>
      <c r="AL52" s="215">
        <v>0</v>
      </c>
      <c r="AM52" s="215">
        <v>0</v>
      </c>
      <c r="AN52" s="215">
        <v>0</v>
      </c>
      <c r="AO52" s="215">
        <v>0</v>
      </c>
      <c r="AP52" s="215">
        <v>0</v>
      </c>
      <c r="AQ52" s="215">
        <v>0</v>
      </c>
      <c r="AR52" s="218">
        <v>0</v>
      </c>
      <c r="AS52" s="215">
        <v>0</v>
      </c>
      <c r="AT52" s="215">
        <v>4995000</v>
      </c>
      <c r="AU52" s="215">
        <v>0</v>
      </c>
      <c r="AV52" s="215">
        <v>0</v>
      </c>
      <c r="AW52" s="215">
        <v>0</v>
      </c>
      <c r="AX52" s="215">
        <v>0</v>
      </c>
      <c r="AY52" s="215">
        <v>0</v>
      </c>
      <c r="AZ52" s="215">
        <v>0</v>
      </c>
      <c r="BA52" s="215">
        <v>0</v>
      </c>
      <c r="BB52" s="215">
        <v>0</v>
      </c>
      <c r="BC52" s="215">
        <v>0</v>
      </c>
      <c r="BD52" s="215">
        <v>0</v>
      </c>
      <c r="BE52" s="215">
        <v>30000</v>
      </c>
      <c r="BF52" s="66"/>
      <c r="BG52" s="219"/>
      <c r="BH52" s="354"/>
      <c r="BI52" s="354"/>
      <c r="BJ52" s="212"/>
      <c r="BK52" s="212"/>
      <c r="BL52" s="212"/>
      <c r="BM52" s="212"/>
      <c r="BN52" s="212"/>
      <c r="BO52" s="127"/>
      <c r="BP52" s="127"/>
      <c r="BQ52" s="220"/>
      <c r="BR52" s="220"/>
      <c r="BS52" s="221"/>
      <c r="BT52" s="221"/>
      <c r="BU52" s="220"/>
      <c r="BV52" s="220"/>
      <c r="BW52" s="220"/>
      <c r="BX52" s="220"/>
      <c r="BY52" s="221"/>
      <c r="BZ52" s="221"/>
      <c r="CA52" s="220"/>
      <c r="CB52" s="220"/>
      <c r="CC52" s="220"/>
      <c r="CD52" s="220"/>
      <c r="CE52" s="222"/>
      <c r="CF52" s="220"/>
      <c r="CG52" s="220"/>
      <c r="CH52" s="220"/>
      <c r="CI52" s="220"/>
      <c r="CJ52" s="220"/>
      <c r="CK52" s="222"/>
      <c r="CL52" s="220"/>
      <c r="CM52" s="220"/>
      <c r="CN52" s="220"/>
      <c r="CO52" s="220"/>
      <c r="CP52" s="220"/>
      <c r="CQ52" s="220"/>
      <c r="CR52" s="220"/>
      <c r="CS52" s="220"/>
      <c r="CT52" s="220"/>
      <c r="CU52" s="220"/>
      <c r="CV52" s="220"/>
      <c r="CW52" s="220"/>
      <c r="CX52" s="220"/>
      <c r="CY52" s="220"/>
      <c r="CZ52" s="220"/>
      <c r="DA52" s="220"/>
      <c r="DB52" s="220"/>
      <c r="DC52" s="177"/>
      <c r="DD52" s="220"/>
      <c r="DE52" s="220"/>
      <c r="DF52" s="220"/>
      <c r="DG52" s="220"/>
      <c r="DH52" s="220"/>
      <c r="DI52" s="220"/>
      <c r="DJ52" s="220"/>
      <c r="DK52" s="220"/>
      <c r="DL52" s="220"/>
      <c r="DM52" s="220"/>
      <c r="DN52" s="220"/>
      <c r="DO52" s="220"/>
      <c r="DP52" s="220"/>
      <c r="DQ52" s="66"/>
      <c r="DR52" s="219"/>
      <c r="DT52" s="127"/>
      <c r="DU52" s="127"/>
      <c r="DV52" s="220"/>
      <c r="DW52" s="220"/>
      <c r="DX52" s="221"/>
      <c r="DY52" s="221"/>
      <c r="DZ52" s="220"/>
      <c r="EA52" s="220"/>
      <c r="EB52" s="220"/>
      <c r="EC52" s="220"/>
      <c r="ED52" s="221"/>
      <c r="EE52" s="221"/>
      <c r="EF52" s="220"/>
      <c r="EG52" s="220"/>
      <c r="EH52" s="220"/>
      <c r="EI52" s="220"/>
      <c r="EJ52" s="222"/>
      <c r="EK52" s="220"/>
      <c r="EL52" s="220"/>
      <c r="EM52" s="220"/>
      <c r="EN52" s="220"/>
      <c r="EO52" s="220"/>
      <c r="EP52" s="222"/>
      <c r="EQ52" s="220"/>
      <c r="ER52" s="220"/>
      <c r="ES52" s="220"/>
      <c r="ET52" s="220"/>
      <c r="EU52" s="220"/>
      <c r="EV52" s="220"/>
      <c r="EW52" s="220"/>
      <c r="EX52" s="220"/>
      <c r="EY52" s="220"/>
      <c r="EZ52" s="220"/>
      <c r="FA52" s="220"/>
      <c r="FB52" s="220"/>
      <c r="FC52" s="220"/>
      <c r="FD52" s="220"/>
      <c r="FE52" s="220"/>
      <c r="FF52" s="220"/>
      <c r="FG52" s="220"/>
      <c r="FH52" s="177"/>
      <c r="FI52" s="220"/>
      <c r="FJ52" s="220"/>
      <c r="FK52" s="220"/>
      <c r="FL52" s="220"/>
      <c r="FM52" s="220"/>
      <c r="FN52" s="220"/>
      <c r="FO52" s="220"/>
      <c r="FP52" s="220"/>
      <c r="FQ52" s="220"/>
      <c r="FR52" s="220"/>
      <c r="FS52" s="220"/>
      <c r="FT52" s="220"/>
      <c r="FU52" s="220"/>
    </row>
    <row r="53" spans="1:177" s="226" customFormat="1" ht="3.75" customHeight="1" thickBot="1">
      <c r="A53" s="223"/>
      <c r="B53" s="224"/>
      <c r="C53" s="225"/>
      <c r="D53" s="211"/>
      <c r="E53" s="346"/>
      <c r="F53" s="181"/>
      <c r="G53" s="182"/>
      <c r="H53" s="182"/>
      <c r="I53" s="182"/>
      <c r="J53" s="182"/>
      <c r="K53" s="182"/>
      <c r="L53" s="182"/>
      <c r="M53" s="182"/>
      <c r="N53" s="182"/>
      <c r="O53" s="182"/>
      <c r="P53" s="182"/>
      <c r="Q53" s="182"/>
      <c r="R53" s="182"/>
      <c r="S53" s="182"/>
      <c r="T53" s="182"/>
      <c r="U53" s="182"/>
      <c r="V53" s="182"/>
      <c r="W53" s="182"/>
      <c r="X53" s="182"/>
      <c r="Y53" s="182"/>
      <c r="Z53" s="182"/>
      <c r="AA53" s="182"/>
      <c r="AB53" s="182"/>
      <c r="AC53" s="182"/>
      <c r="AD53" s="182"/>
      <c r="AE53" s="182"/>
      <c r="AF53" s="182"/>
      <c r="AG53" s="182"/>
      <c r="AH53" s="182"/>
      <c r="AI53" s="182"/>
      <c r="AJ53" s="182"/>
      <c r="AK53" s="182"/>
      <c r="AL53" s="182"/>
      <c r="AM53" s="182"/>
      <c r="AN53" s="182"/>
      <c r="AO53" s="182"/>
      <c r="AP53" s="182"/>
      <c r="AQ53" s="182"/>
      <c r="AR53" s="182"/>
      <c r="AS53" s="182"/>
      <c r="AT53" s="182"/>
      <c r="AU53" s="182"/>
      <c r="AV53" s="182"/>
      <c r="AW53" s="182"/>
      <c r="AX53" s="182"/>
      <c r="AY53" s="182"/>
      <c r="AZ53" s="182"/>
      <c r="BA53" s="182"/>
      <c r="BB53" s="182"/>
      <c r="BC53" s="182"/>
      <c r="BD53" s="182"/>
      <c r="BE53" s="183"/>
      <c r="BF53" s="66"/>
      <c r="BG53" s="182"/>
      <c r="BH53" s="152"/>
      <c r="BI53" s="152"/>
      <c r="BJ53" s="152"/>
      <c r="BK53" s="152"/>
      <c r="BL53" s="152"/>
      <c r="BM53" s="152"/>
      <c r="BN53" s="152"/>
      <c r="BO53" s="225"/>
      <c r="BP53" s="211"/>
      <c r="BQ53" s="181"/>
      <c r="BR53" s="182"/>
      <c r="BS53" s="182"/>
      <c r="BT53" s="182"/>
      <c r="BU53" s="182"/>
      <c r="BV53" s="182"/>
      <c r="BW53" s="182"/>
      <c r="BX53" s="182"/>
      <c r="BY53" s="182"/>
      <c r="BZ53" s="182"/>
      <c r="CA53" s="182"/>
      <c r="CB53" s="182"/>
      <c r="CC53" s="182"/>
      <c r="CD53" s="182"/>
      <c r="CE53" s="182"/>
      <c r="CF53" s="182"/>
      <c r="CG53" s="182"/>
      <c r="CH53" s="182"/>
      <c r="CI53" s="182"/>
      <c r="CJ53" s="182"/>
      <c r="CK53" s="182"/>
      <c r="CL53" s="182"/>
      <c r="CM53" s="182"/>
      <c r="CN53" s="182"/>
      <c r="CO53" s="182"/>
      <c r="CP53" s="182"/>
      <c r="CQ53" s="182"/>
      <c r="CR53" s="182"/>
      <c r="CS53" s="182"/>
      <c r="CT53" s="182"/>
      <c r="CU53" s="182"/>
      <c r="CV53" s="182"/>
      <c r="CW53" s="182"/>
      <c r="CX53" s="182"/>
      <c r="CY53" s="182"/>
      <c r="CZ53" s="182"/>
      <c r="DA53" s="182"/>
      <c r="DB53" s="182"/>
      <c r="DC53" s="182"/>
      <c r="DD53" s="182"/>
      <c r="DE53" s="182"/>
      <c r="DF53" s="182"/>
      <c r="DG53" s="182"/>
      <c r="DH53" s="182"/>
      <c r="DI53" s="182"/>
      <c r="DJ53" s="182"/>
      <c r="DK53" s="182"/>
      <c r="DL53" s="182"/>
      <c r="DM53" s="182"/>
      <c r="DN53" s="182"/>
      <c r="DO53" s="182"/>
      <c r="DP53" s="183"/>
      <c r="DQ53" s="66"/>
      <c r="DR53" s="182"/>
      <c r="DT53" s="225"/>
      <c r="DU53" s="211"/>
      <c r="DV53" s="181"/>
      <c r="DW53" s="182"/>
      <c r="DX53" s="182"/>
      <c r="DY53" s="182"/>
      <c r="DZ53" s="182"/>
      <c r="EA53" s="182"/>
      <c r="EB53" s="182"/>
      <c r="EC53" s="182"/>
      <c r="ED53" s="182"/>
      <c r="EE53" s="182"/>
      <c r="EF53" s="182"/>
      <c r="EG53" s="182"/>
      <c r="EH53" s="182"/>
      <c r="EI53" s="182"/>
      <c r="EJ53" s="182"/>
      <c r="EK53" s="182"/>
      <c r="EL53" s="182"/>
      <c r="EM53" s="182"/>
      <c r="EN53" s="182"/>
      <c r="EO53" s="182"/>
      <c r="EP53" s="182"/>
      <c r="EQ53" s="182"/>
      <c r="ER53" s="182"/>
      <c r="ES53" s="182"/>
      <c r="ET53" s="182"/>
      <c r="EU53" s="182"/>
      <c r="EV53" s="182"/>
      <c r="EW53" s="182"/>
      <c r="EX53" s="182"/>
      <c r="EY53" s="182"/>
      <c r="EZ53" s="182"/>
      <c r="FA53" s="182"/>
      <c r="FB53" s="182"/>
      <c r="FC53" s="182"/>
      <c r="FD53" s="182"/>
      <c r="FE53" s="182"/>
      <c r="FF53" s="182"/>
      <c r="FG53" s="182"/>
      <c r="FH53" s="182"/>
      <c r="FI53" s="182"/>
      <c r="FJ53" s="182"/>
      <c r="FK53" s="182"/>
      <c r="FL53" s="182"/>
      <c r="FM53" s="182"/>
      <c r="FN53" s="182"/>
      <c r="FO53" s="182"/>
      <c r="FP53" s="182"/>
      <c r="FQ53" s="182"/>
      <c r="FR53" s="182"/>
      <c r="FS53" s="182"/>
      <c r="FT53" s="182"/>
      <c r="FU53" s="183"/>
    </row>
    <row r="54" spans="1:177" ht="14.25" thickTop="1" thickBot="1">
      <c r="A54" s="223"/>
      <c r="B54" s="118"/>
      <c r="C54" s="355" t="s">
        <v>32</v>
      </c>
      <c r="D54" s="356"/>
      <c r="E54" s="346"/>
      <c r="F54" s="333">
        <f>F37+F48</f>
        <v>0</v>
      </c>
      <c r="G54" s="333">
        <f t="shared" ref="G54:BE54" si="77">G37+G48</f>
        <v>0</v>
      </c>
      <c r="H54" s="333">
        <f t="shared" si="77"/>
        <v>0</v>
      </c>
      <c r="I54" s="333">
        <f t="shared" si="77"/>
        <v>0</v>
      </c>
      <c r="J54" s="333">
        <f t="shared" si="77"/>
        <v>0</v>
      </c>
      <c r="K54" s="333">
        <f t="shared" si="77"/>
        <v>0</v>
      </c>
      <c r="L54" s="333">
        <f t="shared" si="77"/>
        <v>0</v>
      </c>
      <c r="M54" s="333">
        <f t="shared" si="77"/>
        <v>0</v>
      </c>
      <c r="N54" s="333">
        <f t="shared" si="77"/>
        <v>0</v>
      </c>
      <c r="O54" s="333">
        <f t="shared" si="77"/>
        <v>0</v>
      </c>
      <c r="P54" s="333">
        <f t="shared" si="77"/>
        <v>0</v>
      </c>
      <c r="Q54" s="333">
        <f t="shared" si="77"/>
        <v>0</v>
      </c>
      <c r="R54" s="333">
        <f t="shared" si="77"/>
        <v>0</v>
      </c>
      <c r="S54" s="333">
        <f t="shared" si="77"/>
        <v>0</v>
      </c>
      <c r="T54" s="333">
        <f t="shared" si="77"/>
        <v>0</v>
      </c>
      <c r="U54" s="333">
        <f t="shared" si="77"/>
        <v>0</v>
      </c>
      <c r="V54" s="333">
        <f t="shared" si="77"/>
        <v>0</v>
      </c>
      <c r="W54" s="333">
        <f t="shared" si="77"/>
        <v>0</v>
      </c>
      <c r="X54" s="333">
        <f t="shared" si="77"/>
        <v>0</v>
      </c>
      <c r="Y54" s="333">
        <f t="shared" si="77"/>
        <v>0</v>
      </c>
      <c r="Z54" s="333">
        <f t="shared" si="77"/>
        <v>0</v>
      </c>
      <c r="AA54" s="333">
        <f t="shared" si="77"/>
        <v>0</v>
      </c>
      <c r="AB54" s="333">
        <f t="shared" si="77"/>
        <v>0</v>
      </c>
      <c r="AC54" s="333">
        <f t="shared" si="77"/>
        <v>0</v>
      </c>
      <c r="AD54" s="333">
        <f t="shared" si="77"/>
        <v>0</v>
      </c>
      <c r="AE54" s="333">
        <f t="shared" si="77"/>
        <v>0</v>
      </c>
      <c r="AF54" s="333">
        <f t="shared" si="77"/>
        <v>0</v>
      </c>
      <c r="AG54" s="333">
        <f t="shared" si="77"/>
        <v>0</v>
      </c>
      <c r="AH54" s="333">
        <f t="shared" si="77"/>
        <v>0</v>
      </c>
      <c r="AI54" s="333">
        <f t="shared" si="77"/>
        <v>0</v>
      </c>
      <c r="AJ54" s="333">
        <f t="shared" si="77"/>
        <v>0</v>
      </c>
      <c r="AK54" s="333">
        <f t="shared" si="77"/>
        <v>0</v>
      </c>
      <c r="AL54" s="333">
        <f t="shared" si="77"/>
        <v>0</v>
      </c>
      <c r="AM54" s="333">
        <f t="shared" si="77"/>
        <v>0</v>
      </c>
      <c r="AN54" s="333">
        <f t="shared" si="77"/>
        <v>0</v>
      </c>
      <c r="AO54" s="333">
        <f t="shared" si="77"/>
        <v>0</v>
      </c>
      <c r="AP54" s="333">
        <f t="shared" si="77"/>
        <v>0</v>
      </c>
      <c r="AQ54" s="333">
        <f t="shared" si="77"/>
        <v>0</v>
      </c>
      <c r="AR54" s="333">
        <f t="shared" si="77"/>
        <v>0</v>
      </c>
      <c r="AS54" s="333">
        <f t="shared" si="77"/>
        <v>0</v>
      </c>
      <c r="AT54" s="333">
        <f t="shared" si="77"/>
        <v>0</v>
      </c>
      <c r="AU54" s="333">
        <f t="shared" si="77"/>
        <v>0</v>
      </c>
      <c r="AV54" s="333">
        <f t="shared" si="77"/>
        <v>0</v>
      </c>
      <c r="AW54" s="333">
        <f t="shared" si="77"/>
        <v>0</v>
      </c>
      <c r="AX54" s="333">
        <f t="shared" si="77"/>
        <v>0</v>
      </c>
      <c r="AY54" s="333">
        <f t="shared" si="77"/>
        <v>0</v>
      </c>
      <c r="AZ54" s="333">
        <f t="shared" si="77"/>
        <v>0</v>
      </c>
      <c r="BA54" s="333">
        <f t="shared" si="77"/>
        <v>0</v>
      </c>
      <c r="BB54" s="333">
        <f t="shared" si="77"/>
        <v>0</v>
      </c>
      <c r="BC54" s="333">
        <f t="shared" si="77"/>
        <v>0</v>
      </c>
      <c r="BD54" s="333">
        <f t="shared" si="77"/>
        <v>0</v>
      </c>
      <c r="BE54" s="333">
        <f t="shared" si="77"/>
        <v>0</v>
      </c>
      <c r="BG54" s="121">
        <f>SUM(F54:BE54)</f>
        <v>0</v>
      </c>
      <c r="BO54" s="367" t="s">
        <v>32</v>
      </c>
      <c r="BP54" s="368"/>
      <c r="BQ54" s="122">
        <f ca="1">INDEX(INDIRECT($BO$9),0,COLUMNS($BQ16:BQ16))</f>
        <v>0</v>
      </c>
      <c r="BR54" s="123">
        <f ca="1">INDEX(INDIRECT($BO$9),0,COLUMNS($BQ16:BR16))</f>
        <v>0</v>
      </c>
      <c r="BS54" s="123">
        <f ca="1">INDEX(INDIRECT($BO$9),0,COLUMNS($BQ16:BS16))</f>
        <v>0</v>
      </c>
      <c r="BT54" s="123">
        <f ca="1">INDEX(INDIRECT($BO$9),0,COLUMNS($BQ16:BT16))</f>
        <v>0</v>
      </c>
      <c r="BU54" s="123">
        <f ca="1">INDEX(INDIRECT($BO$9),0,COLUMNS($BQ16:BU16))</f>
        <v>0</v>
      </c>
      <c r="BV54" s="123">
        <f ca="1">INDEX(INDIRECT($BO$9),0,COLUMNS($BQ16:BV16))</f>
        <v>0</v>
      </c>
      <c r="BW54" s="123">
        <f ca="1">INDEX(INDIRECT($BO$9),0,COLUMNS($BQ16:BW16))</f>
        <v>0</v>
      </c>
      <c r="BX54" s="123">
        <f ca="1">INDEX(INDIRECT($BO$9),0,COLUMNS($BQ16:BX16))</f>
        <v>0</v>
      </c>
      <c r="BY54" s="123">
        <f ca="1">INDEX(INDIRECT($BO$9),0,COLUMNS($BQ16:BY16))</f>
        <v>0</v>
      </c>
      <c r="BZ54" s="123">
        <f ca="1">INDEX(INDIRECT($BO$9),0,COLUMNS($BQ16:BZ16))</f>
        <v>0</v>
      </c>
      <c r="CA54" s="123">
        <f ca="1">INDEX(INDIRECT($BO$9),0,COLUMNS($BQ16:CA16))</f>
        <v>0</v>
      </c>
      <c r="CB54" s="123">
        <f ca="1">INDEX(INDIRECT($BO$9),0,COLUMNS($BQ16:CB16))</f>
        <v>0</v>
      </c>
      <c r="CC54" s="123">
        <f ca="1">INDEX(INDIRECT($BO$9),0,COLUMNS($BQ16:CC16))</f>
        <v>0</v>
      </c>
      <c r="CD54" s="123">
        <f ca="1">INDEX(INDIRECT($BO$9),0,COLUMNS($BQ16:CD16))</f>
        <v>0</v>
      </c>
      <c r="CE54" s="123">
        <f ca="1">INDEX(INDIRECT($BO$9),0,COLUMNS($BQ16:CE16))</f>
        <v>0</v>
      </c>
      <c r="CF54" s="123">
        <f ca="1">INDEX(INDIRECT($BO$9),0,COLUMNS($BQ16:CF16))</f>
        <v>0</v>
      </c>
      <c r="CG54" s="123">
        <f ca="1">INDEX(INDIRECT($BO$9),0,COLUMNS($BQ16:CG16))</f>
        <v>0</v>
      </c>
      <c r="CH54" s="123">
        <f ca="1">INDEX(INDIRECT($BO$9),0,COLUMNS($BQ16:CH16))</f>
        <v>0</v>
      </c>
      <c r="CI54" s="123">
        <f ca="1">INDEX(INDIRECT($BO$9),0,COLUMNS($BQ16:CI16))</f>
        <v>0</v>
      </c>
      <c r="CJ54" s="123">
        <f ca="1">INDEX(INDIRECT($BO$9),0,COLUMNS($BQ16:CJ16))</f>
        <v>0</v>
      </c>
      <c r="CK54" s="123">
        <f ca="1">INDEX(INDIRECT($BO$9),0,COLUMNS($BQ16:CK16))</f>
        <v>0</v>
      </c>
      <c r="CL54" s="123">
        <f ca="1">INDEX(INDIRECT($BO$9),0,COLUMNS($BQ16:CL16))</f>
        <v>0</v>
      </c>
      <c r="CM54" s="123">
        <f ca="1">INDEX(INDIRECT($BO$9),0,COLUMNS($BQ16:CM16))</f>
        <v>0</v>
      </c>
      <c r="CN54" s="123">
        <f ca="1">INDEX(INDIRECT($BO$9),0,COLUMNS($BQ16:CN16))</f>
        <v>0</v>
      </c>
      <c r="CO54" s="123">
        <f ca="1">INDEX(INDIRECT($BO$9),0,COLUMNS($BQ16:CO16))</f>
        <v>0</v>
      </c>
      <c r="CP54" s="123">
        <f ca="1">INDEX(INDIRECT($BO$9),0,COLUMNS($BQ16:CP16))</f>
        <v>0</v>
      </c>
      <c r="CQ54" s="123">
        <f ca="1">INDEX(INDIRECT($BO$9),0,COLUMNS($BQ16:CQ16))</f>
        <v>0</v>
      </c>
      <c r="CR54" s="123">
        <f ca="1">INDEX(INDIRECT($BO$9),0,COLUMNS($BQ16:CR16))</f>
        <v>0</v>
      </c>
      <c r="CS54" s="123">
        <f ca="1">INDEX(INDIRECT($BO$9),0,COLUMNS($BQ16:CS16))</f>
        <v>0</v>
      </c>
      <c r="CT54" s="123">
        <f ca="1">INDEX(INDIRECT($BO$9),0,COLUMNS($BQ16:CT16))</f>
        <v>0</v>
      </c>
      <c r="CU54" s="123">
        <f ca="1">INDEX(INDIRECT($BO$9),0,COLUMNS($BQ16:CU16))</f>
        <v>0</v>
      </c>
      <c r="CV54" s="123">
        <f ca="1">INDEX(INDIRECT($BO$9),0,COLUMNS($BQ16:CV16))</f>
        <v>0</v>
      </c>
      <c r="CW54" s="123">
        <f ca="1">INDEX(INDIRECT($BO$9),0,COLUMNS($BQ16:CW16))</f>
        <v>0</v>
      </c>
      <c r="CX54" s="123">
        <f ca="1">INDEX(INDIRECT($BO$9),0,COLUMNS($BQ16:CX16))</f>
        <v>0</v>
      </c>
      <c r="CY54" s="123">
        <f ca="1">INDEX(INDIRECT($BO$9),0,COLUMNS($BQ16:CY16))</f>
        <v>0</v>
      </c>
      <c r="CZ54" s="123">
        <f ca="1">INDEX(INDIRECT($BO$9),0,COLUMNS($BQ16:CZ16))</f>
        <v>0</v>
      </c>
      <c r="DA54" s="123">
        <f ca="1">INDEX(INDIRECT($BO$9),0,COLUMNS($BQ16:DA16))</f>
        <v>0</v>
      </c>
      <c r="DB54" s="123">
        <f ca="1">INDEX(INDIRECT($BO$9),0,COLUMNS($BQ16:DB16))</f>
        <v>0</v>
      </c>
      <c r="DC54" s="123">
        <f ca="1">INDEX(INDIRECT($BO$9),0,COLUMNS($BQ16:DC16))</f>
        <v>0</v>
      </c>
      <c r="DD54" s="123">
        <f ca="1">INDEX(INDIRECT($BO$9),0,COLUMNS($BQ16:DD16))</f>
        <v>0</v>
      </c>
      <c r="DE54" s="123">
        <f ca="1">INDEX(INDIRECT($BO$9),0,COLUMNS($BQ16:DE16))</f>
        <v>0</v>
      </c>
      <c r="DF54" s="123">
        <f ca="1">INDEX(INDIRECT($BO$9),0,COLUMNS($BQ16:DF16))</f>
        <v>0</v>
      </c>
      <c r="DG54" s="123">
        <f ca="1">INDEX(INDIRECT($BO$9),0,COLUMNS($BQ16:DG16))</f>
        <v>0</v>
      </c>
      <c r="DH54" s="123">
        <f ca="1">INDEX(INDIRECT($BO$9),0,COLUMNS($BQ16:DH16))</f>
        <v>0</v>
      </c>
      <c r="DI54" s="123">
        <f ca="1">INDEX(INDIRECT($BO$9),0,COLUMNS($BQ16:DI16))</f>
        <v>0</v>
      </c>
      <c r="DJ54" s="123">
        <f ca="1">INDEX(INDIRECT($BO$9),0,COLUMNS($BQ16:DJ16))</f>
        <v>0</v>
      </c>
      <c r="DK54" s="123">
        <f ca="1">INDEX(INDIRECT($BO$9),0,COLUMNS($BQ16:DK16))</f>
        <v>0</v>
      </c>
      <c r="DL54" s="123">
        <f ca="1">INDEX(INDIRECT($BO$9),0,COLUMNS($BQ16:DL16))</f>
        <v>0</v>
      </c>
      <c r="DM54" s="123">
        <f ca="1">INDEX(INDIRECT($BO$9),0,COLUMNS($BQ16:DM16))</f>
        <v>0</v>
      </c>
      <c r="DN54" s="123">
        <f ca="1">INDEX(INDIRECT($BO$9),0,COLUMNS($BQ16:DN16))</f>
        <v>0</v>
      </c>
      <c r="DO54" s="123">
        <f ca="1">INDEX(INDIRECT($BO$9),0,COLUMNS($BQ16:DO16))</f>
        <v>0</v>
      </c>
      <c r="DP54" s="123">
        <f ca="1">INDEX(INDIRECT($BO$9),0,COLUMNS($BQ16:DP16))</f>
        <v>0</v>
      </c>
      <c r="DQ54" s="66"/>
      <c r="DR54" s="123">
        <f ca="1">SUM(BQ54:DP54)</f>
        <v>0</v>
      </c>
      <c r="DT54" s="421" t="s">
        <v>32</v>
      </c>
      <c r="DU54" s="376"/>
      <c r="DV54" s="122">
        <f>DV37+DV48</f>
        <v>0</v>
      </c>
      <c r="DW54" s="123">
        <f>DW37+DW48</f>
        <v>0</v>
      </c>
      <c r="DX54" s="123">
        <f>DX37+DX48</f>
        <v>0</v>
      </c>
      <c r="DY54" s="123">
        <f t="shared" ref="DY54:FU54" si="78">DY37+DY48</f>
        <v>0</v>
      </c>
      <c r="DZ54" s="123">
        <f t="shared" si="78"/>
        <v>0</v>
      </c>
      <c r="EA54" s="123">
        <f t="shared" si="78"/>
        <v>0</v>
      </c>
      <c r="EB54" s="123">
        <f>EB37+EB48</f>
        <v>0</v>
      </c>
      <c r="EC54" s="123">
        <f t="shared" si="78"/>
        <v>0</v>
      </c>
      <c r="ED54" s="123">
        <f t="shared" si="78"/>
        <v>0</v>
      </c>
      <c r="EE54" s="123">
        <f>EE37+EE48</f>
        <v>0</v>
      </c>
      <c r="EF54" s="123">
        <f>EF37+EF48</f>
        <v>0</v>
      </c>
      <c r="EG54" s="123">
        <f t="shared" si="78"/>
        <v>0</v>
      </c>
      <c r="EH54" s="123">
        <f t="shared" si="78"/>
        <v>0</v>
      </c>
      <c r="EI54" s="123">
        <f t="shared" si="78"/>
        <v>0</v>
      </c>
      <c r="EJ54" s="123">
        <f>EJ37+EJ48</f>
        <v>0</v>
      </c>
      <c r="EK54" s="123">
        <f>EK37+EK48</f>
        <v>0</v>
      </c>
      <c r="EL54" s="123">
        <f t="shared" si="78"/>
        <v>0</v>
      </c>
      <c r="EM54" s="123">
        <f t="shared" si="78"/>
        <v>0</v>
      </c>
      <c r="EN54" s="123">
        <f>EN37+EN48</f>
        <v>0</v>
      </c>
      <c r="EO54" s="123">
        <f>EO37+EO48</f>
        <v>0</v>
      </c>
      <c r="EP54" s="123">
        <f t="shared" si="78"/>
        <v>0</v>
      </c>
      <c r="EQ54" s="123">
        <f t="shared" si="78"/>
        <v>0</v>
      </c>
      <c r="ER54" s="123">
        <f t="shared" si="78"/>
        <v>0</v>
      </c>
      <c r="ES54" s="123">
        <f>ES37+ES48</f>
        <v>0</v>
      </c>
      <c r="ET54" s="123">
        <f t="shared" si="78"/>
        <v>0</v>
      </c>
      <c r="EU54" s="123">
        <f t="shared" si="78"/>
        <v>0</v>
      </c>
      <c r="EV54" s="123">
        <f t="shared" si="78"/>
        <v>0</v>
      </c>
      <c r="EW54" s="123">
        <f>EW37+EW48</f>
        <v>0</v>
      </c>
      <c r="EX54" s="123">
        <f t="shared" si="78"/>
        <v>0</v>
      </c>
      <c r="EY54" s="123">
        <f t="shared" si="78"/>
        <v>0</v>
      </c>
      <c r="EZ54" s="123">
        <f t="shared" si="78"/>
        <v>0</v>
      </c>
      <c r="FA54" s="123">
        <f t="shared" si="78"/>
        <v>0</v>
      </c>
      <c r="FB54" s="123">
        <f>FB37+FB48</f>
        <v>0</v>
      </c>
      <c r="FC54" s="123">
        <f t="shared" si="78"/>
        <v>0</v>
      </c>
      <c r="FD54" s="123">
        <f t="shared" si="78"/>
        <v>0</v>
      </c>
      <c r="FE54" s="123">
        <f t="shared" si="78"/>
        <v>0</v>
      </c>
      <c r="FF54" s="123">
        <f>FF37+FF48</f>
        <v>0</v>
      </c>
      <c r="FG54" s="123">
        <f t="shared" si="78"/>
        <v>0</v>
      </c>
      <c r="FH54" s="123">
        <f t="shared" si="78"/>
        <v>0</v>
      </c>
      <c r="FI54" s="123">
        <f t="shared" si="78"/>
        <v>0</v>
      </c>
      <c r="FJ54" s="123">
        <f>FJ37+FJ48</f>
        <v>0</v>
      </c>
      <c r="FK54" s="123">
        <f t="shared" si="78"/>
        <v>0</v>
      </c>
      <c r="FL54" s="123">
        <f t="shared" si="78"/>
        <v>0</v>
      </c>
      <c r="FM54" s="123">
        <f t="shared" si="78"/>
        <v>0</v>
      </c>
      <c r="FN54" s="123">
        <f t="shared" si="78"/>
        <v>0</v>
      </c>
      <c r="FO54" s="123">
        <f>FO37+FO48</f>
        <v>0</v>
      </c>
      <c r="FP54" s="123">
        <f t="shared" si="78"/>
        <v>0</v>
      </c>
      <c r="FQ54" s="123">
        <f t="shared" si="78"/>
        <v>0</v>
      </c>
      <c r="FR54" s="123">
        <f t="shared" si="78"/>
        <v>0</v>
      </c>
      <c r="FS54" s="123">
        <f>FS37+FS48</f>
        <v>0</v>
      </c>
      <c r="FT54" s="123">
        <f t="shared" si="78"/>
        <v>0</v>
      </c>
      <c r="FU54" s="123">
        <f t="shared" si="78"/>
        <v>0</v>
      </c>
    </row>
    <row r="55" spans="1:177" ht="14.25" thickTop="1" thickBot="1">
      <c r="A55" s="223"/>
      <c r="B55" s="118"/>
      <c r="C55" s="359" t="s">
        <v>35</v>
      </c>
      <c r="D55" s="360"/>
      <c r="E55" s="346"/>
      <c r="F55" s="185"/>
      <c r="G55" s="146"/>
      <c r="H55" s="146"/>
      <c r="I55" s="146"/>
      <c r="J55" s="146"/>
      <c r="K55" s="146"/>
      <c r="L55" s="146"/>
      <c r="M55" s="146"/>
      <c r="N55" s="146"/>
      <c r="O55" s="146"/>
      <c r="P55" s="146"/>
      <c r="Q55" s="146"/>
      <c r="R55" s="146"/>
      <c r="S55" s="146"/>
      <c r="T55" s="146"/>
      <c r="U55" s="146"/>
      <c r="V55" s="146"/>
      <c r="W55" s="146"/>
      <c r="X55" s="146"/>
      <c r="Y55" s="146"/>
      <c r="Z55" s="146"/>
      <c r="AA55" s="146"/>
      <c r="AB55" s="146"/>
      <c r="AC55" s="146"/>
      <c r="AD55" s="146"/>
      <c r="AE55" s="146"/>
      <c r="AF55" s="146"/>
      <c r="AG55" s="146"/>
      <c r="AH55" s="146"/>
      <c r="AI55" s="146"/>
      <c r="AJ55" s="146"/>
      <c r="AK55" s="146"/>
      <c r="AL55" s="146"/>
      <c r="AM55" s="146"/>
      <c r="AN55" s="146"/>
      <c r="AO55" s="146"/>
      <c r="AP55" s="146"/>
      <c r="AQ55" s="146"/>
      <c r="AR55" s="146"/>
      <c r="AS55" s="146"/>
      <c r="AT55" s="146"/>
      <c r="AU55" s="146"/>
      <c r="AV55" s="146"/>
      <c r="AW55" s="146"/>
      <c r="AX55" s="146"/>
      <c r="AY55" s="146"/>
      <c r="AZ55" s="146"/>
      <c r="BA55" s="146"/>
      <c r="BB55" s="146"/>
      <c r="BC55" s="146"/>
      <c r="BD55" s="146"/>
      <c r="BE55" s="146"/>
      <c r="BG55" s="187">
        <f>SUM(F55:BE55)</f>
        <v>0</v>
      </c>
      <c r="BO55" s="369"/>
      <c r="BP55" s="370"/>
      <c r="BQ55" s="188"/>
      <c r="BR55" s="149"/>
      <c r="BS55" s="149"/>
      <c r="BT55" s="149"/>
      <c r="BU55" s="149"/>
      <c r="BV55" s="149"/>
      <c r="BW55" s="149"/>
      <c r="BX55" s="149"/>
      <c r="BY55" s="149"/>
      <c r="BZ55" s="149"/>
      <c r="CA55" s="149"/>
      <c r="CB55" s="149"/>
      <c r="CC55" s="149"/>
      <c r="CD55" s="149"/>
      <c r="CE55" s="149"/>
      <c r="CF55" s="149"/>
      <c r="CG55" s="149"/>
      <c r="CH55" s="149"/>
      <c r="CI55" s="149"/>
      <c r="CJ55" s="149"/>
      <c r="CK55" s="149"/>
      <c r="CL55" s="149"/>
      <c r="CM55" s="149"/>
      <c r="CN55" s="149"/>
      <c r="CO55" s="149"/>
      <c r="CP55" s="149"/>
      <c r="CQ55" s="227"/>
      <c r="CR55" s="149"/>
      <c r="CS55" s="149"/>
      <c r="CT55" s="149"/>
      <c r="CU55" s="149"/>
      <c r="CV55" s="149"/>
      <c r="CW55" s="149"/>
      <c r="CX55" s="149"/>
      <c r="CY55" s="149"/>
      <c r="CZ55" s="149"/>
      <c r="DA55" s="149"/>
      <c r="DB55" s="149"/>
      <c r="DC55" s="149"/>
      <c r="DD55" s="149"/>
      <c r="DE55" s="149"/>
      <c r="DF55" s="149"/>
      <c r="DG55" s="149"/>
      <c r="DH55" s="149"/>
      <c r="DI55" s="149"/>
      <c r="DJ55" s="149"/>
      <c r="DK55" s="149"/>
      <c r="DL55" s="149"/>
      <c r="DM55" s="149"/>
      <c r="DN55" s="149"/>
      <c r="DO55" s="149"/>
      <c r="DP55" s="189"/>
      <c r="DQ55" s="66"/>
      <c r="DR55" s="189">
        <f>SUM(BQ55:DP55)</f>
        <v>0</v>
      </c>
      <c r="DT55" s="434"/>
      <c r="DU55" s="435"/>
      <c r="DV55" s="188"/>
      <c r="DW55" s="149"/>
      <c r="DX55" s="149"/>
      <c r="DY55" s="149"/>
      <c r="DZ55" s="149"/>
      <c r="EA55" s="149"/>
      <c r="EB55" s="149"/>
      <c r="EC55" s="149"/>
      <c r="ED55" s="149"/>
      <c r="EE55" s="149"/>
      <c r="EF55" s="149"/>
      <c r="EG55" s="149"/>
      <c r="EH55" s="149"/>
      <c r="EI55" s="149"/>
      <c r="EJ55" s="149"/>
      <c r="EK55" s="149"/>
      <c r="EL55" s="149"/>
      <c r="EM55" s="149"/>
      <c r="EN55" s="149"/>
      <c r="EO55" s="149"/>
      <c r="EP55" s="149"/>
      <c r="EQ55" s="149"/>
      <c r="ER55" s="149"/>
      <c r="ES55" s="149"/>
      <c r="ET55" s="149"/>
      <c r="EU55" s="149"/>
      <c r="EV55" s="227"/>
      <c r="EW55" s="149"/>
      <c r="EX55" s="149"/>
      <c r="EY55" s="149"/>
      <c r="EZ55" s="149"/>
      <c r="FA55" s="149"/>
      <c r="FB55" s="149"/>
      <c r="FC55" s="149"/>
      <c r="FD55" s="149"/>
      <c r="FE55" s="149"/>
      <c r="FF55" s="149"/>
      <c r="FG55" s="149"/>
      <c r="FH55" s="149"/>
      <c r="FI55" s="149"/>
      <c r="FJ55" s="149"/>
      <c r="FK55" s="149"/>
      <c r="FL55" s="149"/>
      <c r="FM55" s="149"/>
      <c r="FN55" s="149"/>
      <c r="FO55" s="149"/>
      <c r="FP55" s="149"/>
      <c r="FQ55" s="149"/>
      <c r="FR55" s="149"/>
      <c r="FS55" s="149"/>
      <c r="FT55" s="149"/>
      <c r="FU55" s="189"/>
    </row>
    <row r="56" spans="1:177" ht="14.25" thickTop="1" thickBot="1">
      <c r="A56" s="223"/>
      <c r="B56" s="118"/>
      <c r="C56" s="361" t="s">
        <v>33</v>
      </c>
      <c r="D56" s="362"/>
      <c r="E56" s="346"/>
      <c r="F56" s="120">
        <f>F54+F55</f>
        <v>0</v>
      </c>
      <c r="G56" s="121">
        <f t="shared" ref="G56:AQ56" si="79">G54+G55</f>
        <v>0</v>
      </c>
      <c r="H56" s="121">
        <f t="shared" si="79"/>
        <v>0</v>
      </c>
      <c r="I56" s="121">
        <f t="shared" si="79"/>
        <v>0</v>
      </c>
      <c r="J56" s="121">
        <f t="shared" si="79"/>
        <v>0</v>
      </c>
      <c r="K56" s="121">
        <f t="shared" si="79"/>
        <v>0</v>
      </c>
      <c r="L56" s="121">
        <f t="shared" si="79"/>
        <v>0</v>
      </c>
      <c r="M56" s="121">
        <f t="shared" si="79"/>
        <v>0</v>
      </c>
      <c r="N56" s="121">
        <f t="shared" si="79"/>
        <v>0</v>
      </c>
      <c r="O56" s="121">
        <f t="shared" si="79"/>
        <v>0</v>
      </c>
      <c r="P56" s="121">
        <f t="shared" si="79"/>
        <v>0</v>
      </c>
      <c r="Q56" s="121">
        <f t="shared" si="79"/>
        <v>0</v>
      </c>
      <c r="R56" s="121">
        <f t="shared" si="79"/>
        <v>0</v>
      </c>
      <c r="S56" s="121">
        <f t="shared" si="79"/>
        <v>0</v>
      </c>
      <c r="T56" s="121">
        <f t="shared" si="79"/>
        <v>0</v>
      </c>
      <c r="U56" s="121">
        <f t="shared" si="79"/>
        <v>0</v>
      </c>
      <c r="V56" s="121">
        <f t="shared" si="79"/>
        <v>0</v>
      </c>
      <c r="W56" s="121">
        <f t="shared" si="79"/>
        <v>0</v>
      </c>
      <c r="X56" s="121">
        <f t="shared" si="79"/>
        <v>0</v>
      </c>
      <c r="Y56" s="121">
        <f t="shared" si="79"/>
        <v>0</v>
      </c>
      <c r="Z56" s="121">
        <f t="shared" si="79"/>
        <v>0</v>
      </c>
      <c r="AA56" s="121">
        <f t="shared" si="79"/>
        <v>0</v>
      </c>
      <c r="AB56" s="121">
        <f t="shared" si="79"/>
        <v>0</v>
      </c>
      <c r="AC56" s="121">
        <f t="shared" si="79"/>
        <v>0</v>
      </c>
      <c r="AD56" s="121">
        <f t="shared" si="79"/>
        <v>0</v>
      </c>
      <c r="AE56" s="121">
        <f t="shared" si="79"/>
        <v>0</v>
      </c>
      <c r="AF56" s="121">
        <f t="shared" si="79"/>
        <v>0</v>
      </c>
      <c r="AG56" s="121">
        <f t="shared" si="79"/>
        <v>0</v>
      </c>
      <c r="AH56" s="121">
        <f t="shared" si="79"/>
        <v>0</v>
      </c>
      <c r="AI56" s="121">
        <f t="shared" si="79"/>
        <v>0</v>
      </c>
      <c r="AJ56" s="121">
        <f t="shared" si="79"/>
        <v>0</v>
      </c>
      <c r="AK56" s="121">
        <f t="shared" si="79"/>
        <v>0</v>
      </c>
      <c r="AL56" s="121">
        <f t="shared" si="79"/>
        <v>0</v>
      </c>
      <c r="AM56" s="121">
        <f t="shared" si="79"/>
        <v>0</v>
      </c>
      <c r="AN56" s="121">
        <f t="shared" si="79"/>
        <v>0</v>
      </c>
      <c r="AO56" s="121">
        <f t="shared" si="79"/>
        <v>0</v>
      </c>
      <c r="AP56" s="121">
        <f t="shared" si="79"/>
        <v>0</v>
      </c>
      <c r="AQ56" s="121">
        <f t="shared" si="79"/>
        <v>0</v>
      </c>
      <c r="AR56" s="121">
        <f t="shared" ref="AR56:BE56" si="80">AR54+AR55</f>
        <v>0</v>
      </c>
      <c r="AS56" s="121">
        <f t="shared" si="80"/>
        <v>0</v>
      </c>
      <c r="AT56" s="121">
        <f t="shared" si="80"/>
        <v>0</v>
      </c>
      <c r="AU56" s="121">
        <f t="shared" si="80"/>
        <v>0</v>
      </c>
      <c r="AV56" s="121">
        <f t="shared" si="80"/>
        <v>0</v>
      </c>
      <c r="AW56" s="121">
        <f t="shared" si="80"/>
        <v>0</v>
      </c>
      <c r="AX56" s="121">
        <f t="shared" si="80"/>
        <v>0</v>
      </c>
      <c r="AY56" s="121">
        <f t="shared" si="80"/>
        <v>0</v>
      </c>
      <c r="AZ56" s="121">
        <f t="shared" si="80"/>
        <v>0</v>
      </c>
      <c r="BA56" s="121">
        <f t="shared" si="80"/>
        <v>0</v>
      </c>
      <c r="BB56" s="121">
        <f t="shared" si="80"/>
        <v>0</v>
      </c>
      <c r="BC56" s="121">
        <f t="shared" si="80"/>
        <v>0</v>
      </c>
      <c r="BD56" s="121">
        <f t="shared" si="80"/>
        <v>0</v>
      </c>
      <c r="BE56" s="121">
        <f t="shared" si="80"/>
        <v>0</v>
      </c>
      <c r="BG56" s="121">
        <f>SUM(F56:BE56)</f>
        <v>0</v>
      </c>
      <c r="BO56" s="371" t="s">
        <v>33</v>
      </c>
      <c r="BP56" s="372"/>
      <c r="BQ56" s="122">
        <f ca="1">INDEX(INDIRECT($BO$9),0,COLUMNS($BQ16:BQ16))</f>
        <v>0</v>
      </c>
      <c r="BR56" s="123">
        <f ca="1">INDEX(INDIRECT($BO$9),0,COLUMNS($BQ16:BR16))</f>
        <v>0</v>
      </c>
      <c r="BS56" s="123">
        <f ca="1">INDEX(INDIRECT($BO$9),0,COLUMNS($BQ16:BS16))</f>
        <v>0</v>
      </c>
      <c r="BT56" s="123">
        <f ca="1">INDEX(INDIRECT($BO$9),0,COLUMNS($BQ16:BT16))</f>
        <v>0</v>
      </c>
      <c r="BU56" s="123">
        <f ca="1">INDEX(INDIRECT($BO$9),0,COLUMNS($BQ16:BU16))</f>
        <v>0</v>
      </c>
      <c r="BV56" s="123">
        <f ca="1">INDEX(INDIRECT($BO$9),0,COLUMNS($BQ16:BV16))</f>
        <v>0</v>
      </c>
      <c r="BW56" s="123">
        <f ca="1">INDEX(INDIRECT($BO$9),0,COLUMNS($BQ16:BW16))</f>
        <v>0</v>
      </c>
      <c r="BX56" s="123">
        <f ca="1">INDEX(INDIRECT($BO$9),0,COLUMNS($BQ16:BX16))</f>
        <v>0</v>
      </c>
      <c r="BY56" s="123">
        <f ca="1">INDEX(INDIRECT($BO$9),0,COLUMNS($BQ16:BY16))</f>
        <v>0</v>
      </c>
      <c r="BZ56" s="123">
        <f ca="1">INDEX(INDIRECT($BO$9),0,COLUMNS($BQ16:BZ16))</f>
        <v>0</v>
      </c>
      <c r="CA56" s="123">
        <f ca="1">INDEX(INDIRECT($BO$9),0,COLUMNS($BQ16:CA16))</f>
        <v>0</v>
      </c>
      <c r="CB56" s="123">
        <f ca="1">INDEX(INDIRECT($BO$9),0,COLUMNS($BQ16:CB16))</f>
        <v>0</v>
      </c>
      <c r="CC56" s="123">
        <f ca="1">INDEX(INDIRECT($BO$9),0,COLUMNS($BQ16:CC16))</f>
        <v>0</v>
      </c>
      <c r="CD56" s="123">
        <f ca="1">INDEX(INDIRECT($BO$9),0,COLUMNS($BQ16:CD16))</f>
        <v>0</v>
      </c>
      <c r="CE56" s="123">
        <f ca="1">INDEX(INDIRECT($BO$9),0,COLUMNS($BQ16:CE16))</f>
        <v>0</v>
      </c>
      <c r="CF56" s="123">
        <f ca="1">INDEX(INDIRECT($BO$9),0,COLUMNS($BQ16:CF16))</f>
        <v>0</v>
      </c>
      <c r="CG56" s="123">
        <f ca="1">INDEX(INDIRECT($BO$9),0,COLUMNS($BQ16:CG16))</f>
        <v>0</v>
      </c>
      <c r="CH56" s="123">
        <f ca="1">INDEX(INDIRECT($BO$9),0,COLUMNS($BQ16:CH16))</f>
        <v>0</v>
      </c>
      <c r="CI56" s="123">
        <f ca="1">INDEX(INDIRECT($BO$9),0,COLUMNS($BQ16:CI16))</f>
        <v>0</v>
      </c>
      <c r="CJ56" s="123">
        <f ca="1">INDEX(INDIRECT($BO$9),0,COLUMNS($BQ16:CJ16))</f>
        <v>0</v>
      </c>
      <c r="CK56" s="123">
        <f ca="1">INDEX(INDIRECT($BO$9),0,COLUMNS($BQ16:CK16))</f>
        <v>0</v>
      </c>
      <c r="CL56" s="123">
        <f ca="1">INDEX(INDIRECT($BO$9),0,COLUMNS($BQ16:CL16))</f>
        <v>0</v>
      </c>
      <c r="CM56" s="123">
        <f ca="1">INDEX(INDIRECT($BO$9),0,COLUMNS($BQ16:CM16))</f>
        <v>0</v>
      </c>
      <c r="CN56" s="123">
        <f ca="1">INDEX(INDIRECT($BO$9),0,COLUMNS($BQ16:CN16))</f>
        <v>0</v>
      </c>
      <c r="CO56" s="123">
        <f ca="1">INDEX(INDIRECT($BO$9),0,COLUMNS($BQ16:CO16))</f>
        <v>0</v>
      </c>
      <c r="CP56" s="123">
        <f ca="1">INDEX(INDIRECT($BO$9),0,COLUMNS($BQ16:CP16))</f>
        <v>0</v>
      </c>
      <c r="CQ56" s="123">
        <f ca="1">INDEX(INDIRECT($BO$9),0,COLUMNS($BQ16:CQ16))</f>
        <v>0</v>
      </c>
      <c r="CR56" s="123">
        <f ca="1">INDEX(INDIRECT($BO$9),0,COLUMNS($BQ16:CR16))</f>
        <v>0</v>
      </c>
      <c r="CS56" s="123">
        <f ca="1">INDEX(INDIRECT($BO$9),0,COLUMNS($BQ16:CS16))</f>
        <v>0</v>
      </c>
      <c r="CT56" s="123">
        <f ca="1">INDEX(INDIRECT($BO$9),0,COLUMNS($BQ16:CT16))</f>
        <v>0</v>
      </c>
      <c r="CU56" s="123">
        <f ca="1">INDEX(INDIRECT($BO$9),0,COLUMNS($BQ16:CU16))</f>
        <v>0</v>
      </c>
      <c r="CV56" s="123">
        <f ca="1">INDEX(INDIRECT($BO$9),0,COLUMNS($BQ16:CV16))</f>
        <v>0</v>
      </c>
      <c r="CW56" s="123">
        <f ca="1">INDEX(INDIRECT($BO$9),0,COLUMNS($BQ16:CW16))</f>
        <v>0</v>
      </c>
      <c r="CX56" s="123">
        <f ca="1">INDEX(INDIRECT($BO$9),0,COLUMNS($BQ16:CX16))</f>
        <v>0</v>
      </c>
      <c r="CY56" s="123">
        <f ca="1">INDEX(INDIRECT($BO$9),0,COLUMNS($BQ16:CY16))</f>
        <v>0</v>
      </c>
      <c r="CZ56" s="123">
        <f ca="1">INDEX(INDIRECT($BO$9),0,COLUMNS($BQ16:CZ16))</f>
        <v>0</v>
      </c>
      <c r="DA56" s="123">
        <f ca="1">INDEX(INDIRECT($BO$9),0,COLUMNS($BQ16:DA16))</f>
        <v>0</v>
      </c>
      <c r="DB56" s="123">
        <f ca="1">INDEX(INDIRECT($BO$9),0,COLUMNS($BQ16:DB16))</f>
        <v>0</v>
      </c>
      <c r="DC56" s="123">
        <f ca="1">INDEX(INDIRECT($BO$9),0,COLUMNS($BQ16:DC16))</f>
        <v>0</v>
      </c>
      <c r="DD56" s="123">
        <f ca="1">INDEX(INDIRECT($BO$9),0,COLUMNS($BQ16:DD16))</f>
        <v>0</v>
      </c>
      <c r="DE56" s="123">
        <f ca="1">INDEX(INDIRECT($BO$9),0,COLUMNS($BQ16:DE16))</f>
        <v>0</v>
      </c>
      <c r="DF56" s="123">
        <f ca="1">INDEX(INDIRECT($BO$9),0,COLUMNS($BQ16:DF16))</f>
        <v>0</v>
      </c>
      <c r="DG56" s="123">
        <f ca="1">INDEX(INDIRECT($BO$9),0,COLUMNS($BQ16:DG16))</f>
        <v>0</v>
      </c>
      <c r="DH56" s="123">
        <f ca="1">INDEX(INDIRECT($BO$9),0,COLUMNS($BQ16:DH16))</f>
        <v>0</v>
      </c>
      <c r="DI56" s="123">
        <f ca="1">INDEX(INDIRECT($BO$9),0,COLUMNS($BQ16:DI16))</f>
        <v>0</v>
      </c>
      <c r="DJ56" s="123">
        <f ca="1">INDEX(INDIRECT($BO$9),0,COLUMNS($BQ16:DJ16))</f>
        <v>0</v>
      </c>
      <c r="DK56" s="123">
        <f ca="1">INDEX(INDIRECT($BO$9),0,COLUMNS($BQ16:DK16))</f>
        <v>0</v>
      </c>
      <c r="DL56" s="123">
        <f ca="1">INDEX(INDIRECT($BO$9),0,COLUMNS($BQ16:DL16))</f>
        <v>0</v>
      </c>
      <c r="DM56" s="123">
        <f ca="1">INDEX(INDIRECT($BO$9),0,COLUMNS($BQ16:DM16))</f>
        <v>0</v>
      </c>
      <c r="DN56" s="123">
        <f ca="1">INDEX(INDIRECT($BO$9),0,COLUMNS($BQ16:DN16))</f>
        <v>0</v>
      </c>
      <c r="DO56" s="123">
        <f ca="1">INDEX(INDIRECT($BO$9),0,COLUMNS($BQ16:DO16))</f>
        <v>0</v>
      </c>
      <c r="DP56" s="123">
        <f ca="1">INDEX(INDIRECT($BO$9),0,COLUMNS($BQ16:DP16))</f>
        <v>0</v>
      </c>
      <c r="DQ56" s="66"/>
      <c r="DR56" s="123">
        <f ca="1">SUM(BQ56:DP56)</f>
        <v>0</v>
      </c>
      <c r="DT56" s="432" t="s">
        <v>33</v>
      </c>
      <c r="DU56" s="433"/>
      <c r="DV56" s="122">
        <f>DV54+DV55</f>
        <v>0</v>
      </c>
      <c r="DW56" s="123">
        <f>DW54+DW55</f>
        <v>0</v>
      </c>
      <c r="DX56" s="123">
        <f>DX54+DX55</f>
        <v>0</v>
      </c>
      <c r="DY56" s="123">
        <f t="shared" ref="DY56:FU56" si="81">DY54+DY55</f>
        <v>0</v>
      </c>
      <c r="DZ56" s="123">
        <f t="shared" si="81"/>
        <v>0</v>
      </c>
      <c r="EA56" s="123">
        <f t="shared" si="81"/>
        <v>0</v>
      </c>
      <c r="EB56" s="123">
        <f>EB54+EB55</f>
        <v>0</v>
      </c>
      <c r="EC56" s="123">
        <f t="shared" si="81"/>
        <v>0</v>
      </c>
      <c r="ED56" s="123">
        <f t="shared" si="81"/>
        <v>0</v>
      </c>
      <c r="EE56" s="123">
        <f>EE54+EE55</f>
        <v>0</v>
      </c>
      <c r="EF56" s="123">
        <f>EF54+EF55</f>
        <v>0</v>
      </c>
      <c r="EG56" s="123">
        <f t="shared" si="81"/>
        <v>0</v>
      </c>
      <c r="EH56" s="123">
        <f t="shared" si="81"/>
        <v>0</v>
      </c>
      <c r="EI56" s="123">
        <f t="shared" si="81"/>
        <v>0</v>
      </c>
      <c r="EJ56" s="123">
        <f>EJ54+EJ55</f>
        <v>0</v>
      </c>
      <c r="EK56" s="123">
        <f>EK54+EK55</f>
        <v>0</v>
      </c>
      <c r="EL56" s="123">
        <f t="shared" si="81"/>
        <v>0</v>
      </c>
      <c r="EM56" s="123">
        <f t="shared" si="81"/>
        <v>0</v>
      </c>
      <c r="EN56" s="123">
        <f>EN54+EN55</f>
        <v>0</v>
      </c>
      <c r="EO56" s="123">
        <f>EO54+EO55</f>
        <v>0</v>
      </c>
      <c r="EP56" s="123">
        <f t="shared" si="81"/>
        <v>0</v>
      </c>
      <c r="EQ56" s="123">
        <f t="shared" si="81"/>
        <v>0</v>
      </c>
      <c r="ER56" s="123">
        <f t="shared" si="81"/>
        <v>0</v>
      </c>
      <c r="ES56" s="123">
        <f>ES54+ES55</f>
        <v>0</v>
      </c>
      <c r="ET56" s="123">
        <f t="shared" si="81"/>
        <v>0</v>
      </c>
      <c r="EU56" s="123">
        <f t="shared" si="81"/>
        <v>0</v>
      </c>
      <c r="EV56" s="123">
        <f t="shared" si="81"/>
        <v>0</v>
      </c>
      <c r="EW56" s="123">
        <f>EW54+EW55</f>
        <v>0</v>
      </c>
      <c r="EX56" s="123">
        <f t="shared" si="81"/>
        <v>0</v>
      </c>
      <c r="EY56" s="123">
        <f t="shared" si="81"/>
        <v>0</v>
      </c>
      <c r="EZ56" s="123">
        <f t="shared" si="81"/>
        <v>0</v>
      </c>
      <c r="FA56" s="123">
        <f t="shared" si="81"/>
        <v>0</v>
      </c>
      <c r="FB56" s="123">
        <f>FB54+FB55</f>
        <v>0</v>
      </c>
      <c r="FC56" s="123">
        <f t="shared" si="81"/>
        <v>0</v>
      </c>
      <c r="FD56" s="123">
        <f t="shared" si="81"/>
        <v>0</v>
      </c>
      <c r="FE56" s="123">
        <f t="shared" si="81"/>
        <v>0</v>
      </c>
      <c r="FF56" s="123">
        <f>FF54+FF55</f>
        <v>0</v>
      </c>
      <c r="FG56" s="123">
        <f t="shared" si="81"/>
        <v>0</v>
      </c>
      <c r="FH56" s="123">
        <f t="shared" si="81"/>
        <v>0</v>
      </c>
      <c r="FI56" s="123">
        <f t="shared" si="81"/>
        <v>0</v>
      </c>
      <c r="FJ56" s="123">
        <f>FJ54+FJ55</f>
        <v>0</v>
      </c>
      <c r="FK56" s="123">
        <f t="shared" si="81"/>
        <v>0</v>
      </c>
      <c r="FL56" s="123">
        <f t="shared" si="81"/>
        <v>0</v>
      </c>
      <c r="FM56" s="123">
        <f t="shared" si="81"/>
        <v>0</v>
      </c>
      <c r="FN56" s="123">
        <f t="shared" si="81"/>
        <v>0</v>
      </c>
      <c r="FO56" s="123">
        <f>FO54+FO55</f>
        <v>0</v>
      </c>
      <c r="FP56" s="123">
        <f t="shared" si="81"/>
        <v>0</v>
      </c>
      <c r="FQ56" s="123">
        <f t="shared" si="81"/>
        <v>0</v>
      </c>
      <c r="FR56" s="123">
        <f t="shared" si="81"/>
        <v>0</v>
      </c>
      <c r="FS56" s="123">
        <f>FS54+FS55</f>
        <v>0</v>
      </c>
      <c r="FT56" s="123">
        <f t="shared" si="81"/>
        <v>0</v>
      </c>
      <c r="FU56" s="123">
        <f t="shared" si="81"/>
        <v>0</v>
      </c>
    </row>
    <row r="57" spans="1:177" s="261" customFormat="1" ht="3.75" customHeight="1" thickTop="1">
      <c r="A57" s="262"/>
      <c r="B57" s="262"/>
      <c r="C57" s="263"/>
      <c r="D57" s="264"/>
      <c r="E57" s="346"/>
      <c r="F57" s="265">
        <v>0</v>
      </c>
      <c r="G57" s="265">
        <v>0</v>
      </c>
      <c r="H57" s="265">
        <v>0</v>
      </c>
      <c r="I57" s="265"/>
      <c r="J57" s="265"/>
      <c r="K57" s="265"/>
      <c r="L57" s="265"/>
      <c r="M57" s="265"/>
      <c r="N57" s="265"/>
      <c r="O57" s="265"/>
      <c r="P57" s="265"/>
      <c r="Q57" s="265"/>
      <c r="R57" s="265"/>
      <c r="S57" s="265"/>
      <c r="T57" s="265"/>
      <c r="U57" s="265"/>
      <c r="V57" s="265"/>
      <c r="W57" s="265"/>
      <c r="X57" s="265"/>
      <c r="Y57" s="265"/>
      <c r="Z57" s="265"/>
      <c r="AA57" s="265"/>
      <c r="AB57" s="265"/>
      <c r="AC57" s="265"/>
      <c r="AD57" s="265"/>
      <c r="AE57" s="265"/>
      <c r="AF57" s="265"/>
      <c r="AG57" s="265"/>
      <c r="AH57" s="265"/>
      <c r="AI57" s="265"/>
      <c r="AJ57" s="265"/>
      <c r="AK57" s="265"/>
      <c r="AL57" s="265" t="e">
        <f>VLOOKUP(AL6+WEEKDAY(AL6,2)/WEEKDAY(AL6,2)+4-WEEKDAY(AL6,2),'Diff Dep-Rec. Semaine'!$A$2:$C$5000,2,FALSE)-VLOOKUP(AK6+WEEKDAY(AK6,2)/WEEKDAY(AK6,2)+4-WEEKDAY(AK6,2),'Diff Dep-Rec. Semaine'!$A$2:$C$5000,2,FALSE)-AL67-#REF!-#REF!-#REF!</f>
        <v>#REF!</v>
      </c>
      <c r="AM57" s="265" t="e">
        <f>VLOOKUP(AM6+WEEKDAY(AM6,2)/WEEKDAY(AM6,2)+4-WEEKDAY(AM6,2),'Diff Dep-Rec. Semaine'!$A$2:$C$5000,2,FALSE)-VLOOKUP(AL6+WEEKDAY(AL6,2)/WEEKDAY(AL6,2)+4-WEEKDAY(AL6,2),'Diff Dep-Rec. Semaine'!$A$2:$C$5000,2,FALSE)-AM67-#REF!-#REF!-#REF!</f>
        <v>#REF!</v>
      </c>
      <c r="AN57" s="265" t="e">
        <f>VLOOKUP(AN6+WEEKDAY(AN6,2)/WEEKDAY(AN6,2)+4-WEEKDAY(AN6,2),'Diff Dep-Rec. Semaine'!$A$2:$C$5000,2,FALSE)-VLOOKUP(AM6+WEEKDAY(AM6,2)/WEEKDAY(AM6,2)+4-WEEKDAY(AM6,2),'Diff Dep-Rec. Semaine'!$A$2:$C$5000,2,FALSE)-AN67-#REF!-#REF!-#REF!</f>
        <v>#REF!</v>
      </c>
      <c r="AO57" s="265" t="e">
        <f>VLOOKUP(AO6+WEEKDAY(AO6,2)/WEEKDAY(AO6,2)+4-WEEKDAY(AO6,2),'Diff Dep-Rec. Semaine'!$A$2:$C$5000,2,FALSE)-VLOOKUP(AN6+WEEKDAY(AN6,2)/WEEKDAY(AN6,2)+4-WEEKDAY(AN6,2),'Diff Dep-Rec. Semaine'!$A$2:$C$5000,2,FALSE)-AO67-#REF!-#REF!-#REF!</f>
        <v>#REF!</v>
      </c>
      <c r="AP57" s="265" t="e">
        <f>VLOOKUP(AP6+WEEKDAY(AP6,2)/WEEKDAY(AP6,2)+4-WEEKDAY(AP6,2),'Diff Dep-Rec. Semaine'!$A$2:$C$5000,2,FALSE)-VLOOKUP(AO6+WEEKDAY(AO6,2)/WEEKDAY(AO6,2)+4-WEEKDAY(AO6,2),'Diff Dep-Rec. Semaine'!$A$2:$C$5000,2,FALSE)-AP67-#REF!-#REF!-#REF!</f>
        <v>#REF!</v>
      </c>
      <c r="AQ57" s="265" t="e">
        <f>VLOOKUP(AQ6+WEEKDAY(AQ6,2)/WEEKDAY(AQ6,2)+4-WEEKDAY(AQ6,2),'Diff Dep-Rec. Semaine'!$A$2:$C$5000,2,FALSE)-VLOOKUP(AP6+WEEKDAY(AP6,2)/WEEKDAY(AP6,2)+4-WEEKDAY(AP6,2),'Diff Dep-Rec. Semaine'!$A$2:$C$5000,2,FALSE)-AQ67-#REF!-#REF!-#REF!</f>
        <v>#REF!</v>
      </c>
      <c r="AR57" s="265" t="e">
        <f>VLOOKUP(AR6+WEEKDAY(AR6,2)/WEEKDAY(AR6,2)+4-WEEKDAY(AR6,2),'Diff Dep-Rec. Semaine'!$A$2:$C$5000,2,FALSE)-VLOOKUP(AQ6+WEEKDAY(AQ6,2)/WEEKDAY(AQ6,2)+4-WEEKDAY(AQ6,2),'Diff Dep-Rec. Semaine'!$A$2:$C$5000,2,FALSE)-AR67-#REF!-#REF!-#REF!</f>
        <v>#REF!</v>
      </c>
      <c r="AS57" s="265" t="e">
        <f>VLOOKUP(AS6+WEEKDAY(AS6,2)/WEEKDAY(AS6,2)+4-WEEKDAY(AS6,2),'Diff Dep-Rec. Semaine'!$A$2:$C$5000,2,FALSE)-VLOOKUP(AR6+WEEKDAY(AR6,2)/WEEKDAY(AR6,2)+4-WEEKDAY(AR6,2),'Diff Dep-Rec. Semaine'!$A$2:$C$5000,2,FALSE)-AS67-#REF!-#REF!-#REF!</f>
        <v>#REF!</v>
      </c>
      <c r="AT57" s="265" t="e">
        <f>VLOOKUP(AT6+WEEKDAY(AT6,2)/WEEKDAY(AT6,2)+4-WEEKDAY(AT6,2),'Diff Dep-Rec. Semaine'!$A$2:$C$5000,2,FALSE)-VLOOKUP(AS6+WEEKDAY(AS6,2)/WEEKDAY(AS6,2)+4-WEEKDAY(AS6,2),'Diff Dep-Rec. Semaine'!$A$2:$C$5000,2,FALSE)-AT67-#REF!-#REF!-#REF!</f>
        <v>#REF!</v>
      </c>
      <c r="AU57" s="265" t="e">
        <f>VLOOKUP(AU6+WEEKDAY(AU6,2)/WEEKDAY(AU6,2)+4-WEEKDAY(AU6,2),'Diff Dep-Rec. Semaine'!$A$2:$C$5000,2,FALSE)-VLOOKUP(AT6+WEEKDAY(AT6,2)/WEEKDAY(AT6,2)+4-WEEKDAY(AT6,2),'Diff Dep-Rec. Semaine'!$A$2:$C$5000,2,FALSE)-AU67-#REF!-#REF!-#REF!</f>
        <v>#REF!</v>
      </c>
      <c r="AV57" s="265" t="e">
        <f>VLOOKUP(AV6+WEEKDAY(AV6,2)/WEEKDAY(AV6,2)+4-WEEKDAY(AV6,2),'Diff Dep-Rec. Semaine'!$A$2:$C$5000,2,FALSE)-VLOOKUP(AU6+WEEKDAY(AU6,2)/WEEKDAY(AU6,2)+4-WEEKDAY(AU6,2),'Diff Dep-Rec. Semaine'!$A$2:$C$5000,2,FALSE)-AV67-#REF!-#REF!-#REF!</f>
        <v>#REF!</v>
      </c>
      <c r="AW57" s="265" t="e">
        <f>VLOOKUP(AW6+WEEKDAY(AW6,2)/WEEKDAY(AW6,2)+4-WEEKDAY(AW6,2),'Diff Dep-Rec. Semaine'!$A$2:$C$5000,2,FALSE)-VLOOKUP(AV6+WEEKDAY(AV6,2)/WEEKDAY(AV6,2)+4-WEEKDAY(AV6,2),'Diff Dep-Rec. Semaine'!$A$2:$C$5000,2,FALSE)-AW67-#REF!-#REF!-#REF!</f>
        <v>#REF!</v>
      </c>
      <c r="AX57" s="265" t="e">
        <f>VLOOKUP(AX6+WEEKDAY(AX6,2)/WEEKDAY(AX6,2)+4-WEEKDAY(AX6,2),'Diff Dep-Rec. Semaine'!$A$2:$C$5000,2,FALSE)-VLOOKUP(AW6+WEEKDAY(AW6,2)/WEEKDAY(AW6,2)+4-WEEKDAY(AW6,2),'Diff Dep-Rec. Semaine'!$A$2:$C$5000,2,FALSE)-AX67-#REF!-#REF!-#REF!</f>
        <v>#REF!</v>
      </c>
      <c r="AY57" s="265" t="e">
        <f>VLOOKUP(AY6+WEEKDAY(AY6,2)/WEEKDAY(AY6,2)+4-WEEKDAY(AY6,2),'Diff Dep-Rec. Semaine'!$A$2:$C$5000,2,FALSE)-VLOOKUP(AX6+WEEKDAY(AX6,2)/WEEKDAY(AX6,2)+4-WEEKDAY(AX6,2),'Diff Dep-Rec. Semaine'!$A$2:$C$5000,2,FALSE)-AY67-#REF!-#REF!-#REF!</f>
        <v>#REF!</v>
      </c>
      <c r="AZ57" s="265" t="e">
        <f>VLOOKUP(AZ6+WEEKDAY(AZ6,2)/WEEKDAY(AZ6,2)+4-WEEKDAY(AZ6,2),'Diff Dep-Rec. Semaine'!$A$2:$C$5000,2,FALSE)-VLOOKUP(AY6+WEEKDAY(AY6,2)/WEEKDAY(AY6,2)+4-WEEKDAY(AY6,2),'Diff Dep-Rec. Semaine'!$A$2:$C$5000,2,FALSE)-AZ67-#REF!-#REF!-#REF!</f>
        <v>#REF!</v>
      </c>
      <c r="BA57" s="265" t="e">
        <f>VLOOKUP(BA6+WEEKDAY(BA6,2)/WEEKDAY(BA6,2)+4-WEEKDAY(BA6,2),'Diff Dep-Rec. Semaine'!$A$2:$C$5000,2,FALSE)-VLOOKUP(AZ6+WEEKDAY(AZ6,2)/WEEKDAY(AZ6,2)+4-WEEKDAY(AZ6,2),'Diff Dep-Rec. Semaine'!$A$2:$C$5000,2,FALSE)-BA67-#REF!-#REF!-#REF!</f>
        <v>#REF!</v>
      </c>
      <c r="BB57" s="265" t="e">
        <f>VLOOKUP(BB6+WEEKDAY(BB6,2)/WEEKDAY(BB6,2)+4-WEEKDAY(BB6,2),'Diff Dep-Rec. Semaine'!$A$2:$C$5000,2,FALSE)-VLOOKUP(BA6+WEEKDAY(BA6,2)/WEEKDAY(BA6,2)+4-WEEKDAY(BA6,2),'Diff Dep-Rec. Semaine'!$A$2:$C$5000,2,FALSE)-BB67-#REF!-#REF!-#REF!</f>
        <v>#REF!</v>
      </c>
      <c r="BC57" s="265" t="e">
        <f>VLOOKUP(BC6+WEEKDAY(BC6,2)/WEEKDAY(BC6,2)+4-WEEKDAY(BC6,2),'Diff Dep-Rec. Semaine'!$A$2:$C$5000,2,FALSE)-VLOOKUP(BB6+WEEKDAY(BB6,2)/WEEKDAY(BB6,2)+4-WEEKDAY(BB6,2),'Diff Dep-Rec. Semaine'!$A$2:$C$5000,2,FALSE)-BC67-#REF!-#REF!-#REF!</f>
        <v>#REF!</v>
      </c>
      <c r="BD57" s="265" t="e">
        <f>VLOOKUP(BD6+WEEKDAY(BD6,2)/WEEKDAY(BD6,2)+4-WEEKDAY(BD6,2),'Diff Dep-Rec. Semaine'!$A$2:$C$5000,2,FALSE)-VLOOKUP(BC6+WEEKDAY(BC6,2)/WEEKDAY(BC6,2)+4-WEEKDAY(BC6,2),'Diff Dep-Rec. Semaine'!$A$2:$C$5000,2,FALSE)-BD67-#REF!-#REF!-#REF!</f>
        <v>#REF!</v>
      </c>
      <c r="BE57" s="266" t="e">
        <f>VLOOKUP(BE6+WEEKDAY(BE6,2)/WEEKDAY(BE6,2)+4-WEEKDAY(BE6,2),'Diff Dep-Rec. Semaine'!$A$2:$C$5000,2,FALSE)-VLOOKUP(BD6+WEEKDAY(BD6,2)/WEEKDAY(BD6,2)+4-WEEKDAY(BD6,2),'Diff Dep-Rec. Semaine'!$A$2:$C$5000,2,FALSE)-BE67-#REF!-#REF!-#REF!</f>
        <v>#REF!</v>
      </c>
      <c r="BF57" s="252"/>
      <c r="BG57" s="267" t="e">
        <f>+SUM(F57:BE57)</f>
        <v>#REF!</v>
      </c>
      <c r="BO57" s="263"/>
      <c r="BP57" s="264"/>
      <c r="BQ57" s="265">
        <v>0</v>
      </c>
      <c r="BR57" s="265">
        <v>0</v>
      </c>
      <c r="BS57" s="265">
        <v>0</v>
      </c>
      <c r="BT57" s="265"/>
      <c r="BU57" s="265"/>
      <c r="BV57" s="265"/>
      <c r="BW57" s="265"/>
      <c r="BX57" s="265"/>
      <c r="BY57" s="265"/>
      <c r="BZ57" s="265"/>
      <c r="CA57" s="265"/>
      <c r="CB57" s="265"/>
      <c r="CC57" s="265"/>
      <c r="CD57" s="265"/>
      <c r="CE57" s="265"/>
      <c r="CF57" s="265"/>
      <c r="CG57" s="265"/>
      <c r="CH57" s="265"/>
      <c r="CI57" s="265"/>
      <c r="CJ57" s="265"/>
      <c r="CK57" s="265"/>
      <c r="CL57" s="265"/>
      <c r="CM57" s="265"/>
      <c r="CN57" s="265"/>
      <c r="CO57" s="265"/>
      <c r="CP57" s="265"/>
      <c r="CQ57" s="265"/>
      <c r="CR57" s="265"/>
      <c r="CS57" s="265"/>
      <c r="CT57" s="265"/>
      <c r="CU57" s="265"/>
      <c r="CV57" s="265"/>
      <c r="CW57" s="265"/>
      <c r="CX57" s="265"/>
      <c r="CY57" s="265"/>
      <c r="CZ57" s="265"/>
      <c r="DA57" s="265"/>
      <c r="DB57" s="265"/>
      <c r="DC57" s="265"/>
      <c r="DD57" s="265"/>
      <c r="DE57" s="265"/>
      <c r="DF57" s="265"/>
      <c r="DG57" s="265"/>
      <c r="DH57" s="265"/>
      <c r="DI57" s="265"/>
      <c r="DJ57" s="265"/>
      <c r="DK57" s="265"/>
      <c r="DL57" s="265"/>
      <c r="DM57" s="265"/>
      <c r="DN57" s="265"/>
      <c r="DO57" s="265"/>
      <c r="DP57" s="266"/>
      <c r="DQ57" s="252"/>
      <c r="DR57" s="267">
        <f>+SUM(BQ57:DP57)</f>
        <v>0</v>
      </c>
      <c r="DT57" s="263"/>
      <c r="DU57" s="264"/>
      <c r="DV57" s="265">
        <v>0</v>
      </c>
      <c r="DW57" s="265">
        <v>0</v>
      </c>
      <c r="DX57" s="265">
        <v>0</v>
      </c>
      <c r="DY57" s="265"/>
      <c r="DZ57" s="265"/>
      <c r="EA57" s="265"/>
      <c r="EB57" s="265"/>
      <c r="EC57" s="265"/>
      <c r="ED57" s="265"/>
      <c r="EE57" s="265"/>
      <c r="EF57" s="265"/>
      <c r="EG57" s="265"/>
      <c r="EH57" s="265"/>
      <c r="EI57" s="265"/>
      <c r="EJ57" s="265"/>
      <c r="EK57" s="265"/>
      <c r="EL57" s="265"/>
      <c r="EM57" s="265"/>
      <c r="EN57" s="265"/>
      <c r="EO57" s="265"/>
      <c r="EP57" s="265"/>
      <c r="EQ57" s="265"/>
      <c r="ER57" s="265"/>
      <c r="ES57" s="265"/>
      <c r="ET57" s="265"/>
      <c r="EU57" s="265"/>
      <c r="EV57" s="265"/>
      <c r="EW57" s="265"/>
      <c r="EX57" s="265"/>
      <c r="EY57" s="265"/>
      <c r="EZ57" s="265"/>
      <c r="FA57" s="265"/>
      <c r="FB57" s="265"/>
      <c r="FC57" s="265"/>
      <c r="FD57" s="265"/>
      <c r="FE57" s="265"/>
      <c r="FF57" s="265"/>
      <c r="FG57" s="265"/>
      <c r="FH57" s="265"/>
      <c r="FI57" s="265"/>
      <c r="FJ57" s="265"/>
      <c r="FK57" s="265"/>
      <c r="FL57" s="265"/>
      <c r="FM57" s="265"/>
      <c r="FN57" s="265"/>
      <c r="FO57" s="265"/>
      <c r="FP57" s="265"/>
      <c r="FQ57" s="265"/>
      <c r="FR57" s="265"/>
      <c r="FS57" s="265"/>
      <c r="FT57" s="265"/>
      <c r="FU57" s="266"/>
    </row>
    <row r="58" spans="1:177" s="77" customFormat="1" ht="13.5" thickBot="1">
      <c r="A58" s="118"/>
      <c r="B58" s="118"/>
      <c r="C58" s="228"/>
      <c r="D58" s="229"/>
      <c r="E58" s="346" t="s">
        <v>29</v>
      </c>
      <c r="F58" s="231"/>
      <c r="G58" s="231"/>
      <c r="H58" s="231"/>
      <c r="I58" s="231"/>
      <c r="J58" s="231"/>
      <c r="K58" s="231"/>
      <c r="L58" s="231"/>
      <c r="M58" s="231"/>
      <c r="N58" s="231"/>
      <c r="O58" s="231"/>
      <c r="P58" s="231"/>
      <c r="Q58" s="232"/>
      <c r="R58" s="231"/>
      <c r="S58" s="231"/>
      <c r="T58" s="231"/>
      <c r="U58" s="231"/>
      <c r="V58" s="231"/>
      <c r="W58" s="231"/>
      <c r="X58" s="233"/>
      <c r="Y58" s="230"/>
      <c r="Z58" s="231"/>
      <c r="AA58" s="230"/>
      <c r="AB58" s="230"/>
      <c r="AC58" s="230"/>
      <c r="AD58" s="230"/>
      <c r="AE58" s="230"/>
      <c r="AF58" s="192"/>
      <c r="AG58" s="192"/>
      <c r="AH58" s="192"/>
      <c r="AI58" s="192"/>
      <c r="AJ58" s="192"/>
      <c r="AK58" s="192"/>
      <c r="AL58" s="192"/>
      <c r="AM58" s="192"/>
      <c r="AN58" s="192"/>
      <c r="AO58" s="192"/>
      <c r="AP58" s="192"/>
      <c r="AQ58" s="192"/>
      <c r="AR58" s="192"/>
      <c r="AS58" s="192"/>
      <c r="AT58" s="192"/>
      <c r="AU58" s="192"/>
      <c r="AV58" s="192"/>
      <c r="AW58" s="192"/>
      <c r="AX58" s="192"/>
      <c r="AY58" s="192"/>
      <c r="AZ58" s="192"/>
      <c r="BA58" s="192"/>
      <c r="BB58" s="192"/>
      <c r="BC58" s="192"/>
      <c r="BD58" s="192"/>
      <c r="BE58" s="192"/>
      <c r="BF58" s="66"/>
      <c r="BG58" s="234"/>
    </row>
    <row r="59" spans="1:177" s="77" customFormat="1" ht="32.25" customHeight="1" thickTop="1" thickBot="1">
      <c r="A59" s="363" t="s">
        <v>22</v>
      </c>
      <c r="B59" s="118"/>
      <c r="C59" s="355" t="s">
        <v>18</v>
      </c>
      <c r="D59" s="356"/>
      <c r="E59" s="347"/>
      <c r="F59" s="120">
        <f>[2]Feuil1!D8</f>
        <v>2500000</v>
      </c>
      <c r="G59" s="120">
        <f>[2]Feuil1!E8</f>
        <v>2500000</v>
      </c>
      <c r="H59" s="120">
        <f>[2]Feuil1!F8</f>
        <v>2500000</v>
      </c>
      <c r="I59" s="120">
        <f>[2]Feuil1!G8</f>
        <v>2500000</v>
      </c>
      <c r="J59" s="120">
        <f>[2]Feuil1!H8</f>
        <v>2500000</v>
      </c>
      <c r="K59" s="120">
        <f>[2]Feuil1!I8</f>
        <v>2500000</v>
      </c>
      <c r="L59" s="120">
        <f>[2]Feuil1!J8</f>
        <v>2500000</v>
      </c>
      <c r="M59" s="120">
        <f>[2]Feuil1!K8</f>
        <v>2500000</v>
      </c>
      <c r="N59" s="120">
        <f>[2]Feuil1!L8</f>
        <v>2500000</v>
      </c>
      <c r="O59" s="120">
        <f>[2]Feuil1!M8</f>
        <v>2500000</v>
      </c>
      <c r="P59" s="120">
        <f>[2]Feuil1!N8</f>
        <v>2500000</v>
      </c>
      <c r="Q59" s="120">
        <f>[2]Feuil1!O8</f>
        <v>2500000</v>
      </c>
      <c r="R59" s="120">
        <f>[2]Feuil1!P8</f>
        <v>2500000</v>
      </c>
      <c r="S59" s="120">
        <f>[2]Feuil1!Q8</f>
        <v>2500000</v>
      </c>
      <c r="T59" s="120">
        <f>[2]Feuil1!R8</f>
        <v>2500000</v>
      </c>
      <c r="U59" s="120">
        <f>[2]Feuil1!S8</f>
        <v>2500000</v>
      </c>
      <c r="V59" s="120">
        <f>[2]Feuil1!T8</f>
        <v>2500000</v>
      </c>
      <c r="W59" s="120">
        <f>[2]Feuil1!U8</f>
        <v>2500000</v>
      </c>
      <c r="X59" s="120">
        <f>[2]Feuil1!V8</f>
        <v>2500000</v>
      </c>
      <c r="Y59" s="120">
        <f>[2]Feuil1!W8</f>
        <v>2500000</v>
      </c>
      <c r="Z59" s="120">
        <f>[2]Feuil1!X8</f>
        <v>2500000</v>
      </c>
      <c r="AA59" s="120">
        <f>[2]Feuil1!Y8</f>
        <v>2500000</v>
      </c>
      <c r="AB59" s="120">
        <f>[2]Feuil1!Z8</f>
        <v>2500000</v>
      </c>
      <c r="AC59" s="120">
        <f>[2]Feuil1!AA8</f>
        <v>2500000</v>
      </c>
      <c r="AD59" s="120">
        <f>[2]Feuil1!AB8</f>
        <v>2500000</v>
      </c>
      <c r="AE59" s="120">
        <f>[2]Feuil1!AC8</f>
        <v>2500000</v>
      </c>
      <c r="AF59" s="120">
        <f>[2]Feuil1!AD8</f>
        <v>5000000</v>
      </c>
      <c r="AG59" s="120">
        <f>[2]Feuil1!AE8</f>
        <v>5000000</v>
      </c>
      <c r="AH59" s="120">
        <f>[2]Feuil1!AF8</f>
        <v>5000000</v>
      </c>
      <c r="AI59" s="120">
        <f>[2]Feuil1!AG8</f>
        <v>5000000</v>
      </c>
      <c r="AJ59" s="120">
        <f>[2]Feuil1!AH8</f>
        <v>5000000</v>
      </c>
      <c r="AK59" s="120">
        <f>[2]Feuil1!AI8</f>
        <v>5000000</v>
      </c>
      <c r="AL59" s="120">
        <f>[2]Feuil1!AJ8</f>
        <v>5000000</v>
      </c>
      <c r="AM59" s="120">
        <f>[2]Feuil1!AK8</f>
        <v>5000000</v>
      </c>
      <c r="AN59" s="120">
        <f>[2]Feuil1!AL8</f>
        <v>5000000</v>
      </c>
      <c r="AO59" s="120">
        <f>[2]Feuil1!AM8</f>
        <v>5000000</v>
      </c>
      <c r="AP59" s="120">
        <f>[2]Feuil1!AN8</f>
        <v>5000000</v>
      </c>
      <c r="AQ59" s="120">
        <f>[2]Feuil1!AO8</f>
        <v>5000000</v>
      </c>
      <c r="AR59" s="120">
        <f>[2]Feuil1!AP8</f>
        <v>5000000</v>
      </c>
      <c r="AS59" s="120">
        <f>[2]Feuil1!AQ8</f>
        <v>5000000</v>
      </c>
      <c r="AT59" s="120">
        <f>[2]Feuil1!AR8</f>
        <v>5000000</v>
      </c>
      <c r="AU59" s="120">
        <f>[2]Feuil1!AS8</f>
        <v>5000000</v>
      </c>
      <c r="AV59" s="120">
        <f>[2]Feuil1!AT8</f>
        <v>5000000</v>
      </c>
      <c r="AW59" s="120">
        <f>[2]Feuil1!AU8</f>
        <v>5000000</v>
      </c>
      <c r="AX59" s="120">
        <f>[2]Feuil1!AV8</f>
        <v>5000000</v>
      </c>
      <c r="AY59" s="120">
        <f>[2]Feuil1!AW8</f>
        <v>5000000</v>
      </c>
      <c r="AZ59" s="120">
        <f>[2]Feuil1!AX8</f>
        <v>5000000</v>
      </c>
      <c r="BA59" s="120">
        <f>[2]Feuil1!AY8</f>
        <v>5000000</v>
      </c>
      <c r="BB59" s="120">
        <f>[2]Feuil1!AZ8</f>
        <v>5000000</v>
      </c>
      <c r="BC59" s="120">
        <f>[2]Feuil1!BA8</f>
        <v>5000000</v>
      </c>
      <c r="BD59" s="120">
        <f>[2]Feuil1!BB8</f>
        <v>5000000</v>
      </c>
      <c r="BE59" s="120">
        <f>[2]Feuil1!BC8</f>
        <v>5000000</v>
      </c>
      <c r="BF59" s="66"/>
      <c r="BG59" s="234"/>
    </row>
    <row r="60" spans="1:177" s="77" customFormat="1" ht="28.5" customHeight="1" thickTop="1" thickBot="1">
      <c r="A60" s="364"/>
      <c r="B60" s="118"/>
      <c r="C60" s="357" t="s">
        <v>19</v>
      </c>
      <c r="D60" s="358"/>
      <c r="E60" s="348"/>
      <c r="F60" s="235">
        <f>F59-F66+F67</f>
        <v>2500000</v>
      </c>
      <c r="G60" s="236">
        <f t="shared" ref="G60:AL60" si="82">F60-G66+G67</f>
        <v>2500000</v>
      </c>
      <c r="H60" s="236">
        <f t="shared" si="82"/>
        <v>2500000</v>
      </c>
      <c r="I60" s="236">
        <f t="shared" si="82"/>
        <v>2500000</v>
      </c>
      <c r="J60" s="236">
        <f t="shared" si="82"/>
        <v>2500000</v>
      </c>
      <c r="K60" s="236">
        <f t="shared" si="82"/>
        <v>2500000</v>
      </c>
      <c r="L60" s="236">
        <f t="shared" si="82"/>
        <v>2500000</v>
      </c>
      <c r="M60" s="236">
        <f t="shared" si="82"/>
        <v>2500000</v>
      </c>
      <c r="N60" s="236">
        <f t="shared" si="82"/>
        <v>2500000</v>
      </c>
      <c r="O60" s="236">
        <f t="shared" si="82"/>
        <v>2500000</v>
      </c>
      <c r="P60" s="236">
        <f t="shared" si="82"/>
        <v>2500000</v>
      </c>
      <c r="Q60" s="236">
        <f t="shared" si="82"/>
        <v>2500000</v>
      </c>
      <c r="R60" s="236">
        <f t="shared" si="82"/>
        <v>2500000</v>
      </c>
      <c r="S60" s="236">
        <f t="shared" si="82"/>
        <v>2500000</v>
      </c>
      <c r="T60" s="236">
        <f t="shared" si="82"/>
        <v>2500000</v>
      </c>
      <c r="U60" s="236">
        <f t="shared" si="82"/>
        <v>2500000</v>
      </c>
      <c r="V60" s="236">
        <f t="shared" si="82"/>
        <v>2500000</v>
      </c>
      <c r="W60" s="236">
        <f t="shared" si="82"/>
        <v>2500000</v>
      </c>
      <c r="X60" s="236">
        <f t="shared" si="82"/>
        <v>2500000</v>
      </c>
      <c r="Y60" s="236">
        <f t="shared" si="82"/>
        <v>2500000</v>
      </c>
      <c r="Z60" s="236">
        <f t="shared" si="82"/>
        <v>2500000</v>
      </c>
      <c r="AA60" s="236">
        <f t="shared" si="82"/>
        <v>2500000</v>
      </c>
      <c r="AB60" s="236">
        <f t="shared" si="82"/>
        <v>2500000</v>
      </c>
      <c r="AC60" s="236">
        <f t="shared" si="82"/>
        <v>2500000</v>
      </c>
      <c r="AD60" s="236">
        <f t="shared" si="82"/>
        <v>2500000</v>
      </c>
      <c r="AE60" s="236">
        <f>AD59-AE66+AE67</f>
        <v>2500000</v>
      </c>
      <c r="AF60" s="236">
        <f>+AF59-AF66</f>
        <v>3138000</v>
      </c>
      <c r="AG60" s="236">
        <f t="shared" si="82"/>
        <v>3138000</v>
      </c>
      <c r="AH60" s="236">
        <f t="shared" si="82"/>
        <v>3138000</v>
      </c>
      <c r="AI60" s="236">
        <f t="shared" si="82"/>
        <v>2338000</v>
      </c>
      <c r="AJ60" s="236">
        <f t="shared" si="82"/>
        <v>2338000</v>
      </c>
      <c r="AK60" s="236">
        <f t="shared" si="82"/>
        <v>2338000</v>
      </c>
      <c r="AL60" s="236">
        <f t="shared" si="82"/>
        <v>2338000</v>
      </c>
      <c r="AM60" s="236">
        <f t="shared" ref="AM60:BE60" si="83">AL60-AM66+AM67</f>
        <v>2338000</v>
      </c>
      <c r="AN60" s="236">
        <f t="shared" si="83"/>
        <v>2338000</v>
      </c>
      <c r="AO60" s="236">
        <f t="shared" si="83"/>
        <v>2338000</v>
      </c>
      <c r="AP60" s="236">
        <f t="shared" si="83"/>
        <v>2038000</v>
      </c>
      <c r="AQ60" s="236">
        <f t="shared" si="83"/>
        <v>1938000</v>
      </c>
      <c r="AR60" s="236">
        <f t="shared" si="83"/>
        <v>1538000</v>
      </c>
      <c r="AS60" s="236">
        <f t="shared" si="83"/>
        <v>1538000</v>
      </c>
      <c r="AT60" s="236">
        <f t="shared" si="83"/>
        <v>1538000</v>
      </c>
      <c r="AU60" s="236">
        <f t="shared" si="83"/>
        <v>1538000</v>
      </c>
      <c r="AV60" s="236">
        <f t="shared" si="83"/>
        <v>1538000</v>
      </c>
      <c r="AW60" s="236">
        <f t="shared" si="83"/>
        <v>2138000</v>
      </c>
      <c r="AX60" s="236">
        <f t="shared" si="83"/>
        <v>2138000</v>
      </c>
      <c r="AY60" s="236">
        <f t="shared" si="83"/>
        <v>2138000</v>
      </c>
      <c r="AZ60" s="236">
        <f t="shared" si="83"/>
        <v>2388000</v>
      </c>
      <c r="BA60" s="236">
        <f t="shared" si="83"/>
        <v>2388000</v>
      </c>
      <c r="BB60" s="236">
        <f t="shared" si="83"/>
        <v>2388000</v>
      </c>
      <c r="BC60" s="236">
        <f t="shared" si="83"/>
        <v>2388000</v>
      </c>
      <c r="BD60" s="236">
        <f t="shared" si="83"/>
        <v>2388000</v>
      </c>
      <c r="BE60" s="236">
        <f t="shared" si="83"/>
        <v>2388000</v>
      </c>
      <c r="BF60" s="66"/>
      <c r="BG60" s="234"/>
      <c r="BO60" s="365" t="s">
        <v>21</v>
      </c>
      <c r="BP60" s="366"/>
      <c r="BQ60" s="122">
        <f ca="1">INDEX(INDIRECT($BO$9),0,COLUMNS($BQ16:BQ16))</f>
        <v>439513.21</v>
      </c>
      <c r="BR60" s="122">
        <f ca="1">INDEX(INDIRECT($BO$9),0,COLUMNS($BQ16:BR16))</f>
        <v>439513.21</v>
      </c>
      <c r="BS60" s="122">
        <f ca="1">INDEX(INDIRECT($BO$9),0,COLUMNS($BQ16:BS16))</f>
        <v>439513.21</v>
      </c>
      <c r="BT60" s="122">
        <f ca="1">INDEX(INDIRECT($BO$9),0,COLUMNS($BQ16:BT16))</f>
        <v>439513.21</v>
      </c>
      <c r="BU60" s="122">
        <f ca="1">INDEX(INDIRECT($BO$9),0,COLUMNS($BQ16:BU16))</f>
        <v>439513.21</v>
      </c>
      <c r="BV60" s="122">
        <f ca="1">INDEX(INDIRECT($BO$9),0,COLUMNS($BQ16:BV16))</f>
        <v>439513.21</v>
      </c>
      <c r="BW60" s="122">
        <f ca="1">INDEX(INDIRECT($BO$9),0,COLUMNS($BQ16:BW16))</f>
        <v>439513.21</v>
      </c>
      <c r="BX60" s="122">
        <f ca="1">INDEX(INDIRECT($BO$9),0,COLUMNS($BQ16:BX16))</f>
        <v>439513.21</v>
      </c>
      <c r="BY60" s="122">
        <f ca="1">INDEX(INDIRECT($BO$9),0,COLUMNS($BQ16:BY16))</f>
        <v>439513.21</v>
      </c>
      <c r="BZ60" s="122">
        <f ca="1">INDEX(INDIRECT($BO$9),0,COLUMNS($BQ16:BZ16))</f>
        <v>439513.21</v>
      </c>
      <c r="CA60" s="122">
        <f ca="1">INDEX(INDIRECT($BO$9),0,COLUMNS($BQ16:CA16))</f>
        <v>439513.21</v>
      </c>
      <c r="CB60" s="122">
        <f ca="1">INDEX(INDIRECT($BO$9),0,COLUMNS($BQ16:CB16))</f>
        <v>439513.21</v>
      </c>
      <c r="CC60" s="122">
        <f ca="1">INDEX(INDIRECT($BO$9),0,COLUMNS($BQ16:CC16))</f>
        <v>439513.21</v>
      </c>
      <c r="CD60" s="122">
        <f ca="1">INDEX(INDIRECT($BO$9),0,COLUMNS($BQ16:CD16))</f>
        <v>439513.21</v>
      </c>
      <c r="CE60" s="122">
        <f ca="1">INDEX(INDIRECT($BO$9),0,COLUMNS($BQ16:CE16))</f>
        <v>439513.21</v>
      </c>
      <c r="CF60" s="122">
        <f ca="1">INDEX(INDIRECT($BO$9),0,COLUMNS($BQ16:CF16))</f>
        <v>439513.21</v>
      </c>
      <c r="CG60" s="122">
        <f ca="1">INDEX(INDIRECT($BO$9),0,COLUMNS($BQ16:CG16))</f>
        <v>439513.21</v>
      </c>
      <c r="CH60" s="122">
        <f ca="1">INDEX(INDIRECT($BO$9),0,COLUMNS($BQ16:CH16))</f>
        <v>439513.21</v>
      </c>
      <c r="CI60" s="122">
        <f ca="1">INDEX(INDIRECT($BO$9),0,COLUMNS($BQ16:CI16))</f>
        <v>439513.21</v>
      </c>
      <c r="CJ60" s="122">
        <f ca="1">INDEX(INDIRECT($BO$9),0,COLUMNS($BQ16:CJ16))</f>
        <v>439513.21</v>
      </c>
      <c r="CK60" s="122">
        <f ca="1">INDEX(INDIRECT($BO$9),0,COLUMNS($BQ16:CK16))</f>
        <v>439513.21</v>
      </c>
      <c r="CL60" s="122">
        <f ca="1">INDEX(INDIRECT($BO$9),0,COLUMNS($BQ16:CL16))</f>
        <v>439513.21</v>
      </c>
      <c r="CM60" s="122">
        <f ca="1">INDEX(INDIRECT($BO$9),0,COLUMNS($BQ16:CM16))</f>
        <v>439513.21</v>
      </c>
      <c r="CN60" s="122">
        <f ca="1">INDEX(INDIRECT($BO$9),0,COLUMNS($BQ16:CN16))</f>
        <v>439513.21</v>
      </c>
      <c r="CO60" s="122">
        <f ca="1">INDEX(INDIRECT($BO$9),0,COLUMNS($BQ16:CO16))</f>
        <v>439513.21</v>
      </c>
      <c r="CP60" s="122">
        <f ca="1">INDEX(INDIRECT($BO$9),0,COLUMNS($BQ16:CP16))</f>
        <v>439513.21</v>
      </c>
      <c r="CQ60" s="122">
        <f ca="1">INDEX(INDIRECT($BO$9),0,COLUMNS($BQ16:CQ16))</f>
        <v>439513.21</v>
      </c>
      <c r="CR60" s="122">
        <f ca="1">INDEX(INDIRECT($BO$9),0,COLUMNS($BQ16:CR16))</f>
        <v>439513.21</v>
      </c>
      <c r="CS60" s="122">
        <f ca="1">INDEX(INDIRECT($BO$9),0,COLUMNS($BQ16:CS16))</f>
        <v>439513.21</v>
      </c>
      <c r="CT60" s="122">
        <f ca="1">INDEX(INDIRECT($BO$9),0,COLUMNS($BQ16:CT16))</f>
        <v>439513.21</v>
      </c>
      <c r="CU60" s="122">
        <f ca="1">INDEX(INDIRECT($BO$9),0,COLUMNS($BQ16:CU16))</f>
        <v>439513.21</v>
      </c>
      <c r="CV60" s="122">
        <f ca="1">INDEX(INDIRECT($BO$9),0,COLUMNS($BQ16:CV16))</f>
        <v>439513.21</v>
      </c>
      <c r="CW60" s="122">
        <f ca="1">INDEX(INDIRECT($BO$9),0,COLUMNS($BQ16:CW16))</f>
        <v>439513.21</v>
      </c>
      <c r="CX60" s="122">
        <f ca="1">INDEX(INDIRECT($BO$9),0,COLUMNS($BQ16:CX16))</f>
        <v>439513.21</v>
      </c>
      <c r="CY60" s="122">
        <f ca="1">INDEX(INDIRECT($BO$9),0,COLUMNS($BQ16:CY16))</f>
        <v>439513.21</v>
      </c>
      <c r="CZ60" s="122">
        <f ca="1">INDEX(INDIRECT($BO$9),0,COLUMNS($BQ16:CZ16))</f>
        <v>439513.21</v>
      </c>
      <c r="DA60" s="122">
        <f ca="1">INDEX(INDIRECT($BO$9),0,COLUMNS($BQ16:DA16))</f>
        <v>439513.21</v>
      </c>
      <c r="DB60" s="122">
        <f ca="1">INDEX(INDIRECT($BO$9),0,COLUMNS($BQ16:DB16))</f>
        <v>439513.21</v>
      </c>
      <c r="DC60" s="122">
        <f ca="1">INDEX(INDIRECT($BO$9),0,COLUMNS($BQ16:DC16))</f>
        <v>439513.21</v>
      </c>
      <c r="DD60" s="122">
        <f ca="1">INDEX(INDIRECT($BO$9),0,COLUMNS($BQ16:DD16))</f>
        <v>439513.21</v>
      </c>
      <c r="DE60" s="122">
        <f ca="1">INDEX(INDIRECT($BO$9),0,COLUMNS($BQ16:DE16))</f>
        <v>439513.21</v>
      </c>
      <c r="DF60" s="122">
        <f ca="1">INDEX(INDIRECT($BO$9),0,COLUMNS($BQ16:DF16))</f>
        <v>439513.21</v>
      </c>
      <c r="DG60" s="122">
        <f ca="1">INDEX(INDIRECT($BO$9),0,COLUMNS($BQ16:DG16))</f>
        <v>439513.21</v>
      </c>
      <c r="DH60" s="122">
        <f ca="1">INDEX(INDIRECT($BO$9),0,COLUMNS($BQ16:DH16))</f>
        <v>439513.21</v>
      </c>
      <c r="DI60" s="122">
        <f ca="1">INDEX(INDIRECT($BO$9),0,COLUMNS($BQ16:DI16))</f>
        <v>439513.21</v>
      </c>
      <c r="DJ60" s="122">
        <f ca="1">INDEX(INDIRECT($BO$9),0,COLUMNS($BQ16:DJ16))</f>
        <v>439513.21</v>
      </c>
      <c r="DK60" s="122">
        <f ca="1">INDEX(INDIRECT($BO$9),0,COLUMNS($BQ16:DK16))</f>
        <v>439513.21</v>
      </c>
      <c r="DL60" s="122">
        <f ca="1">INDEX(INDIRECT($BO$9),0,COLUMNS($BQ16:DL16))</f>
        <v>439513.21</v>
      </c>
      <c r="DM60" s="122">
        <f ca="1">INDEX(INDIRECT($BO$9),0,COLUMNS($BQ16:DM16))</f>
        <v>439513.21</v>
      </c>
      <c r="DN60" s="122">
        <f ca="1">INDEX(INDIRECT($BO$9),0,COLUMNS($BQ16:DN16))</f>
        <v>439513.21</v>
      </c>
      <c r="DO60" s="122">
        <f ca="1">INDEX(INDIRECT($BO$9),0,COLUMNS($BQ16:DO16))</f>
        <v>439513.21</v>
      </c>
      <c r="DP60" s="122">
        <f ca="1">INDEX(INDIRECT($BO$9),0,COLUMNS($BQ16:DP16))</f>
        <v>439513.21</v>
      </c>
      <c r="DT60" s="365" t="s">
        <v>21</v>
      </c>
      <c r="DU60" s="366"/>
      <c r="DV60" s="122">
        <f t="shared" ref="DV60:FA60" si="84">DV7+DV33-DV56</f>
        <v>439513.21</v>
      </c>
      <c r="DW60" s="123">
        <f t="shared" si="84"/>
        <v>439513.21</v>
      </c>
      <c r="DX60" s="123">
        <f t="shared" si="84"/>
        <v>439513.21</v>
      </c>
      <c r="DY60" s="123">
        <f t="shared" si="84"/>
        <v>439513.21</v>
      </c>
      <c r="DZ60" s="123">
        <f t="shared" si="84"/>
        <v>439513.21</v>
      </c>
      <c r="EA60" s="123">
        <f t="shared" si="84"/>
        <v>439513.21</v>
      </c>
      <c r="EB60" s="123">
        <f t="shared" si="84"/>
        <v>439513.21</v>
      </c>
      <c r="EC60" s="123">
        <f t="shared" si="84"/>
        <v>439513.21</v>
      </c>
      <c r="ED60" s="123">
        <f t="shared" si="84"/>
        <v>439513.21</v>
      </c>
      <c r="EE60" s="123">
        <f t="shared" si="84"/>
        <v>439513.21</v>
      </c>
      <c r="EF60" s="123">
        <f t="shared" si="84"/>
        <v>439513.21</v>
      </c>
      <c r="EG60" s="123">
        <f t="shared" si="84"/>
        <v>439513.21</v>
      </c>
      <c r="EH60" s="123">
        <f t="shared" si="84"/>
        <v>439513.21</v>
      </c>
      <c r="EI60" s="123">
        <f t="shared" si="84"/>
        <v>439513.21</v>
      </c>
      <c r="EJ60" s="123">
        <f t="shared" si="84"/>
        <v>439513.21</v>
      </c>
      <c r="EK60" s="123">
        <f t="shared" si="84"/>
        <v>439513.21</v>
      </c>
      <c r="EL60" s="123">
        <f t="shared" si="84"/>
        <v>439513.21</v>
      </c>
      <c r="EM60" s="123">
        <f t="shared" si="84"/>
        <v>439513.21</v>
      </c>
      <c r="EN60" s="123">
        <f t="shared" si="84"/>
        <v>439513.21</v>
      </c>
      <c r="EO60" s="123">
        <f t="shared" si="84"/>
        <v>439513.21</v>
      </c>
      <c r="EP60" s="123">
        <f t="shared" si="84"/>
        <v>439513.21</v>
      </c>
      <c r="EQ60" s="123">
        <f t="shared" si="84"/>
        <v>439513.21</v>
      </c>
      <c r="ER60" s="123">
        <f t="shared" si="84"/>
        <v>439513.21</v>
      </c>
      <c r="ES60" s="123">
        <f t="shared" si="84"/>
        <v>439513.21</v>
      </c>
      <c r="ET60" s="123">
        <f t="shared" si="84"/>
        <v>439513.21</v>
      </c>
      <c r="EU60" s="123">
        <f t="shared" si="84"/>
        <v>439513.21</v>
      </c>
      <c r="EV60" s="123">
        <f t="shared" si="84"/>
        <v>439513.21</v>
      </c>
      <c r="EW60" s="123">
        <f t="shared" si="84"/>
        <v>439513.21</v>
      </c>
      <c r="EX60" s="123">
        <f t="shared" si="84"/>
        <v>439513.21</v>
      </c>
      <c r="EY60" s="123">
        <f t="shared" si="84"/>
        <v>439513.21</v>
      </c>
      <c r="EZ60" s="123">
        <f t="shared" si="84"/>
        <v>439513.21</v>
      </c>
      <c r="FA60" s="123">
        <f t="shared" si="84"/>
        <v>439513.21</v>
      </c>
      <c r="FB60" s="123">
        <f t="shared" ref="FB60:FU60" si="85">FB7+FB33-FB56</f>
        <v>439513.21</v>
      </c>
      <c r="FC60" s="123">
        <f t="shared" si="85"/>
        <v>439513.21</v>
      </c>
      <c r="FD60" s="123">
        <f t="shared" si="85"/>
        <v>439513.21</v>
      </c>
      <c r="FE60" s="123">
        <f t="shared" si="85"/>
        <v>439513.21</v>
      </c>
      <c r="FF60" s="123">
        <f t="shared" si="85"/>
        <v>439513.21</v>
      </c>
      <c r="FG60" s="123">
        <f t="shared" si="85"/>
        <v>439513.21</v>
      </c>
      <c r="FH60" s="123">
        <f t="shared" si="85"/>
        <v>439513.21</v>
      </c>
      <c r="FI60" s="123">
        <f t="shared" si="85"/>
        <v>439513.21</v>
      </c>
      <c r="FJ60" s="123">
        <f t="shared" si="85"/>
        <v>439513.21</v>
      </c>
      <c r="FK60" s="123">
        <f t="shared" si="85"/>
        <v>439513.21</v>
      </c>
      <c r="FL60" s="123">
        <f t="shared" si="85"/>
        <v>439513.21</v>
      </c>
      <c r="FM60" s="123">
        <f t="shared" si="85"/>
        <v>439513.21</v>
      </c>
      <c r="FN60" s="123">
        <f t="shared" si="85"/>
        <v>439513.21</v>
      </c>
      <c r="FO60" s="123">
        <f t="shared" si="85"/>
        <v>439513.21</v>
      </c>
      <c r="FP60" s="123">
        <f t="shared" si="85"/>
        <v>439513.21</v>
      </c>
      <c r="FQ60" s="123">
        <f t="shared" si="85"/>
        <v>439513.21</v>
      </c>
      <c r="FR60" s="123">
        <f t="shared" si="85"/>
        <v>439513.21</v>
      </c>
      <c r="FS60" s="123">
        <f t="shared" si="85"/>
        <v>439513.21</v>
      </c>
      <c r="FT60" s="123">
        <f t="shared" si="85"/>
        <v>439513.21</v>
      </c>
      <c r="FU60" s="123">
        <f t="shared" si="85"/>
        <v>439513.21</v>
      </c>
    </row>
    <row r="61" spans="1:177" s="239" customFormat="1" ht="13.5" thickTop="1">
      <c r="A61" s="240"/>
      <c r="B61" s="237"/>
      <c r="C61" s="241"/>
      <c r="D61" s="242"/>
      <c r="E61" s="349"/>
      <c r="F61" s="243"/>
      <c r="G61" s="243"/>
      <c r="H61" s="243"/>
      <c r="I61" s="243"/>
      <c r="J61" s="243"/>
      <c r="K61" s="244"/>
      <c r="L61" s="244"/>
      <c r="M61" s="243"/>
      <c r="N61" s="243"/>
      <c r="O61" s="243"/>
      <c r="P61" s="243"/>
      <c r="Q61" s="243"/>
      <c r="R61" s="243"/>
      <c r="S61" s="243"/>
      <c r="T61" s="243"/>
      <c r="U61" s="243"/>
      <c r="V61" s="243"/>
      <c r="W61" s="243"/>
      <c r="X61" s="243"/>
      <c r="Y61" s="243"/>
      <c r="Z61" s="243"/>
      <c r="AA61" s="243"/>
      <c r="AB61" s="243"/>
      <c r="AC61" s="243"/>
      <c r="AD61" s="243"/>
      <c r="AE61" s="243"/>
      <c r="AF61" s="243"/>
      <c r="AG61" s="243"/>
      <c r="AH61" s="243"/>
      <c r="AI61" s="243"/>
      <c r="AJ61" s="243"/>
      <c r="AK61" s="243"/>
      <c r="AL61" s="243"/>
      <c r="AM61" s="243"/>
      <c r="AN61" s="243"/>
      <c r="AO61" s="243"/>
      <c r="AP61" s="243"/>
      <c r="AQ61" s="243"/>
      <c r="AR61" s="243"/>
      <c r="AS61" s="243"/>
      <c r="AT61" s="243"/>
      <c r="AU61" s="243"/>
      <c r="AV61" s="243"/>
      <c r="AW61" s="243"/>
      <c r="AX61" s="243"/>
      <c r="AY61" s="243"/>
      <c r="AZ61" s="243"/>
      <c r="BA61" s="243"/>
      <c r="BB61" s="243"/>
      <c r="BC61" s="243"/>
      <c r="BD61" s="243"/>
      <c r="BE61" s="245"/>
      <c r="BF61" s="238"/>
      <c r="BG61" s="238"/>
    </row>
    <row r="62" spans="1:177" ht="3.75" customHeight="1" thickBot="1">
      <c r="A62" s="223"/>
      <c r="B62" s="118"/>
      <c r="C62" s="210"/>
      <c r="D62" s="211"/>
      <c r="E62" s="347"/>
      <c r="F62" s="181"/>
      <c r="G62" s="182"/>
      <c r="H62" s="182"/>
      <c r="I62" s="182"/>
      <c r="J62" s="182"/>
      <c r="K62" s="182"/>
      <c r="L62" s="182"/>
      <c r="M62" s="182"/>
      <c r="N62" s="182"/>
      <c r="O62" s="182"/>
      <c r="P62" s="182"/>
      <c r="Q62" s="182"/>
      <c r="R62" s="182"/>
      <c r="S62" s="182"/>
      <c r="T62" s="182"/>
      <c r="U62" s="182"/>
      <c r="V62" s="182"/>
      <c r="W62" s="182"/>
      <c r="X62" s="182"/>
      <c r="Y62" s="182"/>
      <c r="Z62" s="182"/>
      <c r="AA62" s="182"/>
      <c r="AB62" s="182"/>
      <c r="AC62" s="182"/>
      <c r="AD62" s="182"/>
      <c r="AE62" s="182"/>
      <c r="AF62" s="182"/>
      <c r="AG62" s="182"/>
      <c r="AH62" s="182"/>
      <c r="AI62" s="182"/>
      <c r="AJ62" s="182"/>
      <c r="AK62" s="182"/>
      <c r="AL62" s="182"/>
      <c r="AM62" s="182"/>
      <c r="AN62" s="182"/>
      <c r="AO62" s="182"/>
      <c r="AP62" s="182"/>
      <c r="AQ62" s="182"/>
      <c r="AR62" s="182"/>
      <c r="AS62" s="182"/>
      <c r="AT62" s="182"/>
      <c r="AU62" s="182"/>
      <c r="AV62" s="182"/>
      <c r="AW62" s="182"/>
      <c r="AX62" s="182"/>
      <c r="AY62" s="182"/>
      <c r="AZ62" s="182"/>
      <c r="BA62" s="182"/>
      <c r="BB62" s="182"/>
      <c r="BC62" s="182"/>
      <c r="BD62" s="182"/>
      <c r="BE62" s="183"/>
    </row>
    <row r="63" spans="1:177" ht="13.5" customHeight="1" thickTop="1" thickBot="1">
      <c r="A63" s="373" t="s">
        <v>20</v>
      </c>
      <c r="B63" s="118"/>
      <c r="C63" s="355" t="s">
        <v>21</v>
      </c>
      <c r="D63" s="356"/>
      <c r="E63" s="347"/>
      <c r="F63" s="120">
        <f t="shared" ref="F63:AK63" si="86">F7+F33-F56</f>
        <v>439513.21</v>
      </c>
      <c r="G63" s="121">
        <f t="shared" si="86"/>
        <v>439513.21</v>
      </c>
      <c r="H63" s="121">
        <f t="shared" si="86"/>
        <v>439513.21</v>
      </c>
      <c r="I63" s="121">
        <f t="shared" si="86"/>
        <v>439513.21</v>
      </c>
      <c r="J63" s="121">
        <f t="shared" si="86"/>
        <v>439513.21</v>
      </c>
      <c r="K63" s="121">
        <f t="shared" si="86"/>
        <v>439513.21</v>
      </c>
      <c r="L63" s="121">
        <f t="shared" si="86"/>
        <v>439513.21</v>
      </c>
      <c r="M63" s="121">
        <f t="shared" si="86"/>
        <v>439513.21</v>
      </c>
      <c r="N63" s="121">
        <f t="shared" si="86"/>
        <v>439513.21</v>
      </c>
      <c r="O63" s="121">
        <f t="shared" si="86"/>
        <v>439513.21</v>
      </c>
      <c r="P63" s="121">
        <f t="shared" si="86"/>
        <v>439513.21</v>
      </c>
      <c r="Q63" s="121">
        <f t="shared" si="86"/>
        <v>439513.21</v>
      </c>
      <c r="R63" s="121">
        <f t="shared" si="86"/>
        <v>439513.21</v>
      </c>
      <c r="S63" s="121">
        <f t="shared" si="86"/>
        <v>439513.21</v>
      </c>
      <c r="T63" s="121">
        <f t="shared" si="86"/>
        <v>439513.21</v>
      </c>
      <c r="U63" s="121">
        <f t="shared" si="86"/>
        <v>439513.21</v>
      </c>
      <c r="V63" s="121">
        <f t="shared" si="86"/>
        <v>439513.21</v>
      </c>
      <c r="W63" s="121">
        <f t="shared" si="86"/>
        <v>439513.21</v>
      </c>
      <c r="X63" s="121">
        <f t="shared" si="86"/>
        <v>439513.21</v>
      </c>
      <c r="Y63" s="121">
        <f t="shared" si="86"/>
        <v>439513.21</v>
      </c>
      <c r="Z63" s="121">
        <f t="shared" si="86"/>
        <v>439513.21</v>
      </c>
      <c r="AA63" s="121">
        <f t="shared" si="86"/>
        <v>439513.21</v>
      </c>
      <c r="AB63" s="121">
        <f t="shared" si="86"/>
        <v>439513.21</v>
      </c>
      <c r="AC63" s="121">
        <f t="shared" si="86"/>
        <v>439513.21</v>
      </c>
      <c r="AD63" s="121">
        <f t="shared" si="86"/>
        <v>439513.21</v>
      </c>
      <c r="AE63" s="121">
        <f t="shared" si="86"/>
        <v>439513.21</v>
      </c>
      <c r="AF63" s="121">
        <f t="shared" si="86"/>
        <v>439513.21</v>
      </c>
      <c r="AG63" s="121">
        <f t="shared" si="86"/>
        <v>2301513.21</v>
      </c>
      <c r="AH63" s="121">
        <f t="shared" si="86"/>
        <v>2301513.21</v>
      </c>
      <c r="AI63" s="121">
        <f t="shared" si="86"/>
        <v>2301513.21</v>
      </c>
      <c r="AJ63" s="121">
        <f t="shared" si="86"/>
        <v>3101513.21</v>
      </c>
      <c r="AK63" s="121">
        <f t="shared" si="86"/>
        <v>3101513.21</v>
      </c>
      <c r="AL63" s="121">
        <f t="shared" ref="AL63:BE63" si="87">AL7+AL33-AL56</f>
        <v>3101513.21</v>
      </c>
      <c r="AM63" s="121">
        <f t="shared" si="87"/>
        <v>3101513.21</v>
      </c>
      <c r="AN63" s="121">
        <f t="shared" si="87"/>
        <v>3101513.21</v>
      </c>
      <c r="AO63" s="121">
        <f t="shared" si="87"/>
        <v>3101513.21</v>
      </c>
      <c r="AP63" s="121">
        <f t="shared" si="87"/>
        <v>3101513.21</v>
      </c>
      <c r="AQ63" s="121">
        <f t="shared" si="87"/>
        <v>3401513.21</v>
      </c>
      <c r="AR63" s="121">
        <f t="shared" si="87"/>
        <v>3501513.21</v>
      </c>
      <c r="AS63" s="121">
        <f t="shared" si="87"/>
        <v>3901513.21</v>
      </c>
      <c r="AT63" s="121">
        <f t="shared" si="87"/>
        <v>3901513.21</v>
      </c>
      <c r="AU63" s="121">
        <f t="shared" si="87"/>
        <v>3901513.21</v>
      </c>
      <c r="AV63" s="121">
        <f t="shared" si="87"/>
        <v>3901513.21</v>
      </c>
      <c r="AW63" s="121">
        <f t="shared" si="87"/>
        <v>3901513.21</v>
      </c>
      <c r="AX63" s="121">
        <f t="shared" si="87"/>
        <v>3301513.21</v>
      </c>
      <c r="AY63" s="121">
        <f t="shared" si="87"/>
        <v>3301513.21</v>
      </c>
      <c r="AZ63" s="121">
        <f t="shared" si="87"/>
        <v>3301513.21</v>
      </c>
      <c r="BA63" s="121">
        <f t="shared" si="87"/>
        <v>3051513.21</v>
      </c>
      <c r="BB63" s="121">
        <f t="shared" si="87"/>
        <v>3051513.21</v>
      </c>
      <c r="BC63" s="121">
        <f t="shared" si="87"/>
        <v>3051513.21</v>
      </c>
      <c r="BD63" s="121">
        <f t="shared" si="87"/>
        <v>3051513.21</v>
      </c>
      <c r="BE63" s="121">
        <f t="shared" si="87"/>
        <v>3051513.21</v>
      </c>
    </row>
    <row r="64" spans="1:177" ht="3.75" customHeight="1" thickTop="1">
      <c r="A64" s="374"/>
      <c r="B64" s="118"/>
      <c r="C64" s="226"/>
      <c r="D64" s="226"/>
      <c r="E64" s="350"/>
      <c r="F64" s="181"/>
      <c r="G64" s="182"/>
      <c r="H64" s="182"/>
      <c r="I64" s="182"/>
      <c r="J64" s="182"/>
      <c r="K64" s="182"/>
      <c r="L64" s="182"/>
      <c r="M64" s="182"/>
      <c r="N64" s="182"/>
      <c r="O64" s="182"/>
      <c r="P64" s="182"/>
      <c r="Q64" s="182"/>
      <c r="R64" s="182"/>
      <c r="S64" s="182"/>
      <c r="T64" s="182"/>
      <c r="U64" s="182"/>
      <c r="V64" s="182"/>
      <c r="W64" s="182"/>
      <c r="X64" s="182"/>
      <c r="Y64" s="182"/>
      <c r="Z64" s="182"/>
      <c r="AA64" s="182"/>
      <c r="AB64" s="182"/>
      <c r="AC64" s="182"/>
      <c r="AD64" s="182"/>
      <c r="AE64" s="182"/>
      <c r="AF64" s="182"/>
      <c r="AG64" s="182"/>
      <c r="AH64" s="182"/>
      <c r="AI64" s="182"/>
      <c r="AJ64" s="182"/>
      <c r="AK64" s="182"/>
      <c r="AL64" s="182"/>
      <c r="AM64" s="182"/>
      <c r="AN64" s="182"/>
      <c r="AO64" s="182"/>
      <c r="AP64" s="182"/>
      <c r="AQ64" s="182"/>
      <c r="AR64" s="182"/>
      <c r="AS64" s="182"/>
      <c r="AT64" s="182"/>
      <c r="AU64" s="182"/>
      <c r="AV64" s="182"/>
      <c r="AW64" s="182"/>
      <c r="AX64" s="182"/>
      <c r="AY64" s="182"/>
      <c r="AZ64" s="182"/>
      <c r="BA64" s="182"/>
      <c r="BB64" s="182"/>
      <c r="BC64" s="182"/>
      <c r="BD64" s="182"/>
      <c r="BE64" s="183"/>
    </row>
    <row r="65" spans="1:57" ht="12.75" hidden="1" customHeight="1">
      <c r="A65" s="374"/>
      <c r="B65" s="118"/>
      <c r="E65" s="350"/>
      <c r="F65" s="163"/>
      <c r="G65" s="164"/>
      <c r="H65" s="164"/>
      <c r="I65" s="164"/>
      <c r="J65" s="164"/>
      <c r="K65" s="164"/>
      <c r="L65" s="164"/>
      <c r="M65" s="164"/>
      <c r="N65" s="164"/>
      <c r="O65" s="164"/>
      <c r="P65" s="164"/>
      <c r="Q65" s="164"/>
      <c r="R65" s="164"/>
      <c r="S65" s="164"/>
      <c r="T65" s="164"/>
      <c r="U65" s="164"/>
      <c r="V65" s="164"/>
      <c r="W65" s="164"/>
      <c r="X65" s="164"/>
      <c r="Y65" s="164"/>
      <c r="Z65" s="164"/>
      <c r="AA65" s="164"/>
      <c r="AB65" s="164"/>
      <c r="AC65" s="164"/>
      <c r="AD65" s="164"/>
      <c r="AE65" s="164"/>
      <c r="AF65" s="164"/>
      <c r="AG65" s="164"/>
      <c r="AH65" s="164"/>
      <c r="AI65" s="164"/>
      <c r="AJ65" s="164"/>
      <c r="AK65" s="164"/>
      <c r="AL65" s="164"/>
      <c r="AM65" s="164"/>
      <c r="AN65" s="164"/>
      <c r="AO65" s="164"/>
      <c r="AP65" s="164"/>
      <c r="AQ65" s="164"/>
      <c r="AR65" s="164"/>
      <c r="AS65" s="164"/>
      <c r="AT65" s="164"/>
      <c r="AU65" s="164"/>
      <c r="AV65" s="164"/>
      <c r="AW65" s="164"/>
      <c r="AX65" s="164"/>
      <c r="AY65" s="164"/>
      <c r="AZ65" s="164"/>
      <c r="BA65" s="164"/>
      <c r="BB65" s="164"/>
      <c r="BC65" s="164"/>
      <c r="BD65" s="164"/>
      <c r="BE65" s="165"/>
    </row>
    <row r="66" spans="1:57">
      <c r="A66" s="374"/>
      <c r="B66" s="118"/>
      <c r="C66" s="375" t="s">
        <v>22</v>
      </c>
      <c r="D66" s="246" t="s">
        <v>23</v>
      </c>
      <c r="E66" s="351"/>
      <c r="F66" s="247">
        <f>[2]Feuil1!D9</f>
        <v>0</v>
      </c>
      <c r="G66" s="247">
        <f>[2]Feuil1!E9</f>
        <v>0</v>
      </c>
      <c r="H66" s="247">
        <f>[2]Feuil1!F9</f>
        <v>0</v>
      </c>
      <c r="I66" s="247">
        <f>[2]Feuil1!G9</f>
        <v>0</v>
      </c>
      <c r="J66" s="247">
        <f>[2]Feuil1!H9</f>
        <v>0</v>
      </c>
      <c r="K66" s="247">
        <f>[2]Feuil1!I9</f>
        <v>0</v>
      </c>
      <c r="L66" s="247">
        <f>[2]Feuil1!J9</f>
        <v>0</v>
      </c>
      <c r="M66" s="247">
        <f>[2]Feuil1!K9</f>
        <v>0</v>
      </c>
      <c r="N66" s="247">
        <f>[2]Feuil1!L9</f>
        <v>0</v>
      </c>
      <c r="O66" s="247">
        <f>[2]Feuil1!M9</f>
        <v>0</v>
      </c>
      <c r="P66" s="247">
        <f>[2]Feuil1!N9</f>
        <v>0</v>
      </c>
      <c r="Q66" s="247">
        <f>[2]Feuil1!O9</f>
        <v>0</v>
      </c>
      <c r="R66" s="247">
        <f>[2]Feuil1!P9</f>
        <v>0</v>
      </c>
      <c r="S66" s="247">
        <f>[2]Feuil1!Q9</f>
        <v>0</v>
      </c>
      <c r="T66" s="247">
        <f>[2]Feuil1!R9</f>
        <v>0</v>
      </c>
      <c r="U66" s="247">
        <f>[2]Feuil1!S9</f>
        <v>0</v>
      </c>
      <c r="V66" s="247">
        <f>[2]Feuil1!T9</f>
        <v>0</v>
      </c>
      <c r="W66" s="247">
        <f>[2]Feuil1!U9</f>
        <v>0</v>
      </c>
      <c r="X66" s="247">
        <f>[2]Feuil1!V9</f>
        <v>0</v>
      </c>
      <c r="Y66" s="247">
        <f>[2]Feuil1!W9</f>
        <v>0</v>
      </c>
      <c r="Z66" s="247">
        <f>[2]Feuil1!X9</f>
        <v>0</v>
      </c>
      <c r="AA66" s="247">
        <f>[2]Feuil1!Y9</f>
        <v>0</v>
      </c>
      <c r="AB66" s="247">
        <f>[2]Feuil1!Z9</f>
        <v>0</v>
      </c>
      <c r="AC66" s="247">
        <f>[2]Feuil1!AA9</f>
        <v>0</v>
      </c>
      <c r="AD66" s="247">
        <f>[2]Feuil1!AB9</f>
        <v>0</v>
      </c>
      <c r="AE66" s="247">
        <f>[2]Feuil1!AC9</f>
        <v>0</v>
      </c>
      <c r="AF66" s="247">
        <f>[2]Feuil1!AD9</f>
        <v>1862000</v>
      </c>
      <c r="AG66" s="247">
        <f>[2]Feuil1!AE9</f>
        <v>0</v>
      </c>
      <c r="AH66" s="247">
        <f>[2]Feuil1!AF9</f>
        <v>0</v>
      </c>
      <c r="AI66" s="247">
        <f>[2]Feuil1!AG9</f>
        <v>800000</v>
      </c>
      <c r="AJ66" s="247">
        <f>[2]Feuil1!AH9</f>
        <v>0</v>
      </c>
      <c r="AK66" s="247">
        <f>[2]Feuil1!AI9</f>
        <v>0</v>
      </c>
      <c r="AL66" s="247">
        <f>[2]Feuil1!AJ9</f>
        <v>0</v>
      </c>
      <c r="AM66" s="247">
        <f>[2]Feuil1!AK9</f>
        <v>0</v>
      </c>
      <c r="AN66" s="247">
        <f>[2]Feuil1!AL9</f>
        <v>0</v>
      </c>
      <c r="AO66" s="247">
        <f>[2]Feuil1!AM9</f>
        <v>0</v>
      </c>
      <c r="AP66" s="247">
        <f>[2]Feuil1!AN9</f>
        <v>300000</v>
      </c>
      <c r="AQ66" s="247">
        <f>[2]Feuil1!AO9</f>
        <v>100000</v>
      </c>
      <c r="AR66" s="247">
        <f>[2]Feuil1!AP9</f>
        <v>400000</v>
      </c>
      <c r="AS66" s="247">
        <f>[2]Feuil1!AQ9</f>
        <v>0</v>
      </c>
      <c r="AT66" s="247">
        <f>[2]Feuil1!AR9</f>
        <v>0</v>
      </c>
      <c r="AU66" s="247">
        <f>[2]Feuil1!AS9</f>
        <v>0</v>
      </c>
      <c r="AV66" s="247">
        <f>[2]Feuil1!AT9</f>
        <v>0</v>
      </c>
      <c r="AW66" s="247">
        <f>[2]Feuil1!AU9</f>
        <v>0</v>
      </c>
      <c r="AX66" s="247">
        <f>[2]Feuil1!AV9</f>
        <v>0</v>
      </c>
      <c r="AY66" s="247">
        <f>[2]Feuil1!AW9</f>
        <v>0</v>
      </c>
      <c r="AZ66" s="247">
        <f>[2]Feuil1!AX9</f>
        <v>0</v>
      </c>
      <c r="BA66" s="247">
        <f>[2]Feuil1!AY9</f>
        <v>0</v>
      </c>
      <c r="BB66" s="247">
        <f>[2]Feuil1!AZ9</f>
        <v>0</v>
      </c>
      <c r="BC66" s="247">
        <f>[2]Feuil1!BA9</f>
        <v>0</v>
      </c>
      <c r="BD66" s="247">
        <f>[2]Feuil1!BB9</f>
        <v>0</v>
      </c>
      <c r="BE66" s="247">
        <f>[2]Feuil1!BC9</f>
        <v>0</v>
      </c>
    </row>
    <row r="67" spans="1:57">
      <c r="A67" s="374"/>
      <c r="B67" s="248"/>
      <c r="C67" s="375"/>
      <c r="D67" s="249" t="s">
        <v>24</v>
      </c>
      <c r="E67" s="351"/>
      <c r="F67" s="250">
        <f>[2]Feuil1!D10</f>
        <v>0</v>
      </c>
      <c r="G67" s="250">
        <f>[2]Feuil1!E10</f>
        <v>0</v>
      </c>
      <c r="H67" s="250">
        <f>[2]Feuil1!F10</f>
        <v>0</v>
      </c>
      <c r="I67" s="250">
        <f>[2]Feuil1!G10</f>
        <v>0</v>
      </c>
      <c r="J67" s="250">
        <f>[2]Feuil1!H10</f>
        <v>0</v>
      </c>
      <c r="K67" s="250">
        <f>[2]Feuil1!I10</f>
        <v>0</v>
      </c>
      <c r="L67" s="250">
        <f>[2]Feuil1!J10</f>
        <v>0</v>
      </c>
      <c r="M67" s="250">
        <f>[2]Feuil1!K10</f>
        <v>0</v>
      </c>
      <c r="N67" s="250">
        <f>[2]Feuil1!L10</f>
        <v>0</v>
      </c>
      <c r="O67" s="250">
        <f>[2]Feuil1!M10</f>
        <v>0</v>
      </c>
      <c r="P67" s="250">
        <f>[2]Feuil1!N10</f>
        <v>0</v>
      </c>
      <c r="Q67" s="250">
        <f>[2]Feuil1!O10</f>
        <v>0</v>
      </c>
      <c r="R67" s="250">
        <f>[2]Feuil1!P10</f>
        <v>0</v>
      </c>
      <c r="S67" s="250">
        <f>[2]Feuil1!Q10</f>
        <v>0</v>
      </c>
      <c r="T67" s="250">
        <f>[2]Feuil1!R10</f>
        <v>0</v>
      </c>
      <c r="U67" s="250">
        <f>[2]Feuil1!S10</f>
        <v>0</v>
      </c>
      <c r="V67" s="250">
        <f>[2]Feuil1!T10</f>
        <v>0</v>
      </c>
      <c r="W67" s="250">
        <f>[2]Feuil1!U10</f>
        <v>0</v>
      </c>
      <c r="X67" s="250">
        <f>[2]Feuil1!V10</f>
        <v>0</v>
      </c>
      <c r="Y67" s="250">
        <f>[2]Feuil1!W10</f>
        <v>0</v>
      </c>
      <c r="Z67" s="250">
        <f>[2]Feuil1!X10</f>
        <v>0</v>
      </c>
      <c r="AA67" s="250">
        <f>[2]Feuil1!Y10</f>
        <v>0</v>
      </c>
      <c r="AB67" s="250">
        <f>[2]Feuil1!Z10</f>
        <v>0</v>
      </c>
      <c r="AC67" s="250">
        <f>[2]Feuil1!AA10</f>
        <v>0</v>
      </c>
      <c r="AD67" s="250">
        <f>[2]Feuil1!AB10</f>
        <v>0</v>
      </c>
      <c r="AE67" s="250">
        <f>[2]Feuil1!AC10</f>
        <v>0</v>
      </c>
      <c r="AF67" s="250">
        <f>[2]Feuil1!AD10</f>
        <v>0</v>
      </c>
      <c r="AG67" s="250">
        <f>[2]Feuil1!AE10</f>
        <v>0</v>
      </c>
      <c r="AH67" s="250">
        <f>[2]Feuil1!AF10</f>
        <v>0</v>
      </c>
      <c r="AI67" s="250">
        <f>[2]Feuil1!AG10</f>
        <v>0</v>
      </c>
      <c r="AJ67" s="250">
        <f>[2]Feuil1!AH10</f>
        <v>0</v>
      </c>
      <c r="AK67" s="250">
        <f>[2]Feuil1!AI10</f>
        <v>0</v>
      </c>
      <c r="AL67" s="250">
        <f>[2]Feuil1!AJ10</f>
        <v>0</v>
      </c>
      <c r="AM67" s="250">
        <f>[2]Feuil1!AK10</f>
        <v>0</v>
      </c>
      <c r="AN67" s="250">
        <f>[2]Feuil1!AL10</f>
        <v>0</v>
      </c>
      <c r="AO67" s="250">
        <f>[2]Feuil1!AM10</f>
        <v>0</v>
      </c>
      <c r="AP67" s="250">
        <f>[2]Feuil1!AN10</f>
        <v>0</v>
      </c>
      <c r="AQ67" s="250">
        <f>[2]Feuil1!AO10</f>
        <v>0</v>
      </c>
      <c r="AR67" s="250">
        <f>[2]Feuil1!AP10</f>
        <v>0</v>
      </c>
      <c r="AS67" s="250">
        <f>[2]Feuil1!AQ10</f>
        <v>0</v>
      </c>
      <c r="AT67" s="250">
        <f>[2]Feuil1!AR10</f>
        <v>0</v>
      </c>
      <c r="AU67" s="250">
        <f>[2]Feuil1!AS10</f>
        <v>0</v>
      </c>
      <c r="AV67" s="250">
        <f>[2]Feuil1!AT10</f>
        <v>0</v>
      </c>
      <c r="AW67" s="250">
        <f>[2]Feuil1!AU10</f>
        <v>600000</v>
      </c>
      <c r="AX67" s="250">
        <f>[2]Feuil1!AV10</f>
        <v>0</v>
      </c>
      <c r="AY67" s="250">
        <f>[2]Feuil1!AW10</f>
        <v>0</v>
      </c>
      <c r="AZ67" s="250">
        <f>[2]Feuil1!AX10</f>
        <v>250000</v>
      </c>
      <c r="BA67" s="250">
        <f>[2]Feuil1!AY10</f>
        <v>0</v>
      </c>
      <c r="BB67" s="250">
        <f>[2]Feuil1!AZ10</f>
        <v>0</v>
      </c>
      <c r="BC67" s="250">
        <f>[2]Feuil1!BA10</f>
        <v>0</v>
      </c>
      <c r="BD67" s="250">
        <f>[2]Feuil1!BB10</f>
        <v>0</v>
      </c>
      <c r="BE67" s="250">
        <f>[2]Feuil1!BC10</f>
        <v>0</v>
      </c>
    </row>
    <row r="68" spans="1:57" ht="12" customHeight="1" thickBot="1">
      <c r="A68" s="374"/>
      <c r="B68" s="248"/>
      <c r="C68" s="251"/>
      <c r="D68" s="226"/>
      <c r="E68" s="350"/>
      <c r="F68" s="181"/>
      <c r="G68" s="182"/>
      <c r="H68" s="182"/>
      <c r="I68" s="182"/>
      <c r="J68" s="182"/>
      <c r="K68" s="182"/>
      <c r="L68" s="182"/>
      <c r="M68" s="182"/>
      <c r="N68" s="182"/>
      <c r="O68" s="182"/>
      <c r="P68" s="182"/>
      <c r="Q68" s="182"/>
      <c r="R68" s="182"/>
      <c r="S68" s="182"/>
      <c r="T68" s="182"/>
      <c r="U68" s="182"/>
      <c r="V68" s="182"/>
      <c r="W68" s="182"/>
      <c r="X68" s="182"/>
      <c r="Y68" s="182"/>
      <c r="Z68" s="182"/>
      <c r="AA68" s="182"/>
      <c r="AB68" s="182"/>
      <c r="AC68" s="182"/>
      <c r="AD68" s="182"/>
      <c r="AE68" s="182"/>
      <c r="AF68" s="182"/>
      <c r="AG68" s="182"/>
      <c r="AH68" s="182"/>
      <c r="AI68" s="182"/>
      <c r="AJ68" s="182"/>
      <c r="AK68" s="182"/>
      <c r="AL68" s="182"/>
      <c r="AM68" s="182"/>
      <c r="AN68" s="182"/>
      <c r="AO68" s="182"/>
      <c r="AP68" s="182"/>
      <c r="AQ68" s="182"/>
      <c r="AR68" s="182"/>
      <c r="AS68" s="182"/>
      <c r="AT68" s="182"/>
      <c r="AU68" s="182"/>
      <c r="AV68" s="182"/>
      <c r="AW68" s="182"/>
      <c r="AX68" s="182"/>
      <c r="AY68" s="182"/>
      <c r="AZ68" s="182"/>
      <c r="BA68" s="182"/>
      <c r="BB68" s="182"/>
      <c r="BC68" s="182"/>
      <c r="BD68" s="182"/>
      <c r="BE68" s="183"/>
    </row>
    <row r="69" spans="1:57" ht="75.75" customHeight="1" thickTop="1" thickBot="1">
      <c r="A69" s="374"/>
      <c r="B69" s="248"/>
      <c r="C69" s="355" t="s">
        <v>25</v>
      </c>
      <c r="D69" s="356"/>
      <c r="E69" s="347"/>
      <c r="F69" s="120">
        <f>F63+F66-F67</f>
        <v>439513.21</v>
      </c>
      <c r="G69" s="120">
        <f t="shared" ref="G69:BE69" si="88">G63+G66-G67</f>
        <v>439513.21</v>
      </c>
      <c r="H69" s="120">
        <f t="shared" si="88"/>
        <v>439513.21</v>
      </c>
      <c r="I69" s="120">
        <f t="shared" si="88"/>
        <v>439513.21</v>
      </c>
      <c r="J69" s="120">
        <f t="shared" si="88"/>
        <v>439513.21</v>
      </c>
      <c r="K69" s="120">
        <f t="shared" si="88"/>
        <v>439513.21</v>
      </c>
      <c r="L69" s="120">
        <f t="shared" si="88"/>
        <v>439513.21</v>
      </c>
      <c r="M69" s="120">
        <f t="shared" si="88"/>
        <v>439513.21</v>
      </c>
      <c r="N69" s="120">
        <f t="shared" si="88"/>
        <v>439513.21</v>
      </c>
      <c r="O69" s="120">
        <f t="shared" si="88"/>
        <v>439513.21</v>
      </c>
      <c r="P69" s="120">
        <f t="shared" si="88"/>
        <v>439513.21</v>
      </c>
      <c r="Q69" s="120">
        <f t="shared" si="88"/>
        <v>439513.21</v>
      </c>
      <c r="R69" s="120">
        <f t="shared" si="88"/>
        <v>439513.21</v>
      </c>
      <c r="S69" s="120">
        <f t="shared" si="88"/>
        <v>439513.21</v>
      </c>
      <c r="T69" s="120">
        <f t="shared" si="88"/>
        <v>439513.21</v>
      </c>
      <c r="U69" s="120">
        <f t="shared" si="88"/>
        <v>439513.21</v>
      </c>
      <c r="V69" s="120">
        <f t="shared" si="88"/>
        <v>439513.21</v>
      </c>
      <c r="W69" s="120">
        <f t="shared" si="88"/>
        <v>439513.21</v>
      </c>
      <c r="X69" s="120">
        <f t="shared" si="88"/>
        <v>439513.21</v>
      </c>
      <c r="Y69" s="120">
        <f t="shared" si="88"/>
        <v>439513.21</v>
      </c>
      <c r="Z69" s="120">
        <f t="shared" si="88"/>
        <v>439513.21</v>
      </c>
      <c r="AA69" s="120">
        <f t="shared" si="88"/>
        <v>439513.21</v>
      </c>
      <c r="AB69" s="120">
        <f t="shared" si="88"/>
        <v>439513.21</v>
      </c>
      <c r="AC69" s="120">
        <f t="shared" si="88"/>
        <v>439513.21</v>
      </c>
      <c r="AD69" s="120">
        <f t="shared" si="88"/>
        <v>439513.21</v>
      </c>
      <c r="AE69" s="120">
        <f t="shared" si="88"/>
        <v>439513.21</v>
      </c>
      <c r="AF69" s="120">
        <f t="shared" si="88"/>
        <v>2301513.21</v>
      </c>
      <c r="AG69" s="120">
        <f t="shared" si="88"/>
        <v>2301513.21</v>
      </c>
      <c r="AH69" s="120">
        <f t="shared" si="88"/>
        <v>2301513.21</v>
      </c>
      <c r="AI69" s="120">
        <f t="shared" si="88"/>
        <v>3101513.21</v>
      </c>
      <c r="AJ69" s="120">
        <f t="shared" si="88"/>
        <v>3101513.21</v>
      </c>
      <c r="AK69" s="120">
        <f t="shared" si="88"/>
        <v>3101513.21</v>
      </c>
      <c r="AL69" s="120">
        <f t="shared" si="88"/>
        <v>3101513.21</v>
      </c>
      <c r="AM69" s="120">
        <f t="shared" si="88"/>
        <v>3101513.21</v>
      </c>
      <c r="AN69" s="120">
        <f t="shared" si="88"/>
        <v>3101513.21</v>
      </c>
      <c r="AO69" s="120">
        <f t="shared" si="88"/>
        <v>3101513.21</v>
      </c>
      <c r="AP69" s="120">
        <f t="shared" si="88"/>
        <v>3401513.21</v>
      </c>
      <c r="AQ69" s="120">
        <f t="shared" si="88"/>
        <v>3501513.21</v>
      </c>
      <c r="AR69" s="120">
        <f t="shared" si="88"/>
        <v>3901513.21</v>
      </c>
      <c r="AS69" s="120">
        <f t="shared" si="88"/>
        <v>3901513.21</v>
      </c>
      <c r="AT69" s="120">
        <f t="shared" si="88"/>
        <v>3901513.21</v>
      </c>
      <c r="AU69" s="120">
        <f t="shared" si="88"/>
        <v>3901513.21</v>
      </c>
      <c r="AV69" s="120">
        <f t="shared" si="88"/>
        <v>3901513.21</v>
      </c>
      <c r="AW69" s="120">
        <f t="shared" si="88"/>
        <v>3301513.21</v>
      </c>
      <c r="AX69" s="120">
        <f t="shared" si="88"/>
        <v>3301513.21</v>
      </c>
      <c r="AY69" s="120">
        <f t="shared" si="88"/>
        <v>3301513.21</v>
      </c>
      <c r="AZ69" s="120">
        <f t="shared" si="88"/>
        <v>3051513.21</v>
      </c>
      <c r="BA69" s="120">
        <f t="shared" si="88"/>
        <v>3051513.21</v>
      </c>
      <c r="BB69" s="120">
        <f t="shared" si="88"/>
        <v>3051513.21</v>
      </c>
      <c r="BC69" s="120">
        <f t="shared" si="88"/>
        <v>3051513.21</v>
      </c>
      <c r="BD69" s="120">
        <f t="shared" si="88"/>
        <v>3051513.21</v>
      </c>
      <c r="BE69" s="120">
        <f t="shared" si="88"/>
        <v>3051513.21</v>
      </c>
    </row>
    <row r="70" spans="1:57" ht="13.5" thickTop="1"/>
    <row r="72" spans="1:57" ht="13.5" thickBot="1"/>
    <row r="73" spans="1:57" ht="48" customHeight="1" thickTop="1" thickBot="1">
      <c r="F73" s="269" t="str">
        <f ca="1">IF(AND(WEEKNUM(TODAY()),F69&gt;300000),"Remboursement LTI",IF(AND(WEEKNUM(TODAY()),F69&lt;50000),"Attention aux paiements cette semaine","GOOD"))</f>
        <v>Remboursement LTI</v>
      </c>
      <c r="G73" s="269" t="str">
        <f t="shared" ref="G73:BE73" ca="1" si="89">IF(AND(WEEKNUM(TODAY()),G69&gt;300000),"Remboursement LTI",IF(AND(WEEKNUM(TODAY()),G69&lt;50000),"Attention aux paiements cette semaine","GOOD"))</f>
        <v>Remboursement LTI</v>
      </c>
      <c r="H73" s="269" t="str">
        <f t="shared" ca="1" si="89"/>
        <v>Remboursement LTI</v>
      </c>
      <c r="I73" s="269" t="str">
        <f t="shared" ca="1" si="89"/>
        <v>Remboursement LTI</v>
      </c>
      <c r="J73" s="269" t="str">
        <f t="shared" ca="1" si="89"/>
        <v>Remboursement LTI</v>
      </c>
      <c r="K73" s="269" t="str">
        <f t="shared" ca="1" si="89"/>
        <v>Remboursement LTI</v>
      </c>
      <c r="L73" s="269" t="str">
        <f t="shared" ca="1" si="89"/>
        <v>Remboursement LTI</v>
      </c>
      <c r="M73" s="269" t="str">
        <f t="shared" ca="1" si="89"/>
        <v>Remboursement LTI</v>
      </c>
      <c r="N73" s="269" t="str">
        <f t="shared" ca="1" si="89"/>
        <v>Remboursement LTI</v>
      </c>
      <c r="O73" s="269" t="str">
        <f t="shared" ca="1" si="89"/>
        <v>Remboursement LTI</v>
      </c>
      <c r="P73" s="269" t="str">
        <f t="shared" ca="1" si="89"/>
        <v>Remboursement LTI</v>
      </c>
      <c r="Q73" s="269" t="str">
        <f t="shared" ca="1" si="89"/>
        <v>Remboursement LTI</v>
      </c>
      <c r="R73" s="269" t="str">
        <f t="shared" ca="1" si="89"/>
        <v>Remboursement LTI</v>
      </c>
      <c r="S73" s="269" t="str">
        <f t="shared" ca="1" si="89"/>
        <v>Remboursement LTI</v>
      </c>
      <c r="T73" s="269" t="str">
        <f t="shared" ca="1" si="89"/>
        <v>Remboursement LTI</v>
      </c>
      <c r="U73" s="269" t="str">
        <f t="shared" ca="1" si="89"/>
        <v>Remboursement LTI</v>
      </c>
      <c r="V73" s="269" t="str">
        <f t="shared" ca="1" si="89"/>
        <v>Remboursement LTI</v>
      </c>
      <c r="W73" s="269" t="str">
        <f t="shared" ca="1" si="89"/>
        <v>Remboursement LTI</v>
      </c>
      <c r="X73" s="269" t="str">
        <f t="shared" ca="1" si="89"/>
        <v>Remboursement LTI</v>
      </c>
      <c r="Y73" s="269" t="str">
        <f t="shared" ca="1" si="89"/>
        <v>Remboursement LTI</v>
      </c>
      <c r="Z73" s="269" t="str">
        <f t="shared" ca="1" si="89"/>
        <v>Remboursement LTI</v>
      </c>
      <c r="AA73" s="269" t="str">
        <f t="shared" ca="1" si="89"/>
        <v>Remboursement LTI</v>
      </c>
      <c r="AB73" s="269" t="str">
        <f t="shared" ca="1" si="89"/>
        <v>Remboursement LTI</v>
      </c>
      <c r="AC73" s="269" t="str">
        <f t="shared" ca="1" si="89"/>
        <v>Remboursement LTI</v>
      </c>
      <c r="AD73" s="269" t="str">
        <f t="shared" ca="1" si="89"/>
        <v>Remboursement LTI</v>
      </c>
      <c r="AE73" s="269" t="str">
        <f t="shared" ca="1" si="89"/>
        <v>Remboursement LTI</v>
      </c>
      <c r="AF73" s="269" t="str">
        <f t="shared" ca="1" si="89"/>
        <v>Remboursement LTI</v>
      </c>
      <c r="AG73" s="269" t="str">
        <f t="shared" ca="1" si="89"/>
        <v>Remboursement LTI</v>
      </c>
      <c r="AH73" s="269" t="str">
        <f t="shared" ca="1" si="89"/>
        <v>Remboursement LTI</v>
      </c>
      <c r="AI73" s="269" t="str">
        <f t="shared" ca="1" si="89"/>
        <v>Remboursement LTI</v>
      </c>
      <c r="AJ73" s="269" t="str">
        <f t="shared" ca="1" si="89"/>
        <v>Remboursement LTI</v>
      </c>
      <c r="AK73" s="269" t="str">
        <f t="shared" ca="1" si="89"/>
        <v>Remboursement LTI</v>
      </c>
      <c r="AL73" s="269" t="str">
        <f t="shared" ca="1" si="89"/>
        <v>Remboursement LTI</v>
      </c>
      <c r="AM73" s="269" t="str">
        <f t="shared" ca="1" si="89"/>
        <v>Remboursement LTI</v>
      </c>
      <c r="AN73" s="269" t="str">
        <f t="shared" ca="1" si="89"/>
        <v>Remboursement LTI</v>
      </c>
      <c r="AO73" s="269" t="str">
        <f t="shared" ca="1" si="89"/>
        <v>Remboursement LTI</v>
      </c>
      <c r="AP73" s="269" t="str">
        <f t="shared" ca="1" si="89"/>
        <v>Remboursement LTI</v>
      </c>
      <c r="AQ73" s="269" t="str">
        <f t="shared" ca="1" si="89"/>
        <v>Remboursement LTI</v>
      </c>
      <c r="AR73" s="269" t="str">
        <f t="shared" ca="1" si="89"/>
        <v>Remboursement LTI</v>
      </c>
      <c r="AS73" s="269" t="str">
        <f t="shared" ca="1" si="89"/>
        <v>Remboursement LTI</v>
      </c>
      <c r="AT73" s="269" t="str">
        <f t="shared" ca="1" si="89"/>
        <v>Remboursement LTI</v>
      </c>
      <c r="AU73" s="269" t="str">
        <f t="shared" ca="1" si="89"/>
        <v>Remboursement LTI</v>
      </c>
      <c r="AV73" s="269" t="str">
        <f t="shared" ca="1" si="89"/>
        <v>Remboursement LTI</v>
      </c>
      <c r="AW73" s="269" t="str">
        <f t="shared" ca="1" si="89"/>
        <v>Remboursement LTI</v>
      </c>
      <c r="AX73" s="269" t="str">
        <f t="shared" ca="1" si="89"/>
        <v>Remboursement LTI</v>
      </c>
      <c r="AY73" s="269" t="str">
        <f t="shared" ca="1" si="89"/>
        <v>Remboursement LTI</v>
      </c>
      <c r="AZ73" s="269" t="str">
        <f t="shared" ca="1" si="89"/>
        <v>Remboursement LTI</v>
      </c>
      <c r="BA73" s="269" t="str">
        <f t="shared" ca="1" si="89"/>
        <v>Remboursement LTI</v>
      </c>
      <c r="BB73" s="269" t="str">
        <f t="shared" ca="1" si="89"/>
        <v>Remboursement LTI</v>
      </c>
      <c r="BC73" s="269" t="str">
        <f t="shared" ca="1" si="89"/>
        <v>Remboursement LTI</v>
      </c>
      <c r="BD73" s="269" t="str">
        <f t="shared" ca="1" si="89"/>
        <v>Remboursement LTI</v>
      </c>
      <c r="BE73" s="269" t="str">
        <f t="shared" ca="1" si="89"/>
        <v>Remboursement LTI</v>
      </c>
    </row>
    <row r="74" spans="1:57" ht="13.5" thickTop="1"/>
  </sheetData>
  <dataConsolidate topLabels="1">
    <dataRefs count="1">
      <dataRef ref="D70:BD77" sheet="Prévisionnel" r:id="rId1"/>
    </dataRefs>
  </dataConsolidate>
  <customSheetViews>
    <customSheetView guid="{1021C3AB-039D-437E-A17E-9A06BC868023}" scale="70" showGridLines="0" fitToPage="1" hiddenRows="1" hiddenColumns="1">
      <pane xSplit="4" ySplit="6" topLeftCell="F46" activePane="bottomRight" state="frozen"/>
      <selection pane="bottomRight" activeCell="H121" sqref="H121"/>
      <pageMargins left="0.25" right="0.25" top="0.75" bottom="0.75" header="0.3" footer="0.3"/>
      <pageSetup paperSize="8" scale="57" fitToWidth="3" orientation="landscape" r:id="rId2"/>
      <headerFooter alignWithMargins="0"/>
    </customSheetView>
  </customSheetViews>
  <mergeCells count="103">
    <mergeCell ref="DT54:DU54"/>
    <mergeCell ref="DT55:DU55"/>
    <mergeCell ref="DT56:DU56"/>
    <mergeCell ref="DT60:DU60"/>
    <mergeCell ref="DT43:DU43"/>
    <mergeCell ref="DT44:DU44"/>
    <mergeCell ref="DT48:DU48"/>
    <mergeCell ref="DT50:DU50"/>
    <mergeCell ref="DT51:DU51"/>
    <mergeCell ref="DT37:DU37"/>
    <mergeCell ref="DT39:DU39"/>
    <mergeCell ref="DT40:DU40"/>
    <mergeCell ref="DT41:DU41"/>
    <mergeCell ref="DT42:DU42"/>
    <mergeCell ref="DT26:DU26"/>
    <mergeCell ref="DT28:DU28"/>
    <mergeCell ref="DT31:DU31"/>
    <mergeCell ref="DT32:DU32"/>
    <mergeCell ref="DT33:DU33"/>
    <mergeCell ref="DT19:DU19"/>
    <mergeCell ref="DT20:DU20"/>
    <mergeCell ref="DT21:DU21"/>
    <mergeCell ref="DT23:DU23"/>
    <mergeCell ref="DT24:DU24"/>
    <mergeCell ref="DT9:DU9"/>
    <mergeCell ref="DT11:DU11"/>
    <mergeCell ref="DT16:DU16"/>
    <mergeCell ref="DT17:DU17"/>
    <mergeCell ref="DT18:DU18"/>
    <mergeCell ref="BO19:BP19"/>
    <mergeCell ref="BO20:BP20"/>
    <mergeCell ref="BO21:BP21"/>
    <mergeCell ref="C23:D23"/>
    <mergeCell ref="C24:D24"/>
    <mergeCell ref="C20:D20"/>
    <mergeCell ref="BO23:BP23"/>
    <mergeCell ref="BO24:BP24"/>
    <mergeCell ref="BN16:BN28"/>
    <mergeCell ref="BO26:BP26"/>
    <mergeCell ref="BO28:BP28"/>
    <mergeCell ref="C27:D27"/>
    <mergeCell ref="C22:D22"/>
    <mergeCell ref="C26:D26"/>
    <mergeCell ref="C28:D28"/>
    <mergeCell ref="BO27:BP27"/>
    <mergeCell ref="C31:D31"/>
    <mergeCell ref="C37:D37"/>
    <mergeCell ref="BN39:BN51"/>
    <mergeCell ref="BO43:BP43"/>
    <mergeCell ref="BO44:BP44"/>
    <mergeCell ref="BO48:BP48"/>
    <mergeCell ref="BO50:BP50"/>
    <mergeCell ref="C44:D44"/>
    <mergeCell ref="C45:D45"/>
    <mergeCell ref="C48:D48"/>
    <mergeCell ref="C50:D50"/>
    <mergeCell ref="C51:D51"/>
    <mergeCell ref="C33:D33"/>
    <mergeCell ref="BO31:BP31"/>
    <mergeCell ref="BO32:BP32"/>
    <mergeCell ref="BO33:BP33"/>
    <mergeCell ref="BO51:BP51"/>
    <mergeCell ref="BO37:BP37"/>
    <mergeCell ref="BO39:BP39"/>
    <mergeCell ref="BO40:BP40"/>
    <mergeCell ref="BO41:BP41"/>
    <mergeCell ref="BO42:BP42"/>
    <mergeCell ref="C32:D32"/>
    <mergeCell ref="A63:A69"/>
    <mergeCell ref="C63:D63"/>
    <mergeCell ref="C66:C67"/>
    <mergeCell ref="C69:D69"/>
    <mergeCell ref="BO9:BP9"/>
    <mergeCell ref="BO11:BP11"/>
    <mergeCell ref="BO16:BP16"/>
    <mergeCell ref="BO17:BP17"/>
    <mergeCell ref="BO18:BP18"/>
    <mergeCell ref="C9:D9"/>
    <mergeCell ref="C11:D11"/>
    <mergeCell ref="A39:A51"/>
    <mergeCell ref="C39:D39"/>
    <mergeCell ref="C40:D40"/>
    <mergeCell ref="C41:D41"/>
    <mergeCell ref="C42:D42"/>
    <mergeCell ref="C43:D43"/>
    <mergeCell ref="A13:A28"/>
    <mergeCell ref="C16:D16"/>
    <mergeCell ref="C17:D17"/>
    <mergeCell ref="C18:D18"/>
    <mergeCell ref="C19:D19"/>
    <mergeCell ref="C21:D21"/>
    <mergeCell ref="BH51:BI51"/>
    <mergeCell ref="BH52:BI52"/>
    <mergeCell ref="C54:D54"/>
    <mergeCell ref="C59:D59"/>
    <mergeCell ref="C60:D60"/>
    <mergeCell ref="C55:D55"/>
    <mergeCell ref="C56:D56"/>
    <mergeCell ref="A59:A60"/>
    <mergeCell ref="BO60:BP60"/>
    <mergeCell ref="BO54:BP54"/>
    <mergeCell ref="BO55:BP55"/>
    <mergeCell ref="BO56:BP56"/>
  </mergeCells>
  <conditionalFormatting sqref="BQ5:DP5">
    <cfRule type="timePeriod" dxfId="4" priority="5" stopIfTrue="1" timePeriod="thisWeek">
      <formula>AND(TODAY()-ROUNDDOWN(BQ5,0)&lt;=WEEKDAY(TODAY())-1,ROUNDDOWN(BQ5,0)-TODAY()&lt;=7-WEEKDAY(TODAY()))</formula>
    </cfRule>
  </conditionalFormatting>
  <conditionalFormatting sqref="BQ5">
    <cfRule type="timePeriod" dxfId="3" priority="6" stopIfTrue="1" timePeriod="thisWeek">
      <formula>AND(TODAY()-ROUNDDOWN(BQ5,0)&lt;=WEEKDAY(TODAY())-1,ROUNDDOWN(BQ5,0)-TODAY()&lt;=7-WEEKDAY(TODAY()))</formula>
    </cfRule>
  </conditionalFormatting>
  <conditionalFormatting sqref="F73:BE73">
    <cfRule type="containsText" dxfId="2" priority="1" operator="containsText" text="Attention aux paiements cette semaine">
      <formula>NOT(ISERROR(SEARCH("Attention aux paiements cette semaine",F73)))</formula>
    </cfRule>
    <cfRule type="containsText" dxfId="1" priority="2" operator="containsText" text="RAF">
      <formula>NOT(ISERROR(SEARCH("RAF",F73)))</formula>
    </cfRule>
    <cfRule type="containsText" dxfId="0" priority="3" operator="containsText" text="Remboursement LTI">
      <formula>NOT(ISERROR(SEARCH("Remboursement LTI",F73)))</formula>
    </cfRule>
  </conditionalFormatting>
  <dataValidations disablePrompts="1" count="2">
    <dataValidation type="list" allowBlank="1" showInputMessage="1" showErrorMessage="1" sqref="D2">
      <formula1>"2013,2014,2015,2016,2017,2018,2019,2020"</formula1>
    </dataValidation>
    <dataValidation type="list" allowBlank="1" showInputMessage="1" showErrorMessage="1" sqref="DV9:FU9 F9:BE9 BQ9:DP9">
      <formula1>$BI$8:$BI$8</formula1>
    </dataValidation>
  </dataValidations>
  <pageMargins left="0.23622047244094491" right="0.23622047244094491" top="0.74803149606299213" bottom="0.74803149606299213" header="0.31496062992125984" footer="0.31496062992125984"/>
  <pageSetup paperSize="8" scale="58" fitToWidth="3" orientation="landscape" r:id="rId3"/>
  <headerFooter alignWithMargins="0"/>
  <ignoredErrors>
    <ignoredError sqref="F56:G57 U33:V33 J60 BG39 BG41:BG51 BG28 W63 W7:AB7 AF63:AH63 F33:H33 F7:G7 Y33:AB33 Z56:AC56 M60 K33 AD33:AG33 AE56 U60 AI7 AD7:AG7 AI33:AJ33 AL7:AP7 AM33:AM34 BG31:BG33 AO63 AR63 I63 AY7 BG55:BG57 K56:L56 BA60 BB7 BA33 BQ7 DR41:DR57 EF37 DV37 BO9 DV60:EA60 DV56 DV54 DV48 DV7 BQ29:DP57 BQ59:DP60 BQ58:BV58 BX58:DP58 F58 M33:N33 N56:O56 Q33 R7 U7 DR28:DR39 DV31:DV33 ED7:EH7 V56 X60 FO60 AG56 AL34 AM56:BF56 AR7:AU7 AP34:AW34 AQ33:AV33 F60:G65 BF55 DR11:DR26 BQ11:DP15 BG23:BG26 BQ17:DP17 BQ16 BS16:DP16 BQ19:DP26 BQ18:DD18 DF18:DP18" unlockedFormula="1"/>
    <ignoredError sqref="BG40 DR40" formula="1" unlockedFormula="1"/>
    <ignoredError sqref="BG16:BG22" formulaRange="1" unlockedFormula="1"/>
    <ignoredError sqref="AF60" formula="1"/>
  </ignoredErrors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231"/>
  <sheetViews>
    <sheetView showGridLines="0" zoomScale="85" zoomScaleNormal="85" workbookViewId="0">
      <selection activeCell="D17" sqref="D17"/>
    </sheetView>
  </sheetViews>
  <sheetFormatPr baseColWidth="10" defaultRowHeight="12.75" outlineLevelRow="1"/>
  <cols>
    <col min="1" max="1" width="3" style="2" customWidth="1"/>
    <col min="2" max="2" width="29.140625" style="2" customWidth="1"/>
    <col min="3" max="3" width="14.42578125" style="11" customWidth="1"/>
    <col min="4" max="4" width="14.5703125" style="11" bestFit="1" customWidth="1"/>
    <col min="5" max="14" width="14.42578125" style="11" customWidth="1"/>
    <col min="15" max="15" width="11.85546875" style="2" bestFit="1" customWidth="1"/>
    <col min="16" max="23" width="11.42578125" style="2"/>
    <col min="24" max="24" width="14.140625" style="10" bestFit="1" customWidth="1"/>
    <col min="25" max="25" width="14.7109375" style="10" bestFit="1" customWidth="1"/>
    <col min="26" max="26" width="11.42578125" style="10"/>
    <col min="27" max="38" width="13.85546875" style="2" bestFit="1" customWidth="1"/>
    <col min="39" max="16384" width="11.42578125" style="2"/>
  </cols>
  <sheetData>
    <row r="1" spans="2:26">
      <c r="B1" s="1" t="s">
        <v>43</v>
      </c>
      <c r="X1" s="2"/>
      <c r="Y1" s="2"/>
      <c r="Z1" s="2"/>
    </row>
    <row r="2" spans="2:26">
      <c r="B2" s="2" t="s">
        <v>28</v>
      </c>
      <c r="C2" s="30">
        <v>2015</v>
      </c>
      <c r="X2" s="2"/>
      <c r="Y2" s="2"/>
      <c r="Z2" s="2"/>
    </row>
    <row r="3" spans="2:26">
      <c r="W3" s="320" t="s">
        <v>45</v>
      </c>
      <c r="X3" s="320" t="s">
        <v>65</v>
      </c>
      <c r="Y3" s="320" t="s">
        <v>66</v>
      </c>
      <c r="Z3" s="2"/>
    </row>
    <row r="4" spans="2:26">
      <c r="B4" s="1" t="s">
        <v>71</v>
      </c>
      <c r="W4" s="321">
        <v>42004</v>
      </c>
      <c r="X4" s="322"/>
      <c r="Y4" s="322"/>
    </row>
    <row r="5" spans="2:26">
      <c r="C5" s="35">
        <f>DATEVALUE("Janv"&amp;Annéebudg)</f>
        <v>42005</v>
      </c>
      <c r="D5" s="35">
        <f>EDATE(C5,1)</f>
        <v>42036</v>
      </c>
      <c r="E5" s="35">
        <f t="shared" ref="E5:N5" si="0">EDATE(D5,1)</f>
        <v>42064</v>
      </c>
      <c r="F5" s="35">
        <f t="shared" si="0"/>
        <v>42095</v>
      </c>
      <c r="G5" s="35">
        <f t="shared" si="0"/>
        <v>42125</v>
      </c>
      <c r="H5" s="35">
        <f t="shared" si="0"/>
        <v>42156</v>
      </c>
      <c r="I5" s="35">
        <f t="shared" si="0"/>
        <v>42186</v>
      </c>
      <c r="J5" s="35">
        <f t="shared" si="0"/>
        <v>42217</v>
      </c>
      <c r="K5" s="35">
        <f t="shared" si="0"/>
        <v>42248</v>
      </c>
      <c r="L5" s="35">
        <f t="shared" si="0"/>
        <v>42278</v>
      </c>
      <c r="M5" s="35">
        <f t="shared" si="0"/>
        <v>42309</v>
      </c>
      <c r="N5" s="35">
        <f t="shared" si="0"/>
        <v>42339</v>
      </c>
      <c r="W5" s="321">
        <v>42035</v>
      </c>
      <c r="X5" s="322">
        <v>143267.34</v>
      </c>
      <c r="Y5" s="322">
        <v>443178.21</v>
      </c>
    </row>
    <row r="6" spans="2:26">
      <c r="B6" s="2" t="s">
        <v>67</v>
      </c>
      <c r="C6" s="42">
        <f t="shared" ref="C6:N6" ca="1" si="1">IF(NOW()&gt;=EOMONTH(C22,0),SUMIF($W$4:$W$10038,EOMONTH(C5,0),$Y$4:$Y$10038),"")</f>
        <v>443178.21</v>
      </c>
      <c r="D6" s="42">
        <f t="shared" ca="1" si="1"/>
        <v>846098.21</v>
      </c>
      <c r="E6" s="42">
        <f t="shared" ca="1" si="1"/>
        <v>1048583.8</v>
      </c>
      <c r="F6" s="42">
        <f t="shared" ca="1" si="1"/>
        <v>1221604.05</v>
      </c>
      <c r="G6" s="42">
        <f t="shared" ca="1" si="1"/>
        <v>2624203.83</v>
      </c>
      <c r="H6" s="42">
        <f t="shared" ca="1" si="1"/>
        <v>3070667.68</v>
      </c>
      <c r="I6" s="42">
        <f t="shared" ca="1" si="1"/>
        <v>6034910.9400000004</v>
      </c>
      <c r="J6" s="42">
        <f t="shared" ca="1" si="1"/>
        <v>6092998.7400000002</v>
      </c>
      <c r="K6" s="42">
        <f t="shared" ca="1" si="1"/>
        <v>7014223.8099999996</v>
      </c>
      <c r="L6" s="42">
        <f t="shared" ca="1" si="1"/>
        <v>8355185.0099999998</v>
      </c>
      <c r="M6" s="42" t="str">
        <f t="shared" ca="1" si="1"/>
        <v/>
      </c>
      <c r="N6" s="42" t="str">
        <f t="shared" ca="1" si="1"/>
        <v/>
      </c>
      <c r="W6" s="321">
        <v>42063</v>
      </c>
      <c r="X6" s="322">
        <v>306668.93</v>
      </c>
      <c r="Y6" s="322">
        <v>846098.21</v>
      </c>
    </row>
    <row r="7" spans="2:26">
      <c r="B7" s="2" t="s">
        <v>68</v>
      </c>
      <c r="C7" s="42">
        <f t="shared" ref="C7:N7" ca="1" si="2">IF(NOW()&gt;=EOMONTH(C22,0),SUMIF($W$4:$W$10038,EOMONTH(C5,0),$X$4:$X$10038),"")</f>
        <v>143267.34</v>
      </c>
      <c r="D7" s="42">
        <f t="shared" ca="1" si="2"/>
        <v>306668.93</v>
      </c>
      <c r="E7" s="42">
        <f t="shared" ca="1" si="2"/>
        <v>598942.73</v>
      </c>
      <c r="F7" s="42">
        <f t="shared" ca="1" si="2"/>
        <v>1014830.66</v>
      </c>
      <c r="G7" s="42">
        <f t="shared" ca="1" si="2"/>
        <v>1664721.07</v>
      </c>
      <c r="H7" s="42">
        <f t="shared" ca="1" si="2"/>
        <v>2295044.2200000002</v>
      </c>
      <c r="I7" s="42">
        <f t="shared" ca="1" si="2"/>
        <v>5852992.8300000001</v>
      </c>
      <c r="J7" s="42">
        <f t="shared" ca="1" si="2"/>
        <v>5874442.2000000002</v>
      </c>
      <c r="K7" s="42">
        <f t="shared" ca="1" si="2"/>
        <v>6606192.4699999997</v>
      </c>
      <c r="L7" s="42">
        <f t="shared" ca="1" si="2"/>
        <v>7564951.6600000001</v>
      </c>
      <c r="M7" s="42" t="str">
        <f t="shared" ca="1" si="2"/>
        <v/>
      </c>
      <c r="N7" s="42" t="str">
        <f t="shared" ca="1" si="2"/>
        <v/>
      </c>
      <c r="W7" s="321">
        <v>42094</v>
      </c>
      <c r="X7" s="322">
        <v>598942.73</v>
      </c>
      <c r="Y7" s="322">
        <v>1048583.8</v>
      </c>
    </row>
    <row r="8" spans="2:26"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W8" s="321">
        <v>42124</v>
      </c>
      <c r="X8" s="322">
        <v>1014830.66</v>
      </c>
      <c r="Y8" s="322">
        <v>1221604.05</v>
      </c>
    </row>
    <row r="9" spans="2:26" ht="13.5" thickBot="1"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W9" s="321">
        <v>42155</v>
      </c>
      <c r="X9" s="322">
        <v>1664721.07</v>
      </c>
      <c r="Y9" s="322">
        <v>2624203.83</v>
      </c>
    </row>
    <row r="10" spans="2:26">
      <c r="B10" s="4" t="s">
        <v>37</v>
      </c>
      <c r="C10" s="12">
        <f ca="1">IFERROR(C6-C23-C26,"")</f>
        <v>3665</v>
      </c>
      <c r="D10" s="12">
        <f t="shared" ref="D10:N10" ca="1" si="3">IFERROR(D6-C6-D26,"")</f>
        <v>402919.99999999994</v>
      </c>
      <c r="E10" s="12">
        <f t="shared" ca="1" si="3"/>
        <v>202485.59000000008</v>
      </c>
      <c r="F10" s="12">
        <f t="shared" ca="1" si="3"/>
        <v>173020.25</v>
      </c>
      <c r="G10" s="12">
        <f t="shared" ca="1" si="3"/>
        <v>1402599.78</v>
      </c>
      <c r="H10" s="12">
        <f t="shared" ca="1" si="3"/>
        <v>446463.85000000009</v>
      </c>
      <c r="I10" s="12">
        <f t="shared" ca="1" si="3"/>
        <v>2964243.2600000002</v>
      </c>
      <c r="J10" s="12">
        <f t="shared" ca="1" si="3"/>
        <v>58087.799999999814</v>
      </c>
      <c r="K10" s="12">
        <f t="shared" ca="1" si="3"/>
        <v>921225.06999999937</v>
      </c>
      <c r="L10" s="12">
        <f t="shared" ca="1" si="3"/>
        <v>1340961.2000000002</v>
      </c>
      <c r="M10" s="12" t="str">
        <f t="shared" ca="1" si="3"/>
        <v/>
      </c>
      <c r="N10" s="12" t="str">
        <f t="shared" ca="1" si="3"/>
        <v/>
      </c>
      <c r="W10" s="321">
        <v>42185</v>
      </c>
      <c r="X10" s="322">
        <v>2295044.2200000002</v>
      </c>
      <c r="Y10" s="322">
        <v>3070667.68</v>
      </c>
    </row>
    <row r="11" spans="2:26">
      <c r="B11" s="5" t="s">
        <v>90</v>
      </c>
      <c r="C11" s="13">
        <f ca="1">IFERROR(C7-C27-C30,"")</f>
        <v>143267.34</v>
      </c>
      <c r="D11" s="13">
        <f t="shared" ref="D11:N11" ca="1" si="4">IFERROR(D7-C7-D27-D30,"")</f>
        <v>163401.59</v>
      </c>
      <c r="E11" s="13">
        <f t="shared" ca="1" si="4"/>
        <v>292273.8</v>
      </c>
      <c r="F11" s="13">
        <f t="shared" ca="1" si="4"/>
        <v>415887.93000000005</v>
      </c>
      <c r="G11" s="13">
        <f t="shared" ca="1" si="4"/>
        <v>649890.41</v>
      </c>
      <c r="H11" s="13">
        <f t="shared" ca="1" si="4"/>
        <v>630323.15000000014</v>
      </c>
      <c r="I11" s="13">
        <f t="shared" ca="1" si="4"/>
        <v>3557948.61</v>
      </c>
      <c r="J11" s="13">
        <f t="shared" ca="1" si="4"/>
        <v>21449.370000000112</v>
      </c>
      <c r="K11" s="13">
        <f t="shared" ca="1" si="4"/>
        <v>731750.26999999955</v>
      </c>
      <c r="L11" s="13">
        <f t="shared" ca="1" si="4"/>
        <v>958759.19000000041</v>
      </c>
      <c r="M11" s="13" t="str">
        <f t="shared" ca="1" si="4"/>
        <v/>
      </c>
      <c r="N11" s="13" t="str">
        <f t="shared" ca="1" si="4"/>
        <v/>
      </c>
      <c r="W11" s="321">
        <v>42216</v>
      </c>
      <c r="X11" s="322">
        <v>5852992.8300000001</v>
      </c>
      <c r="Y11" s="322">
        <v>6034910.9400000004</v>
      </c>
    </row>
    <row r="12" spans="2:26">
      <c r="B12" s="25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W12" s="321">
        <v>42247</v>
      </c>
      <c r="X12" s="322">
        <v>5874442.2000000002</v>
      </c>
      <c r="Y12" s="322">
        <v>6092998.7400000002</v>
      </c>
    </row>
    <row r="13" spans="2:26" ht="13.5" thickBot="1">
      <c r="B13" s="6" t="s">
        <v>38</v>
      </c>
      <c r="C13" s="14">
        <f t="shared" ref="C13:L13" ca="1" si="5">IFERROR(C10-C11,"")</f>
        <v>-139602.34</v>
      </c>
      <c r="D13" s="14">
        <f t="shared" ca="1" si="5"/>
        <v>239518.40999999995</v>
      </c>
      <c r="E13" s="14">
        <f t="shared" ca="1" si="5"/>
        <v>-89788.209999999905</v>
      </c>
      <c r="F13" s="14">
        <f t="shared" ca="1" si="5"/>
        <v>-242867.68000000005</v>
      </c>
      <c r="G13" s="14">
        <f t="shared" ca="1" si="5"/>
        <v>752709.37</v>
      </c>
      <c r="H13" s="14">
        <f t="shared" ca="1" si="5"/>
        <v>-183859.30000000005</v>
      </c>
      <c r="I13" s="14">
        <f t="shared" ca="1" si="5"/>
        <v>-593705.34999999963</v>
      </c>
      <c r="J13" s="14">
        <f t="shared" ca="1" si="5"/>
        <v>36638.429999999702</v>
      </c>
      <c r="K13" s="14">
        <f t="shared" ca="1" si="5"/>
        <v>189474.79999999981</v>
      </c>
      <c r="L13" s="14">
        <f t="shared" ca="1" si="5"/>
        <v>382202.00999999978</v>
      </c>
      <c r="M13" s="14" t="str">
        <f t="shared" ref="M13:N13" ca="1" si="6">IFERROR(M10-M11,"")</f>
        <v/>
      </c>
      <c r="N13" s="14" t="str">
        <f t="shared" ca="1" si="6"/>
        <v/>
      </c>
      <c r="U13" s="10"/>
      <c r="W13" s="321">
        <v>42277</v>
      </c>
      <c r="X13" s="322">
        <v>6606192.4699999997</v>
      </c>
      <c r="Y13" s="322">
        <v>7014223.8099999996</v>
      </c>
    </row>
    <row r="14" spans="2:26">
      <c r="B14" s="59" t="s">
        <v>36</v>
      </c>
      <c r="C14" s="60">
        <f t="shared" ref="C14:L14" ca="1" si="7">IFERROR(C10/C11,"")</f>
        <v>2.5581545661418716E-2</v>
      </c>
      <c r="D14" s="60">
        <f t="shared" ca="1" si="7"/>
        <v>2.4658266789203211</v>
      </c>
      <c r="E14" s="60">
        <f t="shared" ca="1" si="7"/>
        <v>0.69279418818929406</v>
      </c>
      <c r="F14" s="60">
        <f t="shared" ca="1" si="7"/>
        <v>0.41602613954196743</v>
      </c>
      <c r="G14" s="60">
        <f t="shared" ca="1" si="7"/>
        <v>2.1582096895382716</v>
      </c>
      <c r="H14" s="60">
        <f t="shared" ca="1" si="7"/>
        <v>0.70830945999682859</v>
      </c>
      <c r="I14" s="60">
        <f t="shared" ca="1" si="7"/>
        <v>0.83313267978876182</v>
      </c>
      <c r="J14" s="60">
        <f t="shared" ca="1" si="7"/>
        <v>2.7081354836994986</v>
      </c>
      <c r="K14" s="60">
        <f t="shared" ca="1" si="7"/>
        <v>1.2589336933213566</v>
      </c>
      <c r="L14" s="60">
        <f t="shared" ca="1" si="7"/>
        <v>1.3986423431310209</v>
      </c>
      <c r="M14" s="60" t="str">
        <f t="shared" ref="M14:N14" ca="1" si="8">IFERROR(M10/M11,"")</f>
        <v/>
      </c>
      <c r="N14" s="60" t="str">
        <f t="shared" ca="1" si="8"/>
        <v/>
      </c>
      <c r="W14" s="321">
        <v>42308</v>
      </c>
      <c r="X14" s="322">
        <v>7564951.6600000001</v>
      </c>
      <c r="Y14" s="322">
        <v>8355185.0099999998</v>
      </c>
    </row>
    <row r="15" spans="2:26" s="3" customFormat="1" ht="15" customHeight="1" thickBot="1">
      <c r="B15" s="4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9"/>
      <c r="W15" s="321">
        <v>42338</v>
      </c>
      <c r="X15" s="322"/>
      <c r="Y15" s="322"/>
      <c r="Z15" s="9"/>
    </row>
    <row r="16" spans="2:26" s="3" customFormat="1" ht="15" customHeight="1">
      <c r="B16" s="20" t="s">
        <v>40</v>
      </c>
      <c r="C16" s="21"/>
      <c r="D16" s="21">
        <f ca="1">IFERROR(D10/C10-1,"")</f>
        <v>108.93724420190995</v>
      </c>
      <c r="E16" s="21">
        <f t="shared" ref="E16:N16" ca="1" si="9">IFERROR(E10/D10-1,"")</f>
        <v>-0.49745460637347338</v>
      </c>
      <c r="F16" s="21">
        <f t="shared" ca="1" si="9"/>
        <v>-0.14551820699932316</v>
      </c>
      <c r="G16" s="21">
        <f t="shared" ca="1" si="9"/>
        <v>7.1065642894401098</v>
      </c>
      <c r="H16" s="21">
        <f t="shared" ca="1" si="9"/>
        <v>-0.68168835018639451</v>
      </c>
      <c r="I16" s="21">
        <f t="shared" ca="1" si="9"/>
        <v>5.6393802320165447</v>
      </c>
      <c r="J16" s="21">
        <f t="shared" ca="1" si="9"/>
        <v>-0.98040383500779227</v>
      </c>
      <c r="K16" s="21">
        <f t="shared" ca="1" si="9"/>
        <v>14.859183339703041</v>
      </c>
      <c r="L16" s="21">
        <f t="shared" ca="1" si="9"/>
        <v>0.45562821037860068</v>
      </c>
      <c r="M16" s="21" t="str">
        <f t="shared" ca="1" si="9"/>
        <v/>
      </c>
      <c r="N16" s="22" t="str">
        <f t="shared" ca="1" si="9"/>
        <v/>
      </c>
      <c r="O16" s="9"/>
      <c r="W16" s="321">
        <v>42369</v>
      </c>
      <c r="X16" s="322"/>
      <c r="Y16" s="322"/>
      <c r="Z16" s="9"/>
    </row>
    <row r="17" spans="2:26" s="3" customFormat="1" ht="15" customHeight="1">
      <c r="B17" s="27" t="s">
        <v>41</v>
      </c>
      <c r="C17" s="26"/>
      <c r="D17" s="26">
        <f ca="1">IFERROR(D11/C11-1,"")</f>
        <v>0.1405362171168949</v>
      </c>
      <c r="E17" s="26">
        <f t="shared" ref="E17:M17" ca="1" si="10">IFERROR(E11/D11-1,"")</f>
        <v>0.7886839412027753</v>
      </c>
      <c r="F17" s="26">
        <f t="shared" ca="1" si="10"/>
        <v>0.42293948345695043</v>
      </c>
      <c r="G17" s="26">
        <f t="shared" ca="1" si="10"/>
        <v>0.56265754093897358</v>
      </c>
      <c r="H17" s="26">
        <f t="shared" ca="1" si="10"/>
        <v>-3.0108553225150492E-2</v>
      </c>
      <c r="I17" s="26">
        <f t="shared" ca="1" si="10"/>
        <v>4.6446421331661369</v>
      </c>
      <c r="J17" s="26">
        <f t="shared" ca="1" si="10"/>
        <v>-0.99397142220106427</v>
      </c>
      <c r="K17" s="26">
        <f t="shared" ca="1" si="10"/>
        <v>33.115233687516032</v>
      </c>
      <c r="L17" s="26">
        <f t="shared" ca="1" si="10"/>
        <v>0.31022731293286854</v>
      </c>
      <c r="M17" s="26" t="str">
        <f t="shared" ca="1" si="10"/>
        <v/>
      </c>
      <c r="N17" s="28" t="str">
        <f t="shared" ref="N17" ca="1" si="11">IFERROR(N11/M11-1,"")</f>
        <v/>
      </c>
      <c r="O17" s="9"/>
      <c r="W17" s="321">
        <v>42400</v>
      </c>
      <c r="X17" s="322"/>
      <c r="Y17" s="322"/>
      <c r="Z17" s="9"/>
    </row>
    <row r="18" spans="2:26" s="3" customFormat="1" ht="15" customHeight="1" thickBot="1">
      <c r="B18" s="29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4"/>
      <c r="O18" s="9"/>
      <c r="W18" s="321">
        <v>42429</v>
      </c>
      <c r="X18" s="322"/>
      <c r="Y18" s="322"/>
      <c r="Z18" s="9"/>
    </row>
    <row r="19" spans="2:26" s="3" customFormat="1" ht="15" customHeight="1">
      <c r="B19" s="19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W19" s="321">
        <v>42460</v>
      </c>
      <c r="X19" s="322"/>
      <c r="Y19" s="322"/>
      <c r="Z19" s="9"/>
    </row>
    <row r="20" spans="2:26" s="3" customFormat="1" ht="15" customHeight="1">
      <c r="B20" s="7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W20" s="321">
        <v>42490</v>
      </c>
      <c r="X20" s="322"/>
      <c r="Y20" s="322"/>
      <c r="Z20" s="9"/>
    </row>
    <row r="21" spans="2:26" s="3" customFormat="1" ht="15" customHeight="1">
      <c r="B21" s="8" t="s">
        <v>39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W21" s="321">
        <v>42521</v>
      </c>
      <c r="X21" s="322"/>
      <c r="Y21" s="322"/>
      <c r="Z21" s="9"/>
    </row>
    <row r="22" spans="2:26" s="3" customFormat="1" ht="15" customHeight="1" thickBot="1">
      <c r="C22" s="35">
        <f t="shared" ref="C22:N22" si="12">C5</f>
        <v>42005</v>
      </c>
      <c r="D22" s="35">
        <f t="shared" si="12"/>
        <v>42036</v>
      </c>
      <c r="E22" s="35">
        <f t="shared" si="12"/>
        <v>42064</v>
      </c>
      <c r="F22" s="35">
        <f t="shared" si="12"/>
        <v>42095</v>
      </c>
      <c r="G22" s="35">
        <f t="shared" si="12"/>
        <v>42125</v>
      </c>
      <c r="H22" s="35">
        <f t="shared" si="12"/>
        <v>42156</v>
      </c>
      <c r="I22" s="35">
        <f t="shared" si="12"/>
        <v>42186</v>
      </c>
      <c r="J22" s="35">
        <f t="shared" si="12"/>
        <v>42217</v>
      </c>
      <c r="K22" s="35">
        <f t="shared" si="12"/>
        <v>42248</v>
      </c>
      <c r="L22" s="35">
        <f t="shared" si="12"/>
        <v>42278</v>
      </c>
      <c r="M22" s="35">
        <f t="shared" si="12"/>
        <v>42309</v>
      </c>
      <c r="N22" s="35">
        <f t="shared" si="12"/>
        <v>42339</v>
      </c>
      <c r="W22" s="321">
        <v>42551</v>
      </c>
      <c r="X22" s="322"/>
      <c r="Y22" s="322"/>
      <c r="Z22" s="9"/>
    </row>
    <row r="23" spans="2:26" s="3" customFormat="1" ht="15" customHeight="1">
      <c r="B23" s="4" t="s">
        <v>114</v>
      </c>
      <c r="C23" s="12">
        <f ca="1">IF(NOW()&gt;=EOMONTH(C22,0),VLOOKUP(EOMONTH(C22,-1),'Soldebanque journalier'!$B$2:$C$9284,2,FALSE),"")</f>
        <v>439513.21</v>
      </c>
      <c r="D23" s="12">
        <f t="shared" ref="D23:N23" ca="1" si="13">IFERROR(C35,"")</f>
        <v>299910.87</v>
      </c>
      <c r="E23" s="12">
        <f t="shared" ca="1" si="13"/>
        <v>539429.27999999991</v>
      </c>
      <c r="F23" s="12">
        <f t="shared" ca="1" si="13"/>
        <v>449641.07</v>
      </c>
      <c r="G23" s="12">
        <f t="shared" ca="1" si="13"/>
        <v>206773.38999999996</v>
      </c>
      <c r="H23" s="12">
        <f t="shared" ca="1" si="13"/>
        <v>959482.76</v>
      </c>
      <c r="I23" s="12">
        <f t="shared" ca="1" si="13"/>
        <v>775623.46</v>
      </c>
      <c r="J23" s="12">
        <f t="shared" ca="1" si="13"/>
        <v>181918.11000000034</v>
      </c>
      <c r="K23" s="12">
        <f t="shared" ca="1" si="13"/>
        <v>218556.54000000004</v>
      </c>
      <c r="L23" s="12">
        <f t="shared" ca="1" si="13"/>
        <v>408031.33999999985</v>
      </c>
      <c r="M23" s="12">
        <f t="shared" ca="1" si="13"/>
        <v>790233.34999999963</v>
      </c>
      <c r="N23" s="12" t="str">
        <f t="shared" ca="1" si="13"/>
        <v/>
      </c>
      <c r="W23" s="321">
        <v>42582</v>
      </c>
      <c r="X23" s="322"/>
      <c r="Y23" s="322"/>
      <c r="Z23" s="9"/>
    </row>
    <row r="24" spans="2:26" s="3" customFormat="1" ht="15" customHeight="1">
      <c r="B24" s="5" t="s">
        <v>38</v>
      </c>
      <c r="C24" s="13">
        <f t="shared" ref="C24:N24" ca="1" si="14">IFERROR(C10-(C11),"")</f>
        <v>-139602.34</v>
      </c>
      <c r="D24" s="13">
        <f t="shared" ca="1" si="14"/>
        <v>239518.40999999995</v>
      </c>
      <c r="E24" s="13">
        <f t="shared" ca="1" si="14"/>
        <v>-89788.209999999905</v>
      </c>
      <c r="F24" s="13">
        <f t="shared" ca="1" si="14"/>
        <v>-242867.68000000005</v>
      </c>
      <c r="G24" s="13">
        <f t="shared" ca="1" si="14"/>
        <v>752709.37</v>
      </c>
      <c r="H24" s="13">
        <f t="shared" ca="1" si="14"/>
        <v>-183859.30000000005</v>
      </c>
      <c r="I24" s="13">
        <f t="shared" ca="1" si="14"/>
        <v>-593705.34999999963</v>
      </c>
      <c r="J24" s="13">
        <f t="shared" ca="1" si="14"/>
        <v>36638.429999999702</v>
      </c>
      <c r="K24" s="13">
        <f t="shared" ca="1" si="14"/>
        <v>189474.79999999981</v>
      </c>
      <c r="L24" s="13">
        <f t="shared" ca="1" si="14"/>
        <v>382202.00999999978</v>
      </c>
      <c r="M24" s="13" t="str">
        <f t="shared" ca="1" si="14"/>
        <v/>
      </c>
      <c r="N24" s="13" t="str">
        <f t="shared" ca="1" si="14"/>
        <v/>
      </c>
      <c r="W24" s="321">
        <v>42613</v>
      </c>
      <c r="X24" s="322"/>
      <c r="Y24" s="322"/>
      <c r="Z24" s="9"/>
    </row>
    <row r="25" spans="2:26" s="3" customFormat="1" ht="15" customHeight="1">
      <c r="B25" s="37" t="s">
        <v>42</v>
      </c>
      <c r="C25" s="17">
        <f>IFERROR(C26-C27,"")</f>
        <v>0</v>
      </c>
      <c r="D25" s="17">
        <f t="shared" ref="D25:N25" si="15">IFERROR(D26-D27,"")</f>
        <v>0</v>
      </c>
      <c r="E25" s="17">
        <f t="shared" si="15"/>
        <v>0</v>
      </c>
      <c r="F25" s="17">
        <f t="shared" si="15"/>
        <v>0</v>
      </c>
      <c r="G25" s="17">
        <f t="shared" si="15"/>
        <v>0</v>
      </c>
      <c r="H25" s="17">
        <f t="shared" si="15"/>
        <v>0</v>
      </c>
      <c r="I25" s="17">
        <f t="shared" si="15"/>
        <v>0</v>
      </c>
      <c r="J25" s="17">
        <f t="shared" si="15"/>
        <v>0</v>
      </c>
      <c r="K25" s="17">
        <f t="shared" si="15"/>
        <v>0</v>
      </c>
      <c r="L25" s="17">
        <f t="shared" si="15"/>
        <v>0</v>
      </c>
      <c r="M25" s="17">
        <f t="shared" si="15"/>
        <v>0</v>
      </c>
      <c r="N25" s="17">
        <f t="shared" si="15"/>
        <v>0</v>
      </c>
      <c r="W25" s="321">
        <v>42643</v>
      </c>
      <c r="X25" s="322"/>
      <c r="Y25" s="322"/>
      <c r="Z25" s="9"/>
    </row>
    <row r="26" spans="2:26" s="3" customFormat="1" ht="15" customHeight="1">
      <c r="B26" s="39" t="s">
        <v>63</v>
      </c>
      <c r="C26" s="280"/>
      <c r="D26" s="280"/>
      <c r="E26" s="280"/>
      <c r="F26" s="280"/>
      <c r="G26" s="280"/>
      <c r="H26" s="280"/>
      <c r="I26" s="280"/>
      <c r="J26" s="280"/>
      <c r="K26" s="280"/>
      <c r="L26" s="280"/>
      <c r="M26" s="280"/>
      <c r="N26" s="280"/>
      <c r="W26" s="321">
        <v>42674</v>
      </c>
      <c r="X26" s="322"/>
      <c r="Y26" s="322"/>
      <c r="Z26" s="9"/>
    </row>
    <row r="27" spans="2:26" s="3" customFormat="1" ht="15" customHeight="1">
      <c r="B27" s="38" t="s">
        <v>64</v>
      </c>
      <c r="C27" s="280"/>
      <c r="D27" s="280"/>
      <c r="E27" s="280"/>
      <c r="F27" s="280"/>
      <c r="G27" s="280"/>
      <c r="H27" s="280"/>
      <c r="I27" s="280"/>
      <c r="J27" s="280"/>
      <c r="K27" s="280"/>
      <c r="L27" s="280"/>
      <c r="M27" s="280"/>
      <c r="N27" s="280"/>
      <c r="W27" s="321">
        <v>42704</v>
      </c>
      <c r="X27" s="322"/>
      <c r="Y27" s="322"/>
      <c r="Z27" s="9"/>
    </row>
    <row r="28" spans="2:26" s="3" customFormat="1" ht="15" customHeight="1">
      <c r="B28" s="272"/>
      <c r="C28" s="336"/>
      <c r="D28" s="336"/>
      <c r="E28" s="336"/>
      <c r="F28" s="336"/>
      <c r="G28" s="336"/>
      <c r="H28" s="336"/>
      <c r="I28" s="336"/>
      <c r="J28" s="336"/>
      <c r="K28" s="336"/>
      <c r="L28" s="336"/>
      <c r="M28" s="336"/>
      <c r="N28" s="336"/>
      <c r="W28" s="321">
        <v>42735</v>
      </c>
      <c r="X28" s="322"/>
      <c r="Y28" s="322"/>
      <c r="Z28" s="9"/>
    </row>
    <row r="29" spans="2:26" s="3" customFormat="1" ht="15" customHeight="1">
      <c r="B29" s="38"/>
      <c r="C29" s="337"/>
      <c r="D29" s="337"/>
      <c r="E29" s="337"/>
      <c r="F29" s="337"/>
      <c r="G29" s="337"/>
      <c r="H29" s="337"/>
      <c r="I29" s="337"/>
      <c r="J29" s="337"/>
      <c r="K29" s="337"/>
      <c r="L29" s="337"/>
      <c r="M29" s="337"/>
      <c r="N29" s="337"/>
      <c r="W29" s="321">
        <v>42766</v>
      </c>
      <c r="X29" s="322"/>
      <c r="Y29" s="322"/>
      <c r="Z29" s="9"/>
    </row>
    <row r="30" spans="2:26" s="3" customFormat="1" ht="15" customHeight="1">
      <c r="B30" s="38"/>
      <c r="C30" s="337"/>
      <c r="D30" s="337"/>
      <c r="E30" s="337"/>
      <c r="F30" s="337"/>
      <c r="G30" s="337"/>
      <c r="H30" s="337"/>
      <c r="I30" s="337"/>
      <c r="J30" s="337"/>
      <c r="K30" s="337"/>
      <c r="L30" s="337"/>
      <c r="M30" s="337"/>
      <c r="N30" s="337"/>
      <c r="W30" s="321">
        <v>42794</v>
      </c>
      <c r="X30" s="322"/>
      <c r="Y30" s="322"/>
      <c r="Z30" s="9"/>
    </row>
    <row r="31" spans="2:26" s="3" customFormat="1" ht="15" customHeight="1" outlineLevel="1">
      <c r="B31" s="273"/>
      <c r="C31" s="337"/>
      <c r="D31" s="337"/>
      <c r="E31" s="337"/>
      <c r="F31" s="337"/>
      <c r="G31" s="337"/>
      <c r="H31" s="337"/>
      <c r="I31" s="337"/>
      <c r="J31" s="337"/>
      <c r="K31" s="337"/>
      <c r="L31" s="337"/>
      <c r="M31" s="337"/>
      <c r="N31" s="337"/>
      <c r="W31" s="321">
        <v>42825</v>
      </c>
      <c r="X31" s="322"/>
      <c r="Y31" s="322"/>
      <c r="Z31" s="9"/>
    </row>
    <row r="32" spans="2:26" s="3" customFormat="1" ht="15" customHeight="1" outlineLevel="1">
      <c r="B32" s="38"/>
      <c r="C32" s="338"/>
      <c r="D32" s="338"/>
      <c r="E32" s="338"/>
      <c r="F32" s="338"/>
      <c r="G32" s="338"/>
      <c r="H32" s="338"/>
      <c r="I32" s="338"/>
      <c r="J32" s="338"/>
      <c r="K32" s="338"/>
      <c r="L32" s="338"/>
      <c r="M32" s="338"/>
      <c r="N32" s="338"/>
      <c r="W32" s="321">
        <v>42855</v>
      </c>
      <c r="X32" s="322"/>
      <c r="Y32" s="322"/>
      <c r="Z32" s="9"/>
    </row>
    <row r="33" spans="1:26" s="3" customFormat="1" ht="15" customHeight="1">
      <c r="B33" s="38"/>
      <c r="C33" s="338"/>
      <c r="D33" s="338"/>
      <c r="E33" s="338"/>
      <c r="F33" s="338"/>
      <c r="G33" s="338"/>
      <c r="H33" s="338"/>
      <c r="I33" s="338"/>
      <c r="J33" s="338"/>
      <c r="K33" s="338"/>
      <c r="L33" s="338"/>
      <c r="M33" s="338"/>
      <c r="N33" s="338"/>
      <c r="W33" s="321">
        <v>42886</v>
      </c>
      <c r="X33" s="322"/>
      <c r="Y33" s="322"/>
      <c r="Z33" s="9"/>
    </row>
    <row r="34" spans="1:26" s="3" customFormat="1" ht="15" customHeight="1" outlineLevel="1" thickBot="1">
      <c r="B34" s="339"/>
      <c r="C34" s="339"/>
      <c r="D34" s="339"/>
      <c r="E34" s="339"/>
      <c r="F34" s="339"/>
      <c r="G34" s="339"/>
      <c r="H34" s="339"/>
      <c r="I34" s="339"/>
      <c r="J34" s="339"/>
      <c r="K34" s="339"/>
      <c r="L34" s="339"/>
      <c r="M34" s="339"/>
      <c r="N34" s="339"/>
      <c r="W34" s="321">
        <v>42916</v>
      </c>
      <c r="X34" s="322"/>
      <c r="Y34" s="322"/>
      <c r="Z34" s="9"/>
    </row>
    <row r="35" spans="1:26" s="3" customFormat="1" ht="15" customHeight="1" outlineLevel="1">
      <c r="B35" s="7" t="s">
        <v>115</v>
      </c>
      <c r="C35" s="18">
        <f t="shared" ref="C35:N35" ca="1" si="16">IFERROR(C23+C24+C25,"")</f>
        <v>299910.87</v>
      </c>
      <c r="D35" s="18">
        <f t="shared" ca="1" si="16"/>
        <v>539429.27999999991</v>
      </c>
      <c r="E35" s="18">
        <f t="shared" ca="1" si="16"/>
        <v>449641.07</v>
      </c>
      <c r="F35" s="18">
        <f t="shared" ca="1" si="16"/>
        <v>206773.38999999996</v>
      </c>
      <c r="G35" s="18">
        <f t="shared" ca="1" si="16"/>
        <v>959482.76</v>
      </c>
      <c r="H35" s="18">
        <f t="shared" ca="1" si="16"/>
        <v>775623.46</v>
      </c>
      <c r="I35" s="18">
        <f t="shared" ca="1" si="16"/>
        <v>181918.11000000034</v>
      </c>
      <c r="J35" s="18">
        <f t="shared" ca="1" si="16"/>
        <v>218556.54000000004</v>
      </c>
      <c r="K35" s="18">
        <f t="shared" ca="1" si="16"/>
        <v>408031.33999999985</v>
      </c>
      <c r="L35" s="18">
        <f t="shared" ca="1" si="16"/>
        <v>790233.34999999963</v>
      </c>
      <c r="M35" s="18" t="str">
        <f t="shared" ca="1" si="16"/>
        <v/>
      </c>
      <c r="N35" s="18" t="str">
        <f t="shared" ca="1" si="16"/>
        <v/>
      </c>
      <c r="W35" s="321">
        <v>42947</v>
      </c>
      <c r="X35" s="322"/>
      <c r="Y35" s="322"/>
      <c r="Z35" s="9"/>
    </row>
    <row r="36" spans="1:26" s="3" customFormat="1" ht="15" customHeight="1">
      <c r="B36" s="19"/>
      <c r="C36" s="16"/>
      <c r="D36" s="16"/>
      <c r="E36" s="16"/>
      <c r="F36" s="16"/>
      <c r="G36" s="16"/>
      <c r="H36" s="16"/>
      <c r="I36" s="18"/>
      <c r="J36" s="16"/>
      <c r="K36" s="16"/>
      <c r="L36" s="18"/>
      <c r="M36" s="16"/>
      <c r="N36" s="16"/>
      <c r="W36" s="321">
        <v>42978</v>
      </c>
      <c r="X36" s="322"/>
      <c r="Y36" s="322"/>
      <c r="Z36" s="9"/>
    </row>
    <row r="37" spans="1:26" s="3" customFormat="1" ht="15" customHeight="1" outlineLevel="1">
      <c r="W37" s="321">
        <v>43008</v>
      </c>
      <c r="X37" s="322"/>
      <c r="Y37" s="322"/>
      <c r="Z37" s="9"/>
    </row>
    <row r="38" spans="1:26" s="3" customFormat="1" ht="15" customHeight="1" outlineLevel="1">
      <c r="W38" s="321">
        <v>43039</v>
      </c>
      <c r="X38" s="322"/>
      <c r="Y38" s="322"/>
      <c r="Z38" s="9"/>
    </row>
    <row r="39" spans="1:26" s="3" customFormat="1" ht="15" customHeight="1">
      <c r="W39" s="321">
        <v>43069</v>
      </c>
      <c r="X39" s="322"/>
      <c r="Y39" s="322"/>
      <c r="Z39" s="9"/>
    </row>
    <row r="40" spans="1:26" s="3" customFormat="1" ht="15" customHeight="1">
      <c r="W40" s="321">
        <v>43100</v>
      </c>
      <c r="X40" s="322"/>
      <c r="Y40" s="322"/>
      <c r="Z40" s="9"/>
    </row>
    <row r="41" spans="1:26" s="3" customFormat="1" ht="15" customHeight="1">
      <c r="E41" s="279"/>
      <c r="F41" s="279"/>
      <c r="G41" s="279"/>
      <c r="W41" s="321">
        <v>43131</v>
      </c>
      <c r="X41" s="322"/>
      <c r="Y41" s="322"/>
      <c r="Z41" s="9"/>
    </row>
    <row r="42" spans="1:26" s="3" customFormat="1" ht="15" customHeight="1">
      <c r="B42" s="7"/>
      <c r="C42" s="16"/>
      <c r="D42" s="18"/>
      <c r="E42" s="280"/>
      <c r="F42" s="279"/>
      <c r="G42" s="275"/>
      <c r="H42" s="18"/>
      <c r="I42" s="16"/>
      <c r="J42" s="18"/>
      <c r="K42" s="18"/>
      <c r="L42" s="18"/>
      <c r="M42" s="16"/>
      <c r="N42" s="18"/>
      <c r="W42" s="321">
        <v>43159</v>
      </c>
      <c r="X42" s="322"/>
      <c r="Y42" s="322"/>
      <c r="Z42" s="9"/>
    </row>
    <row r="43" spans="1:26" s="3" customFormat="1" ht="15" customHeight="1">
      <c r="B43" s="7"/>
      <c r="C43" s="16"/>
      <c r="D43" s="18"/>
      <c r="E43" s="275"/>
      <c r="F43" s="280"/>
      <c r="G43" s="275"/>
      <c r="H43" s="18"/>
      <c r="I43" s="16"/>
      <c r="J43" s="18"/>
      <c r="K43" s="16"/>
      <c r="L43" s="18"/>
      <c r="M43" s="16"/>
      <c r="N43" s="18"/>
      <c r="W43" s="321">
        <v>43190</v>
      </c>
      <c r="X43" s="322"/>
      <c r="Y43" s="322"/>
      <c r="Z43" s="9"/>
    </row>
    <row r="44" spans="1:26" s="3" customFormat="1" ht="15" customHeight="1">
      <c r="B44" s="274"/>
      <c r="C44" s="275"/>
      <c r="D44" s="275"/>
      <c r="E44" s="280"/>
      <c r="F44" s="276"/>
      <c r="G44" s="275"/>
      <c r="H44" s="275"/>
      <c r="I44" s="275"/>
      <c r="J44" s="275"/>
      <c r="K44" s="275"/>
      <c r="L44" s="275"/>
      <c r="M44" s="275"/>
      <c r="N44" s="275"/>
      <c r="W44" s="321">
        <v>43220</v>
      </c>
      <c r="X44" s="322"/>
      <c r="Y44" s="322"/>
      <c r="Z44" s="9"/>
    </row>
    <row r="45" spans="1:26" s="3" customFormat="1" ht="15" customHeight="1">
      <c r="B45" s="277"/>
      <c r="C45" s="278"/>
      <c r="D45" s="278"/>
      <c r="E45" s="278"/>
      <c r="F45" s="278"/>
      <c r="G45" s="278"/>
      <c r="H45" s="278"/>
      <c r="I45" s="278"/>
      <c r="J45" s="278"/>
      <c r="K45" s="278"/>
      <c r="L45" s="278"/>
      <c r="M45" s="278"/>
      <c r="N45" s="278"/>
      <c r="W45" s="321">
        <v>43251</v>
      </c>
      <c r="X45" s="322"/>
      <c r="Y45" s="322"/>
      <c r="Z45" s="9"/>
    </row>
    <row r="46" spans="1:26" s="9" customFormat="1" ht="15" customHeight="1">
      <c r="A46" s="3"/>
      <c r="B46" s="279"/>
      <c r="C46" s="280"/>
      <c r="D46" s="280"/>
      <c r="E46" s="280"/>
      <c r="F46" s="280"/>
      <c r="G46" s="280"/>
      <c r="H46" s="280"/>
      <c r="I46" s="280"/>
      <c r="J46" s="280"/>
      <c r="K46" s="280"/>
      <c r="L46" s="280"/>
      <c r="M46" s="280"/>
      <c r="N46" s="280"/>
      <c r="W46" s="321">
        <v>43281</v>
      </c>
      <c r="X46" s="322"/>
      <c r="Y46" s="322"/>
    </row>
    <row r="47" spans="1:26" s="9" customFormat="1" ht="15" customHeight="1">
      <c r="A47" s="3"/>
      <c r="B47" s="279"/>
      <c r="C47" s="280"/>
      <c r="D47" s="280"/>
      <c r="E47" s="280"/>
      <c r="F47" s="280"/>
      <c r="G47" s="280"/>
      <c r="H47" s="280"/>
      <c r="I47" s="280"/>
      <c r="J47" s="280"/>
      <c r="K47" s="280"/>
      <c r="L47" s="280"/>
      <c r="M47" s="280"/>
      <c r="N47" s="280"/>
      <c r="W47" s="321">
        <v>43312</v>
      </c>
      <c r="X47" s="322"/>
      <c r="Y47" s="322"/>
    </row>
    <row r="48" spans="1:26" s="9" customFormat="1" ht="15" customHeight="1">
      <c r="A48" s="3"/>
      <c r="B48" s="279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W48" s="321">
        <v>43343</v>
      </c>
      <c r="X48" s="322"/>
      <c r="Y48" s="322"/>
    </row>
    <row r="49" spans="1:26" s="9" customFormat="1" ht="15" customHeight="1">
      <c r="A49" s="3"/>
      <c r="B49" s="279"/>
      <c r="C49" s="280"/>
      <c r="D49" s="280"/>
      <c r="E49" s="280"/>
      <c r="F49" s="280"/>
      <c r="G49" s="280"/>
      <c r="H49" s="280"/>
      <c r="I49" s="280"/>
      <c r="J49" s="280"/>
      <c r="K49" s="280"/>
      <c r="L49" s="280"/>
      <c r="M49" s="280"/>
      <c r="N49" s="280"/>
      <c r="W49" s="321">
        <v>43373</v>
      </c>
      <c r="X49" s="322"/>
      <c r="Y49" s="322"/>
    </row>
    <row r="50" spans="1:26" s="3" customFormat="1" ht="15" customHeight="1">
      <c r="B50" s="279"/>
      <c r="C50" s="279"/>
      <c r="D50" s="275"/>
      <c r="E50" s="275"/>
      <c r="F50" s="275"/>
      <c r="G50" s="275"/>
      <c r="H50" s="275"/>
      <c r="I50" s="275"/>
      <c r="J50" s="275"/>
      <c r="K50" s="275"/>
      <c r="L50" s="275"/>
      <c r="M50" s="275"/>
      <c r="N50" s="275"/>
      <c r="W50" s="321">
        <v>43404</v>
      </c>
      <c r="X50" s="322"/>
      <c r="Y50" s="322"/>
      <c r="Z50" s="9"/>
    </row>
    <row r="51" spans="1:26" s="3" customFormat="1" ht="15" customHeight="1">
      <c r="B51" s="274"/>
      <c r="C51" s="275"/>
      <c r="D51" s="275"/>
      <c r="E51" s="275"/>
      <c r="F51" s="275"/>
      <c r="G51" s="275"/>
      <c r="H51" s="275"/>
      <c r="I51" s="275"/>
      <c r="J51" s="275"/>
      <c r="K51" s="275"/>
      <c r="L51" s="275"/>
      <c r="M51" s="275"/>
      <c r="N51" s="275"/>
      <c r="W51" s="321">
        <v>43434</v>
      </c>
      <c r="X51" s="322"/>
      <c r="Y51" s="322"/>
      <c r="Z51" s="9"/>
    </row>
    <row r="52" spans="1:26" s="3" customFormat="1" ht="15" customHeight="1">
      <c r="B52" s="277"/>
      <c r="C52" s="278"/>
      <c r="D52" s="278"/>
      <c r="E52" s="278"/>
      <c r="F52" s="278"/>
      <c r="G52" s="278"/>
      <c r="H52" s="278"/>
      <c r="I52" s="278"/>
      <c r="J52" s="278"/>
      <c r="K52" s="278"/>
      <c r="L52" s="278"/>
      <c r="M52" s="278"/>
      <c r="N52" s="278"/>
      <c r="W52" s="321">
        <v>43465</v>
      </c>
      <c r="X52" s="322"/>
      <c r="Y52" s="322"/>
      <c r="Z52" s="9"/>
    </row>
    <row r="53" spans="1:26" s="9" customFormat="1" ht="15" customHeight="1">
      <c r="A53" s="3"/>
      <c r="B53" s="279"/>
      <c r="C53" s="280"/>
      <c r="D53" s="280"/>
      <c r="E53" s="280"/>
      <c r="F53" s="280"/>
      <c r="G53" s="280"/>
      <c r="H53" s="280"/>
      <c r="I53" s="280"/>
      <c r="J53" s="280"/>
      <c r="K53" s="280"/>
      <c r="L53" s="280"/>
      <c r="M53" s="280"/>
      <c r="N53" s="280"/>
      <c r="W53" s="321">
        <v>43496</v>
      </c>
      <c r="X53" s="322"/>
      <c r="Y53" s="322"/>
    </row>
    <row r="54" spans="1:26" s="9" customFormat="1" ht="15" customHeight="1" outlineLevel="1">
      <c r="A54" s="3"/>
      <c r="B54" s="281"/>
      <c r="C54" s="282"/>
      <c r="D54" s="282"/>
      <c r="E54" s="282"/>
      <c r="F54" s="282"/>
      <c r="G54" s="282"/>
      <c r="H54" s="282"/>
      <c r="I54" s="282"/>
      <c r="J54" s="282"/>
      <c r="K54" s="282"/>
      <c r="L54" s="282"/>
      <c r="M54" s="282"/>
      <c r="N54" s="282"/>
      <c r="W54" s="321">
        <v>43524</v>
      </c>
      <c r="X54" s="322"/>
      <c r="Y54" s="322"/>
    </row>
    <row r="55" spans="1:26" s="9" customFormat="1" ht="15" customHeight="1" outlineLevel="1">
      <c r="A55" s="3"/>
      <c r="B55" s="281"/>
      <c r="C55" s="282"/>
      <c r="D55" s="282"/>
      <c r="E55" s="282"/>
      <c r="F55" s="282"/>
      <c r="G55" s="282"/>
      <c r="H55" s="282"/>
      <c r="I55" s="282"/>
      <c r="J55" s="282"/>
      <c r="K55" s="282"/>
      <c r="L55" s="282"/>
      <c r="M55" s="282"/>
      <c r="N55" s="282"/>
      <c r="W55" s="321">
        <v>43555</v>
      </c>
      <c r="X55" s="322"/>
      <c r="Y55" s="322"/>
    </row>
    <row r="56" spans="1:26" s="9" customFormat="1" ht="15" customHeight="1">
      <c r="A56" s="3"/>
      <c r="B56" s="279"/>
      <c r="C56" s="280"/>
      <c r="D56" s="280"/>
      <c r="E56" s="280"/>
      <c r="F56" s="280"/>
      <c r="G56" s="280"/>
      <c r="H56" s="280"/>
      <c r="I56" s="280"/>
      <c r="J56" s="280"/>
      <c r="K56" s="280"/>
      <c r="L56" s="280"/>
      <c r="M56" s="280"/>
      <c r="N56" s="280"/>
      <c r="W56" s="321">
        <v>43585</v>
      </c>
      <c r="X56" s="322"/>
      <c r="Y56" s="322"/>
    </row>
    <row r="57" spans="1:26" s="9" customFormat="1" ht="15" customHeight="1" outlineLevel="1">
      <c r="A57" s="3"/>
      <c r="B57" s="52"/>
      <c r="C57" s="282"/>
      <c r="D57" s="282"/>
      <c r="E57" s="282"/>
      <c r="F57" s="282"/>
      <c r="G57" s="282"/>
      <c r="H57" s="282"/>
      <c r="I57" s="282"/>
      <c r="J57" s="282"/>
      <c r="K57" s="282"/>
      <c r="L57" s="282"/>
      <c r="M57" s="282"/>
      <c r="N57" s="282"/>
      <c r="W57" s="321">
        <v>43616</v>
      </c>
      <c r="X57" s="322"/>
      <c r="Y57" s="322"/>
    </row>
    <row r="58" spans="1:26" s="9" customFormat="1" ht="15" customHeight="1" outlineLevel="1">
      <c r="A58" s="3"/>
      <c r="B58" s="52"/>
      <c r="C58" s="282"/>
      <c r="D58" s="282"/>
      <c r="E58" s="282"/>
      <c r="F58" s="282"/>
      <c r="G58" s="282"/>
      <c r="H58" s="282"/>
      <c r="I58" s="282"/>
      <c r="J58" s="282"/>
      <c r="K58" s="282"/>
      <c r="L58" s="282"/>
      <c r="M58" s="282"/>
      <c r="N58" s="282"/>
      <c r="W58" s="321">
        <v>43646</v>
      </c>
      <c r="X58" s="322"/>
      <c r="Y58" s="322"/>
    </row>
    <row r="59" spans="1:26" s="9" customFormat="1" ht="15" customHeight="1" outlineLevel="1">
      <c r="A59" s="3"/>
      <c r="B59" s="52"/>
      <c r="C59" s="282"/>
      <c r="D59" s="282"/>
      <c r="E59" s="282"/>
      <c r="F59" s="282"/>
      <c r="G59" s="282"/>
      <c r="H59" s="282"/>
      <c r="I59" s="282"/>
      <c r="J59" s="282"/>
      <c r="K59" s="282"/>
      <c r="L59" s="282"/>
      <c r="M59" s="282"/>
      <c r="N59" s="282"/>
      <c r="W59" s="321">
        <v>43677</v>
      </c>
      <c r="X59" s="322"/>
      <c r="Y59" s="322"/>
    </row>
    <row r="60" spans="1:26" s="9" customFormat="1" ht="15" customHeight="1" outlineLevel="1">
      <c r="A60" s="3"/>
      <c r="B60" s="52"/>
      <c r="C60" s="282"/>
      <c r="D60" s="282"/>
      <c r="E60" s="282"/>
      <c r="F60" s="282"/>
      <c r="G60" s="282"/>
      <c r="H60" s="282"/>
      <c r="I60" s="282"/>
      <c r="J60" s="282"/>
      <c r="K60" s="282"/>
      <c r="L60" s="282"/>
      <c r="M60" s="282"/>
      <c r="N60" s="282"/>
      <c r="W60" s="321">
        <v>43708</v>
      </c>
      <c r="X60" s="322"/>
      <c r="Y60" s="322"/>
    </row>
    <row r="61" spans="1:26" s="9" customFormat="1" ht="15" customHeight="1" outlineLevel="1">
      <c r="A61" s="3"/>
      <c r="B61" s="52"/>
      <c r="C61" s="282"/>
      <c r="D61" s="282"/>
      <c r="E61" s="282"/>
      <c r="F61" s="282"/>
      <c r="G61" s="282"/>
      <c r="H61" s="282"/>
      <c r="I61" s="282"/>
      <c r="J61" s="282"/>
      <c r="K61" s="282"/>
      <c r="L61" s="282"/>
      <c r="M61" s="282"/>
      <c r="N61" s="282"/>
      <c r="W61" s="321">
        <v>43738</v>
      </c>
      <c r="X61" s="322"/>
      <c r="Y61" s="322"/>
    </row>
    <row r="62" spans="1:26" s="9" customFormat="1" ht="15" customHeight="1" outlineLevel="1">
      <c r="A62" s="3"/>
      <c r="B62" s="52"/>
      <c r="C62" s="282"/>
      <c r="D62" s="282"/>
      <c r="E62" s="282"/>
      <c r="F62" s="282"/>
      <c r="G62" s="282"/>
      <c r="H62" s="282"/>
      <c r="I62" s="282"/>
      <c r="J62" s="282"/>
      <c r="K62" s="282"/>
      <c r="L62" s="282"/>
      <c r="M62" s="282"/>
      <c r="N62" s="282"/>
      <c r="W62" s="321">
        <v>43769</v>
      </c>
      <c r="X62" s="322"/>
      <c r="Y62" s="322"/>
    </row>
    <row r="63" spans="1:26" s="9" customFormat="1" ht="15" customHeight="1" outlineLevel="1">
      <c r="A63" s="3"/>
      <c r="B63" s="52"/>
      <c r="C63" s="282"/>
      <c r="D63" s="282"/>
      <c r="E63" s="282"/>
      <c r="F63" s="282"/>
      <c r="G63" s="282"/>
      <c r="H63" s="282"/>
      <c r="I63" s="282"/>
      <c r="J63" s="282"/>
      <c r="K63" s="282"/>
      <c r="L63" s="282"/>
      <c r="M63" s="282"/>
      <c r="N63" s="282"/>
      <c r="W63" s="321">
        <v>43799</v>
      </c>
      <c r="X63" s="322"/>
      <c r="Y63" s="322"/>
    </row>
    <row r="64" spans="1:26" s="9" customFormat="1" ht="15" customHeight="1">
      <c r="A64" s="3"/>
      <c r="B64" s="279"/>
      <c r="C64" s="280"/>
      <c r="D64" s="280"/>
      <c r="E64" s="280"/>
      <c r="F64" s="280"/>
      <c r="G64" s="280"/>
      <c r="H64" s="280"/>
      <c r="I64" s="280"/>
      <c r="J64" s="280"/>
      <c r="K64" s="280"/>
      <c r="L64" s="280"/>
      <c r="M64" s="280"/>
      <c r="N64" s="280"/>
      <c r="W64" s="321">
        <v>43830</v>
      </c>
      <c r="X64" s="322"/>
      <c r="Y64" s="322"/>
    </row>
    <row r="65" spans="1:26" s="9" customFormat="1" ht="15" customHeight="1">
      <c r="A65" s="3"/>
      <c r="B65" s="279"/>
      <c r="C65" s="280"/>
      <c r="D65" s="280"/>
      <c r="E65" s="280"/>
      <c r="F65" s="280"/>
      <c r="G65" s="280"/>
      <c r="H65" s="280"/>
      <c r="I65" s="280"/>
      <c r="J65" s="280"/>
      <c r="K65" s="280"/>
      <c r="L65" s="280"/>
      <c r="M65" s="280"/>
      <c r="N65" s="280"/>
      <c r="W65" s="321">
        <v>43861</v>
      </c>
      <c r="X65" s="322"/>
      <c r="Y65" s="322"/>
    </row>
    <row r="66" spans="1:26" s="3" customFormat="1" ht="15" customHeight="1">
      <c r="B66" s="279"/>
      <c r="C66" s="275"/>
      <c r="D66" s="283"/>
      <c r="E66" s="275"/>
      <c r="F66" s="275"/>
      <c r="G66" s="275"/>
      <c r="H66" s="275"/>
      <c r="I66" s="275"/>
      <c r="J66" s="275"/>
      <c r="K66" s="275"/>
      <c r="L66" s="275"/>
      <c r="M66" s="275"/>
      <c r="N66" s="275"/>
      <c r="W66" s="321">
        <v>43890</v>
      </c>
      <c r="X66" s="322"/>
      <c r="Y66" s="322"/>
      <c r="Z66" s="9"/>
    </row>
    <row r="67" spans="1:26" s="3" customFormat="1" ht="15" customHeight="1">
      <c r="B67" s="284"/>
      <c r="C67" s="276"/>
      <c r="D67" s="276"/>
      <c r="E67" s="276"/>
      <c r="F67" s="276"/>
      <c r="G67" s="276"/>
      <c r="H67" s="276"/>
      <c r="I67" s="276"/>
      <c r="J67" s="276"/>
      <c r="K67" s="276"/>
      <c r="L67" s="276"/>
      <c r="M67" s="276"/>
      <c r="N67" s="276"/>
      <c r="W67" s="321">
        <v>43921</v>
      </c>
      <c r="X67" s="322"/>
      <c r="Y67" s="322"/>
      <c r="Z67" s="9"/>
    </row>
    <row r="68" spans="1:26" s="3" customFormat="1" ht="15" customHeight="1">
      <c r="B68" s="279"/>
      <c r="C68" s="278"/>
      <c r="D68" s="278"/>
      <c r="E68" s="278"/>
      <c r="F68" s="278"/>
      <c r="G68" s="278"/>
      <c r="H68" s="278"/>
      <c r="I68" s="278"/>
      <c r="J68" s="278"/>
      <c r="K68" s="278"/>
      <c r="L68" s="278"/>
      <c r="M68" s="278"/>
      <c r="N68" s="278"/>
      <c r="W68" s="321">
        <v>43951</v>
      </c>
      <c r="X68" s="322"/>
      <c r="Y68" s="322"/>
      <c r="Z68" s="9"/>
    </row>
    <row r="69" spans="1:26" s="9" customFormat="1" ht="15" customHeight="1">
      <c r="A69" s="3"/>
      <c r="B69" s="279"/>
      <c r="C69" s="280"/>
      <c r="D69" s="280"/>
      <c r="E69" s="280"/>
      <c r="F69" s="280"/>
      <c r="G69" s="280"/>
      <c r="H69" s="280"/>
      <c r="I69" s="280"/>
      <c r="J69" s="280"/>
      <c r="K69" s="280"/>
      <c r="L69" s="280"/>
      <c r="M69" s="280"/>
      <c r="N69" s="280"/>
      <c r="W69" s="321">
        <v>43982</v>
      </c>
      <c r="X69" s="322"/>
      <c r="Y69" s="322"/>
    </row>
    <row r="70" spans="1:26" s="9" customFormat="1" ht="15" customHeight="1" outlineLevel="1">
      <c r="A70" s="3"/>
      <c r="B70" s="281"/>
      <c r="C70" s="280"/>
      <c r="D70" s="280"/>
      <c r="E70" s="280"/>
      <c r="F70" s="280"/>
      <c r="G70" s="280"/>
      <c r="H70" s="280"/>
      <c r="I70" s="280"/>
      <c r="J70" s="280"/>
      <c r="K70" s="280"/>
      <c r="L70" s="280"/>
      <c r="M70" s="280"/>
      <c r="N70" s="280"/>
      <c r="W70" s="321">
        <v>44012</v>
      </c>
      <c r="X70" s="322"/>
      <c r="Y70" s="322"/>
    </row>
    <row r="71" spans="1:26" s="9" customFormat="1" ht="15" customHeight="1" outlineLevel="1">
      <c r="A71" s="3"/>
      <c r="B71" s="281"/>
      <c r="C71" s="280"/>
      <c r="D71" s="280"/>
      <c r="E71" s="280"/>
      <c r="F71" s="280"/>
      <c r="G71" s="280"/>
      <c r="H71" s="280"/>
      <c r="I71" s="280"/>
      <c r="J71" s="280"/>
      <c r="K71" s="280"/>
      <c r="L71" s="280"/>
      <c r="M71" s="280"/>
      <c r="N71" s="280"/>
      <c r="W71" s="321">
        <v>44043</v>
      </c>
      <c r="X71" s="322"/>
      <c r="Y71" s="322"/>
    </row>
    <row r="72" spans="1:26" s="9" customFormat="1" ht="15" customHeight="1">
      <c r="A72" s="3"/>
      <c r="B72" s="279"/>
      <c r="C72" s="280"/>
      <c r="D72" s="280"/>
      <c r="E72" s="280"/>
      <c r="F72" s="280"/>
      <c r="G72" s="280"/>
      <c r="H72" s="280"/>
      <c r="I72" s="280"/>
      <c r="J72" s="280"/>
      <c r="K72" s="280"/>
      <c r="L72" s="280"/>
      <c r="M72" s="280"/>
      <c r="N72" s="280"/>
      <c r="W72" s="321">
        <v>44074</v>
      </c>
      <c r="X72" s="322"/>
      <c r="Y72" s="322"/>
    </row>
    <row r="73" spans="1:26" s="9" customFormat="1" ht="15" customHeight="1" outlineLevel="1">
      <c r="A73" s="3"/>
      <c r="B73" s="52"/>
      <c r="C73" s="285"/>
      <c r="D73" s="285"/>
      <c r="E73" s="285"/>
      <c r="F73" s="285"/>
      <c r="G73" s="285"/>
      <c r="H73" s="285"/>
      <c r="I73" s="285"/>
      <c r="J73" s="285"/>
      <c r="K73" s="285"/>
      <c r="L73" s="285"/>
      <c r="M73" s="285"/>
      <c r="N73" s="285"/>
      <c r="W73" s="321">
        <v>44104</v>
      </c>
      <c r="X73" s="322"/>
      <c r="Y73" s="322"/>
    </row>
    <row r="74" spans="1:26" s="9" customFormat="1" ht="15" customHeight="1" outlineLevel="1">
      <c r="A74" s="3"/>
      <c r="B74" s="52"/>
      <c r="C74" s="285"/>
      <c r="D74" s="285"/>
      <c r="E74" s="285"/>
      <c r="F74" s="285"/>
      <c r="G74" s="285"/>
      <c r="H74" s="285"/>
      <c r="I74" s="285"/>
      <c r="J74" s="285"/>
      <c r="K74" s="285"/>
      <c r="L74" s="285"/>
      <c r="M74" s="285"/>
      <c r="N74" s="285"/>
      <c r="W74" s="321">
        <v>44135</v>
      </c>
      <c r="X74" s="322"/>
      <c r="Y74" s="322"/>
    </row>
    <row r="75" spans="1:26" s="9" customFormat="1" ht="15" customHeight="1" outlineLevel="1">
      <c r="A75" s="3"/>
      <c r="B75" s="52"/>
      <c r="C75" s="285"/>
      <c r="D75" s="285"/>
      <c r="E75" s="285"/>
      <c r="F75" s="285"/>
      <c r="G75" s="285"/>
      <c r="H75" s="285"/>
      <c r="I75" s="285"/>
      <c r="J75" s="285"/>
      <c r="K75" s="285"/>
      <c r="L75" s="285"/>
      <c r="M75" s="285"/>
      <c r="N75" s="285"/>
      <c r="W75" s="321">
        <v>44165</v>
      </c>
      <c r="X75" s="322"/>
      <c r="Y75" s="322"/>
    </row>
    <row r="76" spans="1:26" s="9" customFormat="1" ht="15" customHeight="1" outlineLevel="1">
      <c r="A76" s="3"/>
      <c r="B76" s="52"/>
      <c r="C76" s="285"/>
      <c r="D76" s="285"/>
      <c r="E76" s="285"/>
      <c r="F76" s="285"/>
      <c r="G76" s="285"/>
      <c r="H76" s="285"/>
      <c r="I76" s="285"/>
      <c r="J76" s="285"/>
      <c r="K76" s="285"/>
      <c r="L76" s="285"/>
      <c r="M76" s="285"/>
      <c r="N76" s="285"/>
      <c r="W76" s="321">
        <v>44196</v>
      </c>
      <c r="X76" s="322"/>
      <c r="Y76" s="322"/>
    </row>
    <row r="77" spans="1:26" s="9" customFormat="1" ht="15" customHeight="1" outlineLevel="1">
      <c r="A77" s="3"/>
      <c r="B77" s="52"/>
      <c r="C77" s="285"/>
      <c r="D77" s="285"/>
      <c r="E77" s="285"/>
      <c r="F77" s="285"/>
      <c r="G77" s="285"/>
      <c r="H77" s="285"/>
      <c r="I77" s="285"/>
      <c r="J77" s="285"/>
      <c r="K77" s="285"/>
      <c r="L77" s="285"/>
      <c r="M77" s="285"/>
      <c r="N77" s="285"/>
    </row>
    <row r="78" spans="1:26" s="9" customFormat="1" ht="15" customHeight="1" outlineLevel="1">
      <c r="A78" s="3"/>
      <c r="B78" s="52"/>
      <c r="C78" s="285"/>
      <c r="D78" s="285"/>
      <c r="E78" s="285"/>
      <c r="F78" s="285"/>
      <c r="G78" s="285"/>
      <c r="H78" s="285"/>
      <c r="I78" s="285"/>
      <c r="J78" s="285"/>
      <c r="K78" s="285"/>
      <c r="L78" s="285"/>
      <c r="M78" s="285"/>
      <c r="N78" s="285"/>
    </row>
    <row r="79" spans="1:26" s="9" customFormat="1" ht="15" customHeight="1" outlineLevel="1">
      <c r="A79" s="3"/>
      <c r="B79" s="52"/>
      <c r="C79" s="282"/>
      <c r="D79" s="282"/>
      <c r="E79" s="282"/>
      <c r="F79" s="282"/>
      <c r="G79" s="282"/>
      <c r="H79" s="282"/>
      <c r="I79" s="282"/>
      <c r="J79" s="282"/>
      <c r="K79" s="282"/>
      <c r="L79" s="282"/>
      <c r="M79" s="282"/>
      <c r="N79" s="282"/>
    </row>
    <row r="80" spans="1:26" s="9" customFormat="1" ht="15" customHeight="1">
      <c r="A80" s="3"/>
      <c r="B80" s="279"/>
      <c r="C80" s="280"/>
      <c r="D80" s="280"/>
      <c r="E80" s="280"/>
      <c r="F80" s="280"/>
      <c r="G80" s="280"/>
      <c r="H80" s="280"/>
      <c r="I80" s="280"/>
      <c r="J80" s="280"/>
      <c r="K80" s="280"/>
      <c r="L80" s="280"/>
      <c r="M80" s="280"/>
      <c r="N80" s="280"/>
    </row>
    <row r="81" spans="1:25" s="10" customFormat="1" ht="15" customHeight="1">
      <c r="A81" s="2"/>
      <c r="B81" s="279"/>
      <c r="C81" s="280"/>
      <c r="D81" s="280"/>
      <c r="E81" s="280"/>
      <c r="F81" s="280"/>
      <c r="G81" s="280"/>
      <c r="H81" s="280"/>
      <c r="I81" s="280"/>
      <c r="J81" s="280"/>
      <c r="K81" s="280"/>
      <c r="L81" s="280"/>
      <c r="M81" s="280"/>
      <c r="N81" s="280"/>
    </row>
    <row r="82" spans="1:25" s="10" customFormat="1" ht="15" customHeight="1">
      <c r="A82" s="2"/>
      <c r="B82" s="279"/>
      <c r="C82" s="280"/>
      <c r="D82" s="280"/>
      <c r="E82" s="280"/>
      <c r="F82" s="280"/>
      <c r="G82" s="280"/>
      <c r="H82" s="280"/>
      <c r="I82" s="280"/>
      <c r="J82" s="280"/>
      <c r="K82" s="280"/>
      <c r="L82" s="280"/>
      <c r="M82" s="280"/>
      <c r="N82" s="280"/>
    </row>
    <row r="83" spans="1:25" s="10" customFormat="1" ht="15" customHeight="1">
      <c r="A83" s="2"/>
      <c r="B83" s="284"/>
      <c r="C83" s="286"/>
      <c r="D83" s="287"/>
      <c r="E83" s="287"/>
      <c r="F83" s="287"/>
      <c r="G83" s="287"/>
      <c r="H83" s="287"/>
      <c r="I83" s="287"/>
      <c r="J83" s="287"/>
      <c r="K83" s="287"/>
      <c r="L83" s="276"/>
      <c r="M83" s="276"/>
      <c r="N83" s="276"/>
    </row>
    <row r="84" spans="1:25" s="10" customFormat="1" ht="15" customHeight="1">
      <c r="A84" s="2"/>
      <c r="B84" s="279"/>
      <c r="C84" s="278"/>
      <c r="D84" s="278"/>
      <c r="E84" s="278"/>
      <c r="F84" s="278"/>
      <c r="G84" s="278"/>
      <c r="H84" s="278"/>
      <c r="I84" s="278"/>
      <c r="J84" s="278"/>
      <c r="K84" s="278"/>
      <c r="L84" s="278"/>
      <c r="M84" s="278"/>
      <c r="N84" s="278"/>
    </row>
    <row r="85" spans="1:25" s="10" customFormat="1" ht="15" customHeight="1">
      <c r="A85" s="2"/>
      <c r="B85" s="279"/>
      <c r="C85" s="283"/>
      <c r="D85" s="283"/>
      <c r="E85" s="283"/>
      <c r="F85" s="283"/>
      <c r="G85" s="283"/>
      <c r="H85" s="283"/>
      <c r="I85" s="283"/>
      <c r="J85" s="283"/>
      <c r="K85" s="283"/>
      <c r="L85" s="283"/>
      <c r="M85" s="283"/>
      <c r="N85" s="283"/>
    </row>
    <row r="86" spans="1:25" s="10" customFormat="1" ht="15" customHeight="1" outlineLevel="1">
      <c r="A86" s="2"/>
      <c r="B86" s="281"/>
      <c r="C86" s="288"/>
      <c r="D86" s="288"/>
      <c r="E86" s="288"/>
      <c r="F86" s="288"/>
      <c r="G86" s="288"/>
      <c r="H86" s="288"/>
      <c r="I86" s="288"/>
      <c r="J86" s="288"/>
      <c r="K86" s="288"/>
      <c r="L86" s="288"/>
      <c r="M86" s="288"/>
      <c r="N86" s="288"/>
    </row>
    <row r="87" spans="1:25" s="10" customFormat="1" ht="15" customHeight="1" outlineLevel="1">
      <c r="A87" s="2"/>
      <c r="B87" s="281"/>
      <c r="C87" s="288"/>
      <c r="D87" s="288"/>
      <c r="E87" s="288"/>
      <c r="F87" s="288"/>
      <c r="G87" s="288"/>
      <c r="H87" s="288"/>
      <c r="I87" s="288"/>
      <c r="J87" s="288"/>
      <c r="K87" s="288"/>
      <c r="L87" s="288"/>
      <c r="M87" s="288"/>
      <c r="N87" s="288"/>
    </row>
    <row r="88" spans="1:25" s="10" customFormat="1" ht="15" customHeight="1">
      <c r="A88" s="2"/>
      <c r="B88" s="279"/>
      <c r="C88" s="280"/>
      <c r="D88" s="280"/>
      <c r="E88" s="280"/>
      <c r="F88" s="280"/>
      <c r="G88" s="280"/>
      <c r="H88" s="280"/>
      <c r="I88" s="280"/>
      <c r="J88" s="280"/>
      <c r="K88" s="280"/>
      <c r="L88" s="280"/>
      <c r="M88" s="280"/>
      <c r="N88" s="280"/>
    </row>
    <row r="89" spans="1:25" s="10" customFormat="1" ht="15" customHeight="1" outlineLevel="1">
      <c r="A89" s="2"/>
      <c r="B89" s="52"/>
      <c r="C89" s="289"/>
      <c r="D89" s="285"/>
      <c r="E89" s="285"/>
      <c r="F89" s="285"/>
      <c r="G89" s="285"/>
      <c r="H89" s="285"/>
      <c r="I89" s="285"/>
      <c r="J89" s="285"/>
      <c r="K89" s="285"/>
      <c r="L89" s="285"/>
      <c r="M89" s="285"/>
      <c r="N89" s="285"/>
      <c r="W89" s="343"/>
      <c r="X89" s="344"/>
      <c r="Y89" s="344"/>
    </row>
    <row r="90" spans="1:25" s="10" customFormat="1" ht="15" customHeight="1" outlineLevel="1">
      <c r="A90" s="2"/>
      <c r="B90" s="52"/>
      <c r="C90" s="285"/>
      <c r="D90" s="285"/>
      <c r="E90" s="285"/>
      <c r="F90" s="285"/>
      <c r="G90" s="285"/>
      <c r="H90" s="285"/>
      <c r="I90" s="285"/>
      <c r="J90" s="285"/>
      <c r="K90" s="285"/>
      <c r="L90" s="285"/>
      <c r="M90" s="285"/>
      <c r="N90" s="285"/>
      <c r="W90" s="343"/>
      <c r="X90" s="344"/>
      <c r="Y90" s="344"/>
    </row>
    <row r="91" spans="1:25" s="10" customFormat="1" ht="15" customHeight="1" outlineLevel="1">
      <c r="A91" s="2"/>
      <c r="B91" s="52"/>
      <c r="C91" s="285"/>
      <c r="D91" s="285"/>
      <c r="E91" s="285"/>
      <c r="F91" s="285"/>
      <c r="G91" s="285"/>
      <c r="H91" s="285"/>
      <c r="I91" s="285"/>
      <c r="J91" s="285"/>
      <c r="K91" s="285"/>
      <c r="L91" s="285"/>
      <c r="M91" s="285"/>
      <c r="N91" s="285"/>
      <c r="W91" s="343"/>
      <c r="X91" s="344"/>
      <c r="Y91" s="344"/>
    </row>
    <row r="92" spans="1:25" s="10" customFormat="1" ht="15" customHeight="1" outlineLevel="1">
      <c r="A92" s="2"/>
      <c r="B92" s="52"/>
      <c r="C92" s="289"/>
      <c r="D92" s="289"/>
      <c r="E92" s="289"/>
      <c r="F92" s="289"/>
      <c r="G92" s="289"/>
      <c r="H92" s="289"/>
      <c r="I92" s="289"/>
      <c r="J92" s="289"/>
      <c r="K92" s="289"/>
      <c r="L92" s="289"/>
      <c r="M92" s="289"/>
      <c r="N92" s="289"/>
      <c r="W92" s="343"/>
      <c r="X92" s="344"/>
      <c r="Y92" s="344"/>
    </row>
    <row r="93" spans="1:25" s="10" customFormat="1" ht="15" customHeight="1" outlineLevel="1">
      <c r="A93" s="2"/>
      <c r="B93" s="52"/>
      <c r="C93" s="285"/>
      <c r="D93" s="285"/>
      <c r="E93" s="285"/>
      <c r="F93" s="285"/>
      <c r="G93" s="285"/>
      <c r="H93" s="285"/>
      <c r="I93" s="285"/>
      <c r="J93" s="285"/>
      <c r="K93" s="285"/>
      <c r="L93" s="285"/>
      <c r="M93" s="285"/>
      <c r="N93" s="285"/>
      <c r="W93" s="343"/>
      <c r="X93" s="344"/>
      <c r="Y93" s="344"/>
    </row>
    <row r="94" spans="1:25" s="10" customFormat="1" ht="15" customHeight="1" outlineLevel="1">
      <c r="A94" s="2"/>
      <c r="B94" s="52"/>
      <c r="C94" s="285"/>
      <c r="D94" s="285"/>
      <c r="E94" s="285"/>
      <c r="F94" s="285"/>
      <c r="G94" s="285"/>
      <c r="H94" s="285"/>
      <c r="I94" s="285"/>
      <c r="J94" s="285"/>
      <c r="K94" s="285"/>
      <c r="L94" s="285"/>
      <c r="M94" s="285"/>
      <c r="N94" s="285"/>
      <c r="W94" s="343"/>
      <c r="X94" s="344"/>
      <c r="Y94" s="344"/>
    </row>
    <row r="95" spans="1:25" s="10" customFormat="1" ht="15" customHeight="1" outlineLevel="1">
      <c r="A95" s="2"/>
      <c r="B95" s="52"/>
      <c r="C95" s="282"/>
      <c r="D95" s="282"/>
      <c r="E95" s="282"/>
      <c r="F95" s="282"/>
      <c r="G95" s="282"/>
      <c r="H95" s="282"/>
      <c r="I95" s="282"/>
      <c r="J95" s="282"/>
      <c r="K95" s="282"/>
      <c r="L95" s="282"/>
      <c r="M95" s="282"/>
      <c r="N95" s="282"/>
      <c r="W95" s="343"/>
      <c r="X95" s="344"/>
      <c r="Y95" s="344"/>
    </row>
    <row r="96" spans="1:25" s="10" customFormat="1" ht="15" customHeight="1">
      <c r="A96" s="2"/>
      <c r="B96" s="279"/>
      <c r="C96" s="280"/>
      <c r="D96" s="280"/>
      <c r="E96" s="280"/>
      <c r="F96" s="280"/>
      <c r="G96" s="280"/>
      <c r="H96" s="280"/>
      <c r="I96" s="280"/>
      <c r="J96" s="280"/>
      <c r="K96" s="280"/>
      <c r="L96" s="280"/>
      <c r="M96" s="280"/>
      <c r="N96" s="280"/>
      <c r="W96" s="343"/>
      <c r="X96" s="344"/>
      <c r="Y96" s="344"/>
    </row>
    <row r="97" spans="1:38" s="10" customFormat="1" ht="15" customHeight="1">
      <c r="A97" s="2"/>
      <c r="B97" s="279"/>
      <c r="C97" s="290"/>
      <c r="D97" s="291"/>
      <c r="E97" s="280"/>
      <c r="F97" s="280"/>
      <c r="G97" s="280"/>
      <c r="H97" s="280"/>
      <c r="I97" s="280"/>
      <c r="J97" s="280"/>
      <c r="K97" s="280"/>
      <c r="L97" s="280"/>
      <c r="M97" s="280"/>
      <c r="N97" s="280"/>
      <c r="W97" s="343"/>
      <c r="X97" s="344"/>
      <c r="Y97" s="344"/>
    </row>
    <row r="98" spans="1:38" s="10" customFormat="1" ht="15" customHeight="1">
      <c r="A98" s="2"/>
      <c r="B98" s="284"/>
      <c r="C98" s="275"/>
      <c r="D98" s="280"/>
      <c r="E98" s="275"/>
      <c r="F98" s="275"/>
      <c r="G98" s="275"/>
      <c r="H98" s="275"/>
      <c r="I98" s="275"/>
      <c r="J98" s="275"/>
      <c r="K98" s="275"/>
      <c r="L98" s="275"/>
      <c r="M98" s="275"/>
      <c r="N98" s="275"/>
      <c r="W98" s="343"/>
      <c r="X98" s="344"/>
      <c r="Y98" s="344"/>
    </row>
    <row r="99" spans="1:38" s="10" customFormat="1" ht="15" customHeight="1">
      <c r="A99" s="2"/>
      <c r="B99" s="279"/>
      <c r="C99" s="278"/>
      <c r="D99" s="278"/>
      <c r="E99" s="278"/>
      <c r="F99" s="278"/>
      <c r="G99" s="278"/>
      <c r="H99" s="278"/>
      <c r="I99" s="278"/>
      <c r="J99" s="278"/>
      <c r="K99" s="278"/>
      <c r="L99" s="278"/>
      <c r="M99" s="278"/>
      <c r="N99" s="278"/>
      <c r="W99" s="343"/>
      <c r="X99" s="344"/>
      <c r="Y99" s="344"/>
    </row>
    <row r="100" spans="1:38" s="10" customFormat="1" ht="15" customHeight="1">
      <c r="A100" s="2"/>
      <c r="B100" s="279"/>
      <c r="C100" s="283"/>
      <c r="D100" s="283"/>
      <c r="E100" s="283"/>
      <c r="F100" s="283"/>
      <c r="G100" s="283"/>
      <c r="H100" s="283"/>
      <c r="I100" s="283"/>
      <c r="J100" s="283"/>
      <c r="K100" s="283"/>
      <c r="L100" s="283"/>
      <c r="M100" s="283"/>
      <c r="N100" s="283"/>
      <c r="W100" s="343"/>
      <c r="X100" s="344"/>
      <c r="Y100" s="344"/>
    </row>
    <row r="101" spans="1:38" s="10" customFormat="1" ht="15" customHeight="1">
      <c r="A101" s="2"/>
      <c r="B101" s="279"/>
      <c r="C101" s="283"/>
      <c r="D101" s="283"/>
      <c r="E101" s="283"/>
      <c r="F101" s="283"/>
      <c r="G101" s="283"/>
      <c r="H101" s="283"/>
      <c r="I101" s="283"/>
      <c r="J101" s="283"/>
      <c r="K101" s="283"/>
      <c r="L101" s="283"/>
      <c r="M101" s="283"/>
      <c r="N101" s="283"/>
      <c r="W101" s="343"/>
      <c r="X101" s="344"/>
      <c r="Y101" s="344"/>
    </row>
    <row r="102" spans="1:38" s="10" customFormat="1" ht="15" customHeight="1">
      <c r="A102" s="2"/>
      <c r="B102" s="279"/>
      <c r="C102" s="283"/>
      <c r="D102" s="283"/>
      <c r="E102" s="283"/>
      <c r="F102" s="283"/>
      <c r="G102" s="283"/>
      <c r="H102" s="283"/>
      <c r="I102" s="283"/>
      <c r="J102" s="283"/>
      <c r="K102" s="283"/>
      <c r="L102" s="283"/>
      <c r="M102" s="283"/>
      <c r="N102" s="283"/>
      <c r="W102" s="343"/>
      <c r="X102" s="344"/>
      <c r="Y102" s="344"/>
    </row>
    <row r="103" spans="1:38" s="10" customFormat="1" ht="15" customHeight="1">
      <c r="A103" s="2"/>
      <c r="B103" s="279"/>
      <c r="C103" s="283"/>
      <c r="D103" s="283"/>
      <c r="E103" s="283"/>
      <c r="F103" s="283"/>
      <c r="G103" s="283"/>
      <c r="H103" s="283"/>
      <c r="I103" s="283"/>
      <c r="J103" s="283"/>
      <c r="K103" s="283"/>
      <c r="L103" s="283"/>
      <c r="M103" s="283"/>
      <c r="N103" s="283"/>
      <c r="W103" s="343"/>
      <c r="X103" s="344"/>
      <c r="Y103" s="344"/>
    </row>
    <row r="104" spans="1:38" s="3" customFormat="1" ht="15" customHeight="1">
      <c r="B104" s="292"/>
      <c r="C104" s="293"/>
      <c r="D104" s="294"/>
      <c r="E104" s="279"/>
      <c r="F104" s="275"/>
      <c r="G104" s="275"/>
      <c r="H104" s="275"/>
      <c r="I104" s="275"/>
      <c r="J104" s="276"/>
      <c r="K104" s="295"/>
      <c r="L104" s="275"/>
      <c r="M104" s="275"/>
      <c r="N104" s="275"/>
      <c r="W104" s="343"/>
      <c r="X104" s="344"/>
      <c r="Y104" s="344"/>
      <c r="Z104" s="9"/>
    </row>
    <row r="105" spans="1:38" s="3" customFormat="1" ht="15" customHeight="1">
      <c r="B105" s="284"/>
      <c r="C105" s="296"/>
      <c r="D105" s="280"/>
      <c r="E105" s="275"/>
      <c r="F105" s="275"/>
      <c r="G105" s="275"/>
      <c r="H105" s="275"/>
      <c r="I105" s="275"/>
      <c r="J105" s="275"/>
      <c r="K105" s="276"/>
      <c r="L105" s="276"/>
      <c r="M105" s="280"/>
      <c r="N105" s="276"/>
      <c r="W105" s="343"/>
      <c r="X105" s="344"/>
      <c r="Y105" s="344"/>
      <c r="Z105" s="9"/>
    </row>
    <row r="106" spans="1:38" s="3" customFormat="1" ht="15" customHeight="1">
      <c r="B106" s="279"/>
      <c r="C106" s="278"/>
      <c r="D106" s="278"/>
      <c r="E106" s="278"/>
      <c r="F106" s="278"/>
      <c r="G106" s="278"/>
      <c r="H106" s="278"/>
      <c r="I106" s="278"/>
      <c r="J106" s="278"/>
      <c r="K106" s="278"/>
      <c r="L106" s="278"/>
      <c r="M106" s="278"/>
      <c r="N106" s="278"/>
      <c r="W106" s="343"/>
      <c r="X106" s="344"/>
      <c r="Y106" s="344"/>
      <c r="Z106" s="9"/>
    </row>
    <row r="107" spans="1:38" s="3" customFormat="1" ht="15" customHeight="1">
      <c r="B107" s="284"/>
      <c r="C107" s="297"/>
      <c r="D107" s="297"/>
      <c r="E107" s="297"/>
      <c r="F107" s="297"/>
      <c r="G107" s="297"/>
      <c r="H107" s="297"/>
      <c r="I107" s="297"/>
      <c r="J107" s="297"/>
      <c r="K107" s="297"/>
      <c r="L107" s="297"/>
      <c r="M107" s="297"/>
      <c r="N107" s="297"/>
      <c r="O107" s="9"/>
      <c r="W107" s="343"/>
      <c r="X107" s="344"/>
      <c r="Y107" s="344"/>
      <c r="Z107" s="9"/>
    </row>
    <row r="108" spans="1:38" s="3" customFormat="1" ht="15" customHeight="1">
      <c r="B108" s="279"/>
      <c r="C108" s="298"/>
      <c r="D108" s="298"/>
      <c r="E108" s="298"/>
      <c r="F108" s="298"/>
      <c r="G108" s="298"/>
      <c r="H108" s="298"/>
      <c r="I108" s="298"/>
      <c r="J108" s="298"/>
      <c r="K108" s="298"/>
      <c r="L108" s="298"/>
      <c r="M108" s="298"/>
      <c r="N108" s="298"/>
      <c r="O108" s="9"/>
      <c r="W108" s="343"/>
      <c r="X108" s="344"/>
      <c r="Y108" s="344"/>
      <c r="Z108" s="9"/>
      <c r="AA108" s="61"/>
    </row>
    <row r="109" spans="1:38" s="3" customFormat="1" ht="15" customHeight="1">
      <c r="B109" s="281"/>
      <c r="C109" s="282"/>
      <c r="D109" s="282"/>
      <c r="E109" s="282"/>
      <c r="F109" s="282"/>
      <c r="G109" s="282"/>
      <c r="H109" s="282"/>
      <c r="I109" s="282"/>
      <c r="J109" s="282"/>
      <c r="K109" s="282"/>
      <c r="L109" s="282"/>
      <c r="M109" s="282"/>
      <c r="N109" s="282"/>
      <c r="O109" s="9"/>
      <c r="W109" s="343"/>
      <c r="X109" s="345"/>
      <c r="Y109" s="345"/>
      <c r="Z109" s="9"/>
      <c r="AA109" s="61"/>
      <c r="AB109" s="61"/>
      <c r="AC109" s="61"/>
      <c r="AD109" s="61"/>
      <c r="AE109" s="61"/>
      <c r="AF109" s="61"/>
      <c r="AG109" s="61"/>
      <c r="AH109" s="61"/>
      <c r="AI109" s="61"/>
      <c r="AJ109" s="61"/>
      <c r="AK109" s="61"/>
      <c r="AL109" s="61"/>
    </row>
    <row r="110" spans="1:38" s="3" customFormat="1" ht="15" customHeight="1">
      <c r="B110" s="281"/>
      <c r="C110" s="282"/>
      <c r="D110" s="282"/>
      <c r="E110" s="282"/>
      <c r="F110" s="282"/>
      <c r="G110" s="282"/>
      <c r="H110" s="282"/>
      <c r="I110" s="282"/>
      <c r="J110" s="282"/>
      <c r="K110" s="282"/>
      <c r="L110" s="282"/>
      <c r="M110" s="282"/>
      <c r="N110" s="282"/>
      <c r="O110" s="9"/>
      <c r="W110" s="343"/>
      <c r="X110" s="345"/>
      <c r="Y110" s="345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</row>
    <row r="111" spans="1:38" s="3" customFormat="1" ht="15" customHeight="1">
      <c r="B111" s="279"/>
      <c r="C111" s="280"/>
      <c r="D111" s="280"/>
      <c r="E111" s="280"/>
      <c r="F111" s="280"/>
      <c r="G111" s="280"/>
      <c r="H111" s="280"/>
      <c r="I111" s="280"/>
      <c r="J111" s="280"/>
      <c r="K111" s="280"/>
      <c r="L111" s="280"/>
      <c r="M111" s="280"/>
      <c r="N111" s="280"/>
      <c r="O111" s="9"/>
      <c r="W111" s="343"/>
      <c r="X111" s="345"/>
      <c r="Y111" s="345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</row>
    <row r="112" spans="1:38" s="3" customFormat="1" ht="15" customHeight="1">
      <c r="B112" s="281"/>
      <c r="C112" s="282"/>
      <c r="D112" s="282"/>
      <c r="E112" s="282"/>
      <c r="F112" s="282"/>
      <c r="G112" s="282"/>
      <c r="H112" s="282"/>
      <c r="I112" s="282"/>
      <c r="J112" s="282"/>
      <c r="K112" s="282"/>
      <c r="L112" s="282"/>
      <c r="M112" s="282"/>
      <c r="N112" s="282"/>
      <c r="O112" s="9"/>
      <c r="W112" s="343"/>
      <c r="X112" s="344"/>
      <c r="Y112" s="344"/>
      <c r="Z112" s="9"/>
    </row>
    <row r="113" spans="2:38" s="3" customFormat="1" ht="15" customHeight="1">
      <c r="B113" s="281"/>
      <c r="C113" s="282"/>
      <c r="D113" s="282"/>
      <c r="E113" s="282"/>
      <c r="F113" s="282"/>
      <c r="G113" s="282"/>
      <c r="H113" s="282"/>
      <c r="I113" s="282"/>
      <c r="J113" s="282"/>
      <c r="K113" s="282"/>
      <c r="L113" s="282"/>
      <c r="M113" s="282"/>
      <c r="N113" s="282"/>
      <c r="O113" s="9"/>
      <c r="W113" s="343"/>
      <c r="X113" s="344"/>
      <c r="Y113" s="344"/>
      <c r="Z113" s="9"/>
    </row>
    <row r="114" spans="2:38" s="3" customFormat="1" ht="15" customHeight="1">
      <c r="B114" s="279"/>
      <c r="C114" s="275"/>
      <c r="D114" s="275"/>
      <c r="E114" s="275"/>
      <c r="F114" s="275"/>
      <c r="G114" s="275"/>
      <c r="H114" s="275"/>
      <c r="I114" s="275"/>
      <c r="J114" s="275"/>
      <c r="K114" s="280"/>
      <c r="L114" s="280"/>
      <c r="M114" s="280"/>
      <c r="N114" s="275"/>
      <c r="O114" s="9"/>
      <c r="W114" s="343"/>
      <c r="X114" s="344"/>
      <c r="Y114" s="344"/>
      <c r="Z114" s="9"/>
      <c r="AA114" s="62"/>
      <c r="AB114" s="62"/>
      <c r="AC114" s="62"/>
      <c r="AD114" s="62"/>
      <c r="AE114" s="62"/>
      <c r="AF114" s="62"/>
      <c r="AG114" s="62"/>
      <c r="AH114" s="62"/>
      <c r="AI114" s="62"/>
      <c r="AJ114" s="62"/>
      <c r="AK114" s="62"/>
      <c r="AL114" s="62"/>
    </row>
    <row r="115" spans="2:38" s="3" customFormat="1" ht="15" customHeight="1">
      <c r="B115" s="284"/>
      <c r="C115" s="297"/>
      <c r="D115" s="297"/>
      <c r="E115" s="297"/>
      <c r="F115" s="297"/>
      <c r="G115" s="297"/>
      <c r="H115" s="297"/>
      <c r="I115" s="297"/>
      <c r="J115" s="297"/>
      <c r="K115" s="297"/>
      <c r="L115" s="297"/>
      <c r="M115" s="297"/>
      <c r="N115" s="297"/>
      <c r="O115" s="9"/>
      <c r="W115" s="343"/>
      <c r="X115" s="344"/>
      <c r="Y115" s="344"/>
      <c r="Z115" s="9"/>
    </row>
    <row r="116" spans="2:38" s="3" customFormat="1" ht="15" customHeight="1">
      <c r="B116" s="299"/>
      <c r="C116" s="285"/>
      <c r="D116" s="285"/>
      <c r="E116" s="285"/>
      <c r="F116" s="285"/>
      <c r="G116" s="285"/>
      <c r="H116" s="285"/>
      <c r="I116" s="285"/>
      <c r="J116" s="285"/>
      <c r="K116" s="285"/>
      <c r="L116" s="285"/>
      <c r="M116" s="285"/>
      <c r="N116" s="285"/>
      <c r="O116" s="9"/>
      <c r="W116" s="343"/>
      <c r="X116" s="344"/>
      <c r="Y116" s="344"/>
      <c r="Z116" s="9"/>
    </row>
    <row r="117" spans="2:38" s="3" customFormat="1" ht="15" customHeight="1">
      <c r="B117" s="299"/>
      <c r="C117" s="285"/>
      <c r="D117" s="285"/>
      <c r="E117" s="285"/>
      <c r="F117" s="285"/>
      <c r="G117" s="285"/>
      <c r="H117" s="285"/>
      <c r="I117" s="285"/>
      <c r="J117" s="285"/>
      <c r="K117" s="285"/>
      <c r="L117" s="285"/>
      <c r="M117" s="285"/>
      <c r="N117" s="285"/>
      <c r="O117" s="9"/>
      <c r="W117" s="343"/>
      <c r="X117" s="344"/>
      <c r="Y117" s="344"/>
      <c r="Z117" s="9"/>
    </row>
    <row r="118" spans="2:38" s="3" customFormat="1" ht="15" customHeight="1">
      <c r="B118" s="299"/>
      <c r="C118" s="285"/>
      <c r="D118" s="285"/>
      <c r="E118" s="285"/>
      <c r="F118" s="285"/>
      <c r="G118" s="285"/>
      <c r="H118" s="285"/>
      <c r="I118" s="285"/>
      <c r="J118" s="285"/>
      <c r="K118" s="285"/>
      <c r="L118" s="285"/>
      <c r="M118" s="285"/>
      <c r="N118" s="285"/>
      <c r="O118" s="9"/>
      <c r="W118" s="343"/>
      <c r="X118" s="344"/>
      <c r="Y118" s="344"/>
      <c r="Z118" s="9"/>
    </row>
    <row r="119" spans="2:38" s="3" customFormat="1" ht="15" customHeight="1">
      <c r="B119" s="299"/>
      <c r="C119" s="285"/>
      <c r="D119" s="285"/>
      <c r="E119" s="285"/>
      <c r="F119" s="285"/>
      <c r="G119" s="285"/>
      <c r="H119" s="285"/>
      <c r="I119" s="285"/>
      <c r="J119" s="285"/>
      <c r="K119" s="285"/>
      <c r="L119" s="285"/>
      <c r="M119" s="285"/>
      <c r="N119" s="285"/>
      <c r="O119" s="9"/>
      <c r="W119" s="343"/>
      <c r="X119" s="344"/>
      <c r="Y119" s="344"/>
      <c r="Z119" s="9"/>
    </row>
    <row r="120" spans="2:38" s="3" customFormat="1" ht="15" customHeight="1">
      <c r="B120" s="299"/>
      <c r="C120" s="285"/>
      <c r="D120" s="285"/>
      <c r="E120" s="285"/>
      <c r="F120" s="285"/>
      <c r="G120" s="285"/>
      <c r="H120" s="285"/>
      <c r="I120" s="285"/>
      <c r="J120" s="285"/>
      <c r="K120" s="285"/>
      <c r="L120" s="285"/>
      <c r="M120" s="285"/>
      <c r="N120" s="285"/>
      <c r="O120" s="9"/>
      <c r="W120" s="343"/>
      <c r="X120" s="344"/>
      <c r="Y120" s="344"/>
      <c r="Z120" s="9"/>
    </row>
    <row r="121" spans="2:38" s="3" customFormat="1" ht="15" customHeight="1">
      <c r="B121" s="299"/>
      <c r="C121" s="285"/>
      <c r="D121" s="285"/>
      <c r="E121" s="285"/>
      <c r="F121" s="285"/>
      <c r="G121" s="285"/>
      <c r="H121" s="285"/>
      <c r="I121" s="285"/>
      <c r="J121" s="285"/>
      <c r="K121" s="285"/>
      <c r="L121" s="285"/>
      <c r="M121" s="285"/>
      <c r="N121" s="285"/>
      <c r="O121" s="9"/>
      <c r="W121" s="343"/>
      <c r="X121" s="344"/>
      <c r="Y121" s="344"/>
      <c r="Z121" s="9"/>
    </row>
    <row r="122" spans="2:38" s="3" customFormat="1" ht="15" customHeight="1">
      <c r="B122" s="279"/>
      <c r="C122" s="42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9"/>
      <c r="W122" s="343"/>
      <c r="X122" s="344"/>
      <c r="Y122" s="344"/>
      <c r="Z122" s="9"/>
    </row>
    <row r="123" spans="2:38" s="3" customFormat="1" ht="15" customHeight="1">
      <c r="B123" s="284"/>
      <c r="C123" s="297"/>
      <c r="D123" s="297"/>
      <c r="E123" s="297"/>
      <c r="F123" s="297"/>
      <c r="G123" s="297"/>
      <c r="H123" s="297"/>
      <c r="I123" s="297"/>
      <c r="J123" s="297"/>
      <c r="K123" s="297"/>
      <c r="L123" s="297"/>
      <c r="M123" s="297"/>
      <c r="N123" s="297"/>
      <c r="O123" s="9"/>
      <c r="W123" s="343"/>
      <c r="X123" s="344"/>
      <c r="Y123" s="344"/>
      <c r="Z123" s="9"/>
    </row>
    <row r="124" spans="2:38" s="3" customFormat="1" ht="15" customHeight="1">
      <c r="B124" s="279"/>
      <c r="C124" s="280"/>
      <c r="D124" s="280"/>
      <c r="E124" s="280"/>
      <c r="F124" s="280"/>
      <c r="G124" s="280"/>
      <c r="H124" s="280"/>
      <c r="I124" s="280"/>
      <c r="J124" s="280"/>
      <c r="K124" s="280"/>
      <c r="L124" s="280"/>
      <c r="M124" s="280"/>
      <c r="N124" s="280"/>
      <c r="O124" s="9"/>
      <c r="P124" s="47"/>
      <c r="Q124" s="47"/>
      <c r="R124" s="47"/>
      <c r="S124" s="47"/>
      <c r="W124" s="343"/>
      <c r="X124" s="344"/>
      <c r="Y124" s="344"/>
      <c r="Z124" s="9"/>
    </row>
    <row r="125" spans="2:38" s="3" customFormat="1" ht="15" customHeight="1">
      <c r="B125" s="300"/>
      <c r="C125" s="280"/>
      <c r="D125" s="280"/>
      <c r="E125" s="280"/>
      <c r="F125" s="280"/>
      <c r="G125" s="280"/>
      <c r="H125" s="280"/>
      <c r="I125" s="280"/>
      <c r="J125" s="280"/>
      <c r="K125" s="280"/>
      <c r="L125" s="280"/>
      <c r="M125" s="280"/>
      <c r="N125" s="280"/>
      <c r="O125" s="9"/>
      <c r="P125" s="47"/>
      <c r="Q125" s="47"/>
      <c r="R125" s="47"/>
      <c r="S125" s="47"/>
      <c r="W125" s="343"/>
      <c r="X125" s="344"/>
      <c r="Y125" s="344"/>
      <c r="Z125" s="9"/>
    </row>
    <row r="126" spans="2:38" s="3" customFormat="1" ht="15" customHeight="1">
      <c r="B126" s="300"/>
      <c r="C126" s="280"/>
      <c r="D126" s="280"/>
      <c r="E126" s="280"/>
      <c r="F126" s="280"/>
      <c r="G126" s="280"/>
      <c r="H126" s="280"/>
      <c r="I126" s="280"/>
      <c r="J126" s="280"/>
      <c r="K126" s="280"/>
      <c r="L126" s="280"/>
      <c r="M126" s="280"/>
      <c r="N126" s="280"/>
      <c r="O126" s="9"/>
      <c r="P126" s="47"/>
      <c r="Q126" s="47"/>
      <c r="R126" s="47"/>
      <c r="S126" s="47"/>
      <c r="W126" s="343"/>
      <c r="X126" s="344"/>
      <c r="Y126" s="344"/>
      <c r="Z126" s="9"/>
    </row>
    <row r="127" spans="2:38" s="3" customFormat="1" ht="15" customHeight="1">
      <c r="B127" s="284"/>
      <c r="C127" s="301"/>
      <c r="D127" s="301"/>
      <c r="E127" s="301"/>
      <c r="F127" s="301"/>
      <c r="G127" s="301"/>
      <c r="H127" s="301"/>
      <c r="I127" s="301"/>
      <c r="J127" s="301"/>
      <c r="K127" s="301"/>
      <c r="L127" s="301"/>
      <c r="M127" s="301"/>
      <c r="N127" s="301"/>
      <c r="O127" s="9"/>
      <c r="P127" s="47"/>
      <c r="Q127" s="47"/>
      <c r="R127" s="47"/>
      <c r="S127" s="47"/>
      <c r="W127" s="343"/>
      <c r="X127" s="344"/>
      <c r="Y127" s="344"/>
      <c r="Z127" s="9"/>
    </row>
    <row r="128" spans="2:38" s="3" customFormat="1" ht="15" customHeight="1">
      <c r="B128" s="284"/>
      <c r="C128" s="297"/>
      <c r="D128" s="297"/>
      <c r="E128" s="297"/>
      <c r="F128" s="297"/>
      <c r="G128" s="297"/>
      <c r="H128" s="297"/>
      <c r="I128" s="297"/>
      <c r="J128" s="297"/>
      <c r="K128" s="297"/>
      <c r="L128" s="297"/>
      <c r="M128" s="297"/>
      <c r="N128" s="297"/>
      <c r="O128" s="9"/>
      <c r="P128" s="47"/>
      <c r="Q128" s="47"/>
      <c r="R128" s="47"/>
      <c r="S128" s="47"/>
      <c r="W128" s="343"/>
      <c r="X128" s="344"/>
      <c r="Y128" s="344"/>
      <c r="Z128" s="9"/>
    </row>
    <row r="129" spans="2:26" s="3" customFormat="1" ht="15" customHeight="1">
      <c r="B129" s="302"/>
      <c r="C129" s="275"/>
      <c r="D129" s="275"/>
      <c r="E129" s="275"/>
      <c r="F129" s="275"/>
      <c r="G129" s="275"/>
      <c r="H129" s="275"/>
      <c r="I129" s="275"/>
      <c r="J129" s="275"/>
      <c r="K129" s="275"/>
      <c r="L129" s="275"/>
      <c r="M129" s="275"/>
      <c r="N129" s="275"/>
      <c r="P129" s="47"/>
      <c r="Q129" s="47"/>
      <c r="R129" s="47"/>
      <c r="S129" s="47"/>
      <c r="W129" s="343"/>
      <c r="X129" s="344"/>
      <c r="Y129" s="344"/>
      <c r="Z129" s="9"/>
    </row>
    <row r="130" spans="2:26" s="3" customFormat="1" ht="15" customHeight="1">
      <c r="B130" s="302"/>
      <c r="C130" s="275"/>
      <c r="D130" s="275"/>
      <c r="E130" s="275"/>
      <c r="F130" s="275"/>
      <c r="G130" s="275"/>
      <c r="H130" s="275"/>
      <c r="I130" s="276"/>
      <c r="J130" s="276"/>
      <c r="K130" s="280"/>
      <c r="L130" s="280"/>
      <c r="M130" s="280"/>
      <c r="N130" s="275"/>
      <c r="W130" s="343"/>
      <c r="X130" s="344"/>
      <c r="Y130" s="344"/>
      <c r="Z130" s="9"/>
    </row>
    <row r="131" spans="2:26" s="3" customFormat="1" ht="15" customHeight="1">
      <c r="B131" s="279"/>
      <c r="C131" s="275"/>
      <c r="D131" s="276"/>
      <c r="E131" s="275"/>
      <c r="F131" s="275"/>
      <c r="G131" s="275"/>
      <c r="H131" s="275"/>
      <c r="I131" s="275"/>
      <c r="J131" s="275"/>
      <c r="K131" s="280"/>
      <c r="L131" s="275"/>
      <c r="M131" s="275"/>
      <c r="N131" s="275"/>
      <c r="P131" s="36"/>
      <c r="W131" s="343"/>
      <c r="X131" s="344"/>
      <c r="Y131" s="344"/>
      <c r="Z131" s="9"/>
    </row>
    <row r="132" spans="2:26" s="3" customFormat="1" ht="15" customHeight="1">
      <c r="B132" s="279"/>
      <c r="C132" s="279"/>
      <c r="D132" s="279"/>
      <c r="E132" s="279"/>
      <c r="F132" s="279"/>
      <c r="G132" s="279"/>
      <c r="H132" s="279"/>
      <c r="I132" s="279"/>
      <c r="J132" s="279"/>
      <c r="K132" s="279"/>
      <c r="L132" s="279"/>
      <c r="M132" s="279"/>
      <c r="N132" s="279"/>
      <c r="O132" s="47"/>
      <c r="P132" s="53" t="s">
        <v>55</v>
      </c>
      <c r="Q132" s="53"/>
      <c r="R132" s="47"/>
      <c r="S132" s="47"/>
      <c r="W132" s="343"/>
      <c r="X132" s="344"/>
      <c r="Y132" s="344"/>
      <c r="Z132" s="9"/>
    </row>
    <row r="133" spans="2:26" s="3" customFormat="1" ht="15" customHeight="1">
      <c r="B133" s="279"/>
      <c r="C133" s="275"/>
      <c r="D133" s="275"/>
      <c r="E133" s="275"/>
      <c r="F133" s="275"/>
      <c r="G133" s="275"/>
      <c r="H133" s="275"/>
      <c r="I133" s="275"/>
      <c r="J133" s="275"/>
      <c r="K133" s="275"/>
      <c r="L133" s="275"/>
      <c r="M133" s="275"/>
      <c r="N133" s="275"/>
      <c r="O133" s="47"/>
      <c r="P133" s="53"/>
      <c r="Q133" s="53"/>
      <c r="R133" s="47"/>
      <c r="S133" s="47"/>
      <c r="X133" s="9"/>
      <c r="Y133" s="9"/>
      <c r="Z133" s="9"/>
    </row>
    <row r="134" spans="2:26" s="3" customFormat="1" ht="15" customHeight="1">
      <c r="B134" s="439"/>
      <c r="C134" s="439"/>
      <c r="D134" s="275"/>
      <c r="E134" s="275"/>
      <c r="F134" s="275"/>
      <c r="G134" s="275"/>
      <c r="H134" s="275"/>
      <c r="I134" s="275"/>
      <c r="J134" s="275"/>
      <c r="K134" s="275"/>
      <c r="L134" s="275"/>
      <c r="M134" s="275"/>
      <c r="N134" s="275"/>
      <c r="O134" s="47"/>
      <c r="P134" s="54" t="s">
        <v>46</v>
      </c>
      <c r="Q134" s="54">
        <v>40</v>
      </c>
      <c r="R134" s="47"/>
      <c r="S134" s="47"/>
      <c r="X134" s="9"/>
      <c r="Y134" s="9"/>
      <c r="Z134" s="9"/>
    </row>
    <row r="135" spans="2:26" s="3" customFormat="1" ht="15" customHeight="1">
      <c r="B135" s="279"/>
      <c r="C135" s="438"/>
      <c r="D135" s="438"/>
      <c r="E135" s="438"/>
      <c r="F135" s="438"/>
      <c r="G135" s="275"/>
      <c r="H135" s="275"/>
      <c r="I135" s="275"/>
      <c r="J135" s="275"/>
      <c r="K135" s="438"/>
      <c r="L135" s="438"/>
      <c r="M135" s="275"/>
      <c r="N135" s="275"/>
      <c r="O135" s="47"/>
      <c r="P135" s="54" t="s">
        <v>53</v>
      </c>
      <c r="Q135" s="54">
        <v>40</v>
      </c>
      <c r="R135" s="47"/>
      <c r="S135" s="47"/>
      <c r="X135" s="9"/>
      <c r="Y135" s="9"/>
      <c r="Z135" s="9"/>
    </row>
    <row r="136" spans="2:26">
      <c r="B136" s="277"/>
      <c r="C136" s="275"/>
      <c r="D136" s="303"/>
      <c r="E136" s="304"/>
      <c r="F136" s="275"/>
      <c r="G136" s="275"/>
      <c r="H136" s="275"/>
      <c r="I136" s="275"/>
      <c r="J136" s="275"/>
      <c r="K136" s="303"/>
      <c r="L136" s="304"/>
      <c r="M136" s="275"/>
      <c r="N136" s="275"/>
      <c r="O136" s="51"/>
      <c r="P136" s="55" t="s">
        <v>54</v>
      </c>
      <c r="Q136" s="55">
        <v>40</v>
      </c>
      <c r="R136" s="51"/>
      <c r="S136" s="51"/>
    </row>
    <row r="137" spans="2:26">
      <c r="B137" s="277"/>
      <c r="C137" s="275"/>
      <c r="D137" s="275"/>
      <c r="E137" s="275"/>
      <c r="F137" s="275"/>
      <c r="G137" s="275"/>
      <c r="H137" s="275"/>
      <c r="I137" s="275"/>
      <c r="J137" s="275"/>
      <c r="K137" s="275"/>
      <c r="L137" s="275"/>
      <c r="M137" s="275"/>
      <c r="N137" s="275"/>
      <c r="O137" s="51"/>
      <c r="P137" s="55" t="s">
        <v>47</v>
      </c>
      <c r="Q137" s="55">
        <v>40</v>
      </c>
      <c r="R137" s="51"/>
      <c r="S137" s="51"/>
    </row>
    <row r="138" spans="2:26">
      <c r="B138" s="277"/>
      <c r="C138" s="275"/>
      <c r="D138" s="275"/>
      <c r="E138" s="275"/>
      <c r="F138" s="275"/>
      <c r="G138" s="275"/>
      <c r="H138" s="275"/>
      <c r="I138" s="275"/>
      <c r="J138" s="275"/>
      <c r="K138" s="275"/>
      <c r="L138" s="275"/>
      <c r="M138" s="275"/>
      <c r="N138" s="275"/>
      <c r="O138" s="51"/>
      <c r="P138" s="55" t="s">
        <v>48</v>
      </c>
      <c r="Q138" s="54">
        <f>SUM(Q134:Q137)</f>
        <v>160</v>
      </c>
      <c r="R138" s="51"/>
      <c r="S138" s="51"/>
    </row>
    <row r="139" spans="2:26">
      <c r="B139" s="277"/>
      <c r="C139" s="275"/>
      <c r="D139" s="275"/>
      <c r="E139" s="275"/>
      <c r="F139" s="275"/>
      <c r="G139" s="275"/>
      <c r="H139" s="275"/>
      <c r="I139" s="275"/>
      <c r="J139" s="275"/>
      <c r="K139" s="275"/>
      <c r="L139" s="275"/>
      <c r="M139" s="275"/>
      <c r="N139" s="275"/>
      <c r="O139" s="51"/>
      <c r="P139" s="55"/>
      <c r="Q139" s="55"/>
      <c r="R139" s="51"/>
      <c r="S139" s="51"/>
    </row>
    <row r="140" spans="2:26">
      <c r="B140" s="277"/>
      <c r="C140" s="275"/>
      <c r="D140" s="275"/>
      <c r="E140" s="275"/>
      <c r="F140" s="275"/>
      <c r="G140" s="275"/>
      <c r="H140" s="275"/>
      <c r="I140" s="275"/>
      <c r="J140" s="275"/>
      <c r="K140" s="275"/>
      <c r="L140" s="275"/>
      <c r="M140" s="275"/>
      <c r="N140" s="275"/>
      <c r="O140" s="51"/>
      <c r="P140" s="55" t="s">
        <v>49</v>
      </c>
      <c r="Q140" s="54">
        <f>SUMIF(C106:N106,L136,C127:N127)</f>
        <v>0</v>
      </c>
      <c r="R140" s="51"/>
      <c r="S140" s="51"/>
    </row>
    <row r="141" spans="2:26">
      <c r="B141" s="277"/>
      <c r="C141" s="275"/>
      <c r="D141" s="275"/>
      <c r="E141" s="275"/>
      <c r="F141" s="275"/>
      <c r="G141" s="275"/>
      <c r="H141" s="275"/>
      <c r="I141" s="275"/>
      <c r="J141" s="275"/>
      <c r="K141" s="275"/>
      <c r="L141" s="275"/>
      <c r="M141" s="275"/>
      <c r="N141" s="275"/>
      <c r="O141" s="51"/>
      <c r="P141" s="55" t="s">
        <v>50</v>
      </c>
      <c r="Q141" s="55">
        <v>1</v>
      </c>
      <c r="R141" s="51"/>
      <c r="S141" s="51"/>
    </row>
    <row r="142" spans="2:26">
      <c r="B142" s="277"/>
      <c r="C142" s="275"/>
      <c r="D142" s="275"/>
      <c r="E142" s="275"/>
      <c r="F142" s="275"/>
      <c r="G142" s="275"/>
      <c r="H142" s="275"/>
      <c r="I142" s="275"/>
      <c r="J142" s="275"/>
      <c r="K142" s="275"/>
      <c r="L142" s="275"/>
      <c r="M142" s="275"/>
      <c r="N142" s="275"/>
      <c r="O142" s="51"/>
      <c r="P142" s="55" t="s">
        <v>48</v>
      </c>
      <c r="Q142" s="54">
        <f>SUM(Q134:Q138)-(Q141+Q140)</f>
        <v>319</v>
      </c>
      <c r="R142" s="51"/>
      <c r="S142" s="51"/>
    </row>
    <row r="143" spans="2:26">
      <c r="B143" s="277"/>
      <c r="C143" s="275"/>
      <c r="D143" s="275"/>
      <c r="E143" s="275"/>
      <c r="F143" s="275"/>
      <c r="G143" s="275"/>
      <c r="H143" s="275"/>
      <c r="I143" s="275"/>
      <c r="J143" s="275"/>
      <c r="K143" s="275"/>
      <c r="L143" s="275"/>
      <c r="M143" s="275"/>
      <c r="N143" s="275"/>
      <c r="O143" s="51"/>
      <c r="P143" s="55"/>
      <c r="Q143" s="55"/>
      <c r="R143" s="51"/>
      <c r="S143" s="51"/>
    </row>
    <row r="144" spans="2:26">
      <c r="B144" s="277"/>
      <c r="C144" s="275"/>
      <c r="D144" s="275"/>
      <c r="E144" s="275"/>
      <c r="F144" s="275"/>
      <c r="G144" s="275"/>
      <c r="H144" s="275"/>
      <c r="I144" s="275"/>
      <c r="J144" s="275"/>
      <c r="K144" s="275"/>
      <c r="L144" s="275"/>
      <c r="M144" s="275"/>
      <c r="N144" s="275"/>
      <c r="O144" s="51"/>
      <c r="P144" s="55" t="s">
        <v>51</v>
      </c>
      <c r="Q144" s="55"/>
      <c r="R144" s="51"/>
      <c r="S144" s="51"/>
    </row>
    <row r="145" spans="1:19">
      <c r="B145" s="277"/>
      <c r="C145" s="275"/>
      <c r="D145" s="275"/>
      <c r="E145" s="275"/>
      <c r="F145" s="275"/>
      <c r="G145" s="275"/>
      <c r="H145" s="275"/>
      <c r="I145" s="275"/>
      <c r="J145" s="275"/>
      <c r="K145" s="275"/>
      <c r="L145" s="275"/>
      <c r="M145" s="275"/>
      <c r="N145" s="275"/>
      <c r="O145" s="51"/>
      <c r="P145" s="55" t="s">
        <v>52</v>
      </c>
      <c r="Q145" s="56">
        <f>Q140%</f>
        <v>0</v>
      </c>
      <c r="R145" s="51"/>
      <c r="S145" s="51"/>
    </row>
    <row r="146" spans="1:19">
      <c r="B146" s="277"/>
      <c r="C146" s="275"/>
      <c r="D146" s="275"/>
      <c r="E146" s="275"/>
      <c r="F146" s="275"/>
      <c r="G146" s="275"/>
      <c r="H146" s="275"/>
      <c r="I146" s="275"/>
      <c r="J146" s="275"/>
      <c r="K146" s="275"/>
      <c r="L146" s="275"/>
      <c r="M146" s="275"/>
      <c r="N146" s="275"/>
      <c r="O146" s="51"/>
      <c r="P146" s="55" t="s">
        <v>51</v>
      </c>
      <c r="Q146" s="55"/>
      <c r="R146" s="51"/>
      <c r="S146" s="51"/>
    </row>
    <row r="147" spans="1:19">
      <c r="B147" s="277"/>
      <c r="C147" s="275"/>
      <c r="D147" s="275"/>
      <c r="E147" s="275"/>
      <c r="F147" s="275"/>
      <c r="G147" s="275"/>
      <c r="H147" s="275"/>
      <c r="I147" s="275"/>
      <c r="J147" s="275"/>
      <c r="K147" s="275"/>
      <c r="L147" s="275"/>
      <c r="M147" s="275"/>
      <c r="N147" s="275"/>
      <c r="O147" s="51"/>
      <c r="P147" s="57"/>
      <c r="Q147" s="57"/>
      <c r="R147" s="51"/>
      <c r="S147" s="51"/>
    </row>
    <row r="148" spans="1:19">
      <c r="B148" s="277"/>
      <c r="C148" s="275"/>
      <c r="D148" s="275"/>
      <c r="E148" s="275"/>
      <c r="F148" s="275"/>
      <c r="G148" s="275"/>
      <c r="H148" s="275"/>
      <c r="I148" s="275"/>
      <c r="J148" s="275"/>
      <c r="K148" s="275"/>
      <c r="L148" s="275"/>
      <c r="M148" s="275"/>
      <c r="N148" s="275"/>
      <c r="O148" s="51"/>
      <c r="P148" s="57" t="s">
        <v>56</v>
      </c>
      <c r="Q148" s="57"/>
      <c r="R148" s="51"/>
      <c r="S148" s="51"/>
    </row>
    <row r="149" spans="1:19">
      <c r="B149" s="277"/>
      <c r="C149" s="275"/>
      <c r="D149" s="275"/>
      <c r="E149" s="275"/>
      <c r="F149" s="275"/>
      <c r="G149" s="275"/>
      <c r="H149" s="275"/>
      <c r="I149" s="275"/>
      <c r="J149" s="275"/>
      <c r="K149" s="275"/>
      <c r="L149" s="275"/>
      <c r="M149" s="275"/>
      <c r="N149" s="275"/>
      <c r="O149" s="51"/>
      <c r="P149" s="57" t="s">
        <v>62</v>
      </c>
      <c r="Q149" s="58">
        <v>0.4</v>
      </c>
      <c r="R149" s="51"/>
      <c r="S149" s="51"/>
    </row>
    <row r="150" spans="1:19">
      <c r="B150" s="277"/>
      <c r="C150" s="275"/>
      <c r="D150" s="275"/>
      <c r="E150" s="275"/>
      <c r="F150" s="275"/>
      <c r="G150" s="275"/>
      <c r="H150" s="275"/>
      <c r="I150" s="275"/>
      <c r="J150" s="275"/>
      <c r="K150" s="275"/>
      <c r="L150" s="275"/>
      <c r="M150" s="275"/>
      <c r="N150" s="275"/>
      <c r="O150" s="51"/>
      <c r="P150" s="57" t="s">
        <v>58</v>
      </c>
      <c r="Q150" s="58">
        <v>0.2</v>
      </c>
      <c r="R150" s="51"/>
      <c r="S150" s="51"/>
    </row>
    <row r="151" spans="1:19">
      <c r="B151" s="277"/>
      <c r="C151" s="275"/>
      <c r="D151" s="275"/>
      <c r="E151" s="275"/>
      <c r="F151" s="275"/>
      <c r="G151" s="275"/>
      <c r="H151" s="275"/>
      <c r="I151" s="275"/>
      <c r="J151" s="275"/>
      <c r="K151" s="275"/>
      <c r="L151" s="275"/>
      <c r="M151" s="275"/>
      <c r="N151" s="275"/>
      <c r="O151" s="51"/>
      <c r="P151" s="57" t="s">
        <v>59</v>
      </c>
      <c r="Q151" s="58">
        <v>0.2</v>
      </c>
      <c r="R151" s="51"/>
      <c r="S151" s="51"/>
    </row>
    <row r="152" spans="1:19">
      <c r="B152" s="277"/>
      <c r="C152" s="275"/>
      <c r="D152" s="275"/>
      <c r="E152" s="275"/>
      <c r="F152" s="275"/>
      <c r="G152" s="275"/>
      <c r="H152" s="275"/>
      <c r="I152" s="275"/>
      <c r="J152" s="275"/>
      <c r="K152" s="275"/>
      <c r="L152" s="275"/>
      <c r="M152" s="275"/>
      <c r="N152" s="275"/>
      <c r="O152" s="51"/>
      <c r="P152" s="57" t="s">
        <v>60</v>
      </c>
      <c r="Q152" s="58">
        <v>0.2</v>
      </c>
      <c r="R152" s="51"/>
      <c r="S152" s="51"/>
    </row>
    <row r="153" spans="1:19">
      <c r="B153" s="277"/>
      <c r="C153" s="275"/>
      <c r="D153" s="275"/>
      <c r="E153" s="275"/>
      <c r="F153" s="275"/>
      <c r="G153" s="275"/>
      <c r="H153" s="275"/>
      <c r="I153" s="275"/>
      <c r="J153" s="275"/>
      <c r="K153" s="275"/>
      <c r="L153" s="275"/>
      <c r="M153" s="275"/>
      <c r="N153" s="275"/>
      <c r="O153" s="51"/>
      <c r="P153" s="57" t="s">
        <v>61</v>
      </c>
      <c r="Q153" s="58">
        <f>SUMIF(C106:N106,E136,C128:N128)%</f>
        <v>0</v>
      </c>
      <c r="R153" s="51"/>
      <c r="S153" s="51"/>
    </row>
    <row r="154" spans="1:19">
      <c r="A154" s="7"/>
      <c r="B154" s="275"/>
      <c r="C154" s="275"/>
      <c r="D154" s="275"/>
      <c r="E154" s="275"/>
      <c r="F154" s="275"/>
      <c r="G154" s="275"/>
      <c r="H154" s="275"/>
      <c r="I154" s="275"/>
      <c r="J154" s="275"/>
      <c r="K154" s="275"/>
      <c r="L154" s="275"/>
      <c r="M154" s="275"/>
      <c r="N154" s="275"/>
      <c r="O154" s="51"/>
      <c r="P154" s="57" t="s">
        <v>57</v>
      </c>
      <c r="Q154" s="58">
        <v>1</v>
      </c>
      <c r="R154" s="51"/>
      <c r="S154" s="51"/>
    </row>
    <row r="155" spans="1:19" ht="13.5" thickBot="1">
      <c r="A155" s="7"/>
      <c r="B155" s="275"/>
      <c r="C155" s="275"/>
      <c r="D155" s="275"/>
      <c r="E155" s="275"/>
      <c r="F155" s="275"/>
      <c r="G155" s="275"/>
      <c r="H155" s="275"/>
      <c r="I155" s="275"/>
      <c r="J155" s="275"/>
      <c r="K155" s="275"/>
      <c r="L155" s="275"/>
      <c r="M155" s="275"/>
      <c r="N155" s="275"/>
      <c r="O155" s="51"/>
      <c r="P155" s="268"/>
      <c r="Q155" s="268"/>
      <c r="R155" s="51"/>
      <c r="S155" s="51"/>
    </row>
    <row r="156" spans="1:19">
      <c r="A156" s="45"/>
      <c r="B156" s="4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51"/>
      <c r="P156" s="51"/>
      <c r="Q156" s="51"/>
      <c r="R156" s="51"/>
      <c r="S156" s="51"/>
    </row>
    <row r="157" spans="1:19">
      <c r="A157" s="46"/>
      <c r="B157" s="4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51"/>
      <c r="P157" s="51"/>
      <c r="Q157" s="51"/>
      <c r="R157" s="51"/>
      <c r="S157" s="51"/>
    </row>
    <row r="158" spans="1:19">
      <c r="O158" s="51"/>
      <c r="P158" s="51"/>
      <c r="Q158" s="51"/>
      <c r="R158" s="51"/>
      <c r="S158" s="51"/>
    </row>
    <row r="228" spans="2:2"/>
    <row r="231" spans="2:2"/>
  </sheetData>
  <customSheetViews>
    <customSheetView guid="{1021C3AB-039D-437E-A17E-9A06BC868023}" scale="70" showGridLines="0" fitToPage="1">
      <selection activeCell="P21" sqref="P21"/>
      <pageMargins left="0.23622047244094491" right="0.23622047244094491" top="0.74803149606299213" bottom="0.74803149606299213" header="0.31496062992125984" footer="0.31496062992125984"/>
      <printOptions horizontalCentered="1"/>
      <pageSetup paperSize="9" scale="67" orientation="portrait" r:id="rId1"/>
    </customSheetView>
  </customSheetViews>
  <mergeCells count="3">
    <mergeCell ref="K135:L135"/>
    <mergeCell ref="B134:C134"/>
    <mergeCell ref="C135:F135"/>
  </mergeCells>
  <dataValidations disablePrompts="1" count="2">
    <dataValidation type="list" allowBlank="1" showInputMessage="1" showErrorMessage="1" sqref="C2">
      <formula1>"2014,2015,2016,2017,2018,2019,2020,2021,2022,2023,2024"</formula1>
    </dataValidation>
    <dataValidation type="list" allowBlank="1" showInputMessage="1" showErrorMessage="1" sqref="L136 E136">
      <formula1>$C$106:$N$106</formula1>
    </dataValidation>
  </dataValidations>
  <printOptions horizontalCentered="1"/>
  <pageMargins left="0.23622047244094488" right="0.23622047244094488" top="0.74803149606299213" bottom="0.74803149606299213" header="0.31496062992125984" footer="0.31496062992125984"/>
  <pageSetup paperSize="9" scale="41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731"/>
  <sheetViews>
    <sheetView tabSelected="1" topLeftCell="A296" zoomScale="130" zoomScaleNormal="130" workbookViewId="0">
      <selection activeCell="C326" sqref="C326"/>
    </sheetView>
  </sheetViews>
  <sheetFormatPr baseColWidth="10" defaultRowHeight="12.75"/>
  <cols>
    <col min="3" max="3" width="18.5703125" bestFit="1" customWidth="1"/>
    <col min="6" max="6" width="14" bestFit="1" customWidth="1"/>
    <col min="7" max="7" width="13.7109375" bestFit="1" customWidth="1"/>
  </cols>
  <sheetData>
    <row r="1" spans="1:12" ht="14.25">
      <c r="A1" s="440" t="s">
        <v>45</v>
      </c>
      <c r="B1" s="440"/>
      <c r="C1" s="31" t="s">
        <v>113</v>
      </c>
      <c r="F1" s="48" t="s">
        <v>28</v>
      </c>
      <c r="G1">
        <v>2015</v>
      </c>
    </row>
    <row r="2" spans="1:12">
      <c r="A2" s="32" t="str">
        <f t="shared" ref="A2:A23" si="0">TEXT(B2,"jjjjjjj")</f>
        <v>mardi</v>
      </c>
      <c r="B2" s="33">
        <v>42003</v>
      </c>
      <c r="C2" s="34">
        <v>439513.21</v>
      </c>
      <c r="F2" s="48" t="s">
        <v>70</v>
      </c>
      <c r="G2" s="49">
        <v>42156</v>
      </c>
      <c r="L2" s="49">
        <f>DATEVALUE("janv"&amp;G1)</f>
        <v>42005</v>
      </c>
    </row>
    <row r="3" spans="1:12">
      <c r="A3" s="32" t="str">
        <f t="shared" si="0"/>
        <v>mercredi</v>
      </c>
      <c r="B3" s="33">
        <v>42004</v>
      </c>
      <c r="C3" s="34">
        <v>439513.21</v>
      </c>
      <c r="F3" s="48" t="s">
        <v>69</v>
      </c>
      <c r="G3" s="50">
        <f>SUMPRODUCT((YEAR($B$2:$B$9284)=G1)*(MONTH($B$2:$B$9284)=MONTH(G2)),($C$2:$C$9284))/((DAY(DATE(YEAR(G1),MONTH(G2)+1,0))))</f>
        <v>911668.14999999991</v>
      </c>
      <c r="L3" s="49">
        <f>EDATE(L2,1)</f>
        <v>42036</v>
      </c>
    </row>
    <row r="4" spans="1:12">
      <c r="A4" s="32" t="str">
        <f t="shared" si="0"/>
        <v>jeudi</v>
      </c>
      <c r="B4" s="33">
        <v>42005</v>
      </c>
      <c r="C4" s="34">
        <v>439463.21</v>
      </c>
      <c r="L4" s="49">
        <f t="shared" ref="L4:L13" si="1">EDATE(L3,1)</f>
        <v>42064</v>
      </c>
    </row>
    <row r="5" spans="1:12">
      <c r="A5" s="32" t="str">
        <f t="shared" si="0"/>
        <v>vendredi</v>
      </c>
      <c r="B5" s="33">
        <v>42006</v>
      </c>
      <c r="C5" s="34">
        <v>439463.21</v>
      </c>
      <c r="L5" s="49">
        <f t="shared" si="1"/>
        <v>42095</v>
      </c>
    </row>
    <row r="6" spans="1:12">
      <c r="A6" s="32" t="str">
        <f t="shared" si="0"/>
        <v>samedi</v>
      </c>
      <c r="B6" s="33">
        <v>42007</v>
      </c>
      <c r="C6" s="34">
        <v>439463.21</v>
      </c>
      <c r="L6" s="49">
        <f t="shared" si="1"/>
        <v>42125</v>
      </c>
    </row>
    <row r="7" spans="1:12">
      <c r="A7" s="32" t="str">
        <f t="shared" si="0"/>
        <v>dimanche</v>
      </c>
      <c r="B7" s="33">
        <v>42008</v>
      </c>
      <c r="C7" s="34">
        <v>439463.21</v>
      </c>
      <c r="L7" s="49">
        <f t="shared" si="1"/>
        <v>42156</v>
      </c>
    </row>
    <row r="8" spans="1:12">
      <c r="A8" s="32" t="str">
        <f t="shared" si="0"/>
        <v>lundi</v>
      </c>
      <c r="B8" s="270">
        <v>42009</v>
      </c>
      <c r="C8" s="34">
        <v>439463.21</v>
      </c>
      <c r="L8" s="49">
        <f t="shared" si="1"/>
        <v>42186</v>
      </c>
    </row>
    <row r="9" spans="1:12">
      <c r="A9" s="32" t="str">
        <f t="shared" si="0"/>
        <v>mardi</v>
      </c>
      <c r="B9" s="33">
        <v>42010</v>
      </c>
      <c r="C9" s="34">
        <v>439463.21</v>
      </c>
      <c r="L9" s="49">
        <f t="shared" si="1"/>
        <v>42217</v>
      </c>
    </row>
    <row r="10" spans="1:12">
      <c r="A10" s="32" t="str">
        <f t="shared" si="0"/>
        <v>mercredi</v>
      </c>
      <c r="B10" s="33">
        <v>42011</v>
      </c>
      <c r="C10" s="34">
        <v>439463.21</v>
      </c>
      <c r="L10" s="49">
        <f t="shared" si="1"/>
        <v>42248</v>
      </c>
    </row>
    <row r="11" spans="1:12">
      <c r="A11" s="32" t="str">
        <f t="shared" si="0"/>
        <v>jeudi</v>
      </c>
      <c r="B11" s="33">
        <v>42012</v>
      </c>
      <c r="C11" s="34">
        <v>439463.21</v>
      </c>
      <c r="L11" s="49">
        <f t="shared" si="1"/>
        <v>42278</v>
      </c>
    </row>
    <row r="12" spans="1:12">
      <c r="A12" s="32" t="str">
        <f t="shared" si="0"/>
        <v>vendredi</v>
      </c>
      <c r="B12" s="33">
        <v>42013</v>
      </c>
      <c r="C12" s="34">
        <v>439463.21</v>
      </c>
      <c r="L12" s="49">
        <f t="shared" si="1"/>
        <v>42309</v>
      </c>
    </row>
    <row r="13" spans="1:12">
      <c r="A13" s="32" t="str">
        <f t="shared" si="0"/>
        <v>samedi</v>
      </c>
      <c r="B13" s="33">
        <v>42014</v>
      </c>
      <c r="C13" s="34">
        <v>388715.03</v>
      </c>
      <c r="L13" s="49">
        <f t="shared" si="1"/>
        <v>42339</v>
      </c>
    </row>
    <row r="14" spans="1:12">
      <c r="A14" s="32" t="str">
        <f t="shared" si="0"/>
        <v>dimanche</v>
      </c>
      <c r="B14" s="33">
        <v>42015</v>
      </c>
      <c r="C14" s="34">
        <v>388715.03</v>
      </c>
    </row>
    <row r="15" spans="1:12">
      <c r="A15" s="32" t="str">
        <f t="shared" si="0"/>
        <v>lundi</v>
      </c>
      <c r="B15" s="33">
        <v>42016</v>
      </c>
      <c r="C15" s="34">
        <v>388715.03</v>
      </c>
    </row>
    <row r="16" spans="1:12">
      <c r="A16" s="32" t="str">
        <f t="shared" si="0"/>
        <v>mardi</v>
      </c>
      <c r="B16" s="33">
        <v>42017</v>
      </c>
      <c r="C16" s="34">
        <v>386345.6</v>
      </c>
    </row>
    <row r="17" spans="1:3">
      <c r="A17" s="32" t="str">
        <f t="shared" si="0"/>
        <v>mercredi</v>
      </c>
      <c r="B17" s="33">
        <v>42018</v>
      </c>
      <c r="C17" s="34">
        <v>386345.6</v>
      </c>
    </row>
    <row r="18" spans="1:3">
      <c r="A18" s="32" t="str">
        <f t="shared" si="0"/>
        <v>jeudi</v>
      </c>
      <c r="B18" s="33">
        <v>42019</v>
      </c>
      <c r="C18" s="34">
        <v>386345.6</v>
      </c>
    </row>
    <row r="19" spans="1:3">
      <c r="A19" s="32" t="str">
        <f t="shared" si="0"/>
        <v>vendredi</v>
      </c>
      <c r="B19" s="33">
        <v>42020</v>
      </c>
      <c r="C19" s="34">
        <v>384171.1</v>
      </c>
    </row>
    <row r="20" spans="1:3">
      <c r="A20" s="32" t="str">
        <f t="shared" si="0"/>
        <v>samedi</v>
      </c>
      <c r="B20" s="33">
        <v>42021</v>
      </c>
      <c r="C20" s="34">
        <v>383715.78</v>
      </c>
    </row>
    <row r="21" spans="1:3">
      <c r="A21" s="32" t="str">
        <f t="shared" si="0"/>
        <v>dimanche</v>
      </c>
      <c r="B21" s="33">
        <v>42022</v>
      </c>
      <c r="C21" s="34">
        <v>383715.78</v>
      </c>
    </row>
    <row r="22" spans="1:3">
      <c r="A22" s="32" t="str">
        <f t="shared" si="0"/>
        <v>lundi</v>
      </c>
      <c r="B22" s="33">
        <v>42023</v>
      </c>
      <c r="C22" s="34">
        <v>383715.78</v>
      </c>
    </row>
    <row r="23" spans="1:3">
      <c r="A23" s="32" t="str">
        <f t="shared" si="0"/>
        <v>mardi</v>
      </c>
      <c r="B23" s="33">
        <v>42024</v>
      </c>
      <c r="C23" s="34">
        <v>317288.03000000003</v>
      </c>
    </row>
    <row r="24" spans="1:3">
      <c r="A24" s="32" t="str">
        <f t="shared" ref="A24:A87" si="2">TEXT(B24,"jjjjjjj")</f>
        <v>mercredi</v>
      </c>
      <c r="B24" s="33">
        <v>42025</v>
      </c>
      <c r="C24" s="34">
        <v>317288.03000000003</v>
      </c>
    </row>
    <row r="25" spans="1:3">
      <c r="A25" s="32" t="str">
        <f t="shared" si="2"/>
        <v>jeudi</v>
      </c>
      <c r="B25" s="33">
        <v>42026</v>
      </c>
      <c r="C25" s="34">
        <v>296971.75</v>
      </c>
    </row>
    <row r="26" spans="1:3">
      <c r="A26" s="32" t="str">
        <f t="shared" si="2"/>
        <v>vendredi</v>
      </c>
      <c r="B26" s="33">
        <v>42027</v>
      </c>
      <c r="C26" s="34">
        <v>296971.75</v>
      </c>
    </row>
    <row r="27" spans="1:3">
      <c r="A27" s="32" t="str">
        <f t="shared" si="2"/>
        <v>samedi</v>
      </c>
      <c r="B27" s="33">
        <v>42028</v>
      </c>
      <c r="C27" s="34">
        <v>296396.67</v>
      </c>
    </row>
    <row r="28" spans="1:3">
      <c r="A28" s="32" t="str">
        <f t="shared" si="2"/>
        <v>dimanche</v>
      </c>
      <c r="B28" s="33">
        <v>42029</v>
      </c>
      <c r="C28" s="34">
        <v>296396.67</v>
      </c>
    </row>
    <row r="29" spans="1:3">
      <c r="A29" s="32" t="str">
        <f t="shared" si="2"/>
        <v>lundi</v>
      </c>
      <c r="B29" s="33">
        <v>42030</v>
      </c>
      <c r="C29" s="34">
        <v>296396.67</v>
      </c>
    </row>
    <row r="30" spans="1:3">
      <c r="A30" s="32" t="str">
        <f t="shared" si="2"/>
        <v>mardi</v>
      </c>
      <c r="B30" s="33">
        <v>42031</v>
      </c>
      <c r="C30" s="34">
        <v>296396.67</v>
      </c>
    </row>
    <row r="31" spans="1:3">
      <c r="A31" s="32" t="str">
        <f t="shared" si="2"/>
        <v>mercredi</v>
      </c>
      <c r="B31" s="33">
        <v>42032</v>
      </c>
      <c r="C31" s="34">
        <v>296245.87</v>
      </c>
    </row>
    <row r="32" spans="1:3">
      <c r="A32" s="32" t="str">
        <f t="shared" si="2"/>
        <v>jeudi</v>
      </c>
      <c r="B32" s="33">
        <v>42033</v>
      </c>
      <c r="C32" s="34">
        <v>299910.87</v>
      </c>
    </row>
    <row r="33" spans="1:3">
      <c r="A33" s="32" t="str">
        <f t="shared" si="2"/>
        <v>vendredi</v>
      </c>
      <c r="B33" s="33">
        <v>42034</v>
      </c>
      <c r="C33" s="34">
        <v>299910.87</v>
      </c>
    </row>
    <row r="34" spans="1:3">
      <c r="A34" s="32" t="str">
        <f t="shared" si="2"/>
        <v>samedi</v>
      </c>
      <c r="B34" s="33">
        <v>42035</v>
      </c>
      <c r="C34" s="34">
        <v>299910.87</v>
      </c>
    </row>
    <row r="35" spans="1:3">
      <c r="A35" s="32" t="str">
        <f t="shared" si="2"/>
        <v>dimanche</v>
      </c>
      <c r="B35" s="33">
        <v>42036</v>
      </c>
      <c r="C35" s="34">
        <v>299910.87</v>
      </c>
    </row>
    <row r="36" spans="1:3">
      <c r="A36" s="32" t="str">
        <f t="shared" si="2"/>
        <v>lundi</v>
      </c>
      <c r="B36" s="33">
        <v>42037</v>
      </c>
      <c r="C36" s="34">
        <v>299910.87</v>
      </c>
    </row>
    <row r="37" spans="1:3">
      <c r="A37" s="32" t="str">
        <f t="shared" si="2"/>
        <v>mardi</v>
      </c>
      <c r="B37" s="33">
        <v>42038</v>
      </c>
      <c r="C37" s="34">
        <v>301970.87</v>
      </c>
    </row>
    <row r="38" spans="1:3">
      <c r="A38" s="32" t="str">
        <f t="shared" si="2"/>
        <v>mercredi</v>
      </c>
      <c r="B38" s="33">
        <v>42039</v>
      </c>
      <c r="C38" s="34">
        <v>301970.87</v>
      </c>
    </row>
    <row r="39" spans="1:3">
      <c r="A39" s="32" t="str">
        <f t="shared" si="2"/>
        <v>jeudi</v>
      </c>
      <c r="B39" s="33">
        <v>42040</v>
      </c>
      <c r="C39" s="34">
        <v>301970.87</v>
      </c>
    </row>
    <row r="40" spans="1:3">
      <c r="A40" s="32" t="str">
        <f t="shared" si="2"/>
        <v>vendredi</v>
      </c>
      <c r="B40" s="33">
        <v>42041</v>
      </c>
      <c r="C40" s="34">
        <v>301970.87</v>
      </c>
    </row>
    <row r="41" spans="1:3">
      <c r="A41" s="32" t="str">
        <f t="shared" si="2"/>
        <v>samedi</v>
      </c>
      <c r="B41" s="33">
        <v>42042</v>
      </c>
      <c r="C41" s="34">
        <v>182971.22</v>
      </c>
    </row>
    <row r="42" spans="1:3">
      <c r="A42" s="32" t="str">
        <f t="shared" si="2"/>
        <v>dimanche</v>
      </c>
      <c r="B42" s="33">
        <v>42043</v>
      </c>
      <c r="C42" s="34">
        <v>182971.22</v>
      </c>
    </row>
    <row r="43" spans="1:3">
      <c r="A43" s="32" t="str">
        <f t="shared" si="2"/>
        <v>lundi</v>
      </c>
      <c r="B43" s="33">
        <v>42044</v>
      </c>
      <c r="C43" s="34">
        <v>182971.22</v>
      </c>
    </row>
    <row r="44" spans="1:3">
      <c r="A44" s="32" t="str">
        <f t="shared" si="2"/>
        <v>mardi</v>
      </c>
      <c r="B44" s="33">
        <v>42045</v>
      </c>
      <c r="C44" s="34">
        <v>182971.22</v>
      </c>
    </row>
    <row r="45" spans="1:3">
      <c r="A45" s="32" t="str">
        <f t="shared" si="2"/>
        <v>mercredi</v>
      </c>
      <c r="B45" s="33">
        <v>42046</v>
      </c>
      <c r="C45" s="34">
        <v>182971.22</v>
      </c>
    </row>
    <row r="46" spans="1:3">
      <c r="A46" s="32" t="str">
        <f t="shared" si="2"/>
        <v>jeudi</v>
      </c>
      <c r="B46" s="33">
        <v>42047</v>
      </c>
      <c r="C46" s="34">
        <v>182971.22</v>
      </c>
    </row>
    <row r="47" spans="1:3">
      <c r="A47" s="32" t="str">
        <f t="shared" si="2"/>
        <v>vendredi</v>
      </c>
      <c r="B47" s="33">
        <v>42048</v>
      </c>
      <c r="C47" s="34">
        <v>182971.22</v>
      </c>
    </row>
    <row r="48" spans="1:3">
      <c r="A48" s="32" t="str">
        <f t="shared" si="2"/>
        <v>samedi</v>
      </c>
      <c r="B48" s="33">
        <v>42049</v>
      </c>
      <c r="C48" s="34">
        <v>566601.55000000005</v>
      </c>
    </row>
    <row r="49" spans="1:3">
      <c r="A49" s="32" t="str">
        <f t="shared" si="2"/>
        <v>dimanche</v>
      </c>
      <c r="B49" s="33">
        <v>42050</v>
      </c>
      <c r="C49" s="34">
        <v>566601.55000000005</v>
      </c>
    </row>
    <row r="50" spans="1:3">
      <c r="A50" s="32" t="str">
        <f t="shared" si="2"/>
        <v>lundi</v>
      </c>
      <c r="B50" s="33">
        <v>42051</v>
      </c>
      <c r="C50" s="34">
        <v>566601.55000000005</v>
      </c>
    </row>
    <row r="51" spans="1:3">
      <c r="A51" s="32" t="str">
        <f t="shared" si="2"/>
        <v>mardi</v>
      </c>
      <c r="B51" s="33">
        <v>42052</v>
      </c>
      <c r="C51" s="34">
        <v>566601.55000000005</v>
      </c>
    </row>
    <row r="52" spans="1:3">
      <c r="A52" s="32" t="str">
        <f t="shared" si="2"/>
        <v>mercredi</v>
      </c>
      <c r="B52" s="33">
        <v>42053</v>
      </c>
      <c r="C52" s="34">
        <v>566601.55000000005</v>
      </c>
    </row>
    <row r="53" spans="1:3">
      <c r="A53" s="32" t="str">
        <f t="shared" si="2"/>
        <v>jeudi</v>
      </c>
      <c r="B53" s="33">
        <v>42054</v>
      </c>
      <c r="C53" s="34">
        <v>566601.55000000005</v>
      </c>
    </row>
    <row r="54" spans="1:3">
      <c r="A54" s="32" t="str">
        <f t="shared" si="2"/>
        <v>vendredi</v>
      </c>
      <c r="B54" s="33">
        <v>42055</v>
      </c>
      <c r="C54" s="34">
        <v>566601.55000000005</v>
      </c>
    </row>
    <row r="55" spans="1:3">
      <c r="A55" s="32" t="str">
        <f t="shared" si="2"/>
        <v>samedi</v>
      </c>
      <c r="B55" s="33">
        <v>42056</v>
      </c>
      <c r="C55" s="34">
        <v>539429.28</v>
      </c>
    </row>
    <row r="56" spans="1:3">
      <c r="A56" s="32" t="str">
        <f t="shared" si="2"/>
        <v>dimanche</v>
      </c>
      <c r="B56" s="33">
        <v>42057</v>
      </c>
      <c r="C56" s="34">
        <v>539429.28</v>
      </c>
    </row>
    <row r="57" spans="1:3">
      <c r="A57" s="32" t="str">
        <f t="shared" si="2"/>
        <v>lundi</v>
      </c>
      <c r="B57" s="33">
        <v>42058</v>
      </c>
      <c r="C57" s="34">
        <v>539429.28</v>
      </c>
    </row>
    <row r="58" spans="1:3">
      <c r="A58" s="32" t="str">
        <f t="shared" si="2"/>
        <v>mardi</v>
      </c>
      <c r="B58" s="33">
        <v>42059</v>
      </c>
      <c r="C58" s="34">
        <v>539429.28</v>
      </c>
    </row>
    <row r="59" spans="1:3">
      <c r="A59" s="32" t="str">
        <f t="shared" si="2"/>
        <v>mercredi</v>
      </c>
      <c r="B59" s="33">
        <v>42060</v>
      </c>
      <c r="C59" s="34">
        <v>539429.28</v>
      </c>
    </row>
    <row r="60" spans="1:3">
      <c r="A60" s="32" t="str">
        <f t="shared" si="2"/>
        <v>jeudi</v>
      </c>
      <c r="B60" s="33">
        <v>42061</v>
      </c>
      <c r="C60" s="34">
        <v>539429.28</v>
      </c>
    </row>
    <row r="61" spans="1:3">
      <c r="A61" s="32" t="str">
        <f t="shared" si="2"/>
        <v>vendredi</v>
      </c>
      <c r="B61" s="33">
        <v>42062</v>
      </c>
      <c r="C61" s="34">
        <v>539429.28</v>
      </c>
    </row>
    <row r="62" spans="1:3">
      <c r="A62" s="32" t="str">
        <f t="shared" si="2"/>
        <v>samedi</v>
      </c>
      <c r="B62" s="33">
        <v>42063</v>
      </c>
      <c r="C62" s="34">
        <v>539429.28</v>
      </c>
    </row>
    <row r="63" spans="1:3">
      <c r="A63" s="32" t="str">
        <f t="shared" si="2"/>
        <v>dimanche</v>
      </c>
      <c r="B63" s="33">
        <v>42064</v>
      </c>
      <c r="C63" s="34">
        <v>539429.28</v>
      </c>
    </row>
    <row r="64" spans="1:3">
      <c r="A64" s="32" t="str">
        <f t="shared" si="2"/>
        <v>lundi</v>
      </c>
      <c r="B64" s="33">
        <v>42065</v>
      </c>
      <c r="C64" s="34">
        <v>539429.28</v>
      </c>
    </row>
    <row r="65" spans="1:3">
      <c r="A65" s="32" t="str">
        <f t="shared" si="2"/>
        <v>mardi</v>
      </c>
      <c r="B65" s="33">
        <v>42066</v>
      </c>
      <c r="C65" s="34">
        <v>539429.28</v>
      </c>
    </row>
    <row r="66" spans="1:3">
      <c r="A66" s="32" t="str">
        <f t="shared" si="2"/>
        <v>mercredi</v>
      </c>
      <c r="B66" s="33">
        <v>42067</v>
      </c>
      <c r="C66" s="34">
        <v>486068.07</v>
      </c>
    </row>
    <row r="67" spans="1:3">
      <c r="A67" s="32" t="str">
        <f t="shared" si="2"/>
        <v>jeudi</v>
      </c>
      <c r="B67" s="33">
        <v>42068</v>
      </c>
      <c r="C67" s="34">
        <v>486068.07</v>
      </c>
    </row>
    <row r="68" spans="1:3">
      <c r="A68" s="32" t="str">
        <f t="shared" si="2"/>
        <v>vendredi</v>
      </c>
      <c r="B68" s="33">
        <v>42069</v>
      </c>
      <c r="C68" s="34">
        <v>486068.07</v>
      </c>
    </row>
    <row r="69" spans="1:3">
      <c r="A69" s="32" t="str">
        <f t="shared" si="2"/>
        <v>samedi</v>
      </c>
      <c r="B69" s="33">
        <v>42070</v>
      </c>
      <c r="C69" s="34">
        <v>486068.07</v>
      </c>
    </row>
    <row r="70" spans="1:3">
      <c r="A70" s="32" t="str">
        <f t="shared" si="2"/>
        <v>dimanche</v>
      </c>
      <c r="B70" s="33">
        <v>42071</v>
      </c>
      <c r="C70" s="34">
        <v>486068.07</v>
      </c>
    </row>
    <row r="71" spans="1:3">
      <c r="A71" s="32" t="str">
        <f t="shared" si="2"/>
        <v>lundi</v>
      </c>
      <c r="B71" s="33">
        <v>42072</v>
      </c>
      <c r="C71" s="34">
        <v>486068.07</v>
      </c>
    </row>
    <row r="72" spans="1:3">
      <c r="A72" s="32" t="str">
        <f t="shared" si="2"/>
        <v>mardi</v>
      </c>
      <c r="B72" s="33">
        <v>42073</v>
      </c>
      <c r="C72" s="34">
        <v>481571.4</v>
      </c>
    </row>
    <row r="73" spans="1:3">
      <c r="A73" s="32" t="str">
        <f t="shared" si="2"/>
        <v>mercredi</v>
      </c>
      <c r="B73" s="33">
        <v>42074</v>
      </c>
      <c r="C73" s="34">
        <v>481691.4</v>
      </c>
    </row>
    <row r="74" spans="1:3">
      <c r="A74" s="32" t="str">
        <f t="shared" si="2"/>
        <v>jeudi</v>
      </c>
      <c r="B74" s="33">
        <v>42075</v>
      </c>
      <c r="C74" s="34">
        <v>481795.62</v>
      </c>
    </row>
    <row r="75" spans="1:3">
      <c r="A75" s="32" t="str">
        <f t="shared" si="2"/>
        <v>vendredi</v>
      </c>
      <c r="B75" s="33">
        <v>42076</v>
      </c>
      <c r="C75" s="34">
        <v>481795.62</v>
      </c>
    </row>
    <row r="76" spans="1:3">
      <c r="A76" s="32" t="str">
        <f t="shared" si="2"/>
        <v>samedi</v>
      </c>
      <c r="B76" s="33">
        <v>42077</v>
      </c>
      <c r="C76" s="34">
        <v>481795.62</v>
      </c>
    </row>
    <row r="77" spans="1:3">
      <c r="A77" s="32" t="str">
        <f t="shared" si="2"/>
        <v>dimanche</v>
      </c>
      <c r="B77" s="33">
        <v>42078</v>
      </c>
      <c r="C77" s="34">
        <v>481795.62</v>
      </c>
    </row>
    <row r="78" spans="1:3">
      <c r="A78" s="32" t="str">
        <f t="shared" si="2"/>
        <v>lundi</v>
      </c>
      <c r="B78" s="33">
        <v>42079</v>
      </c>
      <c r="C78" s="34">
        <v>481795.62</v>
      </c>
    </row>
    <row r="79" spans="1:3">
      <c r="A79" s="32" t="str">
        <f t="shared" si="2"/>
        <v>mardi</v>
      </c>
      <c r="B79" s="33">
        <v>42080</v>
      </c>
      <c r="C79" s="34">
        <v>481795.62</v>
      </c>
    </row>
    <row r="80" spans="1:3">
      <c r="A80" s="32" t="str">
        <f t="shared" si="2"/>
        <v>mercredi</v>
      </c>
      <c r="B80" s="33">
        <v>42081</v>
      </c>
      <c r="C80" s="34">
        <v>481795.62</v>
      </c>
    </row>
    <row r="81" spans="1:3">
      <c r="A81" s="32" t="str">
        <f t="shared" si="2"/>
        <v>jeudi</v>
      </c>
      <c r="B81" s="33">
        <v>42082</v>
      </c>
      <c r="C81" s="34">
        <v>510496.21</v>
      </c>
    </row>
    <row r="82" spans="1:3">
      <c r="A82" s="32" t="str">
        <f t="shared" si="2"/>
        <v>vendredi</v>
      </c>
      <c r="B82" s="33">
        <v>42083</v>
      </c>
      <c r="C82" s="34">
        <v>437505.96</v>
      </c>
    </row>
    <row r="83" spans="1:3">
      <c r="A83" s="32" t="str">
        <f t="shared" si="2"/>
        <v>samedi</v>
      </c>
      <c r="B83" s="33">
        <v>42084</v>
      </c>
      <c r="C83" s="34">
        <v>436126.56</v>
      </c>
    </row>
    <row r="84" spans="1:3">
      <c r="A84" s="32" t="str">
        <f t="shared" si="2"/>
        <v>dimanche</v>
      </c>
      <c r="B84" s="33">
        <v>42085</v>
      </c>
      <c r="C84" s="34">
        <v>436126.56</v>
      </c>
    </row>
    <row r="85" spans="1:3">
      <c r="A85" s="32" t="str">
        <f t="shared" si="2"/>
        <v>lundi</v>
      </c>
      <c r="B85" s="33">
        <v>42086</v>
      </c>
      <c r="C85" s="34">
        <v>436126.56</v>
      </c>
    </row>
    <row r="86" spans="1:3">
      <c r="A86" s="32" t="str">
        <f t="shared" si="2"/>
        <v>mardi</v>
      </c>
      <c r="B86" s="33">
        <v>42087</v>
      </c>
      <c r="C86" s="34">
        <v>585787.62</v>
      </c>
    </row>
    <row r="87" spans="1:3">
      <c r="A87" s="32" t="str">
        <f t="shared" si="2"/>
        <v>mercredi</v>
      </c>
      <c r="B87" s="33">
        <v>42088</v>
      </c>
      <c r="C87" s="34">
        <v>585787.65</v>
      </c>
    </row>
    <row r="88" spans="1:3">
      <c r="A88" s="32" t="str">
        <f t="shared" ref="A88:A151" si="3">TEXT(B88,"jjjjjjj")</f>
        <v>jeudi</v>
      </c>
      <c r="B88" s="33">
        <v>42089</v>
      </c>
      <c r="C88" s="34">
        <v>585787.65</v>
      </c>
    </row>
    <row r="89" spans="1:3">
      <c r="A89" s="32" t="str">
        <f t="shared" si="3"/>
        <v>vendredi</v>
      </c>
      <c r="B89" s="33">
        <v>42090</v>
      </c>
      <c r="C89" s="34">
        <v>460787.65</v>
      </c>
    </row>
    <row r="90" spans="1:3">
      <c r="A90" s="32" t="str">
        <f t="shared" si="3"/>
        <v>samedi</v>
      </c>
      <c r="B90" s="33">
        <v>42091</v>
      </c>
      <c r="C90" s="34">
        <v>460787.65</v>
      </c>
    </row>
    <row r="91" spans="1:3">
      <c r="A91" s="32" t="str">
        <f t="shared" si="3"/>
        <v>dimanche</v>
      </c>
      <c r="B91" s="33">
        <v>42092</v>
      </c>
      <c r="C91" s="34">
        <v>460787.65</v>
      </c>
    </row>
    <row r="92" spans="1:3">
      <c r="A92" s="32" t="str">
        <f t="shared" si="3"/>
        <v>lundi</v>
      </c>
      <c r="B92" s="33">
        <v>42093</v>
      </c>
      <c r="C92" s="34">
        <v>460787.65</v>
      </c>
    </row>
    <row r="93" spans="1:3">
      <c r="A93" s="32" t="str">
        <f t="shared" si="3"/>
        <v>mardi</v>
      </c>
      <c r="B93" s="33">
        <v>42094</v>
      </c>
      <c r="C93" s="34">
        <v>449641.07</v>
      </c>
    </row>
    <row r="94" spans="1:3">
      <c r="A94" s="32" t="str">
        <f t="shared" si="3"/>
        <v>mercredi</v>
      </c>
      <c r="B94" s="33">
        <v>42095</v>
      </c>
      <c r="C94" s="34">
        <v>450811.72</v>
      </c>
    </row>
    <row r="95" spans="1:3">
      <c r="A95" s="32" t="str">
        <f t="shared" si="3"/>
        <v>jeudi</v>
      </c>
      <c r="B95" s="33">
        <v>42096</v>
      </c>
      <c r="C95" s="34">
        <v>450811.72</v>
      </c>
    </row>
    <row r="96" spans="1:3">
      <c r="A96" s="32" t="str">
        <f t="shared" si="3"/>
        <v>vendredi</v>
      </c>
      <c r="B96" s="33">
        <v>42097</v>
      </c>
      <c r="C96" s="34">
        <v>450811.72</v>
      </c>
    </row>
    <row r="97" spans="1:3">
      <c r="A97" s="32" t="str">
        <f t="shared" si="3"/>
        <v>samedi</v>
      </c>
      <c r="B97" s="33">
        <v>42098</v>
      </c>
      <c r="C97" s="34">
        <v>450811.72</v>
      </c>
    </row>
    <row r="98" spans="1:3">
      <c r="A98" s="32" t="str">
        <f t="shared" si="3"/>
        <v>dimanche</v>
      </c>
      <c r="B98" s="33">
        <v>42099</v>
      </c>
      <c r="C98" s="34">
        <v>450811.72</v>
      </c>
    </row>
    <row r="99" spans="1:3">
      <c r="A99" s="32" t="str">
        <f t="shared" si="3"/>
        <v>lundi</v>
      </c>
      <c r="B99" s="33">
        <v>42100</v>
      </c>
      <c r="C99" s="34">
        <v>450811.72</v>
      </c>
    </row>
    <row r="100" spans="1:3">
      <c r="A100" s="32" t="str">
        <f t="shared" si="3"/>
        <v>mardi</v>
      </c>
      <c r="B100" s="33">
        <v>42101</v>
      </c>
      <c r="C100" s="34">
        <v>450811.72</v>
      </c>
    </row>
    <row r="101" spans="1:3">
      <c r="A101" s="32" t="str">
        <f t="shared" si="3"/>
        <v>mercredi</v>
      </c>
      <c r="B101" s="33">
        <v>42102</v>
      </c>
      <c r="C101" s="34">
        <v>414593.22</v>
      </c>
    </row>
    <row r="102" spans="1:3">
      <c r="A102" s="32" t="str">
        <f t="shared" si="3"/>
        <v>jeudi</v>
      </c>
      <c r="B102" s="33">
        <v>42103</v>
      </c>
      <c r="C102" s="34">
        <v>414593.22</v>
      </c>
    </row>
    <row r="103" spans="1:3">
      <c r="A103" s="32" t="str">
        <f t="shared" si="3"/>
        <v>vendredi</v>
      </c>
      <c r="B103" s="33">
        <v>42104</v>
      </c>
      <c r="C103" s="34">
        <v>415793.22</v>
      </c>
    </row>
    <row r="104" spans="1:3">
      <c r="A104" s="32" t="str">
        <f t="shared" si="3"/>
        <v>samedi</v>
      </c>
      <c r="B104" s="33">
        <v>42105</v>
      </c>
      <c r="C104" s="34">
        <v>415793.22</v>
      </c>
    </row>
    <row r="105" spans="1:3">
      <c r="A105" s="32" t="str">
        <f t="shared" si="3"/>
        <v>dimanche</v>
      </c>
      <c r="B105" s="33">
        <v>42106</v>
      </c>
      <c r="C105" s="34">
        <v>415793.22</v>
      </c>
    </row>
    <row r="106" spans="1:3">
      <c r="A106" s="32" t="str">
        <f t="shared" si="3"/>
        <v>lundi</v>
      </c>
      <c r="B106" s="33">
        <v>42107</v>
      </c>
      <c r="C106" s="34">
        <v>415793.22</v>
      </c>
    </row>
    <row r="107" spans="1:3">
      <c r="A107" s="32" t="str">
        <f t="shared" si="3"/>
        <v>mardi</v>
      </c>
      <c r="B107" s="33">
        <v>42108</v>
      </c>
      <c r="C107" s="34">
        <v>403351.76</v>
      </c>
    </row>
    <row r="108" spans="1:3">
      <c r="A108" s="32" t="str">
        <f t="shared" si="3"/>
        <v>mercredi</v>
      </c>
      <c r="B108" s="33">
        <v>42109</v>
      </c>
      <c r="C108" s="34">
        <v>403351.76</v>
      </c>
    </row>
    <row r="109" spans="1:3">
      <c r="A109" s="32" t="str">
        <f t="shared" si="3"/>
        <v>jeudi</v>
      </c>
      <c r="B109" s="33">
        <v>42110</v>
      </c>
      <c r="C109" s="34">
        <v>389676.98</v>
      </c>
    </row>
    <row r="110" spans="1:3">
      <c r="A110" s="32" t="str">
        <f t="shared" si="3"/>
        <v>vendredi</v>
      </c>
      <c r="B110" s="33">
        <v>42111</v>
      </c>
      <c r="C110" s="34">
        <v>389676.98</v>
      </c>
    </row>
    <row r="111" spans="1:3">
      <c r="A111" s="32" t="str">
        <f t="shared" si="3"/>
        <v>samedi</v>
      </c>
      <c r="B111" s="33">
        <v>42112</v>
      </c>
      <c r="C111" s="34">
        <v>389676.98</v>
      </c>
    </row>
    <row r="112" spans="1:3">
      <c r="A112" s="32" t="str">
        <f t="shared" si="3"/>
        <v>dimanche</v>
      </c>
      <c r="B112" s="33">
        <v>42113</v>
      </c>
      <c r="C112" s="34">
        <v>389676.98</v>
      </c>
    </row>
    <row r="113" spans="1:3">
      <c r="A113" s="32" t="str">
        <f t="shared" si="3"/>
        <v>lundi</v>
      </c>
      <c r="B113" s="33">
        <v>42114</v>
      </c>
      <c r="C113" s="34">
        <v>389676.98</v>
      </c>
    </row>
    <row r="114" spans="1:3">
      <c r="A114" s="32" t="str">
        <f t="shared" si="3"/>
        <v>mardi</v>
      </c>
      <c r="B114" s="33">
        <v>42115</v>
      </c>
      <c r="C114" s="34">
        <v>435084.74</v>
      </c>
    </row>
    <row r="115" spans="1:3">
      <c r="A115" s="32" t="str">
        <f t="shared" si="3"/>
        <v>mercredi</v>
      </c>
      <c r="B115" s="33">
        <v>42116</v>
      </c>
      <c r="C115" s="34">
        <v>526506.92000000004</v>
      </c>
    </row>
    <row r="116" spans="1:3">
      <c r="A116" s="32" t="str">
        <f t="shared" si="3"/>
        <v>jeudi</v>
      </c>
      <c r="B116" s="33">
        <v>42117</v>
      </c>
      <c r="C116" s="34">
        <v>506588.8</v>
      </c>
    </row>
    <row r="117" spans="1:3">
      <c r="A117" s="32" t="str">
        <f t="shared" si="3"/>
        <v>vendredi</v>
      </c>
      <c r="B117" s="33">
        <v>42118</v>
      </c>
      <c r="C117" s="34">
        <v>216003.96</v>
      </c>
    </row>
    <row r="118" spans="1:3">
      <c r="A118" s="32" t="str">
        <f t="shared" si="3"/>
        <v>samedi</v>
      </c>
      <c r="B118" s="33">
        <v>42119</v>
      </c>
      <c r="C118" s="34">
        <v>198942.42</v>
      </c>
    </row>
    <row r="119" spans="1:3">
      <c r="A119" s="32" t="str">
        <f t="shared" si="3"/>
        <v>dimanche</v>
      </c>
      <c r="B119" s="33">
        <v>42120</v>
      </c>
      <c r="C119" s="34">
        <v>198942.42</v>
      </c>
    </row>
    <row r="120" spans="1:3">
      <c r="A120" s="32" t="str">
        <f t="shared" si="3"/>
        <v>lundi</v>
      </c>
      <c r="B120" s="33">
        <v>42121</v>
      </c>
      <c r="C120" s="34">
        <v>198942.42</v>
      </c>
    </row>
    <row r="121" spans="1:3">
      <c r="A121" s="32" t="str">
        <f t="shared" si="3"/>
        <v>mardi</v>
      </c>
      <c r="B121" s="33">
        <v>42122</v>
      </c>
      <c r="C121" s="34">
        <v>206773.39</v>
      </c>
    </row>
    <row r="122" spans="1:3">
      <c r="A122" s="32" t="str">
        <f t="shared" si="3"/>
        <v>mercredi</v>
      </c>
      <c r="B122" s="33">
        <v>42123</v>
      </c>
      <c r="C122" s="34">
        <v>206773.39</v>
      </c>
    </row>
    <row r="123" spans="1:3">
      <c r="A123" s="32" t="str">
        <f t="shared" si="3"/>
        <v>jeudi</v>
      </c>
      <c r="B123" s="33">
        <v>42124</v>
      </c>
      <c r="C123" s="34">
        <v>206773.39</v>
      </c>
    </row>
    <row r="124" spans="1:3">
      <c r="A124" s="32" t="str">
        <f t="shared" si="3"/>
        <v>vendredi</v>
      </c>
      <c r="B124" s="33">
        <v>42125</v>
      </c>
      <c r="C124" s="34">
        <v>206773.39</v>
      </c>
    </row>
    <row r="125" spans="1:3">
      <c r="A125" s="32" t="str">
        <f t="shared" si="3"/>
        <v>samedi</v>
      </c>
      <c r="B125" s="33">
        <v>42126</v>
      </c>
      <c r="C125" s="34">
        <v>206773.39</v>
      </c>
    </row>
    <row r="126" spans="1:3">
      <c r="A126" s="32" t="str">
        <f t="shared" si="3"/>
        <v>dimanche</v>
      </c>
      <c r="B126" s="33">
        <v>42127</v>
      </c>
      <c r="C126" s="34">
        <v>206773.39</v>
      </c>
    </row>
    <row r="127" spans="1:3">
      <c r="A127" s="32" t="str">
        <f t="shared" si="3"/>
        <v>lundi</v>
      </c>
      <c r="B127" s="33">
        <v>42128</v>
      </c>
      <c r="C127" s="34">
        <v>206773.39</v>
      </c>
    </row>
    <row r="128" spans="1:3">
      <c r="A128" s="32" t="str">
        <f t="shared" si="3"/>
        <v>mardi</v>
      </c>
      <c r="B128" s="33">
        <v>42129</v>
      </c>
      <c r="C128" s="34">
        <v>206773.39</v>
      </c>
    </row>
    <row r="129" spans="1:3">
      <c r="A129" s="32" t="str">
        <f t="shared" si="3"/>
        <v>mercredi</v>
      </c>
      <c r="B129" s="33">
        <v>42130</v>
      </c>
      <c r="C129" s="34">
        <v>206773.39</v>
      </c>
    </row>
    <row r="130" spans="1:3">
      <c r="A130" s="32" t="str">
        <f t="shared" si="3"/>
        <v>jeudi</v>
      </c>
      <c r="B130" s="33">
        <v>42131</v>
      </c>
      <c r="C130" s="34">
        <v>421707.76</v>
      </c>
    </row>
    <row r="131" spans="1:3">
      <c r="A131" s="32" t="str">
        <f t="shared" si="3"/>
        <v>vendredi</v>
      </c>
      <c r="B131" s="33">
        <v>42132</v>
      </c>
      <c r="C131" s="34">
        <v>422252.76</v>
      </c>
    </row>
    <row r="132" spans="1:3">
      <c r="A132" s="32" t="str">
        <f t="shared" si="3"/>
        <v>samedi</v>
      </c>
      <c r="B132" s="33">
        <v>42133</v>
      </c>
      <c r="C132" s="34">
        <v>422252.76</v>
      </c>
    </row>
    <row r="133" spans="1:3">
      <c r="A133" s="32" t="str">
        <f t="shared" si="3"/>
        <v>dimanche</v>
      </c>
      <c r="B133" s="33">
        <v>42134</v>
      </c>
      <c r="C133" s="34">
        <v>422252.76</v>
      </c>
    </row>
    <row r="134" spans="1:3">
      <c r="A134" s="32" t="str">
        <f t="shared" si="3"/>
        <v>lundi</v>
      </c>
      <c r="B134" s="33">
        <v>42135</v>
      </c>
      <c r="C134" s="34">
        <v>422252.76</v>
      </c>
    </row>
    <row r="135" spans="1:3">
      <c r="A135" s="32" t="str">
        <f t="shared" si="3"/>
        <v>mardi</v>
      </c>
      <c r="B135" s="33">
        <v>42136</v>
      </c>
      <c r="C135" s="34">
        <v>66896.17</v>
      </c>
    </row>
    <row r="136" spans="1:3">
      <c r="A136" s="32" t="str">
        <f t="shared" si="3"/>
        <v>mercredi</v>
      </c>
      <c r="B136" s="33">
        <v>42137</v>
      </c>
      <c r="C136" s="34">
        <v>66896.17</v>
      </c>
    </row>
    <row r="137" spans="1:3">
      <c r="A137" s="32" t="str">
        <f t="shared" si="3"/>
        <v>jeudi</v>
      </c>
      <c r="B137" s="33">
        <v>42138</v>
      </c>
      <c r="C137" s="34">
        <v>6634.38</v>
      </c>
    </row>
    <row r="138" spans="1:3">
      <c r="A138" s="32" t="str">
        <f t="shared" si="3"/>
        <v>vendredi</v>
      </c>
      <c r="B138" s="33">
        <v>42139</v>
      </c>
      <c r="C138" s="34">
        <v>6634.38</v>
      </c>
    </row>
    <row r="139" spans="1:3">
      <c r="A139" s="32" t="str">
        <f t="shared" si="3"/>
        <v>samedi</v>
      </c>
      <c r="B139" s="33">
        <v>42140</v>
      </c>
      <c r="C139" s="34">
        <v>6994.38</v>
      </c>
    </row>
    <row r="140" spans="1:3">
      <c r="A140" s="32" t="str">
        <f t="shared" si="3"/>
        <v>dimanche</v>
      </c>
      <c r="B140" s="33">
        <v>42141</v>
      </c>
      <c r="C140" s="34">
        <v>6994.38</v>
      </c>
    </row>
    <row r="141" spans="1:3">
      <c r="A141" s="32" t="str">
        <f t="shared" si="3"/>
        <v>lundi</v>
      </c>
      <c r="B141" s="33">
        <v>42142</v>
      </c>
      <c r="C141" s="34">
        <v>6994.38</v>
      </c>
    </row>
    <row r="142" spans="1:3">
      <c r="A142" s="32" t="str">
        <f t="shared" si="3"/>
        <v>mardi</v>
      </c>
      <c r="B142" s="33">
        <v>42143</v>
      </c>
      <c r="C142" s="34">
        <v>97614.080000000002</v>
      </c>
    </row>
    <row r="143" spans="1:3">
      <c r="A143" s="32" t="str">
        <f t="shared" si="3"/>
        <v>mercredi</v>
      </c>
      <c r="B143" s="33">
        <v>42144</v>
      </c>
      <c r="C143" s="34">
        <v>97614.080000000002</v>
      </c>
    </row>
    <row r="144" spans="1:3">
      <c r="A144" s="32" t="str">
        <f t="shared" si="3"/>
        <v>jeudi</v>
      </c>
      <c r="B144" s="33">
        <v>42145</v>
      </c>
      <c r="C144" s="34">
        <v>95607.21</v>
      </c>
    </row>
    <row r="145" spans="1:3">
      <c r="A145" s="32" t="str">
        <f t="shared" si="3"/>
        <v>vendredi</v>
      </c>
      <c r="B145" s="33">
        <v>42146</v>
      </c>
      <c r="C145" s="34">
        <v>285607.17</v>
      </c>
    </row>
    <row r="146" spans="1:3">
      <c r="A146" s="32" t="str">
        <f t="shared" si="3"/>
        <v>samedi</v>
      </c>
      <c r="B146" s="33">
        <v>42147</v>
      </c>
      <c r="C146" s="34">
        <v>1035827.62</v>
      </c>
    </row>
    <row r="147" spans="1:3">
      <c r="A147" s="32" t="str">
        <f t="shared" si="3"/>
        <v>dimanche</v>
      </c>
      <c r="B147" s="33">
        <v>42148</v>
      </c>
      <c r="C147" s="34">
        <v>1035827.62</v>
      </c>
    </row>
    <row r="148" spans="1:3">
      <c r="A148" s="32" t="str">
        <f t="shared" si="3"/>
        <v>lundi</v>
      </c>
      <c r="B148" s="33">
        <v>42149</v>
      </c>
      <c r="C148" s="34">
        <v>1035827.62</v>
      </c>
    </row>
    <row r="149" spans="1:3">
      <c r="A149" s="32" t="str">
        <f t="shared" si="3"/>
        <v>mardi</v>
      </c>
      <c r="B149" s="33">
        <v>42150</v>
      </c>
      <c r="C149" s="34">
        <v>1035827.62</v>
      </c>
    </row>
    <row r="150" spans="1:3">
      <c r="A150" s="32" t="str">
        <f t="shared" si="3"/>
        <v>mercredi</v>
      </c>
      <c r="B150" s="33">
        <v>42151</v>
      </c>
      <c r="C150" s="34">
        <v>1036176.11</v>
      </c>
    </row>
    <row r="151" spans="1:3">
      <c r="A151" s="32" t="str">
        <f t="shared" si="3"/>
        <v>jeudi</v>
      </c>
      <c r="B151" s="33">
        <v>42152</v>
      </c>
      <c r="C151" s="34">
        <v>1036176.11</v>
      </c>
    </row>
    <row r="152" spans="1:3">
      <c r="A152" s="32" t="str">
        <f t="shared" ref="A152:A215" si="4">TEXT(B152,"jjjjjjj")</f>
        <v>vendredi</v>
      </c>
      <c r="B152" s="33">
        <v>42153</v>
      </c>
      <c r="C152" s="34">
        <v>953389.76</v>
      </c>
    </row>
    <row r="153" spans="1:3">
      <c r="A153" s="32" t="str">
        <f t="shared" si="4"/>
        <v>samedi</v>
      </c>
      <c r="B153" s="33">
        <v>42154</v>
      </c>
      <c r="C153" s="34">
        <v>959482.76</v>
      </c>
    </row>
    <row r="154" spans="1:3">
      <c r="A154" s="32" t="str">
        <f t="shared" si="4"/>
        <v>dimanche</v>
      </c>
      <c r="B154" s="33">
        <v>42155</v>
      </c>
      <c r="C154" s="34">
        <v>959482.76</v>
      </c>
    </row>
    <row r="155" spans="1:3">
      <c r="A155" s="32" t="str">
        <f t="shared" si="4"/>
        <v>lundi</v>
      </c>
      <c r="B155" s="33">
        <v>42156</v>
      </c>
      <c r="C155" s="34">
        <v>959482.76</v>
      </c>
    </row>
    <row r="156" spans="1:3">
      <c r="A156" s="32" t="str">
        <f t="shared" si="4"/>
        <v>mardi</v>
      </c>
      <c r="B156" s="33">
        <v>42157</v>
      </c>
      <c r="C156" s="34">
        <v>989392.36</v>
      </c>
    </row>
    <row r="157" spans="1:3">
      <c r="A157" s="32" t="str">
        <f t="shared" si="4"/>
        <v>mercredi</v>
      </c>
      <c r="B157" s="33">
        <v>42158</v>
      </c>
      <c r="C157" s="34">
        <v>919872.46</v>
      </c>
    </row>
    <row r="158" spans="1:3">
      <c r="A158" s="32" t="str">
        <f t="shared" si="4"/>
        <v>jeudi</v>
      </c>
      <c r="B158" s="33">
        <v>42159</v>
      </c>
      <c r="C158" s="34">
        <v>926268.46</v>
      </c>
    </row>
    <row r="159" spans="1:3">
      <c r="A159" s="32" t="str">
        <f t="shared" si="4"/>
        <v>vendredi</v>
      </c>
      <c r="B159" s="33">
        <v>42160</v>
      </c>
      <c r="C159" s="34">
        <v>926268.46</v>
      </c>
    </row>
    <row r="160" spans="1:3">
      <c r="A160" s="32" t="str">
        <f t="shared" si="4"/>
        <v>samedi</v>
      </c>
      <c r="B160" s="33">
        <v>42161</v>
      </c>
      <c r="C160" s="34">
        <v>927068.46</v>
      </c>
    </row>
    <row r="161" spans="1:3">
      <c r="A161" s="32" t="str">
        <f t="shared" si="4"/>
        <v>dimanche</v>
      </c>
      <c r="B161" s="33">
        <v>42162</v>
      </c>
      <c r="C161" s="34">
        <v>927068.46</v>
      </c>
    </row>
    <row r="162" spans="1:3">
      <c r="A162" s="32" t="str">
        <f t="shared" si="4"/>
        <v>lundi</v>
      </c>
      <c r="B162" s="33">
        <v>42163</v>
      </c>
      <c r="C162" s="34">
        <v>927068.46</v>
      </c>
    </row>
    <row r="163" spans="1:3">
      <c r="A163" s="32" t="str">
        <f t="shared" si="4"/>
        <v>mardi</v>
      </c>
      <c r="B163" s="33">
        <v>42164</v>
      </c>
      <c r="C163" s="34">
        <v>924963.07</v>
      </c>
    </row>
    <row r="164" spans="1:3">
      <c r="A164" s="32" t="str">
        <f t="shared" si="4"/>
        <v>mercredi</v>
      </c>
      <c r="B164" s="33">
        <v>42165</v>
      </c>
      <c r="C164" s="34">
        <v>925628.07</v>
      </c>
    </row>
    <row r="165" spans="1:3">
      <c r="A165" s="32" t="str">
        <f t="shared" si="4"/>
        <v>jeudi</v>
      </c>
      <c r="B165" s="33">
        <v>42166</v>
      </c>
      <c r="C165" s="34">
        <v>916366.79</v>
      </c>
    </row>
    <row r="166" spans="1:3">
      <c r="A166" s="32" t="str">
        <f t="shared" si="4"/>
        <v>vendredi</v>
      </c>
      <c r="B166" s="33">
        <v>42167</v>
      </c>
      <c r="C166" s="34">
        <v>1076189.04</v>
      </c>
    </row>
    <row r="167" spans="1:3">
      <c r="A167" s="32" t="str">
        <f t="shared" si="4"/>
        <v>samedi</v>
      </c>
      <c r="B167" s="33">
        <v>42168</v>
      </c>
      <c r="C167" s="34">
        <v>1055958.19</v>
      </c>
    </row>
    <row r="168" spans="1:3">
      <c r="A168" s="32" t="str">
        <f t="shared" si="4"/>
        <v>dimanche</v>
      </c>
      <c r="B168" s="33">
        <v>42169</v>
      </c>
      <c r="C168" s="34">
        <v>1055958.19</v>
      </c>
    </row>
    <row r="169" spans="1:3">
      <c r="A169" s="32" t="str">
        <f t="shared" si="4"/>
        <v>lundi</v>
      </c>
      <c r="B169" s="33">
        <v>42170</v>
      </c>
      <c r="C169" s="34">
        <v>1055958.19</v>
      </c>
    </row>
    <row r="170" spans="1:3">
      <c r="A170" s="32" t="str">
        <f t="shared" si="4"/>
        <v>mardi</v>
      </c>
      <c r="B170" s="33">
        <v>42171</v>
      </c>
      <c r="C170" s="34">
        <v>1059753.19</v>
      </c>
    </row>
    <row r="171" spans="1:3">
      <c r="A171" s="32" t="str">
        <f t="shared" si="4"/>
        <v>mercredi</v>
      </c>
      <c r="B171" s="33">
        <v>42172</v>
      </c>
      <c r="C171" s="34">
        <v>1059753.19</v>
      </c>
    </row>
    <row r="172" spans="1:3">
      <c r="A172" s="32" t="str">
        <f t="shared" si="4"/>
        <v>jeudi</v>
      </c>
      <c r="B172" s="33">
        <v>42173</v>
      </c>
      <c r="C172" s="34">
        <v>900170.99</v>
      </c>
    </row>
    <row r="173" spans="1:3">
      <c r="A173" s="32" t="str">
        <f t="shared" si="4"/>
        <v>vendredi</v>
      </c>
      <c r="B173" s="33">
        <v>42174</v>
      </c>
      <c r="C173" s="34">
        <v>900170.99</v>
      </c>
    </row>
    <row r="174" spans="1:3">
      <c r="A174" s="32" t="str">
        <f t="shared" si="4"/>
        <v>samedi</v>
      </c>
      <c r="B174" s="33">
        <v>42175</v>
      </c>
      <c r="C174" s="34">
        <v>887172.73</v>
      </c>
    </row>
    <row r="175" spans="1:3">
      <c r="A175" s="32" t="str">
        <f t="shared" si="4"/>
        <v>dimanche</v>
      </c>
      <c r="B175" s="33">
        <v>42176</v>
      </c>
      <c r="C175" s="34">
        <v>887172.73</v>
      </c>
    </row>
    <row r="176" spans="1:3">
      <c r="A176" s="32" t="str">
        <f t="shared" si="4"/>
        <v>lundi</v>
      </c>
      <c r="B176" s="33">
        <v>42177</v>
      </c>
      <c r="C176" s="34">
        <v>887172.73</v>
      </c>
    </row>
    <row r="177" spans="1:3">
      <c r="A177" s="32" t="str">
        <f t="shared" si="4"/>
        <v>mardi</v>
      </c>
      <c r="B177" s="33">
        <v>42178</v>
      </c>
      <c r="C177" s="34">
        <v>750199.93</v>
      </c>
    </row>
    <row r="178" spans="1:3">
      <c r="A178" s="32" t="str">
        <f t="shared" si="4"/>
        <v>mercredi</v>
      </c>
      <c r="B178" s="33">
        <v>42179</v>
      </c>
      <c r="C178" s="34">
        <v>813424.65</v>
      </c>
    </row>
    <row r="179" spans="1:3">
      <c r="A179" s="32" t="str">
        <f t="shared" si="4"/>
        <v>jeudi</v>
      </c>
      <c r="B179" s="33">
        <v>42180</v>
      </c>
      <c r="C179" s="34">
        <v>813424.65</v>
      </c>
    </row>
    <row r="180" spans="1:3">
      <c r="A180" s="32" t="str">
        <f t="shared" si="4"/>
        <v>vendredi</v>
      </c>
      <c r="B180" s="33">
        <v>42181</v>
      </c>
      <c r="C180" s="34">
        <v>775623.46</v>
      </c>
    </row>
    <row r="181" spans="1:3">
      <c r="A181" s="32" t="str">
        <f t="shared" si="4"/>
        <v>samedi</v>
      </c>
      <c r="B181" s="33">
        <v>42182</v>
      </c>
      <c r="C181" s="34">
        <v>775623.46</v>
      </c>
    </row>
    <row r="182" spans="1:3">
      <c r="A182" s="32" t="str">
        <f t="shared" si="4"/>
        <v>dimanche</v>
      </c>
      <c r="B182" s="33">
        <v>42183</v>
      </c>
      <c r="C182" s="34">
        <v>775623.46</v>
      </c>
    </row>
    <row r="183" spans="1:3">
      <c r="A183" s="32" t="str">
        <f t="shared" si="4"/>
        <v>lundi</v>
      </c>
      <c r="B183" s="33">
        <v>42184</v>
      </c>
      <c r="C183" s="34">
        <v>775623.46</v>
      </c>
    </row>
    <row r="184" spans="1:3">
      <c r="A184" s="32" t="str">
        <f t="shared" si="4"/>
        <v>mardi</v>
      </c>
      <c r="B184" s="33">
        <v>42185</v>
      </c>
      <c r="C184" s="34">
        <v>775623.46</v>
      </c>
    </row>
    <row r="185" spans="1:3">
      <c r="A185" s="32" t="str">
        <f t="shared" si="4"/>
        <v>mercredi</v>
      </c>
      <c r="B185" s="33">
        <v>42186</v>
      </c>
      <c r="C185" s="34">
        <v>775469.59</v>
      </c>
    </row>
    <row r="186" spans="1:3">
      <c r="A186" s="32" t="str">
        <f t="shared" si="4"/>
        <v>jeudi</v>
      </c>
      <c r="B186" s="33">
        <v>42187</v>
      </c>
      <c r="C186" s="34">
        <v>783469.59</v>
      </c>
    </row>
    <row r="187" spans="1:3">
      <c r="A187" s="32" t="str">
        <f t="shared" si="4"/>
        <v>vendredi</v>
      </c>
      <c r="B187" s="33">
        <v>42188</v>
      </c>
      <c r="C187" s="34">
        <v>783469.59</v>
      </c>
    </row>
    <row r="188" spans="1:3">
      <c r="A188" s="32" t="str">
        <f t="shared" si="4"/>
        <v>samedi</v>
      </c>
      <c r="B188" s="33">
        <v>42189</v>
      </c>
      <c r="C188" s="34">
        <v>783469.59</v>
      </c>
    </row>
    <row r="189" spans="1:3">
      <c r="A189" s="32" t="str">
        <f t="shared" si="4"/>
        <v>dimanche</v>
      </c>
      <c r="B189" s="33">
        <v>42190</v>
      </c>
      <c r="C189" s="34">
        <v>783469.59</v>
      </c>
    </row>
    <row r="190" spans="1:3">
      <c r="A190" s="32" t="str">
        <f t="shared" si="4"/>
        <v>lundi</v>
      </c>
      <c r="B190" s="33">
        <v>42191</v>
      </c>
      <c r="C190" s="34">
        <v>783469.59</v>
      </c>
    </row>
    <row r="191" spans="1:3">
      <c r="A191" s="32" t="str">
        <f t="shared" si="4"/>
        <v>mardi</v>
      </c>
      <c r="B191" s="33">
        <v>42192</v>
      </c>
      <c r="C191" s="34">
        <v>783469.59</v>
      </c>
    </row>
    <row r="192" spans="1:3">
      <c r="A192" s="32" t="str">
        <f t="shared" si="4"/>
        <v>mercredi</v>
      </c>
      <c r="B192" s="33">
        <v>42193</v>
      </c>
      <c r="C192" s="34">
        <v>506689.25</v>
      </c>
    </row>
    <row r="193" spans="1:3">
      <c r="A193" s="32" t="str">
        <f t="shared" si="4"/>
        <v>jeudi</v>
      </c>
      <c r="B193" s="33">
        <v>42194</v>
      </c>
      <c r="C193" s="34">
        <v>487345.36</v>
      </c>
    </row>
    <row r="194" spans="1:3">
      <c r="A194" s="32" t="str">
        <f t="shared" si="4"/>
        <v>vendredi</v>
      </c>
      <c r="B194" s="33">
        <v>42195</v>
      </c>
      <c r="C194" s="34">
        <v>172577.95</v>
      </c>
    </row>
    <row r="195" spans="1:3">
      <c r="A195" s="32" t="str">
        <f t="shared" si="4"/>
        <v>samedi</v>
      </c>
      <c r="B195" s="33">
        <v>42196</v>
      </c>
      <c r="C195" s="34">
        <v>184307.15</v>
      </c>
    </row>
    <row r="196" spans="1:3">
      <c r="A196" s="32" t="str">
        <f t="shared" si="4"/>
        <v>dimanche</v>
      </c>
      <c r="B196" s="33">
        <v>42197</v>
      </c>
      <c r="C196" s="34">
        <v>184307.15</v>
      </c>
    </row>
    <row r="197" spans="1:3">
      <c r="A197" s="32" t="str">
        <f t="shared" si="4"/>
        <v>lundi</v>
      </c>
      <c r="B197" s="33">
        <v>42198</v>
      </c>
      <c r="C197" s="34">
        <v>184307.15</v>
      </c>
    </row>
    <row r="198" spans="1:3">
      <c r="A198" s="32" t="str">
        <f t="shared" si="4"/>
        <v>mardi</v>
      </c>
      <c r="B198" s="33">
        <v>42199</v>
      </c>
      <c r="C198" s="34">
        <v>184307.15</v>
      </c>
    </row>
    <row r="199" spans="1:3">
      <c r="A199" s="32" t="str">
        <f t="shared" si="4"/>
        <v>mercredi</v>
      </c>
      <c r="B199" s="33">
        <v>42200</v>
      </c>
      <c r="C199" s="34">
        <v>184307.15</v>
      </c>
    </row>
    <row r="200" spans="1:3">
      <c r="A200" s="32" t="str">
        <f t="shared" si="4"/>
        <v>jeudi</v>
      </c>
      <c r="B200" s="33">
        <v>42201</v>
      </c>
      <c r="C200" s="34">
        <v>184307.15</v>
      </c>
    </row>
    <row r="201" spans="1:3">
      <c r="A201" s="32" t="str">
        <f t="shared" si="4"/>
        <v>vendredi</v>
      </c>
      <c r="B201" s="33">
        <v>42202</v>
      </c>
      <c r="C201" s="34">
        <v>184607.15</v>
      </c>
    </row>
    <row r="202" spans="1:3">
      <c r="A202" s="32" t="str">
        <f t="shared" si="4"/>
        <v>samedi</v>
      </c>
      <c r="B202" s="33">
        <v>42203</v>
      </c>
      <c r="C202" s="34">
        <v>237573.34</v>
      </c>
    </row>
    <row r="203" spans="1:3">
      <c r="A203" s="32" t="str">
        <f t="shared" si="4"/>
        <v>dimanche</v>
      </c>
      <c r="B203" s="33">
        <v>42204</v>
      </c>
      <c r="C203" s="34">
        <v>237573.34</v>
      </c>
    </row>
    <row r="204" spans="1:3">
      <c r="A204" s="32" t="str">
        <f t="shared" si="4"/>
        <v>lundi</v>
      </c>
      <c r="B204" s="33">
        <v>42205</v>
      </c>
      <c r="C204" s="34">
        <v>237573.34</v>
      </c>
    </row>
    <row r="205" spans="1:3">
      <c r="A205" s="32" t="str">
        <f t="shared" si="4"/>
        <v>mardi</v>
      </c>
      <c r="B205" s="33">
        <v>42206</v>
      </c>
      <c r="C205" s="34">
        <v>217721.61</v>
      </c>
    </row>
    <row r="206" spans="1:3">
      <c r="A206" s="32" t="str">
        <f t="shared" si="4"/>
        <v>mercredi</v>
      </c>
      <c r="B206" s="33">
        <v>42207</v>
      </c>
      <c r="C206" s="34">
        <v>217721.61</v>
      </c>
    </row>
    <row r="207" spans="1:3">
      <c r="A207" s="32" t="str">
        <f t="shared" si="4"/>
        <v>jeudi</v>
      </c>
      <c r="B207" s="33">
        <v>42208</v>
      </c>
      <c r="C207" s="34">
        <v>217721.61</v>
      </c>
    </row>
    <row r="208" spans="1:3">
      <c r="A208" s="32" t="str">
        <f t="shared" si="4"/>
        <v>vendredi</v>
      </c>
      <c r="B208" s="33">
        <v>42209</v>
      </c>
      <c r="C208" s="34">
        <v>223845.83</v>
      </c>
    </row>
    <row r="209" spans="1:3">
      <c r="A209" s="32" t="str">
        <f t="shared" si="4"/>
        <v>samedi</v>
      </c>
      <c r="B209" s="33">
        <v>42210</v>
      </c>
      <c r="C209" s="34">
        <v>223334.83</v>
      </c>
    </row>
    <row r="210" spans="1:3">
      <c r="A210" s="32" t="str">
        <f t="shared" si="4"/>
        <v>dimanche</v>
      </c>
      <c r="B210" s="33">
        <v>42211</v>
      </c>
      <c r="C210" s="34">
        <v>223334.83</v>
      </c>
    </row>
    <row r="211" spans="1:3">
      <c r="A211" s="32" t="str">
        <f t="shared" si="4"/>
        <v>lundi</v>
      </c>
      <c r="B211" s="33">
        <v>42212</v>
      </c>
      <c r="C211" s="34">
        <v>223334.83</v>
      </c>
    </row>
    <row r="212" spans="1:3">
      <c r="A212" s="32" t="str">
        <f t="shared" si="4"/>
        <v>mardi</v>
      </c>
      <c r="B212" s="33">
        <v>42213</v>
      </c>
      <c r="C212" s="34">
        <v>181144.11</v>
      </c>
    </row>
    <row r="213" spans="1:3">
      <c r="A213" s="32" t="str">
        <f t="shared" si="4"/>
        <v>mercredi</v>
      </c>
      <c r="B213" s="33">
        <v>42214</v>
      </c>
      <c r="C213" s="34">
        <v>181144.11</v>
      </c>
    </row>
    <row r="214" spans="1:3">
      <c r="A214" s="32" t="str">
        <f t="shared" si="4"/>
        <v>jeudi</v>
      </c>
      <c r="B214" s="33">
        <v>42215</v>
      </c>
      <c r="C214" s="34">
        <v>182194.11</v>
      </c>
    </row>
    <row r="215" spans="1:3">
      <c r="A215" s="32" t="str">
        <f t="shared" si="4"/>
        <v>vendredi</v>
      </c>
      <c r="B215" s="33">
        <v>42216</v>
      </c>
      <c r="C215" s="34">
        <v>181918.11</v>
      </c>
    </row>
    <row r="216" spans="1:3">
      <c r="A216" s="32" t="str">
        <f t="shared" ref="A216:A279" si="5">TEXT(B216,"jjjjjjj")</f>
        <v>samedi</v>
      </c>
      <c r="B216" s="33">
        <v>42217</v>
      </c>
      <c r="C216" s="34">
        <v>188688.11</v>
      </c>
    </row>
    <row r="217" spans="1:3">
      <c r="A217" s="32" t="str">
        <f t="shared" si="5"/>
        <v>dimanche</v>
      </c>
      <c r="B217" s="33">
        <v>42218</v>
      </c>
      <c r="C217" s="34">
        <v>188688.11</v>
      </c>
    </row>
    <row r="218" spans="1:3">
      <c r="A218" s="32" t="str">
        <f t="shared" si="5"/>
        <v>lundi</v>
      </c>
      <c r="B218" s="33">
        <v>42219</v>
      </c>
      <c r="C218" s="34">
        <v>188688.11</v>
      </c>
    </row>
    <row r="219" spans="1:3">
      <c r="A219" s="32" t="str">
        <f t="shared" si="5"/>
        <v>mardi</v>
      </c>
      <c r="B219" s="33">
        <v>42220</v>
      </c>
      <c r="C219" s="34">
        <v>188688.11</v>
      </c>
    </row>
    <row r="220" spans="1:3">
      <c r="A220" s="32" t="str">
        <f t="shared" si="5"/>
        <v>mercredi</v>
      </c>
      <c r="B220" s="33">
        <v>42221</v>
      </c>
      <c r="C220" s="34">
        <v>188688.11</v>
      </c>
    </row>
    <row r="221" spans="1:3">
      <c r="A221" s="32" t="str">
        <f t="shared" si="5"/>
        <v>jeudi</v>
      </c>
      <c r="B221" s="33">
        <v>42222</v>
      </c>
      <c r="C221" s="34">
        <v>218090.22</v>
      </c>
    </row>
    <row r="222" spans="1:3">
      <c r="A222" s="32" t="str">
        <f t="shared" si="5"/>
        <v>vendredi</v>
      </c>
      <c r="B222" s="33">
        <v>42223</v>
      </c>
      <c r="C222" s="34">
        <v>214046.3</v>
      </c>
    </row>
    <row r="223" spans="1:3">
      <c r="A223" s="32" t="str">
        <f t="shared" si="5"/>
        <v>samedi</v>
      </c>
      <c r="B223" s="33">
        <v>42224</v>
      </c>
      <c r="C223" s="34">
        <v>214046.3</v>
      </c>
    </row>
    <row r="224" spans="1:3">
      <c r="A224" s="32" t="str">
        <f t="shared" si="5"/>
        <v>dimanche</v>
      </c>
      <c r="B224" s="33">
        <v>42225</v>
      </c>
      <c r="C224" s="34">
        <v>214046.3</v>
      </c>
    </row>
    <row r="225" spans="1:3">
      <c r="A225" s="32" t="str">
        <f t="shared" si="5"/>
        <v>lundi</v>
      </c>
      <c r="B225" s="33">
        <v>42226</v>
      </c>
      <c r="C225" s="34">
        <v>216969.2</v>
      </c>
    </row>
    <row r="226" spans="1:3">
      <c r="A226" s="32" t="str">
        <f t="shared" si="5"/>
        <v>mardi</v>
      </c>
      <c r="B226" s="33">
        <v>42227</v>
      </c>
      <c r="C226" s="34">
        <v>216969.2</v>
      </c>
    </row>
    <row r="227" spans="1:3">
      <c r="A227" s="32" t="str">
        <f t="shared" si="5"/>
        <v>mercredi</v>
      </c>
      <c r="B227" s="33">
        <v>42228</v>
      </c>
      <c r="C227" s="34">
        <v>216969.2</v>
      </c>
    </row>
    <row r="228" spans="1:3">
      <c r="A228" s="32" t="str">
        <f t="shared" si="5"/>
        <v>jeudi</v>
      </c>
      <c r="B228" s="33">
        <v>42229</v>
      </c>
      <c r="C228" s="34">
        <v>216969.2</v>
      </c>
    </row>
    <row r="229" spans="1:3">
      <c r="A229" s="32" t="str">
        <f t="shared" si="5"/>
        <v>vendredi</v>
      </c>
      <c r="B229" s="33">
        <v>42230</v>
      </c>
      <c r="C229" s="34">
        <v>218661.39</v>
      </c>
    </row>
    <row r="230" spans="1:3">
      <c r="A230" s="32" t="str">
        <f t="shared" si="5"/>
        <v>samedi</v>
      </c>
      <c r="B230" s="33">
        <v>42231</v>
      </c>
      <c r="C230" s="34">
        <v>218661.39</v>
      </c>
    </row>
    <row r="231" spans="1:3">
      <c r="A231" s="32" t="str">
        <f t="shared" si="5"/>
        <v>dimanche</v>
      </c>
      <c r="B231" s="33">
        <v>42232</v>
      </c>
      <c r="C231" s="34">
        <v>218661.39</v>
      </c>
    </row>
    <row r="232" spans="1:3">
      <c r="A232" s="32" t="str">
        <f t="shared" si="5"/>
        <v>lundi</v>
      </c>
      <c r="B232" s="33">
        <v>42233</v>
      </c>
      <c r="C232" s="34">
        <v>231166.99</v>
      </c>
    </row>
    <row r="233" spans="1:3">
      <c r="A233" s="32" t="str">
        <f t="shared" si="5"/>
        <v>mardi</v>
      </c>
      <c r="B233" s="33">
        <v>42234</v>
      </c>
      <c r="C233" s="34">
        <v>213761.54</v>
      </c>
    </row>
    <row r="234" spans="1:3">
      <c r="A234" s="32" t="str">
        <f t="shared" si="5"/>
        <v>mercredi</v>
      </c>
      <c r="B234" s="33">
        <v>42235</v>
      </c>
      <c r="C234" s="34">
        <v>213761.54</v>
      </c>
    </row>
    <row r="235" spans="1:3">
      <c r="A235" s="32" t="str">
        <f t="shared" si="5"/>
        <v>jeudi</v>
      </c>
      <c r="B235" s="33">
        <v>42236</v>
      </c>
      <c r="C235" s="34">
        <v>213761.54</v>
      </c>
    </row>
    <row r="236" spans="1:3">
      <c r="A236" s="32" t="str">
        <f t="shared" si="5"/>
        <v>vendredi</v>
      </c>
      <c r="B236" s="33">
        <v>42237</v>
      </c>
      <c r="C236" s="34">
        <v>213761.54</v>
      </c>
    </row>
    <row r="237" spans="1:3">
      <c r="A237" s="32" t="str">
        <f t="shared" si="5"/>
        <v>samedi</v>
      </c>
      <c r="B237" s="33">
        <v>42238</v>
      </c>
      <c r="C237" s="34">
        <v>213761.54</v>
      </c>
    </row>
    <row r="238" spans="1:3">
      <c r="A238" s="32" t="str">
        <f t="shared" si="5"/>
        <v>dimanche</v>
      </c>
      <c r="B238" s="33">
        <v>42239</v>
      </c>
      <c r="C238" s="34">
        <v>213761.54</v>
      </c>
    </row>
    <row r="239" spans="1:3">
      <c r="A239" s="32" t="str">
        <f t="shared" si="5"/>
        <v>lundi</v>
      </c>
      <c r="B239" s="33">
        <v>42240</v>
      </c>
      <c r="C239" s="34">
        <v>213761.54</v>
      </c>
    </row>
    <row r="240" spans="1:3">
      <c r="A240" s="32" t="str">
        <f t="shared" si="5"/>
        <v>mardi</v>
      </c>
      <c r="B240" s="33">
        <v>42241</v>
      </c>
      <c r="C240" s="34">
        <v>213761.54</v>
      </c>
    </row>
    <row r="241" spans="1:3">
      <c r="A241" s="32" t="str">
        <f t="shared" si="5"/>
        <v>mercredi</v>
      </c>
      <c r="B241" s="33">
        <v>42242</v>
      </c>
      <c r="C241" s="34">
        <v>217556.54</v>
      </c>
    </row>
    <row r="242" spans="1:3">
      <c r="A242" s="32" t="str">
        <f t="shared" si="5"/>
        <v>jeudi</v>
      </c>
      <c r="B242" s="33">
        <v>42243</v>
      </c>
      <c r="C242" s="34">
        <v>217556.54</v>
      </c>
    </row>
    <row r="243" spans="1:3">
      <c r="A243" s="32" t="str">
        <f t="shared" si="5"/>
        <v>vendredi</v>
      </c>
      <c r="B243" s="33">
        <v>42244</v>
      </c>
      <c r="C243" s="34">
        <v>218556.54</v>
      </c>
    </row>
    <row r="244" spans="1:3">
      <c r="A244" s="32" t="str">
        <f t="shared" si="5"/>
        <v>samedi</v>
      </c>
      <c r="B244" s="33">
        <v>42245</v>
      </c>
      <c r="C244" s="34">
        <v>218556.54</v>
      </c>
    </row>
    <row r="245" spans="1:3">
      <c r="A245" s="32" t="str">
        <f t="shared" si="5"/>
        <v>dimanche</v>
      </c>
      <c r="B245" s="33">
        <v>42246</v>
      </c>
      <c r="C245" s="34">
        <v>218556.54</v>
      </c>
    </row>
    <row r="246" spans="1:3">
      <c r="A246" s="32" t="str">
        <f t="shared" si="5"/>
        <v>lundi</v>
      </c>
      <c r="B246" s="33">
        <v>42247</v>
      </c>
      <c r="C246" s="34">
        <v>218556.54</v>
      </c>
    </row>
    <row r="247" spans="1:3">
      <c r="A247" s="32" t="str">
        <f t="shared" si="5"/>
        <v>mardi</v>
      </c>
      <c r="B247" s="33">
        <v>42248</v>
      </c>
      <c r="C247" s="34">
        <v>218556.54</v>
      </c>
    </row>
    <row r="248" spans="1:3">
      <c r="A248" s="32" t="str">
        <f t="shared" si="5"/>
        <v>mercredi</v>
      </c>
      <c r="B248" s="33">
        <v>42249</v>
      </c>
      <c r="C248" s="34">
        <v>218556.54</v>
      </c>
    </row>
    <row r="249" spans="1:3">
      <c r="A249" s="32" t="str">
        <f t="shared" si="5"/>
        <v>jeudi</v>
      </c>
      <c r="B249" s="33">
        <v>42250</v>
      </c>
      <c r="C249" s="34">
        <v>214423.84</v>
      </c>
    </row>
    <row r="250" spans="1:3">
      <c r="A250" s="32" t="str">
        <f t="shared" si="5"/>
        <v>vendredi</v>
      </c>
      <c r="B250" s="33">
        <v>42251</v>
      </c>
      <c r="C250" s="34">
        <v>209544.32000000001</v>
      </c>
    </row>
    <row r="251" spans="1:3">
      <c r="A251" s="32" t="str">
        <f t="shared" si="5"/>
        <v>samedi</v>
      </c>
      <c r="B251" s="33">
        <v>42252</v>
      </c>
      <c r="C251" s="34">
        <v>209544.32000000001</v>
      </c>
    </row>
    <row r="252" spans="1:3">
      <c r="A252" s="32" t="str">
        <f t="shared" si="5"/>
        <v>dimanche</v>
      </c>
      <c r="B252" s="33">
        <v>42253</v>
      </c>
      <c r="C252" s="34">
        <v>209544.32000000001</v>
      </c>
    </row>
    <row r="253" spans="1:3">
      <c r="A253" s="32" t="str">
        <f t="shared" si="5"/>
        <v>lundi</v>
      </c>
      <c r="B253" s="33">
        <v>42254</v>
      </c>
      <c r="C253" s="34">
        <v>143728.25</v>
      </c>
    </row>
    <row r="254" spans="1:3">
      <c r="A254" s="32" t="str">
        <f t="shared" si="5"/>
        <v>mardi</v>
      </c>
      <c r="B254" s="33">
        <v>42255</v>
      </c>
      <c r="C254" s="34">
        <v>143728.25</v>
      </c>
    </row>
    <row r="255" spans="1:3">
      <c r="A255" s="32" t="str">
        <f t="shared" si="5"/>
        <v>mercredi</v>
      </c>
      <c r="B255" s="33">
        <v>42256</v>
      </c>
      <c r="C255" s="34">
        <v>141378.31</v>
      </c>
    </row>
    <row r="256" spans="1:3">
      <c r="A256" s="32" t="str">
        <f t="shared" si="5"/>
        <v>jeudi</v>
      </c>
      <c r="B256" s="33">
        <v>42257</v>
      </c>
      <c r="C256" s="34">
        <v>119246.81</v>
      </c>
    </row>
    <row r="257" spans="1:3">
      <c r="A257" s="32" t="str">
        <f t="shared" si="5"/>
        <v>vendredi</v>
      </c>
      <c r="B257" s="33">
        <v>42258</v>
      </c>
      <c r="C257" s="34">
        <v>51622.01</v>
      </c>
    </row>
    <row r="258" spans="1:3">
      <c r="A258" s="32" t="str">
        <f t="shared" si="5"/>
        <v>samedi</v>
      </c>
      <c r="B258" s="33">
        <v>42259</v>
      </c>
      <c r="C258" s="34">
        <v>51622.01</v>
      </c>
    </row>
    <row r="259" spans="1:3">
      <c r="A259" s="32" t="str">
        <f t="shared" si="5"/>
        <v>dimanche</v>
      </c>
      <c r="B259" s="33">
        <v>42260</v>
      </c>
      <c r="C259" s="34">
        <v>51622.01</v>
      </c>
    </row>
    <row r="260" spans="1:3">
      <c r="A260" s="32" t="str">
        <f t="shared" si="5"/>
        <v>lundi</v>
      </c>
      <c r="B260" s="33">
        <v>42261</v>
      </c>
      <c r="C260" s="34">
        <v>56212.01</v>
      </c>
    </row>
    <row r="261" spans="1:3">
      <c r="A261" s="32" t="str">
        <f t="shared" si="5"/>
        <v>mardi</v>
      </c>
      <c r="B261" s="33">
        <v>42262</v>
      </c>
      <c r="C261" s="34">
        <v>56212.01</v>
      </c>
    </row>
    <row r="262" spans="1:3">
      <c r="A262" s="32" t="str">
        <f t="shared" si="5"/>
        <v>mercredi</v>
      </c>
      <c r="B262" s="33">
        <v>42263</v>
      </c>
      <c r="C262" s="34">
        <v>156885.01</v>
      </c>
    </row>
    <row r="263" spans="1:3">
      <c r="A263" s="32" t="str">
        <f t="shared" si="5"/>
        <v>jeudi</v>
      </c>
      <c r="B263" s="33">
        <v>42264</v>
      </c>
      <c r="C263" s="34">
        <v>156885.01</v>
      </c>
    </row>
    <row r="264" spans="1:3">
      <c r="A264" s="32" t="str">
        <f t="shared" si="5"/>
        <v>vendredi</v>
      </c>
      <c r="B264" s="33">
        <v>42265</v>
      </c>
      <c r="C264" s="34">
        <v>212903.41</v>
      </c>
    </row>
    <row r="265" spans="1:3">
      <c r="A265" s="32" t="str">
        <f t="shared" si="5"/>
        <v>samedi</v>
      </c>
      <c r="B265" s="33">
        <v>42266</v>
      </c>
      <c r="C265" s="34">
        <v>212903.41</v>
      </c>
    </row>
    <row r="266" spans="1:3">
      <c r="A266" s="32" t="str">
        <f t="shared" si="5"/>
        <v>dimanche</v>
      </c>
      <c r="B266" s="33">
        <v>42267</v>
      </c>
      <c r="C266" s="34">
        <v>212903.41</v>
      </c>
    </row>
    <row r="267" spans="1:3">
      <c r="A267" s="32" t="str">
        <f t="shared" si="5"/>
        <v>lundi</v>
      </c>
      <c r="B267" s="33">
        <v>42268</v>
      </c>
      <c r="C267" s="34">
        <v>91272.45</v>
      </c>
    </row>
    <row r="268" spans="1:3">
      <c r="A268" s="32" t="str">
        <f t="shared" si="5"/>
        <v>mardi</v>
      </c>
      <c r="B268" s="33">
        <v>42269</v>
      </c>
      <c r="C268" s="34">
        <v>2301.0100000000002</v>
      </c>
    </row>
    <row r="269" spans="1:3">
      <c r="A269" s="32" t="str">
        <f t="shared" si="5"/>
        <v>mercredi</v>
      </c>
      <c r="B269" s="33">
        <v>42270</v>
      </c>
      <c r="C269" s="34">
        <v>431093.48</v>
      </c>
    </row>
    <row r="270" spans="1:3">
      <c r="A270" s="32" t="str">
        <f t="shared" si="5"/>
        <v>jeudi</v>
      </c>
      <c r="B270" s="33">
        <v>42271</v>
      </c>
      <c r="C270" s="34">
        <v>431093.48</v>
      </c>
    </row>
    <row r="271" spans="1:3">
      <c r="A271" s="32" t="str">
        <f t="shared" si="5"/>
        <v>vendredi</v>
      </c>
      <c r="B271" s="33">
        <v>42272</v>
      </c>
      <c r="C271" s="34">
        <v>411324.94</v>
      </c>
    </row>
    <row r="272" spans="1:3">
      <c r="A272" s="32" t="str">
        <f t="shared" si="5"/>
        <v>samedi</v>
      </c>
      <c r="B272" s="33">
        <v>42273</v>
      </c>
      <c r="C272" s="34">
        <v>411324.94</v>
      </c>
    </row>
    <row r="273" spans="1:3">
      <c r="A273" s="32" t="str">
        <f t="shared" si="5"/>
        <v>dimanche</v>
      </c>
      <c r="B273" s="33">
        <v>42274</v>
      </c>
      <c r="C273" s="34">
        <v>411324.94</v>
      </c>
    </row>
    <row r="274" spans="1:3">
      <c r="A274" s="32" t="str">
        <f t="shared" si="5"/>
        <v>lundi</v>
      </c>
      <c r="B274" s="33">
        <v>42275</v>
      </c>
      <c r="C274" s="34">
        <v>408031.34</v>
      </c>
    </row>
    <row r="275" spans="1:3">
      <c r="A275" s="32" t="str">
        <f t="shared" si="5"/>
        <v>mardi</v>
      </c>
      <c r="B275" s="33">
        <v>42276</v>
      </c>
      <c r="C275" s="34">
        <v>408031.34</v>
      </c>
    </row>
    <row r="276" spans="1:3">
      <c r="A276" s="32" t="str">
        <f t="shared" si="5"/>
        <v>mercredi</v>
      </c>
      <c r="B276" s="33">
        <v>42277</v>
      </c>
      <c r="C276" s="34">
        <v>408031.34</v>
      </c>
    </row>
    <row r="277" spans="1:3">
      <c r="A277" s="32" t="str">
        <f t="shared" si="5"/>
        <v>jeudi</v>
      </c>
      <c r="B277" s="33">
        <v>42278</v>
      </c>
      <c r="C277" s="34">
        <v>373527.68</v>
      </c>
    </row>
    <row r="278" spans="1:3">
      <c r="A278" s="32" t="str">
        <f t="shared" si="5"/>
        <v>vendredi</v>
      </c>
      <c r="B278" s="33">
        <v>42279</v>
      </c>
      <c r="C278" s="34">
        <v>373527.68</v>
      </c>
    </row>
    <row r="279" spans="1:3">
      <c r="A279" s="32" t="str">
        <f t="shared" si="5"/>
        <v>samedi</v>
      </c>
      <c r="B279" s="33">
        <v>42280</v>
      </c>
      <c r="C279" s="34">
        <v>373527.68</v>
      </c>
    </row>
    <row r="280" spans="1:3">
      <c r="A280" s="32" t="str">
        <f t="shared" ref="A280:A343" si="6">TEXT(B280,"jjjjjjj")</f>
        <v>dimanche</v>
      </c>
      <c r="B280" s="33">
        <v>42281</v>
      </c>
      <c r="C280" s="34">
        <v>373527.68</v>
      </c>
    </row>
    <row r="281" spans="1:3">
      <c r="A281" s="32" t="str">
        <f t="shared" si="6"/>
        <v>lundi</v>
      </c>
      <c r="B281" s="33">
        <v>42282</v>
      </c>
      <c r="C281" s="34">
        <v>772932.75</v>
      </c>
    </row>
    <row r="282" spans="1:3">
      <c r="A282" s="32" t="str">
        <f t="shared" si="6"/>
        <v>mardi</v>
      </c>
      <c r="B282" s="33">
        <v>42283</v>
      </c>
      <c r="C282" s="34">
        <v>537441.82999999996</v>
      </c>
    </row>
    <row r="283" spans="1:3">
      <c r="A283" s="32" t="str">
        <f t="shared" si="6"/>
        <v>mercredi</v>
      </c>
      <c r="B283" s="33">
        <v>42284</v>
      </c>
      <c r="C283" s="34">
        <v>537721.82999999996</v>
      </c>
    </row>
    <row r="284" spans="1:3">
      <c r="A284" s="32" t="str">
        <f t="shared" si="6"/>
        <v>jeudi</v>
      </c>
      <c r="B284" s="33">
        <v>42285</v>
      </c>
      <c r="C284" s="34">
        <v>534789.6</v>
      </c>
    </row>
    <row r="285" spans="1:3">
      <c r="A285" s="32" t="str">
        <f t="shared" si="6"/>
        <v>vendredi</v>
      </c>
      <c r="B285" s="33">
        <v>42286</v>
      </c>
      <c r="C285" s="34">
        <v>534789.6</v>
      </c>
    </row>
    <row r="286" spans="1:3">
      <c r="A286" s="32" t="str">
        <f t="shared" si="6"/>
        <v>samedi</v>
      </c>
      <c r="B286" s="33">
        <v>42287</v>
      </c>
      <c r="C286" s="34">
        <v>534789.6</v>
      </c>
    </row>
    <row r="287" spans="1:3">
      <c r="A287" s="32" t="str">
        <f t="shared" si="6"/>
        <v>dimanche</v>
      </c>
      <c r="B287" s="33">
        <v>42288</v>
      </c>
      <c r="C287" s="34">
        <v>534789.6</v>
      </c>
    </row>
    <row r="288" spans="1:3">
      <c r="A288" s="32" t="str">
        <f t="shared" si="6"/>
        <v>lundi</v>
      </c>
      <c r="B288" s="33">
        <v>42289</v>
      </c>
      <c r="C288" s="34">
        <v>561886.66</v>
      </c>
    </row>
    <row r="289" spans="1:3">
      <c r="A289" s="32" t="str">
        <f t="shared" si="6"/>
        <v>mardi</v>
      </c>
      <c r="B289" s="33">
        <v>42290</v>
      </c>
      <c r="C289" s="34">
        <v>561886.66</v>
      </c>
    </row>
    <row r="290" spans="1:3">
      <c r="A290" s="32" t="str">
        <f t="shared" si="6"/>
        <v>mercredi</v>
      </c>
      <c r="B290" s="33">
        <v>42291</v>
      </c>
      <c r="C290" s="34">
        <v>561886.66</v>
      </c>
    </row>
    <row r="291" spans="1:3">
      <c r="A291" s="32" t="str">
        <f t="shared" si="6"/>
        <v>jeudi</v>
      </c>
      <c r="B291" s="33">
        <v>42292</v>
      </c>
      <c r="C291" s="34">
        <v>561886.66</v>
      </c>
    </row>
    <row r="292" spans="1:3">
      <c r="A292" s="32" t="str">
        <f t="shared" si="6"/>
        <v>vendredi</v>
      </c>
      <c r="B292" s="33">
        <v>42293</v>
      </c>
      <c r="C292" s="34">
        <v>561886.66</v>
      </c>
    </row>
    <row r="293" spans="1:3">
      <c r="A293" s="32" t="str">
        <f t="shared" si="6"/>
        <v>samedi</v>
      </c>
      <c r="B293" s="33">
        <v>42294</v>
      </c>
      <c r="C293" s="34">
        <v>561886.66</v>
      </c>
    </row>
    <row r="294" spans="1:3">
      <c r="A294" s="32" t="str">
        <f t="shared" si="6"/>
        <v>dimanche</v>
      </c>
      <c r="B294" s="33">
        <v>42295</v>
      </c>
      <c r="C294" s="34">
        <v>561886.66</v>
      </c>
    </row>
    <row r="295" spans="1:3">
      <c r="A295" s="32" t="str">
        <f t="shared" si="6"/>
        <v>lundi</v>
      </c>
      <c r="B295" s="33">
        <v>42296</v>
      </c>
      <c r="C295" s="34">
        <v>561886.66</v>
      </c>
    </row>
    <row r="296" spans="1:3">
      <c r="A296" s="32" t="str">
        <f t="shared" si="6"/>
        <v>mardi</v>
      </c>
      <c r="B296" s="33">
        <v>42297</v>
      </c>
      <c r="C296" s="34">
        <v>560802.19999999995</v>
      </c>
    </row>
    <row r="297" spans="1:3">
      <c r="A297" s="32" t="str">
        <f t="shared" si="6"/>
        <v>mercredi</v>
      </c>
      <c r="B297" s="33">
        <v>42298</v>
      </c>
      <c r="C297" s="34">
        <v>561792.19999999995</v>
      </c>
    </row>
    <row r="298" spans="1:3">
      <c r="A298" s="32" t="str">
        <f t="shared" si="6"/>
        <v>jeudi</v>
      </c>
      <c r="B298" s="33">
        <v>42299</v>
      </c>
      <c r="C298" s="34">
        <v>567194.92000000004</v>
      </c>
    </row>
    <row r="299" spans="1:3">
      <c r="A299" s="32" t="str">
        <f t="shared" si="6"/>
        <v>vendredi</v>
      </c>
      <c r="B299" s="33">
        <v>42300</v>
      </c>
      <c r="C299" s="34">
        <v>595541.59</v>
      </c>
    </row>
    <row r="300" spans="1:3">
      <c r="A300" s="32" t="str">
        <f t="shared" si="6"/>
        <v>samedi</v>
      </c>
      <c r="B300" s="33">
        <v>42301</v>
      </c>
      <c r="C300" s="34">
        <v>595541.59</v>
      </c>
    </row>
    <row r="301" spans="1:3">
      <c r="A301" s="32" t="str">
        <f t="shared" si="6"/>
        <v>dimanche</v>
      </c>
      <c r="B301" s="33">
        <v>42302</v>
      </c>
      <c r="C301" s="34">
        <v>595541.59</v>
      </c>
    </row>
    <row r="302" spans="1:3">
      <c r="A302" s="32" t="str">
        <f t="shared" si="6"/>
        <v>lundi</v>
      </c>
      <c r="B302" s="33">
        <v>42303</v>
      </c>
      <c r="C302" s="34">
        <v>1384815.71</v>
      </c>
    </row>
    <row r="303" spans="1:3">
      <c r="A303" s="32" t="str">
        <f t="shared" si="6"/>
        <v>mardi</v>
      </c>
      <c r="B303" s="33">
        <v>42304</v>
      </c>
      <c r="C303" s="34">
        <v>1394565.11</v>
      </c>
    </row>
    <row r="304" spans="1:3">
      <c r="A304" s="32" t="str">
        <f t="shared" si="6"/>
        <v>mercredi</v>
      </c>
      <c r="B304" s="33">
        <v>42305</v>
      </c>
      <c r="C304" s="34">
        <v>1395060.11</v>
      </c>
    </row>
    <row r="305" spans="1:3">
      <c r="A305" s="32" t="str">
        <f t="shared" si="6"/>
        <v>jeudi</v>
      </c>
      <c r="B305" s="33">
        <v>42306</v>
      </c>
      <c r="C305" s="34">
        <v>1427409.71</v>
      </c>
    </row>
    <row r="306" spans="1:3">
      <c r="A306" s="32" t="str">
        <f t="shared" si="6"/>
        <v>vendredi</v>
      </c>
      <c r="B306" s="33">
        <v>42307</v>
      </c>
      <c r="C306" s="34">
        <v>790233.35</v>
      </c>
    </row>
    <row r="307" spans="1:3">
      <c r="A307" s="32" t="str">
        <f t="shared" si="6"/>
        <v>samedi</v>
      </c>
      <c r="B307" s="33">
        <v>42308</v>
      </c>
      <c r="C307" s="34">
        <v>790233.35</v>
      </c>
    </row>
    <row r="308" spans="1:3">
      <c r="A308" s="32" t="str">
        <f t="shared" si="6"/>
        <v>dimanche</v>
      </c>
      <c r="B308" s="33">
        <v>42309</v>
      </c>
      <c r="C308" s="34">
        <v>790233.35</v>
      </c>
    </row>
    <row r="309" spans="1:3">
      <c r="A309" s="32" t="str">
        <f t="shared" si="6"/>
        <v>lundi</v>
      </c>
      <c r="B309" s="33">
        <v>42310</v>
      </c>
      <c r="C309" s="34">
        <v>790233.35</v>
      </c>
    </row>
    <row r="310" spans="1:3">
      <c r="A310" s="32" t="str">
        <f t="shared" si="6"/>
        <v>mardi</v>
      </c>
      <c r="B310" s="33">
        <v>42311</v>
      </c>
      <c r="C310" s="34">
        <v>819825.99</v>
      </c>
    </row>
    <row r="311" spans="1:3">
      <c r="A311" s="32" t="str">
        <f t="shared" si="6"/>
        <v>mercredi</v>
      </c>
      <c r="B311" s="33">
        <v>42312</v>
      </c>
      <c r="C311" s="34">
        <v>819825.99</v>
      </c>
    </row>
    <row r="312" spans="1:3">
      <c r="A312" s="32" t="str">
        <f t="shared" si="6"/>
        <v>jeudi</v>
      </c>
      <c r="B312" s="33">
        <v>42313</v>
      </c>
      <c r="C312" s="34">
        <v>829813.99</v>
      </c>
    </row>
    <row r="313" spans="1:3">
      <c r="A313" s="32" t="str">
        <f t="shared" si="6"/>
        <v>vendredi</v>
      </c>
      <c r="B313" s="33">
        <v>42314</v>
      </c>
      <c r="C313" s="34">
        <v>729057.38</v>
      </c>
    </row>
    <row r="314" spans="1:3">
      <c r="A314" s="32" t="str">
        <f t="shared" si="6"/>
        <v>samedi</v>
      </c>
      <c r="B314" s="33">
        <v>42315</v>
      </c>
      <c r="C314" s="34">
        <v>734311.04</v>
      </c>
    </row>
    <row r="315" spans="1:3">
      <c r="A315" s="32" t="str">
        <f t="shared" si="6"/>
        <v>dimanche</v>
      </c>
      <c r="B315" s="33">
        <v>42316</v>
      </c>
      <c r="C315" s="34">
        <v>734311.04</v>
      </c>
    </row>
    <row r="316" spans="1:3">
      <c r="A316" s="32" t="str">
        <f t="shared" si="6"/>
        <v>lundi</v>
      </c>
      <c r="B316" s="33">
        <v>42317</v>
      </c>
      <c r="C316" s="34">
        <v>734311.04</v>
      </c>
    </row>
    <row r="317" spans="1:3">
      <c r="A317" s="32" t="str">
        <f t="shared" si="6"/>
        <v>mardi</v>
      </c>
      <c r="B317" s="33">
        <v>42318</v>
      </c>
      <c r="C317" s="34">
        <v>733590.37</v>
      </c>
    </row>
    <row r="318" spans="1:3">
      <c r="A318" s="32" t="str">
        <f t="shared" si="6"/>
        <v>mercredi</v>
      </c>
      <c r="B318" s="33">
        <v>42319</v>
      </c>
      <c r="C318" s="34">
        <v>600372.32999999996</v>
      </c>
    </row>
    <row r="319" spans="1:3">
      <c r="A319" s="32" t="str">
        <f t="shared" si="6"/>
        <v>jeudi</v>
      </c>
      <c r="B319" s="33">
        <v>42320</v>
      </c>
      <c r="C319" s="34">
        <v>600372.32999999996</v>
      </c>
    </row>
    <row r="320" spans="1:3">
      <c r="A320" s="32" t="str">
        <f t="shared" si="6"/>
        <v>vendredi</v>
      </c>
      <c r="B320" s="33">
        <v>42321</v>
      </c>
      <c r="C320" s="34">
        <v>600372.32999999996</v>
      </c>
    </row>
    <row r="321" spans="1:3">
      <c r="A321" s="32" t="str">
        <f t="shared" si="6"/>
        <v>samedi</v>
      </c>
      <c r="B321" s="33">
        <v>42322</v>
      </c>
      <c r="C321" s="34">
        <v>600372.32999999996</v>
      </c>
    </row>
    <row r="322" spans="1:3">
      <c r="A322" s="32" t="str">
        <f t="shared" si="6"/>
        <v>dimanche</v>
      </c>
      <c r="B322" s="33">
        <v>42323</v>
      </c>
      <c r="C322" s="34">
        <v>600372.32999999996</v>
      </c>
    </row>
    <row r="323" spans="1:3">
      <c r="A323" s="32" t="str">
        <f t="shared" si="6"/>
        <v>lundi</v>
      </c>
      <c r="B323" s="33">
        <v>42324</v>
      </c>
      <c r="C323" s="34">
        <v>600372.32999999996</v>
      </c>
    </row>
    <row r="324" spans="1:3">
      <c r="A324" s="32" t="str">
        <f t="shared" si="6"/>
        <v>mardi</v>
      </c>
      <c r="B324" s="33">
        <v>42325</v>
      </c>
      <c r="C324" s="34">
        <v>690243.86</v>
      </c>
    </row>
    <row r="325" spans="1:3">
      <c r="A325" s="32" t="str">
        <f t="shared" si="6"/>
        <v>mercredi</v>
      </c>
      <c r="B325" s="33">
        <v>42326</v>
      </c>
      <c r="C325" s="34">
        <v>699419.86</v>
      </c>
    </row>
    <row r="326" spans="1:3">
      <c r="A326" s="32" t="str">
        <f t="shared" si="6"/>
        <v>jeudi</v>
      </c>
      <c r="B326" s="33">
        <v>42327</v>
      </c>
      <c r="C326" s="34"/>
    </row>
    <row r="327" spans="1:3">
      <c r="A327" s="32" t="str">
        <f t="shared" si="6"/>
        <v>vendredi</v>
      </c>
      <c r="B327" s="33">
        <v>42328</v>
      </c>
      <c r="C327" s="34"/>
    </row>
    <row r="328" spans="1:3">
      <c r="A328" s="32" t="str">
        <f t="shared" si="6"/>
        <v>samedi</v>
      </c>
      <c r="B328" s="33">
        <v>42329</v>
      </c>
      <c r="C328" s="34"/>
    </row>
    <row r="329" spans="1:3">
      <c r="A329" s="32" t="str">
        <f t="shared" si="6"/>
        <v>dimanche</v>
      </c>
      <c r="B329" s="33">
        <v>42330</v>
      </c>
      <c r="C329" s="34"/>
    </row>
    <row r="330" spans="1:3">
      <c r="A330" s="32" t="str">
        <f t="shared" si="6"/>
        <v>lundi</v>
      </c>
      <c r="B330" s="33">
        <v>42331</v>
      </c>
      <c r="C330" s="34"/>
    </row>
    <row r="331" spans="1:3">
      <c r="A331" s="32" t="str">
        <f t="shared" si="6"/>
        <v>mardi</v>
      </c>
      <c r="B331" s="33">
        <v>42332</v>
      </c>
      <c r="C331" s="34"/>
    </row>
    <row r="332" spans="1:3">
      <c r="A332" s="32" t="str">
        <f t="shared" si="6"/>
        <v>mercredi</v>
      </c>
      <c r="B332" s="33">
        <v>42333</v>
      </c>
      <c r="C332" s="34"/>
    </row>
    <row r="333" spans="1:3">
      <c r="A333" s="32" t="str">
        <f t="shared" si="6"/>
        <v>jeudi</v>
      </c>
      <c r="B333" s="33">
        <v>42334</v>
      </c>
      <c r="C333" s="34"/>
    </row>
    <row r="334" spans="1:3">
      <c r="A334" s="32" t="str">
        <f t="shared" si="6"/>
        <v>vendredi</v>
      </c>
      <c r="B334" s="33">
        <v>42335</v>
      </c>
      <c r="C334" s="34"/>
    </row>
    <row r="335" spans="1:3">
      <c r="A335" s="32" t="str">
        <f t="shared" si="6"/>
        <v>samedi</v>
      </c>
      <c r="B335" s="33">
        <v>42336</v>
      </c>
      <c r="C335" s="34"/>
    </row>
    <row r="336" spans="1:3">
      <c r="A336" s="32" t="str">
        <f t="shared" si="6"/>
        <v>dimanche</v>
      </c>
      <c r="B336" s="33">
        <v>42337</v>
      </c>
      <c r="C336" s="34"/>
    </row>
    <row r="337" spans="1:3">
      <c r="A337" s="32" t="str">
        <f t="shared" si="6"/>
        <v>lundi</v>
      </c>
      <c r="B337" s="33">
        <v>42338</v>
      </c>
      <c r="C337" s="34"/>
    </row>
    <row r="338" spans="1:3">
      <c r="A338" s="32" t="str">
        <f t="shared" si="6"/>
        <v>mardi</v>
      </c>
      <c r="B338" s="33">
        <v>42339</v>
      </c>
      <c r="C338" s="34"/>
    </row>
    <row r="339" spans="1:3">
      <c r="A339" s="32" t="str">
        <f t="shared" si="6"/>
        <v>mercredi</v>
      </c>
      <c r="B339" s="33">
        <v>42340</v>
      </c>
      <c r="C339" s="34"/>
    </row>
    <row r="340" spans="1:3">
      <c r="A340" s="32" t="str">
        <f t="shared" si="6"/>
        <v>jeudi</v>
      </c>
      <c r="B340" s="33">
        <v>42341</v>
      </c>
      <c r="C340" s="34"/>
    </row>
    <row r="341" spans="1:3">
      <c r="A341" s="32" t="str">
        <f t="shared" si="6"/>
        <v>vendredi</v>
      </c>
      <c r="B341" s="33">
        <v>42342</v>
      </c>
      <c r="C341" s="34"/>
    </row>
    <row r="342" spans="1:3">
      <c r="A342" s="32" t="str">
        <f t="shared" si="6"/>
        <v>samedi</v>
      </c>
      <c r="B342" s="33">
        <v>42343</v>
      </c>
      <c r="C342" s="34"/>
    </row>
    <row r="343" spans="1:3">
      <c r="A343" s="32" t="str">
        <f t="shared" si="6"/>
        <v>dimanche</v>
      </c>
      <c r="B343" s="33">
        <v>42344</v>
      </c>
      <c r="C343" s="34"/>
    </row>
    <row r="344" spans="1:3">
      <c r="A344" s="32" t="str">
        <f t="shared" ref="A344:A368" si="7">TEXT(B344,"jjjjjjj")</f>
        <v>lundi</v>
      </c>
      <c r="B344" s="33">
        <v>42345</v>
      </c>
      <c r="C344" s="34"/>
    </row>
    <row r="345" spans="1:3">
      <c r="A345" s="32" t="str">
        <f t="shared" si="7"/>
        <v>mardi</v>
      </c>
      <c r="B345" s="33">
        <v>42346</v>
      </c>
      <c r="C345" s="34"/>
    </row>
    <row r="346" spans="1:3">
      <c r="A346" s="32" t="str">
        <f t="shared" si="7"/>
        <v>mercredi</v>
      </c>
      <c r="B346" s="33">
        <v>42347</v>
      </c>
      <c r="C346" s="34"/>
    </row>
    <row r="347" spans="1:3">
      <c r="A347" s="32" t="str">
        <f t="shared" si="7"/>
        <v>jeudi</v>
      </c>
      <c r="B347" s="33">
        <v>42348</v>
      </c>
      <c r="C347" s="34"/>
    </row>
    <row r="348" spans="1:3">
      <c r="A348" s="32" t="str">
        <f t="shared" si="7"/>
        <v>vendredi</v>
      </c>
      <c r="B348" s="33">
        <v>42349</v>
      </c>
      <c r="C348" s="34"/>
    </row>
    <row r="349" spans="1:3">
      <c r="A349" s="32" t="str">
        <f t="shared" si="7"/>
        <v>samedi</v>
      </c>
      <c r="B349" s="33">
        <v>42350</v>
      </c>
      <c r="C349" s="34"/>
    </row>
    <row r="350" spans="1:3">
      <c r="A350" s="32" t="str">
        <f t="shared" si="7"/>
        <v>dimanche</v>
      </c>
      <c r="B350" s="33">
        <v>42351</v>
      </c>
      <c r="C350" s="34"/>
    </row>
    <row r="351" spans="1:3">
      <c r="A351" s="32" t="str">
        <f t="shared" si="7"/>
        <v>lundi</v>
      </c>
      <c r="B351" s="33">
        <v>42352</v>
      </c>
      <c r="C351" s="34"/>
    </row>
    <row r="352" spans="1:3">
      <c r="A352" s="32" t="str">
        <f t="shared" si="7"/>
        <v>mardi</v>
      </c>
      <c r="B352" s="33">
        <v>42353</v>
      </c>
      <c r="C352" s="34"/>
    </row>
    <row r="353" spans="1:3">
      <c r="A353" s="32" t="str">
        <f t="shared" si="7"/>
        <v>mercredi</v>
      </c>
      <c r="B353" s="33">
        <v>42354</v>
      </c>
      <c r="C353" s="34"/>
    </row>
    <row r="354" spans="1:3">
      <c r="A354" s="32" t="str">
        <f t="shared" si="7"/>
        <v>jeudi</v>
      </c>
      <c r="B354" s="33">
        <v>42355</v>
      </c>
      <c r="C354" s="34"/>
    </row>
    <row r="355" spans="1:3">
      <c r="A355" s="32" t="str">
        <f t="shared" si="7"/>
        <v>vendredi</v>
      </c>
      <c r="B355" s="33">
        <v>42356</v>
      </c>
      <c r="C355" s="34"/>
    </row>
    <row r="356" spans="1:3">
      <c r="A356" s="32" t="str">
        <f t="shared" si="7"/>
        <v>samedi</v>
      </c>
      <c r="B356" s="33">
        <v>42357</v>
      </c>
      <c r="C356" s="34"/>
    </row>
    <row r="357" spans="1:3">
      <c r="A357" s="32" t="str">
        <f t="shared" si="7"/>
        <v>dimanche</v>
      </c>
      <c r="B357" s="33">
        <v>42358</v>
      </c>
      <c r="C357" s="34"/>
    </row>
    <row r="358" spans="1:3">
      <c r="A358" s="32" t="str">
        <f t="shared" si="7"/>
        <v>lundi</v>
      </c>
      <c r="B358" s="33">
        <v>42359</v>
      </c>
      <c r="C358" s="34"/>
    </row>
    <row r="359" spans="1:3">
      <c r="A359" s="32" t="str">
        <f t="shared" si="7"/>
        <v>mardi</v>
      </c>
      <c r="B359" s="33">
        <v>42360</v>
      </c>
      <c r="C359" s="34"/>
    </row>
    <row r="360" spans="1:3">
      <c r="A360" s="32" t="str">
        <f t="shared" si="7"/>
        <v>mercredi</v>
      </c>
      <c r="B360" s="33">
        <v>42361</v>
      </c>
      <c r="C360" s="34"/>
    </row>
    <row r="361" spans="1:3">
      <c r="A361" s="32" t="str">
        <f t="shared" si="7"/>
        <v>jeudi</v>
      </c>
      <c r="B361" s="33">
        <v>42362</v>
      </c>
      <c r="C361" s="34"/>
    </row>
    <row r="362" spans="1:3">
      <c r="A362" s="32" t="str">
        <f t="shared" si="7"/>
        <v>vendredi</v>
      </c>
      <c r="B362" s="33">
        <v>42363</v>
      </c>
      <c r="C362" s="34"/>
    </row>
    <row r="363" spans="1:3">
      <c r="A363" s="32" t="str">
        <f t="shared" si="7"/>
        <v>samedi</v>
      </c>
      <c r="B363" s="33">
        <v>42364</v>
      </c>
      <c r="C363" s="34"/>
    </row>
    <row r="364" spans="1:3">
      <c r="A364" s="32" t="str">
        <f t="shared" si="7"/>
        <v>dimanche</v>
      </c>
      <c r="B364" s="33">
        <v>42365</v>
      </c>
      <c r="C364" s="34"/>
    </row>
    <row r="365" spans="1:3">
      <c r="A365" s="32" t="str">
        <f t="shared" si="7"/>
        <v>lundi</v>
      </c>
      <c r="B365" s="33">
        <v>42366</v>
      </c>
      <c r="C365" s="34"/>
    </row>
    <row r="366" spans="1:3">
      <c r="A366" s="32" t="str">
        <f t="shared" si="7"/>
        <v>mardi</v>
      </c>
      <c r="B366" s="33">
        <v>42367</v>
      </c>
      <c r="C366" s="34"/>
    </row>
    <row r="367" spans="1:3">
      <c r="A367" s="32" t="str">
        <f t="shared" si="7"/>
        <v>mercredi</v>
      </c>
      <c r="B367" s="33">
        <v>42368</v>
      </c>
      <c r="C367" s="34"/>
    </row>
    <row r="368" spans="1:3">
      <c r="A368" s="32" t="str">
        <f t="shared" si="7"/>
        <v>jeudi</v>
      </c>
      <c r="B368" s="33">
        <v>42369</v>
      </c>
      <c r="C368" s="34"/>
    </row>
    <row r="369" spans="1:3">
      <c r="A369" s="32" t="str">
        <f t="shared" ref="A369:A432" si="8">TEXT(B369,"jjjjjjj")</f>
        <v>vendredi</v>
      </c>
      <c r="B369" s="33">
        <v>42370</v>
      </c>
      <c r="C369" s="34"/>
    </row>
    <row r="370" spans="1:3">
      <c r="A370" s="32" t="str">
        <f t="shared" si="8"/>
        <v>samedi</v>
      </c>
      <c r="B370" s="33">
        <v>42371</v>
      </c>
      <c r="C370" s="34"/>
    </row>
    <row r="371" spans="1:3">
      <c r="A371" s="32" t="str">
        <f t="shared" si="8"/>
        <v>dimanche</v>
      </c>
      <c r="B371" s="33">
        <v>42372</v>
      </c>
      <c r="C371" s="34"/>
    </row>
    <row r="372" spans="1:3">
      <c r="A372" s="32" t="str">
        <f t="shared" si="8"/>
        <v>lundi</v>
      </c>
      <c r="B372" s="33">
        <v>42373</v>
      </c>
      <c r="C372" s="34"/>
    </row>
    <row r="373" spans="1:3">
      <c r="A373" s="32" t="str">
        <f t="shared" si="8"/>
        <v>mardi</v>
      </c>
      <c r="B373" s="33">
        <v>42374</v>
      </c>
      <c r="C373" s="34"/>
    </row>
    <row r="374" spans="1:3">
      <c r="A374" s="32" t="str">
        <f t="shared" si="8"/>
        <v>mercredi</v>
      </c>
      <c r="B374" s="33">
        <v>42375</v>
      </c>
      <c r="C374" s="34"/>
    </row>
    <row r="375" spans="1:3">
      <c r="A375" s="32" t="str">
        <f t="shared" si="8"/>
        <v>jeudi</v>
      </c>
      <c r="B375" s="33">
        <v>42376</v>
      </c>
      <c r="C375" s="34"/>
    </row>
    <row r="376" spans="1:3">
      <c r="A376" s="32" t="str">
        <f t="shared" si="8"/>
        <v>vendredi</v>
      </c>
      <c r="B376" s="33">
        <v>42377</v>
      </c>
      <c r="C376" s="34"/>
    </row>
    <row r="377" spans="1:3">
      <c r="A377" s="32" t="str">
        <f t="shared" si="8"/>
        <v>samedi</v>
      </c>
      <c r="B377" s="33">
        <v>42378</v>
      </c>
      <c r="C377" s="34"/>
    </row>
    <row r="378" spans="1:3">
      <c r="A378" s="32" t="str">
        <f t="shared" si="8"/>
        <v>dimanche</v>
      </c>
      <c r="B378" s="33">
        <v>42379</v>
      </c>
      <c r="C378" s="34"/>
    </row>
    <row r="379" spans="1:3">
      <c r="A379" s="32" t="str">
        <f t="shared" si="8"/>
        <v>lundi</v>
      </c>
      <c r="B379" s="33">
        <v>42380</v>
      </c>
      <c r="C379" s="34"/>
    </row>
    <row r="380" spans="1:3">
      <c r="A380" s="32" t="str">
        <f t="shared" si="8"/>
        <v>mardi</v>
      </c>
      <c r="B380" s="33">
        <v>42381</v>
      </c>
      <c r="C380" s="34"/>
    </row>
    <row r="381" spans="1:3">
      <c r="A381" s="32" t="str">
        <f t="shared" si="8"/>
        <v>mercredi</v>
      </c>
      <c r="B381" s="33">
        <v>42382</v>
      </c>
      <c r="C381" s="34"/>
    </row>
    <row r="382" spans="1:3">
      <c r="A382" s="32" t="str">
        <f t="shared" si="8"/>
        <v>jeudi</v>
      </c>
      <c r="B382" s="33">
        <v>42383</v>
      </c>
      <c r="C382" s="34"/>
    </row>
    <row r="383" spans="1:3">
      <c r="A383" s="32" t="str">
        <f t="shared" si="8"/>
        <v>vendredi</v>
      </c>
      <c r="B383" s="33">
        <v>42384</v>
      </c>
      <c r="C383" s="34"/>
    </row>
    <row r="384" spans="1:3">
      <c r="A384" s="32" t="str">
        <f t="shared" si="8"/>
        <v>samedi</v>
      </c>
      <c r="B384" s="33">
        <v>42385</v>
      </c>
      <c r="C384" s="34"/>
    </row>
    <row r="385" spans="1:3">
      <c r="A385" s="32" t="str">
        <f t="shared" si="8"/>
        <v>dimanche</v>
      </c>
      <c r="B385" s="33">
        <v>42386</v>
      </c>
      <c r="C385" s="34"/>
    </row>
    <row r="386" spans="1:3">
      <c r="A386" s="32" t="str">
        <f t="shared" si="8"/>
        <v>lundi</v>
      </c>
      <c r="B386" s="33">
        <v>42387</v>
      </c>
      <c r="C386" s="34"/>
    </row>
    <row r="387" spans="1:3">
      <c r="A387" s="32" t="str">
        <f t="shared" si="8"/>
        <v>mardi</v>
      </c>
      <c r="B387" s="33">
        <v>42388</v>
      </c>
      <c r="C387" s="34"/>
    </row>
    <row r="388" spans="1:3">
      <c r="A388" s="32" t="str">
        <f t="shared" si="8"/>
        <v>mercredi</v>
      </c>
      <c r="B388" s="33">
        <v>42389</v>
      </c>
      <c r="C388" s="34"/>
    </row>
    <row r="389" spans="1:3">
      <c r="A389" s="32" t="str">
        <f t="shared" si="8"/>
        <v>jeudi</v>
      </c>
      <c r="B389" s="33">
        <v>42390</v>
      </c>
      <c r="C389" s="34"/>
    </row>
    <row r="390" spans="1:3">
      <c r="A390" s="32" t="str">
        <f t="shared" si="8"/>
        <v>vendredi</v>
      </c>
      <c r="B390" s="33">
        <v>42391</v>
      </c>
      <c r="C390" s="34"/>
    </row>
    <row r="391" spans="1:3">
      <c r="A391" s="32" t="str">
        <f t="shared" si="8"/>
        <v>samedi</v>
      </c>
      <c r="B391" s="33">
        <v>42392</v>
      </c>
      <c r="C391" s="34"/>
    </row>
    <row r="392" spans="1:3">
      <c r="A392" s="32" t="str">
        <f t="shared" si="8"/>
        <v>dimanche</v>
      </c>
      <c r="B392" s="33">
        <v>42393</v>
      </c>
      <c r="C392" s="34"/>
    </row>
    <row r="393" spans="1:3">
      <c r="A393" s="32" t="str">
        <f t="shared" si="8"/>
        <v>lundi</v>
      </c>
      <c r="B393" s="33">
        <v>42394</v>
      </c>
      <c r="C393" s="34"/>
    </row>
    <row r="394" spans="1:3">
      <c r="A394" s="32" t="str">
        <f t="shared" si="8"/>
        <v>mardi</v>
      </c>
      <c r="B394" s="33">
        <v>42395</v>
      </c>
      <c r="C394" s="34"/>
    </row>
    <row r="395" spans="1:3">
      <c r="A395" s="32" t="str">
        <f t="shared" si="8"/>
        <v>mercredi</v>
      </c>
      <c r="B395" s="33">
        <v>42396</v>
      </c>
      <c r="C395" s="34"/>
    </row>
    <row r="396" spans="1:3">
      <c r="A396" s="32" t="str">
        <f t="shared" si="8"/>
        <v>jeudi</v>
      </c>
      <c r="B396" s="33">
        <v>42397</v>
      </c>
      <c r="C396" s="34"/>
    </row>
    <row r="397" spans="1:3">
      <c r="A397" s="32" t="str">
        <f t="shared" si="8"/>
        <v>vendredi</v>
      </c>
      <c r="B397" s="33">
        <v>42398</v>
      </c>
      <c r="C397" s="34"/>
    </row>
    <row r="398" spans="1:3">
      <c r="A398" s="32" t="str">
        <f t="shared" si="8"/>
        <v>samedi</v>
      </c>
      <c r="B398" s="33">
        <v>42399</v>
      </c>
      <c r="C398" s="34"/>
    </row>
    <row r="399" spans="1:3">
      <c r="A399" s="32" t="str">
        <f t="shared" si="8"/>
        <v>dimanche</v>
      </c>
      <c r="B399" s="33">
        <v>42400</v>
      </c>
      <c r="C399" s="34"/>
    </row>
    <row r="400" spans="1:3">
      <c r="A400" s="32" t="str">
        <f t="shared" si="8"/>
        <v>lundi</v>
      </c>
      <c r="B400" s="33">
        <v>42401</v>
      </c>
      <c r="C400" s="34"/>
    </row>
    <row r="401" spans="1:3">
      <c r="A401" s="32" t="str">
        <f t="shared" si="8"/>
        <v>mardi</v>
      </c>
      <c r="B401" s="33">
        <v>42402</v>
      </c>
      <c r="C401" s="34"/>
    </row>
    <row r="402" spans="1:3">
      <c r="A402" s="32" t="str">
        <f t="shared" si="8"/>
        <v>mercredi</v>
      </c>
      <c r="B402" s="33">
        <v>42403</v>
      </c>
      <c r="C402" s="34"/>
    </row>
    <row r="403" spans="1:3">
      <c r="A403" s="32" t="str">
        <f t="shared" si="8"/>
        <v>jeudi</v>
      </c>
      <c r="B403" s="33">
        <v>42404</v>
      </c>
      <c r="C403" s="34"/>
    </row>
    <row r="404" spans="1:3">
      <c r="A404" s="32" t="str">
        <f t="shared" si="8"/>
        <v>vendredi</v>
      </c>
      <c r="B404" s="33">
        <v>42405</v>
      </c>
      <c r="C404" s="34"/>
    </row>
    <row r="405" spans="1:3">
      <c r="A405" s="32" t="str">
        <f t="shared" si="8"/>
        <v>samedi</v>
      </c>
      <c r="B405" s="33">
        <v>42406</v>
      </c>
      <c r="C405" s="34"/>
    </row>
    <row r="406" spans="1:3">
      <c r="A406" s="32" t="str">
        <f t="shared" si="8"/>
        <v>dimanche</v>
      </c>
      <c r="B406" s="33">
        <v>42407</v>
      </c>
      <c r="C406" s="34"/>
    </row>
    <row r="407" spans="1:3">
      <c r="A407" s="32" t="str">
        <f t="shared" si="8"/>
        <v>lundi</v>
      </c>
      <c r="B407" s="33">
        <v>42408</v>
      </c>
      <c r="C407" s="34"/>
    </row>
    <row r="408" spans="1:3">
      <c r="A408" s="32" t="str">
        <f t="shared" si="8"/>
        <v>mardi</v>
      </c>
      <c r="B408" s="33">
        <v>42409</v>
      </c>
      <c r="C408" s="34"/>
    </row>
    <row r="409" spans="1:3">
      <c r="A409" s="32" t="str">
        <f t="shared" si="8"/>
        <v>mercredi</v>
      </c>
      <c r="B409" s="33">
        <v>42410</v>
      </c>
      <c r="C409" s="34"/>
    </row>
    <row r="410" spans="1:3">
      <c r="A410" s="32" t="str">
        <f t="shared" si="8"/>
        <v>jeudi</v>
      </c>
      <c r="B410" s="33">
        <v>42411</v>
      </c>
      <c r="C410" s="34"/>
    </row>
    <row r="411" spans="1:3">
      <c r="A411" s="32" t="str">
        <f t="shared" si="8"/>
        <v>vendredi</v>
      </c>
      <c r="B411" s="33">
        <v>42412</v>
      </c>
      <c r="C411" s="34"/>
    </row>
    <row r="412" spans="1:3">
      <c r="A412" s="32" t="str">
        <f t="shared" si="8"/>
        <v>samedi</v>
      </c>
      <c r="B412" s="33">
        <v>42413</v>
      </c>
      <c r="C412" s="34"/>
    </row>
    <row r="413" spans="1:3">
      <c r="A413" s="32" t="str">
        <f t="shared" si="8"/>
        <v>dimanche</v>
      </c>
      <c r="B413" s="33">
        <v>42414</v>
      </c>
      <c r="C413" s="34"/>
    </row>
    <row r="414" spans="1:3">
      <c r="A414" s="32" t="str">
        <f t="shared" si="8"/>
        <v>lundi</v>
      </c>
      <c r="B414" s="33">
        <v>42415</v>
      </c>
      <c r="C414" s="34"/>
    </row>
    <row r="415" spans="1:3">
      <c r="A415" s="32" t="str">
        <f t="shared" si="8"/>
        <v>mardi</v>
      </c>
      <c r="B415" s="33">
        <v>42416</v>
      </c>
      <c r="C415" s="34"/>
    </row>
    <row r="416" spans="1:3">
      <c r="A416" s="32" t="str">
        <f t="shared" si="8"/>
        <v>mercredi</v>
      </c>
      <c r="B416" s="33">
        <v>42417</v>
      </c>
      <c r="C416" s="34"/>
    </row>
    <row r="417" spans="1:3">
      <c r="A417" s="32" t="str">
        <f t="shared" si="8"/>
        <v>jeudi</v>
      </c>
      <c r="B417" s="33">
        <v>42418</v>
      </c>
      <c r="C417" s="34"/>
    </row>
    <row r="418" spans="1:3">
      <c r="A418" s="32" t="str">
        <f t="shared" si="8"/>
        <v>vendredi</v>
      </c>
      <c r="B418" s="33">
        <v>42419</v>
      </c>
      <c r="C418" s="34"/>
    </row>
    <row r="419" spans="1:3">
      <c r="A419" s="32" t="str">
        <f t="shared" si="8"/>
        <v>samedi</v>
      </c>
      <c r="B419" s="33">
        <v>42420</v>
      </c>
      <c r="C419" s="34"/>
    </row>
    <row r="420" spans="1:3">
      <c r="A420" s="32" t="str">
        <f t="shared" si="8"/>
        <v>dimanche</v>
      </c>
      <c r="B420" s="33">
        <v>42421</v>
      </c>
      <c r="C420" s="34"/>
    </row>
    <row r="421" spans="1:3">
      <c r="A421" s="32" t="str">
        <f t="shared" si="8"/>
        <v>lundi</v>
      </c>
      <c r="B421" s="33">
        <v>42422</v>
      </c>
      <c r="C421" s="34"/>
    </row>
    <row r="422" spans="1:3">
      <c r="A422" s="32" t="str">
        <f t="shared" si="8"/>
        <v>mardi</v>
      </c>
      <c r="B422" s="33">
        <v>42423</v>
      </c>
      <c r="C422" s="34"/>
    </row>
    <row r="423" spans="1:3">
      <c r="A423" s="32" t="str">
        <f t="shared" si="8"/>
        <v>mercredi</v>
      </c>
      <c r="B423" s="33">
        <v>42424</v>
      </c>
      <c r="C423" s="34"/>
    </row>
    <row r="424" spans="1:3">
      <c r="A424" s="32" t="str">
        <f t="shared" si="8"/>
        <v>jeudi</v>
      </c>
      <c r="B424" s="33">
        <v>42425</v>
      </c>
      <c r="C424" s="34"/>
    </row>
    <row r="425" spans="1:3">
      <c r="A425" s="32" t="str">
        <f t="shared" si="8"/>
        <v>vendredi</v>
      </c>
      <c r="B425" s="33">
        <v>42426</v>
      </c>
      <c r="C425" s="34"/>
    </row>
    <row r="426" spans="1:3">
      <c r="A426" s="32" t="str">
        <f t="shared" si="8"/>
        <v>samedi</v>
      </c>
      <c r="B426" s="33">
        <v>42427</v>
      </c>
      <c r="C426" s="34"/>
    </row>
    <row r="427" spans="1:3">
      <c r="A427" s="32" t="str">
        <f t="shared" si="8"/>
        <v>dimanche</v>
      </c>
      <c r="B427" s="33">
        <v>42428</v>
      </c>
      <c r="C427" s="34"/>
    </row>
    <row r="428" spans="1:3">
      <c r="A428" s="32" t="str">
        <f t="shared" si="8"/>
        <v>lundi</v>
      </c>
      <c r="B428" s="33">
        <v>42429</v>
      </c>
      <c r="C428" s="34"/>
    </row>
    <row r="429" spans="1:3">
      <c r="A429" s="32" t="str">
        <f t="shared" si="8"/>
        <v>mardi</v>
      </c>
      <c r="B429" s="33">
        <v>42430</v>
      </c>
      <c r="C429" s="34"/>
    </row>
    <row r="430" spans="1:3">
      <c r="A430" s="32" t="str">
        <f t="shared" si="8"/>
        <v>mercredi</v>
      </c>
      <c r="B430" s="33">
        <v>42431</v>
      </c>
      <c r="C430" s="34"/>
    </row>
    <row r="431" spans="1:3">
      <c r="A431" s="32" t="str">
        <f t="shared" si="8"/>
        <v>jeudi</v>
      </c>
      <c r="B431" s="33">
        <v>42432</v>
      </c>
      <c r="C431" s="34"/>
    </row>
    <row r="432" spans="1:3">
      <c r="A432" s="32" t="str">
        <f t="shared" si="8"/>
        <v>vendredi</v>
      </c>
      <c r="B432" s="33">
        <v>42433</v>
      </c>
      <c r="C432" s="34"/>
    </row>
    <row r="433" spans="1:3">
      <c r="A433" s="32" t="str">
        <f t="shared" ref="A433:A496" si="9">TEXT(B433,"jjjjjjj")</f>
        <v>samedi</v>
      </c>
      <c r="B433" s="33">
        <v>42434</v>
      </c>
      <c r="C433" s="34"/>
    </row>
    <row r="434" spans="1:3">
      <c r="A434" s="32" t="str">
        <f t="shared" si="9"/>
        <v>dimanche</v>
      </c>
      <c r="B434" s="33">
        <v>42435</v>
      </c>
      <c r="C434" s="34"/>
    </row>
    <row r="435" spans="1:3">
      <c r="A435" s="32" t="str">
        <f t="shared" si="9"/>
        <v>lundi</v>
      </c>
      <c r="B435" s="33">
        <v>42436</v>
      </c>
      <c r="C435" s="34"/>
    </row>
    <row r="436" spans="1:3">
      <c r="A436" s="32" t="str">
        <f t="shared" si="9"/>
        <v>mardi</v>
      </c>
      <c r="B436" s="33">
        <v>42437</v>
      </c>
      <c r="C436" s="34"/>
    </row>
    <row r="437" spans="1:3">
      <c r="A437" s="32" t="str">
        <f t="shared" si="9"/>
        <v>mercredi</v>
      </c>
      <c r="B437" s="33">
        <v>42438</v>
      </c>
      <c r="C437" s="34"/>
    </row>
    <row r="438" spans="1:3">
      <c r="A438" s="32" t="str">
        <f t="shared" si="9"/>
        <v>jeudi</v>
      </c>
      <c r="B438" s="33">
        <v>42439</v>
      </c>
      <c r="C438" s="34"/>
    </row>
    <row r="439" spans="1:3">
      <c r="A439" s="32" t="str">
        <f t="shared" si="9"/>
        <v>vendredi</v>
      </c>
      <c r="B439" s="33">
        <v>42440</v>
      </c>
      <c r="C439" s="34"/>
    </row>
    <row r="440" spans="1:3">
      <c r="A440" s="32" t="str">
        <f t="shared" si="9"/>
        <v>samedi</v>
      </c>
      <c r="B440" s="33">
        <v>42441</v>
      </c>
      <c r="C440" s="34"/>
    </row>
    <row r="441" spans="1:3">
      <c r="A441" s="32" t="str">
        <f t="shared" si="9"/>
        <v>dimanche</v>
      </c>
      <c r="B441" s="33">
        <v>42442</v>
      </c>
      <c r="C441" s="34"/>
    </row>
    <row r="442" spans="1:3">
      <c r="A442" s="32" t="str">
        <f t="shared" si="9"/>
        <v>lundi</v>
      </c>
      <c r="B442" s="33">
        <v>42443</v>
      </c>
      <c r="C442" s="34"/>
    </row>
    <row r="443" spans="1:3">
      <c r="A443" s="32" t="str">
        <f t="shared" si="9"/>
        <v>mardi</v>
      </c>
      <c r="B443" s="33">
        <v>42444</v>
      </c>
      <c r="C443" s="34"/>
    </row>
    <row r="444" spans="1:3">
      <c r="A444" s="32" t="str">
        <f t="shared" si="9"/>
        <v>mercredi</v>
      </c>
      <c r="B444" s="33">
        <v>42445</v>
      </c>
      <c r="C444" s="34"/>
    </row>
    <row r="445" spans="1:3">
      <c r="A445" s="32" t="str">
        <f t="shared" si="9"/>
        <v>jeudi</v>
      </c>
      <c r="B445" s="33">
        <v>42446</v>
      </c>
      <c r="C445" s="34"/>
    </row>
    <row r="446" spans="1:3">
      <c r="A446" s="32" t="str">
        <f t="shared" si="9"/>
        <v>vendredi</v>
      </c>
      <c r="B446" s="33">
        <v>42447</v>
      </c>
      <c r="C446" s="34"/>
    </row>
    <row r="447" spans="1:3">
      <c r="A447" s="32" t="str">
        <f t="shared" si="9"/>
        <v>samedi</v>
      </c>
      <c r="B447" s="33">
        <v>42448</v>
      </c>
      <c r="C447" s="34"/>
    </row>
    <row r="448" spans="1:3">
      <c r="A448" s="32" t="str">
        <f t="shared" si="9"/>
        <v>dimanche</v>
      </c>
      <c r="B448" s="33">
        <v>42449</v>
      </c>
      <c r="C448" s="34"/>
    </row>
    <row r="449" spans="1:3">
      <c r="A449" s="32" t="str">
        <f t="shared" si="9"/>
        <v>lundi</v>
      </c>
      <c r="B449" s="33">
        <v>42450</v>
      </c>
      <c r="C449" s="34"/>
    </row>
    <row r="450" spans="1:3">
      <c r="A450" s="32" t="str">
        <f t="shared" si="9"/>
        <v>mardi</v>
      </c>
      <c r="B450" s="33">
        <v>42451</v>
      </c>
      <c r="C450" s="34"/>
    </row>
    <row r="451" spans="1:3">
      <c r="A451" s="32" t="str">
        <f t="shared" si="9"/>
        <v>mercredi</v>
      </c>
      <c r="B451" s="33">
        <v>42452</v>
      </c>
      <c r="C451" s="34"/>
    </row>
    <row r="452" spans="1:3">
      <c r="A452" s="32" t="str">
        <f t="shared" si="9"/>
        <v>jeudi</v>
      </c>
      <c r="B452" s="33">
        <v>42453</v>
      </c>
      <c r="C452" s="34"/>
    </row>
    <row r="453" spans="1:3">
      <c r="A453" s="32" t="str">
        <f t="shared" si="9"/>
        <v>vendredi</v>
      </c>
      <c r="B453" s="33">
        <v>42454</v>
      </c>
      <c r="C453" s="34"/>
    </row>
    <row r="454" spans="1:3">
      <c r="A454" s="32" t="str">
        <f t="shared" si="9"/>
        <v>samedi</v>
      </c>
      <c r="B454" s="33">
        <v>42455</v>
      </c>
      <c r="C454" s="34"/>
    </row>
    <row r="455" spans="1:3">
      <c r="A455" s="32" t="str">
        <f t="shared" si="9"/>
        <v>dimanche</v>
      </c>
      <c r="B455" s="33">
        <v>42456</v>
      </c>
      <c r="C455" s="34"/>
    </row>
    <row r="456" spans="1:3">
      <c r="A456" s="32" t="str">
        <f t="shared" si="9"/>
        <v>lundi</v>
      </c>
      <c r="B456" s="33">
        <v>42457</v>
      </c>
      <c r="C456" s="34"/>
    </row>
    <row r="457" spans="1:3">
      <c r="A457" s="32" t="str">
        <f t="shared" si="9"/>
        <v>mardi</v>
      </c>
      <c r="B457" s="33">
        <v>42458</v>
      </c>
      <c r="C457" s="34"/>
    </row>
    <row r="458" spans="1:3">
      <c r="A458" s="32" t="str">
        <f t="shared" si="9"/>
        <v>mercredi</v>
      </c>
      <c r="B458" s="33">
        <v>42459</v>
      </c>
      <c r="C458" s="34"/>
    </row>
    <row r="459" spans="1:3">
      <c r="A459" s="32" t="str">
        <f t="shared" si="9"/>
        <v>jeudi</v>
      </c>
      <c r="B459" s="33">
        <v>42460</v>
      </c>
      <c r="C459" s="34"/>
    </row>
    <row r="460" spans="1:3">
      <c r="A460" s="32" t="str">
        <f t="shared" si="9"/>
        <v>vendredi</v>
      </c>
      <c r="B460" s="33">
        <v>42461</v>
      </c>
      <c r="C460" s="34"/>
    </row>
    <row r="461" spans="1:3">
      <c r="A461" s="32" t="str">
        <f t="shared" si="9"/>
        <v>samedi</v>
      </c>
      <c r="B461" s="33">
        <v>42462</v>
      </c>
      <c r="C461" s="34"/>
    </row>
    <row r="462" spans="1:3">
      <c r="A462" s="32" t="str">
        <f t="shared" si="9"/>
        <v>dimanche</v>
      </c>
      <c r="B462" s="33">
        <v>42463</v>
      </c>
      <c r="C462" s="34"/>
    </row>
    <row r="463" spans="1:3">
      <c r="A463" s="32" t="str">
        <f t="shared" si="9"/>
        <v>lundi</v>
      </c>
      <c r="B463" s="33">
        <v>42464</v>
      </c>
      <c r="C463" s="34"/>
    </row>
    <row r="464" spans="1:3">
      <c r="A464" s="32" t="str">
        <f t="shared" si="9"/>
        <v>mardi</v>
      </c>
      <c r="B464" s="33">
        <v>42465</v>
      </c>
      <c r="C464" s="34"/>
    </row>
    <row r="465" spans="1:3">
      <c r="A465" s="32" t="str">
        <f t="shared" si="9"/>
        <v>mercredi</v>
      </c>
      <c r="B465" s="33">
        <v>42466</v>
      </c>
      <c r="C465" s="34"/>
    </row>
    <row r="466" spans="1:3">
      <c r="A466" s="32" t="str">
        <f t="shared" si="9"/>
        <v>jeudi</v>
      </c>
      <c r="B466" s="33">
        <v>42467</v>
      </c>
      <c r="C466" s="34"/>
    </row>
    <row r="467" spans="1:3">
      <c r="A467" s="32" t="str">
        <f t="shared" si="9"/>
        <v>vendredi</v>
      </c>
      <c r="B467" s="33">
        <v>42468</v>
      </c>
      <c r="C467" s="34"/>
    </row>
    <row r="468" spans="1:3">
      <c r="A468" s="32" t="str">
        <f t="shared" si="9"/>
        <v>samedi</v>
      </c>
      <c r="B468" s="33">
        <v>42469</v>
      </c>
      <c r="C468" s="34"/>
    </row>
    <row r="469" spans="1:3">
      <c r="A469" s="32" t="str">
        <f t="shared" si="9"/>
        <v>dimanche</v>
      </c>
      <c r="B469" s="33">
        <v>42470</v>
      </c>
      <c r="C469" s="34"/>
    </row>
    <row r="470" spans="1:3">
      <c r="A470" s="32" t="str">
        <f t="shared" si="9"/>
        <v>lundi</v>
      </c>
      <c r="B470" s="33">
        <v>42471</v>
      </c>
      <c r="C470" s="34"/>
    </row>
    <row r="471" spans="1:3">
      <c r="A471" s="32" t="str">
        <f t="shared" si="9"/>
        <v>mardi</v>
      </c>
      <c r="B471" s="33">
        <v>42472</v>
      </c>
      <c r="C471" s="34"/>
    </row>
    <row r="472" spans="1:3">
      <c r="A472" s="32" t="str">
        <f t="shared" si="9"/>
        <v>mercredi</v>
      </c>
      <c r="B472" s="33">
        <v>42473</v>
      </c>
      <c r="C472" s="34"/>
    </row>
    <row r="473" spans="1:3">
      <c r="A473" s="32" t="str">
        <f t="shared" si="9"/>
        <v>jeudi</v>
      </c>
      <c r="B473" s="33">
        <v>42474</v>
      </c>
      <c r="C473" s="34"/>
    </row>
    <row r="474" spans="1:3">
      <c r="A474" s="32" t="str">
        <f t="shared" si="9"/>
        <v>vendredi</v>
      </c>
      <c r="B474" s="33">
        <v>42475</v>
      </c>
      <c r="C474" s="34"/>
    </row>
    <row r="475" spans="1:3">
      <c r="A475" s="32" t="str">
        <f t="shared" si="9"/>
        <v>samedi</v>
      </c>
      <c r="B475" s="33">
        <v>42476</v>
      </c>
      <c r="C475" s="34"/>
    </row>
    <row r="476" spans="1:3">
      <c r="A476" s="32" t="str">
        <f t="shared" si="9"/>
        <v>dimanche</v>
      </c>
      <c r="B476" s="33">
        <v>42477</v>
      </c>
      <c r="C476" s="34"/>
    </row>
    <row r="477" spans="1:3">
      <c r="A477" s="32" t="str">
        <f t="shared" si="9"/>
        <v>lundi</v>
      </c>
      <c r="B477" s="33">
        <v>42478</v>
      </c>
      <c r="C477" s="34"/>
    </row>
    <row r="478" spans="1:3">
      <c r="A478" s="32" t="str">
        <f t="shared" si="9"/>
        <v>mardi</v>
      </c>
      <c r="B478" s="33">
        <v>42479</v>
      </c>
      <c r="C478" s="34"/>
    </row>
    <row r="479" spans="1:3">
      <c r="A479" s="32" t="str">
        <f t="shared" si="9"/>
        <v>mercredi</v>
      </c>
      <c r="B479" s="33">
        <v>42480</v>
      </c>
      <c r="C479" s="34"/>
    </row>
    <row r="480" spans="1:3">
      <c r="A480" s="32" t="str">
        <f t="shared" si="9"/>
        <v>jeudi</v>
      </c>
      <c r="B480" s="33">
        <v>42481</v>
      </c>
      <c r="C480" s="34"/>
    </row>
    <row r="481" spans="1:3">
      <c r="A481" s="32" t="str">
        <f t="shared" si="9"/>
        <v>vendredi</v>
      </c>
      <c r="B481" s="33">
        <v>42482</v>
      </c>
      <c r="C481" s="34"/>
    </row>
    <row r="482" spans="1:3">
      <c r="A482" s="32" t="str">
        <f t="shared" si="9"/>
        <v>samedi</v>
      </c>
      <c r="B482" s="33">
        <v>42483</v>
      </c>
      <c r="C482" s="34"/>
    </row>
    <row r="483" spans="1:3">
      <c r="A483" s="32" t="str">
        <f t="shared" si="9"/>
        <v>dimanche</v>
      </c>
      <c r="B483" s="33">
        <v>42484</v>
      </c>
      <c r="C483" s="34"/>
    </row>
    <row r="484" spans="1:3">
      <c r="A484" s="32" t="str">
        <f t="shared" si="9"/>
        <v>lundi</v>
      </c>
      <c r="B484" s="33">
        <v>42485</v>
      </c>
      <c r="C484" s="34"/>
    </row>
    <row r="485" spans="1:3">
      <c r="A485" s="32" t="str">
        <f t="shared" si="9"/>
        <v>mardi</v>
      </c>
      <c r="B485" s="33">
        <v>42486</v>
      </c>
      <c r="C485" s="34"/>
    </row>
    <row r="486" spans="1:3">
      <c r="A486" s="32" t="str">
        <f t="shared" si="9"/>
        <v>mercredi</v>
      </c>
      <c r="B486" s="33">
        <v>42487</v>
      </c>
      <c r="C486" s="34"/>
    </row>
    <row r="487" spans="1:3">
      <c r="A487" s="32" t="str">
        <f t="shared" si="9"/>
        <v>jeudi</v>
      </c>
      <c r="B487" s="33">
        <v>42488</v>
      </c>
      <c r="C487" s="34"/>
    </row>
    <row r="488" spans="1:3">
      <c r="A488" s="32" t="str">
        <f t="shared" si="9"/>
        <v>vendredi</v>
      </c>
      <c r="B488" s="33">
        <v>42489</v>
      </c>
      <c r="C488" s="34"/>
    </row>
    <row r="489" spans="1:3">
      <c r="A489" s="32" t="str">
        <f t="shared" si="9"/>
        <v>samedi</v>
      </c>
      <c r="B489" s="33">
        <v>42490</v>
      </c>
      <c r="C489" s="34"/>
    </row>
    <row r="490" spans="1:3">
      <c r="A490" s="32" t="str">
        <f t="shared" si="9"/>
        <v>dimanche</v>
      </c>
      <c r="B490" s="33">
        <v>42491</v>
      </c>
      <c r="C490" s="34"/>
    </row>
    <row r="491" spans="1:3">
      <c r="A491" s="32" t="str">
        <f t="shared" si="9"/>
        <v>lundi</v>
      </c>
      <c r="B491" s="33">
        <v>42492</v>
      </c>
      <c r="C491" s="34"/>
    </row>
    <row r="492" spans="1:3">
      <c r="A492" s="32" t="str">
        <f t="shared" si="9"/>
        <v>mardi</v>
      </c>
      <c r="B492" s="33">
        <v>42493</v>
      </c>
      <c r="C492" s="34"/>
    </row>
    <row r="493" spans="1:3">
      <c r="A493" s="32" t="str">
        <f t="shared" si="9"/>
        <v>mercredi</v>
      </c>
      <c r="B493" s="33">
        <v>42494</v>
      </c>
      <c r="C493" s="34"/>
    </row>
    <row r="494" spans="1:3">
      <c r="A494" s="32" t="str">
        <f t="shared" si="9"/>
        <v>jeudi</v>
      </c>
      <c r="B494" s="33">
        <v>42495</v>
      </c>
      <c r="C494" s="34"/>
    </row>
    <row r="495" spans="1:3">
      <c r="A495" s="32" t="str">
        <f t="shared" si="9"/>
        <v>vendredi</v>
      </c>
      <c r="B495" s="33">
        <v>42496</v>
      </c>
      <c r="C495" s="34"/>
    </row>
    <row r="496" spans="1:3">
      <c r="A496" s="32" t="str">
        <f t="shared" si="9"/>
        <v>samedi</v>
      </c>
      <c r="B496" s="33">
        <v>42497</v>
      </c>
      <c r="C496" s="34"/>
    </row>
    <row r="497" spans="1:3">
      <c r="A497" s="32" t="str">
        <f t="shared" ref="A497:A560" si="10">TEXT(B497,"jjjjjjj")</f>
        <v>dimanche</v>
      </c>
      <c r="B497" s="33">
        <v>42498</v>
      </c>
      <c r="C497" s="34"/>
    </row>
    <row r="498" spans="1:3">
      <c r="A498" s="32" t="str">
        <f t="shared" si="10"/>
        <v>lundi</v>
      </c>
      <c r="B498" s="33">
        <v>42499</v>
      </c>
      <c r="C498" s="34"/>
    </row>
    <row r="499" spans="1:3">
      <c r="A499" s="32" t="str">
        <f t="shared" si="10"/>
        <v>mardi</v>
      </c>
      <c r="B499" s="33">
        <v>42500</v>
      </c>
      <c r="C499" s="34"/>
    </row>
    <row r="500" spans="1:3">
      <c r="A500" s="32" t="str">
        <f t="shared" si="10"/>
        <v>mercredi</v>
      </c>
      <c r="B500" s="33">
        <v>42501</v>
      </c>
      <c r="C500" s="34"/>
    </row>
    <row r="501" spans="1:3">
      <c r="A501" s="32" t="str">
        <f t="shared" si="10"/>
        <v>jeudi</v>
      </c>
      <c r="B501" s="33">
        <v>42502</v>
      </c>
      <c r="C501" s="34"/>
    </row>
    <row r="502" spans="1:3">
      <c r="A502" s="32" t="str">
        <f t="shared" si="10"/>
        <v>vendredi</v>
      </c>
      <c r="B502" s="33">
        <v>42503</v>
      </c>
      <c r="C502" s="34"/>
    </row>
    <row r="503" spans="1:3">
      <c r="A503" s="32" t="str">
        <f t="shared" si="10"/>
        <v>samedi</v>
      </c>
      <c r="B503" s="33">
        <v>42504</v>
      </c>
      <c r="C503" s="34"/>
    </row>
    <row r="504" spans="1:3">
      <c r="A504" s="32" t="str">
        <f t="shared" si="10"/>
        <v>dimanche</v>
      </c>
      <c r="B504" s="33">
        <v>42505</v>
      </c>
      <c r="C504" s="34"/>
    </row>
    <row r="505" spans="1:3">
      <c r="A505" s="32" t="str">
        <f t="shared" si="10"/>
        <v>lundi</v>
      </c>
      <c r="B505" s="33">
        <v>42506</v>
      </c>
      <c r="C505" s="34"/>
    </row>
    <row r="506" spans="1:3">
      <c r="A506" s="32" t="str">
        <f t="shared" si="10"/>
        <v>mardi</v>
      </c>
      <c r="B506" s="33">
        <v>42507</v>
      </c>
      <c r="C506" s="34"/>
    </row>
    <row r="507" spans="1:3">
      <c r="A507" s="32" t="str">
        <f t="shared" si="10"/>
        <v>mercredi</v>
      </c>
      <c r="B507" s="33">
        <v>42508</v>
      </c>
      <c r="C507" s="34"/>
    </row>
    <row r="508" spans="1:3">
      <c r="A508" s="32" t="str">
        <f t="shared" si="10"/>
        <v>jeudi</v>
      </c>
      <c r="B508" s="33">
        <v>42509</v>
      </c>
      <c r="C508" s="34"/>
    </row>
    <row r="509" spans="1:3">
      <c r="A509" s="32" t="str">
        <f t="shared" si="10"/>
        <v>vendredi</v>
      </c>
      <c r="B509" s="33">
        <v>42510</v>
      </c>
      <c r="C509" s="34"/>
    </row>
    <row r="510" spans="1:3">
      <c r="A510" s="32" t="str">
        <f t="shared" si="10"/>
        <v>samedi</v>
      </c>
      <c r="B510" s="33">
        <v>42511</v>
      </c>
      <c r="C510" s="34"/>
    </row>
    <row r="511" spans="1:3">
      <c r="A511" s="32" t="str">
        <f t="shared" si="10"/>
        <v>dimanche</v>
      </c>
      <c r="B511" s="33">
        <v>42512</v>
      </c>
      <c r="C511" s="34"/>
    </row>
    <row r="512" spans="1:3">
      <c r="A512" s="32" t="str">
        <f t="shared" si="10"/>
        <v>lundi</v>
      </c>
      <c r="B512" s="33">
        <v>42513</v>
      </c>
      <c r="C512" s="34"/>
    </row>
    <row r="513" spans="1:3">
      <c r="A513" s="32" t="str">
        <f t="shared" si="10"/>
        <v>mardi</v>
      </c>
      <c r="B513" s="33">
        <v>42514</v>
      </c>
      <c r="C513" s="34"/>
    </row>
    <row r="514" spans="1:3">
      <c r="A514" s="32" t="str">
        <f t="shared" si="10"/>
        <v>mercredi</v>
      </c>
      <c r="B514" s="33">
        <v>42515</v>
      </c>
      <c r="C514" s="34"/>
    </row>
    <row r="515" spans="1:3">
      <c r="A515" s="32" t="str">
        <f t="shared" si="10"/>
        <v>jeudi</v>
      </c>
      <c r="B515" s="33">
        <v>42516</v>
      </c>
      <c r="C515" s="34"/>
    </row>
    <row r="516" spans="1:3">
      <c r="A516" s="32" t="str">
        <f t="shared" si="10"/>
        <v>vendredi</v>
      </c>
      <c r="B516" s="33">
        <v>42517</v>
      </c>
      <c r="C516" s="34"/>
    </row>
    <row r="517" spans="1:3">
      <c r="A517" s="32" t="str">
        <f t="shared" si="10"/>
        <v>samedi</v>
      </c>
      <c r="B517" s="33">
        <v>42518</v>
      </c>
      <c r="C517" s="34"/>
    </row>
    <row r="518" spans="1:3">
      <c r="A518" s="32" t="str">
        <f t="shared" si="10"/>
        <v>dimanche</v>
      </c>
      <c r="B518" s="33">
        <v>42519</v>
      </c>
      <c r="C518" s="34"/>
    </row>
    <row r="519" spans="1:3">
      <c r="A519" s="32" t="str">
        <f t="shared" si="10"/>
        <v>lundi</v>
      </c>
      <c r="B519" s="33">
        <v>42520</v>
      </c>
      <c r="C519" s="34"/>
    </row>
    <row r="520" spans="1:3">
      <c r="A520" s="32" t="str">
        <f t="shared" si="10"/>
        <v>mardi</v>
      </c>
      <c r="B520" s="33">
        <v>42521</v>
      </c>
      <c r="C520" s="34"/>
    </row>
    <row r="521" spans="1:3">
      <c r="A521" s="32" t="str">
        <f t="shared" si="10"/>
        <v>mercredi</v>
      </c>
      <c r="B521" s="33">
        <v>42522</v>
      </c>
      <c r="C521" s="34"/>
    </row>
    <row r="522" spans="1:3">
      <c r="A522" s="32" t="str">
        <f t="shared" si="10"/>
        <v>jeudi</v>
      </c>
      <c r="B522" s="33">
        <v>42523</v>
      </c>
      <c r="C522" s="34"/>
    </row>
    <row r="523" spans="1:3">
      <c r="A523" s="32" t="str">
        <f t="shared" si="10"/>
        <v>vendredi</v>
      </c>
      <c r="B523" s="33">
        <v>42524</v>
      </c>
      <c r="C523" s="34"/>
    </row>
    <row r="524" spans="1:3">
      <c r="A524" s="32" t="str">
        <f t="shared" si="10"/>
        <v>samedi</v>
      </c>
      <c r="B524" s="33">
        <v>42525</v>
      </c>
      <c r="C524" s="34"/>
    </row>
    <row r="525" spans="1:3">
      <c r="A525" s="32" t="str">
        <f t="shared" si="10"/>
        <v>dimanche</v>
      </c>
      <c r="B525" s="33">
        <v>42526</v>
      </c>
      <c r="C525" s="34"/>
    </row>
    <row r="526" spans="1:3">
      <c r="A526" s="32" t="str">
        <f t="shared" si="10"/>
        <v>lundi</v>
      </c>
      <c r="B526" s="33">
        <v>42527</v>
      </c>
      <c r="C526" s="34"/>
    </row>
    <row r="527" spans="1:3">
      <c r="A527" s="32" t="str">
        <f t="shared" si="10"/>
        <v>mardi</v>
      </c>
      <c r="B527" s="33">
        <v>42528</v>
      </c>
      <c r="C527" s="34"/>
    </row>
    <row r="528" spans="1:3">
      <c r="A528" s="32" t="str">
        <f t="shared" si="10"/>
        <v>mercredi</v>
      </c>
      <c r="B528" s="33">
        <v>42529</v>
      </c>
      <c r="C528" s="34"/>
    </row>
    <row r="529" spans="1:3">
      <c r="A529" s="32" t="str">
        <f t="shared" si="10"/>
        <v>jeudi</v>
      </c>
      <c r="B529" s="33">
        <v>42530</v>
      </c>
      <c r="C529" s="34"/>
    </row>
    <row r="530" spans="1:3">
      <c r="A530" s="32" t="str">
        <f t="shared" si="10"/>
        <v>vendredi</v>
      </c>
      <c r="B530" s="33">
        <v>42531</v>
      </c>
      <c r="C530" s="34"/>
    </row>
    <row r="531" spans="1:3">
      <c r="A531" s="32" t="str">
        <f t="shared" si="10"/>
        <v>samedi</v>
      </c>
      <c r="B531" s="33">
        <v>42532</v>
      </c>
      <c r="C531" s="34"/>
    </row>
    <row r="532" spans="1:3">
      <c r="A532" s="32" t="str">
        <f t="shared" si="10"/>
        <v>dimanche</v>
      </c>
      <c r="B532" s="33">
        <v>42533</v>
      </c>
      <c r="C532" s="34"/>
    </row>
    <row r="533" spans="1:3">
      <c r="A533" s="32" t="str">
        <f t="shared" si="10"/>
        <v>lundi</v>
      </c>
      <c r="B533" s="33">
        <v>42534</v>
      </c>
      <c r="C533" s="34"/>
    </row>
    <row r="534" spans="1:3">
      <c r="A534" s="32" t="str">
        <f t="shared" si="10"/>
        <v>mardi</v>
      </c>
      <c r="B534" s="33">
        <v>42535</v>
      </c>
      <c r="C534" s="34"/>
    </row>
    <row r="535" spans="1:3">
      <c r="A535" s="32" t="str">
        <f t="shared" si="10"/>
        <v>mercredi</v>
      </c>
      <c r="B535" s="33">
        <v>42536</v>
      </c>
      <c r="C535" s="34"/>
    </row>
    <row r="536" spans="1:3">
      <c r="A536" s="32" t="str">
        <f t="shared" si="10"/>
        <v>jeudi</v>
      </c>
      <c r="B536" s="33">
        <v>42537</v>
      </c>
      <c r="C536" s="34"/>
    </row>
    <row r="537" spans="1:3">
      <c r="A537" s="32" t="str">
        <f t="shared" si="10"/>
        <v>vendredi</v>
      </c>
      <c r="B537" s="33">
        <v>42538</v>
      </c>
      <c r="C537" s="34"/>
    </row>
    <row r="538" spans="1:3">
      <c r="A538" s="32" t="str">
        <f t="shared" si="10"/>
        <v>samedi</v>
      </c>
      <c r="B538" s="33">
        <v>42539</v>
      </c>
      <c r="C538" s="34"/>
    </row>
    <row r="539" spans="1:3">
      <c r="A539" s="32" t="str">
        <f t="shared" si="10"/>
        <v>dimanche</v>
      </c>
      <c r="B539" s="33">
        <v>42540</v>
      </c>
      <c r="C539" s="34"/>
    </row>
    <row r="540" spans="1:3">
      <c r="A540" s="32" t="str">
        <f t="shared" si="10"/>
        <v>lundi</v>
      </c>
      <c r="B540" s="33">
        <v>42541</v>
      </c>
      <c r="C540" s="34"/>
    </row>
    <row r="541" spans="1:3">
      <c r="A541" s="32" t="str">
        <f t="shared" si="10"/>
        <v>mardi</v>
      </c>
      <c r="B541" s="33">
        <v>42542</v>
      </c>
      <c r="C541" s="34"/>
    </row>
    <row r="542" spans="1:3">
      <c r="A542" s="32" t="str">
        <f t="shared" si="10"/>
        <v>mercredi</v>
      </c>
      <c r="B542" s="33">
        <v>42543</v>
      </c>
      <c r="C542" s="34"/>
    </row>
    <row r="543" spans="1:3">
      <c r="A543" s="32" t="str">
        <f t="shared" si="10"/>
        <v>jeudi</v>
      </c>
      <c r="B543" s="33">
        <v>42544</v>
      </c>
      <c r="C543" s="34"/>
    </row>
    <row r="544" spans="1:3">
      <c r="A544" s="32" t="str">
        <f t="shared" si="10"/>
        <v>vendredi</v>
      </c>
      <c r="B544" s="33">
        <v>42545</v>
      </c>
      <c r="C544" s="34"/>
    </row>
    <row r="545" spans="1:3">
      <c r="A545" s="32" t="str">
        <f t="shared" si="10"/>
        <v>samedi</v>
      </c>
      <c r="B545" s="33">
        <v>42546</v>
      </c>
      <c r="C545" s="34"/>
    </row>
    <row r="546" spans="1:3">
      <c r="A546" s="32" t="str">
        <f t="shared" si="10"/>
        <v>dimanche</v>
      </c>
      <c r="B546" s="33">
        <v>42547</v>
      </c>
      <c r="C546" s="34"/>
    </row>
    <row r="547" spans="1:3">
      <c r="A547" s="32" t="str">
        <f t="shared" si="10"/>
        <v>lundi</v>
      </c>
      <c r="B547" s="33">
        <v>42548</v>
      </c>
      <c r="C547" s="34"/>
    </row>
    <row r="548" spans="1:3">
      <c r="A548" s="32" t="str">
        <f t="shared" si="10"/>
        <v>mardi</v>
      </c>
      <c r="B548" s="33">
        <v>42549</v>
      </c>
      <c r="C548" s="34"/>
    </row>
    <row r="549" spans="1:3">
      <c r="A549" s="32" t="str">
        <f t="shared" si="10"/>
        <v>mercredi</v>
      </c>
      <c r="B549" s="33">
        <v>42550</v>
      </c>
      <c r="C549" s="34"/>
    </row>
    <row r="550" spans="1:3">
      <c r="A550" s="32" t="str">
        <f t="shared" si="10"/>
        <v>jeudi</v>
      </c>
      <c r="B550" s="33">
        <v>42551</v>
      </c>
      <c r="C550" s="34"/>
    </row>
    <row r="551" spans="1:3">
      <c r="A551" s="32" t="str">
        <f t="shared" si="10"/>
        <v>vendredi</v>
      </c>
      <c r="B551" s="33">
        <v>42552</v>
      </c>
      <c r="C551" s="34"/>
    </row>
    <row r="552" spans="1:3">
      <c r="A552" s="32" t="str">
        <f t="shared" si="10"/>
        <v>samedi</v>
      </c>
      <c r="B552" s="33">
        <v>42553</v>
      </c>
      <c r="C552" s="34"/>
    </row>
    <row r="553" spans="1:3">
      <c r="A553" s="32" t="str">
        <f t="shared" si="10"/>
        <v>dimanche</v>
      </c>
      <c r="B553" s="33">
        <v>42554</v>
      </c>
      <c r="C553" s="34"/>
    </row>
    <row r="554" spans="1:3">
      <c r="A554" s="32" t="str">
        <f t="shared" si="10"/>
        <v>lundi</v>
      </c>
      <c r="B554" s="33">
        <v>42555</v>
      </c>
      <c r="C554" s="34"/>
    </row>
    <row r="555" spans="1:3">
      <c r="A555" s="32" t="str">
        <f t="shared" si="10"/>
        <v>mardi</v>
      </c>
      <c r="B555" s="33">
        <v>42556</v>
      </c>
      <c r="C555" s="34"/>
    </row>
    <row r="556" spans="1:3">
      <c r="A556" s="32" t="str">
        <f t="shared" si="10"/>
        <v>mercredi</v>
      </c>
      <c r="B556" s="33">
        <v>42557</v>
      </c>
      <c r="C556" s="34"/>
    </row>
    <row r="557" spans="1:3">
      <c r="A557" s="32" t="str">
        <f t="shared" si="10"/>
        <v>jeudi</v>
      </c>
      <c r="B557" s="33">
        <v>42558</v>
      </c>
      <c r="C557" s="34"/>
    </row>
    <row r="558" spans="1:3">
      <c r="A558" s="32" t="str">
        <f t="shared" si="10"/>
        <v>vendredi</v>
      </c>
      <c r="B558" s="33">
        <v>42559</v>
      </c>
      <c r="C558" s="34"/>
    </row>
    <row r="559" spans="1:3">
      <c r="A559" s="32" t="str">
        <f t="shared" si="10"/>
        <v>samedi</v>
      </c>
      <c r="B559" s="33">
        <v>42560</v>
      </c>
      <c r="C559" s="34"/>
    </row>
    <row r="560" spans="1:3">
      <c r="A560" s="32" t="str">
        <f t="shared" si="10"/>
        <v>dimanche</v>
      </c>
      <c r="B560" s="33">
        <v>42561</v>
      </c>
      <c r="C560" s="34"/>
    </row>
    <row r="561" spans="1:3">
      <c r="A561" s="32" t="str">
        <f t="shared" ref="A561:A624" si="11">TEXT(B561,"jjjjjjj")</f>
        <v>lundi</v>
      </c>
      <c r="B561" s="33">
        <v>42562</v>
      </c>
      <c r="C561" s="34"/>
    </row>
    <row r="562" spans="1:3">
      <c r="A562" s="32" t="str">
        <f t="shared" si="11"/>
        <v>mardi</v>
      </c>
      <c r="B562" s="33">
        <v>42563</v>
      </c>
      <c r="C562" s="34"/>
    </row>
    <row r="563" spans="1:3">
      <c r="A563" s="32" t="str">
        <f t="shared" si="11"/>
        <v>mercredi</v>
      </c>
      <c r="B563" s="33">
        <v>42564</v>
      </c>
      <c r="C563" s="34"/>
    </row>
    <row r="564" spans="1:3">
      <c r="A564" s="32" t="str">
        <f t="shared" si="11"/>
        <v>jeudi</v>
      </c>
      <c r="B564" s="33">
        <v>42565</v>
      </c>
      <c r="C564" s="34"/>
    </row>
    <row r="565" spans="1:3">
      <c r="A565" s="32" t="str">
        <f t="shared" si="11"/>
        <v>vendredi</v>
      </c>
      <c r="B565" s="33">
        <v>42566</v>
      </c>
      <c r="C565" s="34"/>
    </row>
    <row r="566" spans="1:3">
      <c r="A566" s="32" t="str">
        <f t="shared" si="11"/>
        <v>samedi</v>
      </c>
      <c r="B566" s="33">
        <v>42567</v>
      </c>
      <c r="C566" s="34"/>
    </row>
    <row r="567" spans="1:3">
      <c r="A567" s="32" t="str">
        <f t="shared" si="11"/>
        <v>dimanche</v>
      </c>
      <c r="B567" s="33">
        <v>42568</v>
      </c>
      <c r="C567" s="34"/>
    </row>
    <row r="568" spans="1:3">
      <c r="A568" s="32" t="str">
        <f t="shared" si="11"/>
        <v>lundi</v>
      </c>
      <c r="B568" s="33">
        <v>42569</v>
      </c>
      <c r="C568" s="34"/>
    </row>
    <row r="569" spans="1:3">
      <c r="A569" s="32" t="str">
        <f t="shared" si="11"/>
        <v>mardi</v>
      </c>
      <c r="B569" s="33">
        <v>42570</v>
      </c>
      <c r="C569" s="34"/>
    </row>
    <row r="570" spans="1:3">
      <c r="A570" s="32" t="str">
        <f t="shared" si="11"/>
        <v>mercredi</v>
      </c>
      <c r="B570" s="33">
        <v>42571</v>
      </c>
      <c r="C570" s="34"/>
    </row>
    <row r="571" spans="1:3">
      <c r="A571" s="32" t="str">
        <f t="shared" si="11"/>
        <v>jeudi</v>
      </c>
      <c r="B571" s="33">
        <v>42572</v>
      </c>
      <c r="C571" s="34"/>
    </row>
    <row r="572" spans="1:3">
      <c r="A572" s="32" t="str">
        <f t="shared" si="11"/>
        <v>vendredi</v>
      </c>
      <c r="B572" s="33">
        <v>42573</v>
      </c>
      <c r="C572" s="34"/>
    </row>
    <row r="573" spans="1:3">
      <c r="A573" s="32" t="str">
        <f t="shared" si="11"/>
        <v>samedi</v>
      </c>
      <c r="B573" s="33">
        <v>42574</v>
      </c>
      <c r="C573" s="34"/>
    </row>
    <row r="574" spans="1:3">
      <c r="A574" s="32" t="str">
        <f t="shared" si="11"/>
        <v>dimanche</v>
      </c>
      <c r="B574" s="33">
        <v>42575</v>
      </c>
      <c r="C574" s="34"/>
    </row>
    <row r="575" spans="1:3">
      <c r="A575" s="32" t="str">
        <f t="shared" si="11"/>
        <v>lundi</v>
      </c>
      <c r="B575" s="33">
        <v>42576</v>
      </c>
      <c r="C575" s="34"/>
    </row>
    <row r="576" spans="1:3">
      <c r="A576" s="32" t="str">
        <f t="shared" si="11"/>
        <v>mardi</v>
      </c>
      <c r="B576" s="33">
        <v>42577</v>
      </c>
      <c r="C576" s="34"/>
    </row>
    <row r="577" spans="1:3">
      <c r="A577" s="32" t="str">
        <f t="shared" si="11"/>
        <v>mercredi</v>
      </c>
      <c r="B577" s="33">
        <v>42578</v>
      </c>
      <c r="C577" s="34"/>
    </row>
    <row r="578" spans="1:3">
      <c r="A578" s="32" t="str">
        <f t="shared" si="11"/>
        <v>jeudi</v>
      </c>
      <c r="B578" s="33">
        <v>42579</v>
      </c>
      <c r="C578" s="34"/>
    </row>
    <row r="579" spans="1:3">
      <c r="A579" s="32" t="str">
        <f t="shared" si="11"/>
        <v>vendredi</v>
      </c>
      <c r="B579" s="33">
        <v>42580</v>
      </c>
      <c r="C579" s="34"/>
    </row>
    <row r="580" spans="1:3">
      <c r="A580" s="32" t="str">
        <f t="shared" si="11"/>
        <v>samedi</v>
      </c>
      <c r="B580" s="33">
        <v>42581</v>
      </c>
      <c r="C580" s="34"/>
    </row>
    <row r="581" spans="1:3">
      <c r="A581" s="32" t="str">
        <f t="shared" si="11"/>
        <v>dimanche</v>
      </c>
      <c r="B581" s="33">
        <v>42582</v>
      </c>
      <c r="C581" s="34"/>
    </row>
    <row r="582" spans="1:3">
      <c r="A582" s="32" t="str">
        <f t="shared" si="11"/>
        <v>lundi</v>
      </c>
      <c r="B582" s="33">
        <v>42583</v>
      </c>
      <c r="C582" s="34"/>
    </row>
    <row r="583" spans="1:3">
      <c r="A583" s="32" t="str">
        <f t="shared" si="11"/>
        <v>mardi</v>
      </c>
      <c r="B583" s="33">
        <v>42584</v>
      </c>
      <c r="C583" s="34"/>
    </row>
    <row r="584" spans="1:3">
      <c r="A584" s="32" t="str">
        <f t="shared" si="11"/>
        <v>mercredi</v>
      </c>
      <c r="B584" s="33">
        <v>42585</v>
      </c>
      <c r="C584" s="34"/>
    </row>
    <row r="585" spans="1:3">
      <c r="A585" s="32" t="str">
        <f t="shared" si="11"/>
        <v>jeudi</v>
      </c>
      <c r="B585" s="33">
        <v>42586</v>
      </c>
      <c r="C585" s="34"/>
    </row>
    <row r="586" spans="1:3">
      <c r="A586" s="32" t="str">
        <f t="shared" si="11"/>
        <v>vendredi</v>
      </c>
      <c r="B586" s="33">
        <v>42587</v>
      </c>
      <c r="C586" s="34"/>
    </row>
    <row r="587" spans="1:3">
      <c r="A587" s="32" t="str">
        <f t="shared" si="11"/>
        <v>samedi</v>
      </c>
      <c r="B587" s="33">
        <v>42588</v>
      </c>
      <c r="C587" s="34"/>
    </row>
    <row r="588" spans="1:3">
      <c r="A588" s="32" t="str">
        <f t="shared" si="11"/>
        <v>dimanche</v>
      </c>
      <c r="B588" s="33">
        <v>42589</v>
      </c>
      <c r="C588" s="34"/>
    </row>
    <row r="589" spans="1:3">
      <c r="A589" s="32" t="str">
        <f t="shared" si="11"/>
        <v>lundi</v>
      </c>
      <c r="B589" s="33">
        <v>42590</v>
      </c>
      <c r="C589" s="34"/>
    </row>
    <row r="590" spans="1:3">
      <c r="A590" s="32" t="str">
        <f t="shared" si="11"/>
        <v>mardi</v>
      </c>
      <c r="B590" s="33">
        <v>42591</v>
      </c>
      <c r="C590" s="34"/>
    </row>
    <row r="591" spans="1:3">
      <c r="A591" s="32" t="str">
        <f t="shared" si="11"/>
        <v>mercredi</v>
      </c>
      <c r="B591" s="33">
        <v>42592</v>
      </c>
      <c r="C591" s="34"/>
    </row>
    <row r="592" spans="1:3">
      <c r="A592" s="32" t="str">
        <f t="shared" si="11"/>
        <v>jeudi</v>
      </c>
      <c r="B592" s="33">
        <v>42593</v>
      </c>
      <c r="C592" s="34"/>
    </row>
    <row r="593" spans="1:3">
      <c r="A593" s="32" t="str">
        <f t="shared" si="11"/>
        <v>vendredi</v>
      </c>
      <c r="B593" s="33">
        <v>42594</v>
      </c>
      <c r="C593" s="34"/>
    </row>
    <row r="594" spans="1:3">
      <c r="A594" s="32" t="str">
        <f t="shared" si="11"/>
        <v>samedi</v>
      </c>
      <c r="B594" s="33">
        <v>42595</v>
      </c>
      <c r="C594" s="34"/>
    </row>
    <row r="595" spans="1:3">
      <c r="A595" s="32" t="str">
        <f t="shared" si="11"/>
        <v>dimanche</v>
      </c>
      <c r="B595" s="33">
        <v>42596</v>
      </c>
      <c r="C595" s="34"/>
    </row>
    <row r="596" spans="1:3">
      <c r="A596" s="32" t="str">
        <f t="shared" si="11"/>
        <v>lundi</v>
      </c>
      <c r="B596" s="33">
        <v>42597</v>
      </c>
      <c r="C596" s="34"/>
    </row>
    <row r="597" spans="1:3">
      <c r="A597" s="32" t="str">
        <f t="shared" si="11"/>
        <v>mardi</v>
      </c>
      <c r="B597" s="33">
        <v>42598</v>
      </c>
      <c r="C597" s="34"/>
    </row>
    <row r="598" spans="1:3">
      <c r="A598" s="32" t="str">
        <f t="shared" si="11"/>
        <v>mercredi</v>
      </c>
      <c r="B598" s="33">
        <v>42599</v>
      </c>
      <c r="C598" s="34"/>
    </row>
    <row r="599" spans="1:3">
      <c r="A599" s="32" t="str">
        <f t="shared" si="11"/>
        <v>jeudi</v>
      </c>
      <c r="B599" s="33">
        <v>42600</v>
      </c>
      <c r="C599" s="34"/>
    </row>
    <row r="600" spans="1:3">
      <c r="A600" s="32" t="str">
        <f t="shared" si="11"/>
        <v>vendredi</v>
      </c>
      <c r="B600" s="33">
        <v>42601</v>
      </c>
      <c r="C600" s="34"/>
    </row>
    <row r="601" spans="1:3">
      <c r="A601" s="32" t="str">
        <f t="shared" si="11"/>
        <v>samedi</v>
      </c>
      <c r="B601" s="33">
        <v>42602</v>
      </c>
      <c r="C601" s="34"/>
    </row>
    <row r="602" spans="1:3">
      <c r="A602" s="32" t="str">
        <f t="shared" si="11"/>
        <v>dimanche</v>
      </c>
      <c r="B602" s="33">
        <v>42603</v>
      </c>
      <c r="C602" s="34"/>
    </row>
    <row r="603" spans="1:3">
      <c r="A603" s="32" t="str">
        <f t="shared" si="11"/>
        <v>lundi</v>
      </c>
      <c r="B603" s="33">
        <v>42604</v>
      </c>
      <c r="C603" s="34"/>
    </row>
    <row r="604" spans="1:3">
      <c r="A604" s="32" t="str">
        <f t="shared" si="11"/>
        <v>mardi</v>
      </c>
      <c r="B604" s="33">
        <v>42605</v>
      </c>
      <c r="C604" s="34"/>
    </row>
    <row r="605" spans="1:3">
      <c r="A605" s="32" t="str">
        <f t="shared" si="11"/>
        <v>mercredi</v>
      </c>
      <c r="B605" s="33">
        <v>42606</v>
      </c>
      <c r="C605" s="34"/>
    </row>
    <row r="606" spans="1:3">
      <c r="A606" s="32" t="str">
        <f t="shared" si="11"/>
        <v>jeudi</v>
      </c>
      <c r="B606" s="33">
        <v>42607</v>
      </c>
      <c r="C606" s="34"/>
    </row>
    <row r="607" spans="1:3">
      <c r="A607" s="32" t="str">
        <f t="shared" si="11"/>
        <v>vendredi</v>
      </c>
      <c r="B607" s="33">
        <v>42608</v>
      </c>
      <c r="C607" s="34"/>
    </row>
    <row r="608" spans="1:3">
      <c r="A608" s="32" t="str">
        <f t="shared" si="11"/>
        <v>samedi</v>
      </c>
      <c r="B608" s="33">
        <v>42609</v>
      </c>
      <c r="C608" s="34"/>
    </row>
    <row r="609" spans="1:3">
      <c r="A609" s="32" t="str">
        <f t="shared" si="11"/>
        <v>dimanche</v>
      </c>
      <c r="B609" s="33">
        <v>42610</v>
      </c>
      <c r="C609" s="34"/>
    </row>
    <row r="610" spans="1:3">
      <c r="A610" s="32" t="str">
        <f t="shared" si="11"/>
        <v>lundi</v>
      </c>
      <c r="B610" s="33">
        <v>42611</v>
      </c>
      <c r="C610" s="34"/>
    </row>
    <row r="611" spans="1:3">
      <c r="A611" s="32" t="str">
        <f t="shared" si="11"/>
        <v>mardi</v>
      </c>
      <c r="B611" s="33">
        <v>42612</v>
      </c>
      <c r="C611" s="34"/>
    </row>
    <row r="612" spans="1:3">
      <c r="A612" s="32" t="str">
        <f t="shared" si="11"/>
        <v>mercredi</v>
      </c>
      <c r="B612" s="33">
        <v>42613</v>
      </c>
      <c r="C612" s="34"/>
    </row>
    <row r="613" spans="1:3">
      <c r="A613" s="32" t="str">
        <f t="shared" si="11"/>
        <v>jeudi</v>
      </c>
      <c r="B613" s="33">
        <v>42614</v>
      </c>
      <c r="C613" s="34"/>
    </row>
    <row r="614" spans="1:3">
      <c r="A614" s="32" t="str">
        <f t="shared" si="11"/>
        <v>vendredi</v>
      </c>
      <c r="B614" s="33">
        <v>42615</v>
      </c>
      <c r="C614" s="34"/>
    </row>
    <row r="615" spans="1:3">
      <c r="A615" s="32" t="str">
        <f t="shared" si="11"/>
        <v>samedi</v>
      </c>
      <c r="B615" s="33">
        <v>42616</v>
      </c>
      <c r="C615" s="34"/>
    </row>
    <row r="616" spans="1:3">
      <c r="A616" s="32" t="str">
        <f t="shared" si="11"/>
        <v>dimanche</v>
      </c>
      <c r="B616" s="33">
        <v>42617</v>
      </c>
      <c r="C616" s="34"/>
    </row>
    <row r="617" spans="1:3">
      <c r="A617" s="32" t="str">
        <f t="shared" si="11"/>
        <v>lundi</v>
      </c>
      <c r="B617" s="33">
        <v>42618</v>
      </c>
      <c r="C617" s="34"/>
    </row>
    <row r="618" spans="1:3">
      <c r="A618" s="32" t="str">
        <f t="shared" si="11"/>
        <v>mardi</v>
      </c>
      <c r="B618" s="33">
        <v>42619</v>
      </c>
      <c r="C618" s="34"/>
    </row>
    <row r="619" spans="1:3">
      <c r="A619" s="32" t="str">
        <f t="shared" si="11"/>
        <v>mercredi</v>
      </c>
      <c r="B619" s="33">
        <v>42620</v>
      </c>
      <c r="C619" s="34"/>
    </row>
    <row r="620" spans="1:3">
      <c r="A620" s="32" t="str">
        <f t="shared" si="11"/>
        <v>jeudi</v>
      </c>
      <c r="B620" s="33">
        <v>42621</v>
      </c>
      <c r="C620" s="34"/>
    </row>
    <row r="621" spans="1:3">
      <c r="A621" s="32" t="str">
        <f t="shared" si="11"/>
        <v>vendredi</v>
      </c>
      <c r="B621" s="33">
        <v>42622</v>
      </c>
      <c r="C621" s="34"/>
    </row>
    <row r="622" spans="1:3">
      <c r="A622" s="32" t="str">
        <f t="shared" si="11"/>
        <v>samedi</v>
      </c>
      <c r="B622" s="33">
        <v>42623</v>
      </c>
      <c r="C622" s="34"/>
    </row>
    <row r="623" spans="1:3">
      <c r="A623" s="32" t="str">
        <f t="shared" si="11"/>
        <v>dimanche</v>
      </c>
      <c r="B623" s="33">
        <v>42624</v>
      </c>
      <c r="C623" s="34"/>
    </row>
    <row r="624" spans="1:3">
      <c r="A624" s="32" t="str">
        <f t="shared" si="11"/>
        <v>lundi</v>
      </c>
      <c r="B624" s="33">
        <v>42625</v>
      </c>
      <c r="C624" s="34"/>
    </row>
    <row r="625" spans="1:3">
      <c r="A625" s="32" t="str">
        <f t="shared" ref="A625:A688" si="12">TEXT(B625,"jjjjjjj")</f>
        <v>mardi</v>
      </c>
      <c r="B625" s="33">
        <v>42626</v>
      </c>
      <c r="C625" s="34"/>
    </row>
    <row r="626" spans="1:3">
      <c r="A626" s="32" t="str">
        <f t="shared" si="12"/>
        <v>mercredi</v>
      </c>
      <c r="B626" s="33">
        <v>42627</v>
      </c>
      <c r="C626" s="34"/>
    </row>
    <row r="627" spans="1:3">
      <c r="A627" s="32" t="str">
        <f t="shared" si="12"/>
        <v>jeudi</v>
      </c>
      <c r="B627" s="33">
        <v>42628</v>
      </c>
      <c r="C627" s="34"/>
    </row>
    <row r="628" spans="1:3">
      <c r="A628" s="32" t="str">
        <f t="shared" si="12"/>
        <v>vendredi</v>
      </c>
      <c r="B628" s="33">
        <v>42629</v>
      </c>
      <c r="C628" s="34"/>
    </row>
    <row r="629" spans="1:3">
      <c r="A629" s="32" t="str">
        <f t="shared" si="12"/>
        <v>samedi</v>
      </c>
      <c r="B629" s="33">
        <v>42630</v>
      </c>
      <c r="C629" s="34"/>
    </row>
    <row r="630" spans="1:3">
      <c r="A630" s="32" t="str">
        <f t="shared" si="12"/>
        <v>dimanche</v>
      </c>
      <c r="B630" s="33">
        <v>42631</v>
      </c>
      <c r="C630" s="34"/>
    </row>
    <row r="631" spans="1:3">
      <c r="A631" s="32" t="str">
        <f t="shared" si="12"/>
        <v>lundi</v>
      </c>
      <c r="B631" s="33">
        <v>42632</v>
      </c>
      <c r="C631" s="34"/>
    </row>
    <row r="632" spans="1:3">
      <c r="A632" s="32" t="str">
        <f t="shared" si="12"/>
        <v>mardi</v>
      </c>
      <c r="B632" s="33">
        <v>42633</v>
      </c>
      <c r="C632" s="34"/>
    </row>
    <row r="633" spans="1:3">
      <c r="A633" s="32" t="str">
        <f t="shared" si="12"/>
        <v>mercredi</v>
      </c>
      <c r="B633" s="33">
        <v>42634</v>
      </c>
      <c r="C633" s="34"/>
    </row>
    <row r="634" spans="1:3">
      <c r="A634" s="32" t="str">
        <f t="shared" si="12"/>
        <v>jeudi</v>
      </c>
      <c r="B634" s="33">
        <v>42635</v>
      </c>
      <c r="C634" s="34"/>
    </row>
    <row r="635" spans="1:3">
      <c r="A635" s="32" t="str">
        <f t="shared" si="12"/>
        <v>vendredi</v>
      </c>
      <c r="B635" s="33">
        <v>42636</v>
      </c>
      <c r="C635" s="34"/>
    </row>
    <row r="636" spans="1:3">
      <c r="A636" s="32" t="str">
        <f t="shared" si="12"/>
        <v>samedi</v>
      </c>
      <c r="B636" s="33">
        <v>42637</v>
      </c>
      <c r="C636" s="34"/>
    </row>
    <row r="637" spans="1:3">
      <c r="A637" s="32" t="str">
        <f t="shared" si="12"/>
        <v>dimanche</v>
      </c>
      <c r="B637" s="33">
        <v>42638</v>
      </c>
      <c r="C637" s="34"/>
    </row>
    <row r="638" spans="1:3">
      <c r="A638" s="32" t="str">
        <f t="shared" si="12"/>
        <v>lundi</v>
      </c>
      <c r="B638" s="33">
        <v>42639</v>
      </c>
      <c r="C638" s="34"/>
    </row>
    <row r="639" spans="1:3">
      <c r="A639" s="32" t="str">
        <f t="shared" si="12"/>
        <v>mardi</v>
      </c>
      <c r="B639" s="33">
        <v>42640</v>
      </c>
      <c r="C639" s="34"/>
    </row>
    <row r="640" spans="1:3">
      <c r="A640" s="32" t="str">
        <f t="shared" si="12"/>
        <v>mercredi</v>
      </c>
      <c r="B640" s="33">
        <v>42641</v>
      </c>
      <c r="C640" s="34"/>
    </row>
    <row r="641" spans="1:3">
      <c r="A641" s="32" t="str">
        <f t="shared" si="12"/>
        <v>jeudi</v>
      </c>
      <c r="B641" s="33">
        <v>42642</v>
      </c>
      <c r="C641" s="34"/>
    </row>
    <row r="642" spans="1:3">
      <c r="A642" s="32" t="str">
        <f t="shared" si="12"/>
        <v>vendredi</v>
      </c>
      <c r="B642" s="33">
        <v>42643</v>
      </c>
      <c r="C642" s="34"/>
    </row>
    <row r="643" spans="1:3">
      <c r="A643" s="32" t="str">
        <f t="shared" si="12"/>
        <v>samedi</v>
      </c>
      <c r="B643" s="33">
        <v>42644</v>
      </c>
      <c r="C643" s="34"/>
    </row>
    <row r="644" spans="1:3">
      <c r="A644" s="32" t="str">
        <f t="shared" si="12"/>
        <v>dimanche</v>
      </c>
      <c r="B644" s="33">
        <v>42645</v>
      </c>
      <c r="C644" s="34"/>
    </row>
    <row r="645" spans="1:3">
      <c r="A645" s="32" t="str">
        <f t="shared" si="12"/>
        <v>lundi</v>
      </c>
      <c r="B645" s="33">
        <v>42646</v>
      </c>
      <c r="C645" s="34"/>
    </row>
    <row r="646" spans="1:3">
      <c r="A646" s="32" t="str">
        <f t="shared" si="12"/>
        <v>mardi</v>
      </c>
      <c r="B646" s="33">
        <v>42647</v>
      </c>
      <c r="C646" s="34"/>
    </row>
    <row r="647" spans="1:3">
      <c r="A647" s="32" t="str">
        <f t="shared" si="12"/>
        <v>mercredi</v>
      </c>
      <c r="B647" s="33">
        <v>42648</v>
      </c>
      <c r="C647" s="34"/>
    </row>
    <row r="648" spans="1:3">
      <c r="A648" s="32" t="str">
        <f t="shared" si="12"/>
        <v>jeudi</v>
      </c>
      <c r="B648" s="33">
        <v>42649</v>
      </c>
      <c r="C648" s="34"/>
    </row>
    <row r="649" spans="1:3">
      <c r="A649" s="32" t="str">
        <f t="shared" si="12"/>
        <v>vendredi</v>
      </c>
      <c r="B649" s="33">
        <v>42650</v>
      </c>
      <c r="C649" s="34"/>
    </row>
    <row r="650" spans="1:3">
      <c r="A650" s="32" t="str">
        <f t="shared" si="12"/>
        <v>samedi</v>
      </c>
      <c r="B650" s="33">
        <v>42651</v>
      </c>
      <c r="C650" s="34"/>
    </row>
    <row r="651" spans="1:3">
      <c r="A651" s="32" t="str">
        <f t="shared" si="12"/>
        <v>dimanche</v>
      </c>
      <c r="B651" s="33">
        <v>42652</v>
      </c>
      <c r="C651" s="34"/>
    </row>
    <row r="652" spans="1:3">
      <c r="A652" s="32" t="str">
        <f t="shared" si="12"/>
        <v>lundi</v>
      </c>
      <c r="B652" s="33">
        <v>42653</v>
      </c>
      <c r="C652" s="34"/>
    </row>
    <row r="653" spans="1:3">
      <c r="A653" s="32" t="str">
        <f t="shared" si="12"/>
        <v>mardi</v>
      </c>
      <c r="B653" s="33">
        <v>42654</v>
      </c>
      <c r="C653" s="34"/>
    </row>
    <row r="654" spans="1:3">
      <c r="A654" s="32" t="str">
        <f t="shared" si="12"/>
        <v>mercredi</v>
      </c>
      <c r="B654" s="33">
        <v>42655</v>
      </c>
      <c r="C654" s="34"/>
    </row>
    <row r="655" spans="1:3">
      <c r="A655" s="32" t="str">
        <f t="shared" si="12"/>
        <v>jeudi</v>
      </c>
      <c r="B655" s="33">
        <v>42656</v>
      </c>
      <c r="C655" s="34"/>
    </row>
    <row r="656" spans="1:3">
      <c r="A656" s="32" t="str">
        <f t="shared" si="12"/>
        <v>vendredi</v>
      </c>
      <c r="B656" s="33">
        <v>42657</v>
      </c>
      <c r="C656" s="34"/>
    </row>
    <row r="657" spans="1:3">
      <c r="A657" s="32" t="str">
        <f t="shared" si="12"/>
        <v>samedi</v>
      </c>
      <c r="B657" s="33">
        <v>42658</v>
      </c>
      <c r="C657" s="34"/>
    </row>
    <row r="658" spans="1:3">
      <c r="A658" s="32" t="str">
        <f t="shared" si="12"/>
        <v>dimanche</v>
      </c>
      <c r="B658" s="33">
        <v>42659</v>
      </c>
      <c r="C658" s="34"/>
    </row>
    <row r="659" spans="1:3">
      <c r="A659" s="32" t="str">
        <f t="shared" si="12"/>
        <v>lundi</v>
      </c>
      <c r="B659" s="33">
        <v>42660</v>
      </c>
      <c r="C659" s="34"/>
    </row>
    <row r="660" spans="1:3">
      <c r="A660" s="32" t="str">
        <f t="shared" si="12"/>
        <v>mardi</v>
      </c>
      <c r="B660" s="33">
        <v>42661</v>
      </c>
      <c r="C660" s="34"/>
    </row>
    <row r="661" spans="1:3">
      <c r="A661" s="32" t="str">
        <f t="shared" si="12"/>
        <v>mercredi</v>
      </c>
      <c r="B661" s="33">
        <v>42662</v>
      </c>
      <c r="C661" s="34"/>
    </row>
    <row r="662" spans="1:3">
      <c r="A662" s="32" t="str">
        <f t="shared" si="12"/>
        <v>jeudi</v>
      </c>
      <c r="B662" s="33">
        <v>42663</v>
      </c>
      <c r="C662" s="34"/>
    </row>
    <row r="663" spans="1:3">
      <c r="A663" s="32" t="str">
        <f t="shared" si="12"/>
        <v>vendredi</v>
      </c>
      <c r="B663" s="33">
        <v>42664</v>
      </c>
      <c r="C663" s="34"/>
    </row>
    <row r="664" spans="1:3">
      <c r="A664" s="32" t="str">
        <f t="shared" si="12"/>
        <v>samedi</v>
      </c>
      <c r="B664" s="33">
        <v>42665</v>
      </c>
      <c r="C664" s="34"/>
    </row>
    <row r="665" spans="1:3">
      <c r="A665" s="32" t="str">
        <f t="shared" si="12"/>
        <v>dimanche</v>
      </c>
      <c r="B665" s="33">
        <v>42666</v>
      </c>
      <c r="C665" s="34"/>
    </row>
    <row r="666" spans="1:3">
      <c r="A666" s="32" t="str">
        <f t="shared" si="12"/>
        <v>lundi</v>
      </c>
      <c r="B666" s="33">
        <v>42667</v>
      </c>
      <c r="C666" s="34"/>
    </row>
    <row r="667" spans="1:3">
      <c r="A667" s="32" t="str">
        <f t="shared" si="12"/>
        <v>mardi</v>
      </c>
      <c r="B667" s="33">
        <v>42668</v>
      </c>
      <c r="C667" s="34"/>
    </row>
    <row r="668" spans="1:3">
      <c r="A668" s="32" t="str">
        <f t="shared" si="12"/>
        <v>mercredi</v>
      </c>
      <c r="B668" s="33">
        <v>42669</v>
      </c>
      <c r="C668" s="34"/>
    </row>
    <row r="669" spans="1:3">
      <c r="A669" s="32" t="str">
        <f t="shared" si="12"/>
        <v>jeudi</v>
      </c>
      <c r="B669" s="33">
        <v>42670</v>
      </c>
      <c r="C669" s="34"/>
    </row>
    <row r="670" spans="1:3">
      <c r="A670" s="32" t="str">
        <f t="shared" si="12"/>
        <v>vendredi</v>
      </c>
      <c r="B670" s="33">
        <v>42671</v>
      </c>
      <c r="C670" s="34"/>
    </row>
    <row r="671" spans="1:3">
      <c r="A671" s="32" t="str">
        <f t="shared" si="12"/>
        <v>samedi</v>
      </c>
      <c r="B671" s="33">
        <v>42672</v>
      </c>
      <c r="C671" s="34"/>
    </row>
    <row r="672" spans="1:3">
      <c r="A672" s="32" t="str">
        <f t="shared" si="12"/>
        <v>dimanche</v>
      </c>
      <c r="B672" s="33">
        <v>42673</v>
      </c>
      <c r="C672" s="34"/>
    </row>
    <row r="673" spans="1:3">
      <c r="A673" s="32" t="str">
        <f t="shared" si="12"/>
        <v>lundi</v>
      </c>
      <c r="B673" s="33">
        <v>42674</v>
      </c>
      <c r="C673" s="34"/>
    </row>
    <row r="674" spans="1:3">
      <c r="A674" s="32" t="str">
        <f t="shared" si="12"/>
        <v>mardi</v>
      </c>
      <c r="B674" s="33">
        <v>42675</v>
      </c>
      <c r="C674" s="34"/>
    </row>
    <row r="675" spans="1:3">
      <c r="A675" s="32" t="str">
        <f t="shared" si="12"/>
        <v>mercredi</v>
      </c>
      <c r="B675" s="33">
        <v>42676</v>
      </c>
      <c r="C675" s="34"/>
    </row>
    <row r="676" spans="1:3">
      <c r="A676" s="32" t="str">
        <f t="shared" si="12"/>
        <v>jeudi</v>
      </c>
      <c r="B676" s="33">
        <v>42677</v>
      </c>
      <c r="C676" s="34"/>
    </row>
    <row r="677" spans="1:3">
      <c r="A677" s="32" t="str">
        <f t="shared" si="12"/>
        <v>vendredi</v>
      </c>
      <c r="B677" s="33">
        <v>42678</v>
      </c>
      <c r="C677" s="34"/>
    </row>
    <row r="678" spans="1:3">
      <c r="A678" s="32" t="str">
        <f t="shared" si="12"/>
        <v>samedi</v>
      </c>
      <c r="B678" s="33">
        <v>42679</v>
      </c>
      <c r="C678" s="34"/>
    </row>
    <row r="679" spans="1:3">
      <c r="A679" s="32" t="str">
        <f t="shared" si="12"/>
        <v>dimanche</v>
      </c>
      <c r="B679" s="33">
        <v>42680</v>
      </c>
      <c r="C679" s="34"/>
    </row>
    <row r="680" spans="1:3">
      <c r="A680" s="32" t="str">
        <f t="shared" si="12"/>
        <v>lundi</v>
      </c>
      <c r="B680" s="33">
        <v>42681</v>
      </c>
      <c r="C680" s="34"/>
    </row>
    <row r="681" spans="1:3">
      <c r="A681" s="32" t="str">
        <f t="shared" si="12"/>
        <v>mardi</v>
      </c>
      <c r="B681" s="33">
        <v>42682</v>
      </c>
      <c r="C681" s="34"/>
    </row>
    <row r="682" spans="1:3">
      <c r="A682" s="32" t="str">
        <f t="shared" si="12"/>
        <v>mercredi</v>
      </c>
      <c r="B682" s="33">
        <v>42683</v>
      </c>
      <c r="C682" s="34"/>
    </row>
    <row r="683" spans="1:3">
      <c r="A683" s="32" t="str">
        <f t="shared" si="12"/>
        <v>jeudi</v>
      </c>
      <c r="B683" s="33">
        <v>42684</v>
      </c>
      <c r="C683" s="34"/>
    </row>
    <row r="684" spans="1:3">
      <c r="A684" s="32" t="str">
        <f t="shared" si="12"/>
        <v>vendredi</v>
      </c>
      <c r="B684" s="33">
        <v>42685</v>
      </c>
      <c r="C684" s="34"/>
    </row>
    <row r="685" spans="1:3">
      <c r="A685" s="32" t="str">
        <f t="shared" si="12"/>
        <v>samedi</v>
      </c>
      <c r="B685" s="33">
        <v>42686</v>
      </c>
      <c r="C685" s="34"/>
    </row>
    <row r="686" spans="1:3">
      <c r="A686" s="32" t="str">
        <f t="shared" si="12"/>
        <v>dimanche</v>
      </c>
      <c r="B686" s="33">
        <v>42687</v>
      </c>
      <c r="C686" s="34"/>
    </row>
    <row r="687" spans="1:3">
      <c r="A687" s="32" t="str">
        <f t="shared" si="12"/>
        <v>lundi</v>
      </c>
      <c r="B687" s="33">
        <v>42688</v>
      </c>
      <c r="C687" s="34"/>
    </row>
    <row r="688" spans="1:3">
      <c r="A688" s="32" t="str">
        <f t="shared" si="12"/>
        <v>mardi</v>
      </c>
      <c r="B688" s="33">
        <v>42689</v>
      </c>
      <c r="C688" s="34"/>
    </row>
    <row r="689" spans="1:3">
      <c r="A689" s="32" t="str">
        <f t="shared" ref="A689:A731" si="13">TEXT(B689,"jjjjjjj")</f>
        <v>mercredi</v>
      </c>
      <c r="B689" s="33">
        <v>42690</v>
      </c>
      <c r="C689" s="34"/>
    </row>
    <row r="690" spans="1:3">
      <c r="A690" s="32" t="str">
        <f t="shared" si="13"/>
        <v>jeudi</v>
      </c>
      <c r="B690" s="33">
        <v>42691</v>
      </c>
      <c r="C690" s="34"/>
    </row>
    <row r="691" spans="1:3">
      <c r="A691" s="32" t="str">
        <f t="shared" si="13"/>
        <v>vendredi</v>
      </c>
      <c r="B691" s="33">
        <v>42692</v>
      </c>
      <c r="C691" s="34"/>
    </row>
    <row r="692" spans="1:3">
      <c r="A692" s="32" t="str">
        <f t="shared" si="13"/>
        <v>samedi</v>
      </c>
      <c r="B692" s="33">
        <v>42693</v>
      </c>
      <c r="C692" s="34"/>
    </row>
    <row r="693" spans="1:3">
      <c r="A693" s="32" t="str">
        <f t="shared" si="13"/>
        <v>dimanche</v>
      </c>
      <c r="B693" s="33">
        <v>42694</v>
      </c>
      <c r="C693" s="34"/>
    </row>
    <row r="694" spans="1:3">
      <c r="A694" s="32" t="str">
        <f t="shared" si="13"/>
        <v>lundi</v>
      </c>
      <c r="B694" s="33">
        <v>42695</v>
      </c>
      <c r="C694" s="34"/>
    </row>
    <row r="695" spans="1:3">
      <c r="A695" s="32" t="str">
        <f t="shared" si="13"/>
        <v>mardi</v>
      </c>
      <c r="B695" s="33">
        <v>42696</v>
      </c>
      <c r="C695" s="34"/>
    </row>
    <row r="696" spans="1:3">
      <c r="A696" s="32" t="str">
        <f t="shared" si="13"/>
        <v>mercredi</v>
      </c>
      <c r="B696" s="33">
        <v>42697</v>
      </c>
      <c r="C696" s="34"/>
    </row>
    <row r="697" spans="1:3">
      <c r="A697" s="32" t="str">
        <f t="shared" si="13"/>
        <v>jeudi</v>
      </c>
      <c r="B697" s="33">
        <v>42698</v>
      </c>
      <c r="C697" s="34"/>
    </row>
    <row r="698" spans="1:3">
      <c r="A698" s="32" t="str">
        <f t="shared" si="13"/>
        <v>vendredi</v>
      </c>
      <c r="B698" s="33">
        <v>42699</v>
      </c>
      <c r="C698" s="34"/>
    </row>
    <row r="699" spans="1:3">
      <c r="A699" s="32" t="str">
        <f t="shared" si="13"/>
        <v>samedi</v>
      </c>
      <c r="B699" s="33">
        <v>42700</v>
      </c>
      <c r="C699" s="34"/>
    </row>
    <row r="700" spans="1:3">
      <c r="A700" s="32" t="str">
        <f t="shared" si="13"/>
        <v>dimanche</v>
      </c>
      <c r="B700" s="33">
        <v>42701</v>
      </c>
      <c r="C700" s="34"/>
    </row>
    <row r="701" spans="1:3">
      <c r="A701" s="32" t="str">
        <f t="shared" si="13"/>
        <v>lundi</v>
      </c>
      <c r="B701" s="33">
        <v>42702</v>
      </c>
      <c r="C701" s="34"/>
    </row>
    <row r="702" spans="1:3">
      <c r="A702" s="32" t="str">
        <f t="shared" si="13"/>
        <v>mardi</v>
      </c>
      <c r="B702" s="33">
        <v>42703</v>
      </c>
      <c r="C702" s="34"/>
    </row>
    <row r="703" spans="1:3">
      <c r="A703" s="32" t="str">
        <f t="shared" si="13"/>
        <v>mercredi</v>
      </c>
      <c r="B703" s="33">
        <v>42704</v>
      </c>
      <c r="C703" s="34"/>
    </row>
    <row r="704" spans="1:3">
      <c r="A704" s="32" t="str">
        <f t="shared" si="13"/>
        <v>jeudi</v>
      </c>
      <c r="B704" s="33">
        <v>42705</v>
      </c>
      <c r="C704" s="34"/>
    </row>
    <row r="705" spans="1:3">
      <c r="A705" s="32" t="str">
        <f t="shared" si="13"/>
        <v>vendredi</v>
      </c>
      <c r="B705" s="33">
        <v>42706</v>
      </c>
      <c r="C705" s="34"/>
    </row>
    <row r="706" spans="1:3">
      <c r="A706" s="32" t="str">
        <f t="shared" si="13"/>
        <v>samedi</v>
      </c>
      <c r="B706" s="33">
        <v>42707</v>
      </c>
      <c r="C706" s="34"/>
    </row>
    <row r="707" spans="1:3">
      <c r="A707" s="32" t="str">
        <f t="shared" si="13"/>
        <v>dimanche</v>
      </c>
      <c r="B707" s="33">
        <v>42708</v>
      </c>
      <c r="C707" s="34"/>
    </row>
    <row r="708" spans="1:3">
      <c r="A708" s="32" t="str">
        <f t="shared" si="13"/>
        <v>lundi</v>
      </c>
      <c r="B708" s="33">
        <v>42709</v>
      </c>
      <c r="C708" s="34"/>
    </row>
    <row r="709" spans="1:3">
      <c r="A709" s="32" t="str">
        <f t="shared" si="13"/>
        <v>mardi</v>
      </c>
      <c r="B709" s="33">
        <v>42710</v>
      </c>
      <c r="C709" s="34"/>
    </row>
    <row r="710" spans="1:3">
      <c r="A710" s="32" t="str">
        <f t="shared" si="13"/>
        <v>mercredi</v>
      </c>
      <c r="B710" s="33">
        <v>42711</v>
      </c>
      <c r="C710" s="34"/>
    </row>
    <row r="711" spans="1:3">
      <c r="A711" s="32" t="str">
        <f t="shared" si="13"/>
        <v>jeudi</v>
      </c>
      <c r="B711" s="33">
        <v>42712</v>
      </c>
      <c r="C711" s="34"/>
    </row>
    <row r="712" spans="1:3">
      <c r="A712" s="32" t="str">
        <f t="shared" si="13"/>
        <v>vendredi</v>
      </c>
      <c r="B712" s="33">
        <v>42713</v>
      </c>
      <c r="C712" s="34"/>
    </row>
    <row r="713" spans="1:3">
      <c r="A713" s="32" t="str">
        <f t="shared" si="13"/>
        <v>samedi</v>
      </c>
      <c r="B713" s="33">
        <v>42714</v>
      </c>
      <c r="C713" s="34"/>
    </row>
    <row r="714" spans="1:3">
      <c r="A714" s="32" t="str">
        <f t="shared" si="13"/>
        <v>dimanche</v>
      </c>
      <c r="B714" s="33">
        <v>42715</v>
      </c>
      <c r="C714" s="34"/>
    </row>
    <row r="715" spans="1:3">
      <c r="A715" s="32" t="str">
        <f t="shared" si="13"/>
        <v>lundi</v>
      </c>
      <c r="B715" s="33">
        <v>42716</v>
      </c>
      <c r="C715" s="34"/>
    </row>
    <row r="716" spans="1:3">
      <c r="A716" s="32" t="str">
        <f t="shared" si="13"/>
        <v>mardi</v>
      </c>
      <c r="B716" s="33">
        <v>42717</v>
      </c>
      <c r="C716" s="34"/>
    </row>
    <row r="717" spans="1:3">
      <c r="A717" s="32" t="str">
        <f t="shared" si="13"/>
        <v>mercredi</v>
      </c>
      <c r="B717" s="33">
        <v>42718</v>
      </c>
      <c r="C717" s="34"/>
    </row>
    <row r="718" spans="1:3">
      <c r="A718" s="32" t="str">
        <f t="shared" si="13"/>
        <v>jeudi</v>
      </c>
      <c r="B718" s="33">
        <v>42719</v>
      </c>
      <c r="C718" s="34"/>
    </row>
    <row r="719" spans="1:3">
      <c r="A719" s="32" t="str">
        <f t="shared" si="13"/>
        <v>vendredi</v>
      </c>
      <c r="B719" s="33">
        <v>42720</v>
      </c>
      <c r="C719" s="34"/>
    </row>
    <row r="720" spans="1:3">
      <c r="A720" s="32" t="str">
        <f t="shared" si="13"/>
        <v>samedi</v>
      </c>
      <c r="B720" s="33">
        <v>42721</v>
      </c>
      <c r="C720" s="34"/>
    </row>
    <row r="721" spans="1:3">
      <c r="A721" s="32" t="str">
        <f t="shared" si="13"/>
        <v>dimanche</v>
      </c>
      <c r="B721" s="33">
        <v>42722</v>
      </c>
      <c r="C721" s="34"/>
    </row>
    <row r="722" spans="1:3">
      <c r="A722" s="32" t="str">
        <f t="shared" si="13"/>
        <v>lundi</v>
      </c>
      <c r="B722" s="33">
        <v>42723</v>
      </c>
      <c r="C722" s="34"/>
    </row>
    <row r="723" spans="1:3">
      <c r="A723" s="32" t="str">
        <f t="shared" si="13"/>
        <v>mardi</v>
      </c>
      <c r="B723" s="33">
        <v>42724</v>
      </c>
      <c r="C723" s="34"/>
    </row>
    <row r="724" spans="1:3">
      <c r="A724" s="32" t="str">
        <f t="shared" si="13"/>
        <v>mercredi</v>
      </c>
      <c r="B724" s="33">
        <v>42725</v>
      </c>
      <c r="C724" s="34"/>
    </row>
    <row r="725" spans="1:3">
      <c r="A725" s="32" t="str">
        <f t="shared" si="13"/>
        <v>jeudi</v>
      </c>
      <c r="B725" s="33">
        <v>42726</v>
      </c>
      <c r="C725" s="34"/>
    </row>
    <row r="726" spans="1:3">
      <c r="A726" s="32" t="str">
        <f t="shared" si="13"/>
        <v>vendredi</v>
      </c>
      <c r="B726" s="33">
        <v>42727</v>
      </c>
      <c r="C726" s="34"/>
    </row>
    <row r="727" spans="1:3">
      <c r="A727" s="32" t="str">
        <f t="shared" si="13"/>
        <v>samedi</v>
      </c>
      <c r="B727" s="33">
        <v>42728</v>
      </c>
      <c r="C727" s="34"/>
    </row>
    <row r="728" spans="1:3">
      <c r="A728" s="32" t="str">
        <f t="shared" si="13"/>
        <v>dimanche</v>
      </c>
      <c r="B728" s="33">
        <v>42729</v>
      </c>
      <c r="C728" s="34"/>
    </row>
    <row r="729" spans="1:3">
      <c r="A729" s="32" t="str">
        <f t="shared" si="13"/>
        <v>lundi</v>
      </c>
      <c r="B729" s="33">
        <v>42730</v>
      </c>
      <c r="C729" s="34"/>
    </row>
    <row r="730" spans="1:3">
      <c r="A730" s="32" t="str">
        <f t="shared" si="13"/>
        <v>mardi</v>
      </c>
      <c r="B730" s="33">
        <v>42731</v>
      </c>
      <c r="C730" s="34"/>
    </row>
    <row r="731" spans="1:3">
      <c r="A731" s="32" t="str">
        <f t="shared" si="13"/>
        <v>mercredi</v>
      </c>
      <c r="B731" s="33">
        <v>42732</v>
      </c>
      <c r="C731" s="34"/>
    </row>
  </sheetData>
  <mergeCells count="1">
    <mergeCell ref="A1:B1"/>
  </mergeCells>
  <dataValidations count="2">
    <dataValidation type="list" allowBlank="1" showInputMessage="1" showErrorMessage="1" sqref="G2">
      <formula1>$L$2:$L$13</formula1>
    </dataValidation>
    <dataValidation type="list" allowBlank="1" showInputMessage="1" showErrorMessage="1" sqref="G1">
      <formula1>"2013,2014,2015,2016,2017,2018,2019,2020"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51"/>
  <sheetViews>
    <sheetView topLeftCell="A4" workbookViewId="0">
      <selection activeCell="E17" sqref="E17"/>
    </sheetView>
  </sheetViews>
  <sheetFormatPr baseColWidth="10" defaultRowHeight="12.75"/>
  <cols>
    <col min="2" max="3" width="16.5703125" style="254" bestFit="1" customWidth="1"/>
    <col min="5" max="5" width="14.42578125" bestFit="1" customWidth="1"/>
  </cols>
  <sheetData>
    <row r="1" spans="1:4">
      <c r="A1" s="253" t="s">
        <v>75</v>
      </c>
      <c r="B1" t="s">
        <v>76</v>
      </c>
      <c r="C1" t="s">
        <v>77</v>
      </c>
    </row>
    <row r="2" spans="1:4">
      <c r="A2" s="74">
        <v>42005</v>
      </c>
      <c r="B2" s="254">
        <v>0</v>
      </c>
      <c r="C2" s="254">
        <v>439513.21</v>
      </c>
    </row>
    <row r="3" spans="1:4">
      <c r="A3" s="74">
        <f>A2+WEEKDAY(A2,2)/WEEKDAY(A2,2)+4-WEEKDAY(A2,2)</f>
        <v>42006</v>
      </c>
      <c r="B3" s="254">
        <v>50</v>
      </c>
      <c r="C3" s="254">
        <v>439513.21</v>
      </c>
    </row>
    <row r="4" spans="1:4">
      <c r="A4" s="74">
        <f>(A3+3)+WEEKDAY(A3+3,2)/WEEKDAY(A3+3,2)+4-WEEKDAY(A3+3,2)</f>
        <v>42013</v>
      </c>
      <c r="B4" s="254">
        <v>50</v>
      </c>
      <c r="C4" s="254">
        <v>439513.21</v>
      </c>
    </row>
    <row r="5" spans="1:4">
      <c r="A5" s="74">
        <f>(A4+3)+WEEKDAY(A4+3,2)/WEEKDAY(A4+3,2)+4-WEEKDAY(A4+3,2)</f>
        <v>42020</v>
      </c>
      <c r="B5" s="254">
        <v>55342.11</v>
      </c>
      <c r="C5" s="254">
        <v>439513.21</v>
      </c>
    </row>
    <row r="6" spans="1:4">
      <c r="A6" s="74">
        <f t="shared" ref="A6:A69" si="0">(A5+3)+WEEKDAY(A5+3,2)/WEEKDAY(A5+3,2)+4-WEEKDAY(A5+3,2)</f>
        <v>42027</v>
      </c>
      <c r="B6" s="254">
        <v>142541.46</v>
      </c>
      <c r="C6" s="254">
        <v>439513.21</v>
      </c>
    </row>
    <row r="7" spans="1:4">
      <c r="A7" s="74">
        <f t="shared" si="0"/>
        <v>42034</v>
      </c>
      <c r="B7" s="254">
        <v>143267.34</v>
      </c>
      <c r="C7" s="254">
        <v>443178.21</v>
      </c>
      <c r="D7" s="271"/>
    </row>
    <row r="8" spans="1:4">
      <c r="A8" s="74">
        <f t="shared" si="0"/>
        <v>42041</v>
      </c>
      <c r="B8" s="340">
        <v>143267.34</v>
      </c>
      <c r="C8" s="340">
        <v>445238.21</v>
      </c>
      <c r="D8" s="341"/>
    </row>
    <row r="9" spans="1:4">
      <c r="A9" s="74">
        <f t="shared" si="0"/>
        <v>42048</v>
      </c>
      <c r="B9" s="340">
        <v>262266.99</v>
      </c>
      <c r="C9" s="340">
        <v>445238.21</v>
      </c>
      <c r="D9" s="341"/>
    </row>
    <row r="10" spans="1:4">
      <c r="A10" s="74">
        <f t="shared" si="0"/>
        <v>42055</v>
      </c>
      <c r="B10" s="340">
        <v>279181.65999999997</v>
      </c>
      <c r="C10" s="340">
        <v>845783.21</v>
      </c>
      <c r="D10" s="341"/>
    </row>
    <row r="11" spans="1:4">
      <c r="A11" s="74">
        <f t="shared" si="0"/>
        <v>42062</v>
      </c>
      <c r="B11" s="340">
        <v>306668.93</v>
      </c>
      <c r="C11" s="340">
        <v>846098.21</v>
      </c>
      <c r="D11" s="341"/>
    </row>
    <row r="12" spans="1:4">
      <c r="A12" s="74">
        <f t="shared" si="0"/>
        <v>42069</v>
      </c>
      <c r="B12" s="254">
        <v>360030.14</v>
      </c>
      <c r="C12" s="254">
        <v>846098.21</v>
      </c>
    </row>
    <row r="13" spans="1:4">
      <c r="A13" s="74">
        <f t="shared" si="0"/>
        <v>42076</v>
      </c>
      <c r="B13" s="254">
        <v>372422.59</v>
      </c>
      <c r="C13" s="254">
        <v>854218.21</v>
      </c>
    </row>
    <row r="14" spans="1:4">
      <c r="A14" s="74">
        <f t="shared" si="0"/>
        <v>42083</v>
      </c>
      <c r="B14" s="254">
        <v>445412.84</v>
      </c>
      <c r="C14" s="254">
        <v>882918.8</v>
      </c>
    </row>
    <row r="15" spans="1:4">
      <c r="A15" s="74">
        <f t="shared" si="0"/>
        <v>42090</v>
      </c>
      <c r="B15" s="254">
        <v>587796.15</v>
      </c>
      <c r="C15" s="254">
        <v>1048583.8</v>
      </c>
    </row>
    <row r="16" spans="1:4">
      <c r="A16" s="74">
        <f t="shared" si="0"/>
        <v>42097</v>
      </c>
      <c r="B16" s="254">
        <v>598942.73</v>
      </c>
      <c r="C16" s="254">
        <v>1049754.45</v>
      </c>
    </row>
    <row r="17" spans="1:3">
      <c r="A17" s="74">
        <f t="shared" si="0"/>
        <v>42104</v>
      </c>
      <c r="B17" s="254">
        <v>635161.23</v>
      </c>
      <c r="C17" s="254">
        <v>1050954.45</v>
      </c>
    </row>
    <row r="18" spans="1:3">
      <c r="A18" s="74">
        <f t="shared" si="0"/>
        <v>42111</v>
      </c>
      <c r="B18" s="254">
        <v>661277.47</v>
      </c>
      <c r="C18" s="254">
        <v>1050954.45</v>
      </c>
    </row>
    <row r="19" spans="1:3">
      <c r="A19" s="74">
        <f t="shared" si="0"/>
        <v>42118</v>
      </c>
      <c r="B19" s="254">
        <v>997769.12</v>
      </c>
      <c r="C19" s="254">
        <v>1213773.08</v>
      </c>
    </row>
    <row r="20" spans="1:3">
      <c r="A20" s="74">
        <f t="shared" si="0"/>
        <v>42125</v>
      </c>
      <c r="B20" s="254">
        <v>1014830.66</v>
      </c>
      <c r="C20" s="254">
        <v>1221604.05</v>
      </c>
    </row>
    <row r="21" spans="1:3">
      <c r="A21" s="74">
        <f t="shared" si="0"/>
        <v>42132</v>
      </c>
      <c r="B21" s="254">
        <v>1014830.66</v>
      </c>
      <c r="C21" s="254">
        <v>1437083.42</v>
      </c>
    </row>
    <row r="22" spans="1:3">
      <c r="A22" s="74">
        <f t="shared" si="0"/>
        <v>42139</v>
      </c>
      <c r="B22" s="254">
        <v>1530449.04</v>
      </c>
      <c r="C22" s="254">
        <v>1537083.42</v>
      </c>
    </row>
    <row r="23" spans="1:3">
      <c r="A23" s="74">
        <f t="shared" si="0"/>
        <v>42146</v>
      </c>
      <c r="B23" s="254">
        <v>1551165.61</v>
      </c>
      <c r="C23" s="254">
        <v>1836722.78</v>
      </c>
    </row>
    <row r="24" spans="1:3">
      <c r="A24" s="74">
        <f t="shared" si="0"/>
        <v>42153</v>
      </c>
      <c r="B24" s="254">
        <v>1664721.07</v>
      </c>
      <c r="C24" s="254">
        <v>2618110.83</v>
      </c>
    </row>
    <row r="25" spans="1:3">
      <c r="A25" s="74">
        <f t="shared" si="0"/>
        <v>42160</v>
      </c>
      <c r="B25" s="254">
        <v>1734240.97</v>
      </c>
      <c r="C25" s="254">
        <v>2660509.4300000002</v>
      </c>
    </row>
    <row r="26" spans="1:3">
      <c r="A26" s="74">
        <f t="shared" si="0"/>
        <v>42167</v>
      </c>
      <c r="B26" s="254">
        <v>1925678.92</v>
      </c>
      <c r="C26" s="254">
        <v>3001867.96</v>
      </c>
    </row>
    <row r="27" spans="1:3">
      <c r="A27" s="74">
        <f t="shared" si="0"/>
        <v>42174</v>
      </c>
      <c r="B27" s="254">
        <v>2105491.9700000002</v>
      </c>
      <c r="C27" s="254">
        <v>3005662.96</v>
      </c>
    </row>
    <row r="28" spans="1:3">
      <c r="A28" s="74">
        <f t="shared" si="0"/>
        <v>42181</v>
      </c>
      <c r="B28" s="254">
        <v>2295044.2200000002</v>
      </c>
      <c r="C28" s="254">
        <v>3070667.68</v>
      </c>
    </row>
    <row r="29" spans="1:3">
      <c r="A29" s="74">
        <f t="shared" si="0"/>
        <v>42188</v>
      </c>
      <c r="B29" s="340">
        <v>2295198.09</v>
      </c>
      <c r="C29" s="340">
        <v>3078667.68</v>
      </c>
    </row>
    <row r="30" spans="1:3">
      <c r="A30" s="74">
        <f t="shared" si="0"/>
        <v>42195</v>
      </c>
      <c r="B30" s="254">
        <v>2906089.73</v>
      </c>
      <c r="C30" s="254">
        <v>3078667.68</v>
      </c>
    </row>
    <row r="31" spans="1:3">
      <c r="A31" s="74">
        <f t="shared" si="0"/>
        <v>42202</v>
      </c>
      <c r="B31" s="254">
        <v>2906089.73</v>
      </c>
      <c r="C31" s="254">
        <v>3090696.88</v>
      </c>
    </row>
    <row r="32" spans="1:3">
      <c r="A32" s="74">
        <f t="shared" si="0"/>
        <v>42209</v>
      </c>
      <c r="B32" s="254">
        <v>5781817.2400000002</v>
      </c>
      <c r="C32" s="254">
        <v>6005663.0700000003</v>
      </c>
    </row>
    <row r="33" spans="1:5">
      <c r="A33" s="74">
        <f t="shared" si="0"/>
        <v>42216</v>
      </c>
      <c r="B33" s="254">
        <v>5852992.8300000001</v>
      </c>
      <c r="C33" s="254">
        <v>6034910.9400000004</v>
      </c>
    </row>
    <row r="34" spans="1:5">
      <c r="A34" s="74">
        <f t="shared" si="0"/>
        <v>42223</v>
      </c>
      <c r="B34" s="254">
        <v>5857036.75</v>
      </c>
      <c r="C34" s="254">
        <v>6071083.0499999998</v>
      </c>
    </row>
    <row r="35" spans="1:5">
      <c r="A35" s="74">
        <f t="shared" si="0"/>
        <v>42230</v>
      </c>
      <c r="B35" s="254">
        <v>5857036.75</v>
      </c>
      <c r="C35" s="254">
        <v>6075698.1399999997</v>
      </c>
      <c r="E35" s="254"/>
    </row>
    <row r="36" spans="1:5">
      <c r="A36" s="74">
        <f t="shared" si="0"/>
        <v>42237</v>
      </c>
      <c r="B36" s="254">
        <v>5874442.2000000002</v>
      </c>
      <c r="C36" s="254">
        <v>6088203.7400000002</v>
      </c>
    </row>
    <row r="37" spans="1:5">
      <c r="A37" s="74">
        <f t="shared" si="0"/>
        <v>42244</v>
      </c>
      <c r="B37" s="254">
        <v>5874442.2000000002</v>
      </c>
      <c r="C37" s="254">
        <v>6092998.7400000002</v>
      </c>
    </row>
    <row r="38" spans="1:5">
      <c r="A38" s="74">
        <f t="shared" si="0"/>
        <v>42251</v>
      </c>
      <c r="B38" s="254">
        <v>5883454.4199999999</v>
      </c>
      <c r="C38" s="254">
        <v>6092998.7400000002</v>
      </c>
    </row>
    <row r="39" spans="1:5">
      <c r="A39" s="74">
        <f t="shared" si="0"/>
        <v>42258</v>
      </c>
      <c r="B39" s="254">
        <v>6347256.7300000004</v>
      </c>
      <c r="C39" s="254">
        <v>6398878.7400000002</v>
      </c>
    </row>
    <row r="40" spans="1:5">
      <c r="A40" s="74">
        <f t="shared" si="0"/>
        <v>42265</v>
      </c>
      <c r="B40" s="254">
        <v>6352527.9299999997</v>
      </c>
      <c r="C40" s="254">
        <v>6565431.3399999999</v>
      </c>
    </row>
    <row r="41" spans="1:5">
      <c r="A41" s="74">
        <f t="shared" si="0"/>
        <v>42272</v>
      </c>
      <c r="B41" s="254">
        <v>6602898.8700000001</v>
      </c>
      <c r="C41" s="254">
        <v>7014223.8099999996</v>
      </c>
      <c r="D41" s="271"/>
    </row>
    <row r="42" spans="1:5">
      <c r="A42" s="74">
        <f t="shared" si="0"/>
        <v>42279</v>
      </c>
      <c r="B42" s="254">
        <v>6640696.1299999999</v>
      </c>
      <c r="C42" s="254">
        <v>7014223.8099999996</v>
      </c>
    </row>
    <row r="43" spans="1:5">
      <c r="A43" s="74">
        <f t="shared" si="0"/>
        <v>42286</v>
      </c>
      <c r="B43" s="254">
        <v>6908770.6699999999</v>
      </c>
      <c r="C43" s="254">
        <v>7443560.2699999996</v>
      </c>
    </row>
    <row r="44" spans="1:5">
      <c r="A44" s="74">
        <f t="shared" si="0"/>
        <v>42293</v>
      </c>
      <c r="B44" s="254">
        <v>6910562.7599999998</v>
      </c>
      <c r="C44" s="254">
        <v>7472449.4199999999</v>
      </c>
    </row>
    <row r="45" spans="1:5">
      <c r="A45" s="74">
        <f t="shared" si="0"/>
        <v>42300</v>
      </c>
      <c r="B45" s="254">
        <v>6927775.2999999998</v>
      </c>
      <c r="C45" s="254">
        <v>7523316.8899999997</v>
      </c>
    </row>
    <row r="46" spans="1:5">
      <c r="A46" s="74">
        <f t="shared" si="0"/>
        <v>42307</v>
      </c>
      <c r="B46" s="254">
        <v>7564951.6600000001</v>
      </c>
      <c r="C46" s="254">
        <v>8355185.0099999998</v>
      </c>
    </row>
    <row r="47" spans="1:5">
      <c r="A47" s="74">
        <f t="shared" si="0"/>
        <v>42314</v>
      </c>
      <c r="B47" s="254">
        <v>7665708.2699999996</v>
      </c>
      <c r="C47" s="254">
        <v>8394765.6500000004</v>
      </c>
    </row>
    <row r="48" spans="1:5">
      <c r="A48" s="74">
        <f t="shared" si="0"/>
        <v>42321</v>
      </c>
      <c r="B48" s="254">
        <v>7809715.3099999996</v>
      </c>
      <c r="C48" s="254">
        <v>8410087.6400000006</v>
      </c>
    </row>
    <row r="49" spans="1:1">
      <c r="A49" s="74">
        <f t="shared" si="0"/>
        <v>42328</v>
      </c>
    </row>
    <row r="50" spans="1:1">
      <c r="A50" s="74">
        <f t="shared" si="0"/>
        <v>42335</v>
      </c>
    </row>
    <row r="51" spans="1:1">
      <c r="A51" s="74">
        <f t="shared" si="0"/>
        <v>42342</v>
      </c>
    </row>
    <row r="52" spans="1:1">
      <c r="A52" s="74">
        <f t="shared" si="0"/>
        <v>42349</v>
      </c>
    </row>
    <row r="53" spans="1:1">
      <c r="A53" s="74">
        <f t="shared" si="0"/>
        <v>42356</v>
      </c>
    </row>
    <row r="54" spans="1:1">
      <c r="A54" s="74">
        <f t="shared" si="0"/>
        <v>42363</v>
      </c>
    </row>
    <row r="55" spans="1:1">
      <c r="A55" s="74">
        <f t="shared" si="0"/>
        <v>42370</v>
      </c>
    </row>
    <row r="56" spans="1:1">
      <c r="A56" s="74">
        <f t="shared" si="0"/>
        <v>42377</v>
      </c>
    </row>
    <row r="57" spans="1:1">
      <c r="A57" s="74">
        <f t="shared" si="0"/>
        <v>42384</v>
      </c>
    </row>
    <row r="58" spans="1:1">
      <c r="A58" s="74">
        <f t="shared" si="0"/>
        <v>42391</v>
      </c>
    </row>
    <row r="59" spans="1:1">
      <c r="A59" s="74">
        <f t="shared" si="0"/>
        <v>42398</v>
      </c>
    </row>
    <row r="60" spans="1:1">
      <c r="A60" s="74">
        <f t="shared" si="0"/>
        <v>42405</v>
      </c>
    </row>
    <row r="61" spans="1:1">
      <c r="A61" s="74">
        <f t="shared" si="0"/>
        <v>42412</v>
      </c>
    </row>
    <row r="62" spans="1:1">
      <c r="A62" s="74">
        <f t="shared" si="0"/>
        <v>42419</v>
      </c>
    </row>
    <row r="63" spans="1:1">
      <c r="A63" s="74">
        <f t="shared" si="0"/>
        <v>42426</v>
      </c>
    </row>
    <row r="64" spans="1:1">
      <c r="A64" s="74">
        <f t="shared" si="0"/>
        <v>42433</v>
      </c>
    </row>
    <row r="65" spans="1:1">
      <c r="A65" s="74">
        <f t="shared" si="0"/>
        <v>42440</v>
      </c>
    </row>
    <row r="66" spans="1:1">
      <c r="A66" s="74">
        <f t="shared" si="0"/>
        <v>42447</v>
      </c>
    </row>
    <row r="67" spans="1:1">
      <c r="A67" s="74">
        <f t="shared" si="0"/>
        <v>42454</v>
      </c>
    </row>
    <row r="68" spans="1:1">
      <c r="A68" s="74">
        <f t="shared" si="0"/>
        <v>42461</v>
      </c>
    </row>
    <row r="69" spans="1:1">
      <c r="A69" s="74">
        <f t="shared" si="0"/>
        <v>42468</v>
      </c>
    </row>
    <row r="70" spans="1:1">
      <c r="A70" s="74">
        <f t="shared" ref="A70:A133" si="1">(A69+3)+WEEKDAY(A69+3,2)/WEEKDAY(A69+3,2)+4-WEEKDAY(A69+3,2)</f>
        <v>42475</v>
      </c>
    </row>
    <row r="71" spans="1:1">
      <c r="A71" s="74">
        <f t="shared" si="1"/>
        <v>42482</v>
      </c>
    </row>
    <row r="72" spans="1:1">
      <c r="A72" s="74">
        <f t="shared" si="1"/>
        <v>42489</v>
      </c>
    </row>
    <row r="73" spans="1:1">
      <c r="A73" s="74">
        <f t="shared" si="1"/>
        <v>42496</v>
      </c>
    </row>
    <row r="74" spans="1:1">
      <c r="A74" s="74">
        <f t="shared" si="1"/>
        <v>42503</v>
      </c>
    </row>
    <row r="75" spans="1:1">
      <c r="A75" s="74">
        <f t="shared" si="1"/>
        <v>42510</v>
      </c>
    </row>
    <row r="76" spans="1:1">
      <c r="A76" s="74">
        <f t="shared" si="1"/>
        <v>42517</v>
      </c>
    </row>
    <row r="77" spans="1:1">
      <c r="A77" s="74">
        <f t="shared" si="1"/>
        <v>42524</v>
      </c>
    </row>
    <row r="78" spans="1:1">
      <c r="A78" s="74">
        <f t="shared" si="1"/>
        <v>42531</v>
      </c>
    </row>
    <row r="79" spans="1:1">
      <c r="A79" s="74">
        <f t="shared" si="1"/>
        <v>42538</v>
      </c>
    </row>
    <row r="80" spans="1:1">
      <c r="A80" s="74">
        <f t="shared" si="1"/>
        <v>42545</v>
      </c>
    </row>
    <row r="81" spans="1:1">
      <c r="A81" s="74">
        <f t="shared" si="1"/>
        <v>42552</v>
      </c>
    </row>
    <row r="82" spans="1:1">
      <c r="A82" s="74">
        <f t="shared" si="1"/>
        <v>42559</v>
      </c>
    </row>
    <row r="83" spans="1:1">
      <c r="A83" s="74">
        <f t="shared" si="1"/>
        <v>42566</v>
      </c>
    </row>
    <row r="84" spans="1:1">
      <c r="A84" s="74">
        <f t="shared" si="1"/>
        <v>42573</v>
      </c>
    </row>
    <row r="85" spans="1:1">
      <c r="A85" s="74">
        <f t="shared" si="1"/>
        <v>42580</v>
      </c>
    </row>
    <row r="86" spans="1:1">
      <c r="A86" s="74">
        <f t="shared" si="1"/>
        <v>42587</v>
      </c>
    </row>
    <row r="87" spans="1:1">
      <c r="A87" s="74">
        <f t="shared" si="1"/>
        <v>42594</v>
      </c>
    </row>
    <row r="88" spans="1:1">
      <c r="A88" s="74">
        <f t="shared" si="1"/>
        <v>42601</v>
      </c>
    </row>
    <row r="89" spans="1:1">
      <c r="A89" s="74">
        <f t="shared" si="1"/>
        <v>42608</v>
      </c>
    </row>
    <row r="90" spans="1:1">
      <c r="A90" s="74">
        <f t="shared" si="1"/>
        <v>42615</v>
      </c>
    </row>
    <row r="91" spans="1:1">
      <c r="A91" s="74">
        <f t="shared" si="1"/>
        <v>42622</v>
      </c>
    </row>
    <row r="92" spans="1:1">
      <c r="A92" s="74">
        <f t="shared" si="1"/>
        <v>42629</v>
      </c>
    </row>
    <row r="93" spans="1:1">
      <c r="A93" s="74">
        <f t="shared" si="1"/>
        <v>42636</v>
      </c>
    </row>
    <row r="94" spans="1:1">
      <c r="A94" s="74">
        <f t="shared" si="1"/>
        <v>42643</v>
      </c>
    </row>
    <row r="95" spans="1:1">
      <c r="A95" s="74">
        <f t="shared" si="1"/>
        <v>42650</v>
      </c>
    </row>
    <row r="96" spans="1:1">
      <c r="A96" s="74">
        <f t="shared" si="1"/>
        <v>42657</v>
      </c>
    </row>
    <row r="97" spans="1:1">
      <c r="A97" s="74">
        <f t="shared" si="1"/>
        <v>42664</v>
      </c>
    </row>
    <row r="98" spans="1:1">
      <c r="A98" s="74">
        <f t="shared" si="1"/>
        <v>42671</v>
      </c>
    </row>
    <row r="99" spans="1:1">
      <c r="A99" s="74">
        <f t="shared" si="1"/>
        <v>42678</v>
      </c>
    </row>
    <row r="100" spans="1:1">
      <c r="A100" s="74">
        <f t="shared" si="1"/>
        <v>42685</v>
      </c>
    </row>
    <row r="101" spans="1:1">
      <c r="A101" s="74">
        <f t="shared" si="1"/>
        <v>42692</v>
      </c>
    </row>
    <row r="102" spans="1:1">
      <c r="A102" s="74">
        <f t="shared" si="1"/>
        <v>42699</v>
      </c>
    </row>
    <row r="103" spans="1:1">
      <c r="A103" s="74">
        <f t="shared" si="1"/>
        <v>42706</v>
      </c>
    </row>
    <row r="104" spans="1:1">
      <c r="A104" s="74">
        <f t="shared" si="1"/>
        <v>42713</v>
      </c>
    </row>
    <row r="105" spans="1:1">
      <c r="A105" s="74">
        <f t="shared" si="1"/>
        <v>42720</v>
      </c>
    </row>
    <row r="106" spans="1:1">
      <c r="A106" s="74">
        <f t="shared" si="1"/>
        <v>42727</v>
      </c>
    </row>
    <row r="107" spans="1:1">
      <c r="A107" s="74">
        <f t="shared" si="1"/>
        <v>42734</v>
      </c>
    </row>
    <row r="108" spans="1:1">
      <c r="A108" s="74">
        <f t="shared" si="1"/>
        <v>42741</v>
      </c>
    </row>
    <row r="109" spans="1:1">
      <c r="A109" s="74">
        <f t="shared" si="1"/>
        <v>42748</v>
      </c>
    </row>
    <row r="110" spans="1:1">
      <c r="A110" s="74">
        <f t="shared" si="1"/>
        <v>42755</v>
      </c>
    </row>
    <row r="111" spans="1:1">
      <c r="A111" s="74">
        <f t="shared" si="1"/>
        <v>42762</v>
      </c>
    </row>
    <row r="112" spans="1:1">
      <c r="A112" s="74">
        <f t="shared" si="1"/>
        <v>42769</v>
      </c>
    </row>
    <row r="113" spans="1:1">
      <c r="A113" s="74">
        <f t="shared" si="1"/>
        <v>42776</v>
      </c>
    </row>
    <row r="114" spans="1:1">
      <c r="A114" s="74">
        <f t="shared" si="1"/>
        <v>42783</v>
      </c>
    </row>
    <row r="115" spans="1:1">
      <c r="A115" s="74">
        <f t="shared" si="1"/>
        <v>42790</v>
      </c>
    </row>
    <row r="116" spans="1:1">
      <c r="A116" s="74">
        <f t="shared" si="1"/>
        <v>42797</v>
      </c>
    </row>
    <row r="117" spans="1:1">
      <c r="A117" s="74">
        <f t="shared" si="1"/>
        <v>42804</v>
      </c>
    </row>
    <row r="118" spans="1:1">
      <c r="A118" s="74">
        <f t="shared" si="1"/>
        <v>42811</v>
      </c>
    </row>
    <row r="119" spans="1:1">
      <c r="A119" s="74">
        <f t="shared" si="1"/>
        <v>42818</v>
      </c>
    </row>
    <row r="120" spans="1:1">
      <c r="A120" s="74">
        <f t="shared" si="1"/>
        <v>42825</v>
      </c>
    </row>
    <row r="121" spans="1:1">
      <c r="A121" s="74">
        <f t="shared" si="1"/>
        <v>42832</v>
      </c>
    </row>
    <row r="122" spans="1:1">
      <c r="A122" s="74">
        <f t="shared" si="1"/>
        <v>42839</v>
      </c>
    </row>
    <row r="123" spans="1:1">
      <c r="A123" s="74">
        <f t="shared" si="1"/>
        <v>42846</v>
      </c>
    </row>
    <row r="124" spans="1:1">
      <c r="A124" s="74">
        <f t="shared" si="1"/>
        <v>42853</v>
      </c>
    </row>
    <row r="125" spans="1:1">
      <c r="A125" s="74">
        <f t="shared" si="1"/>
        <v>42860</v>
      </c>
    </row>
    <row r="126" spans="1:1">
      <c r="A126" s="74">
        <f t="shared" si="1"/>
        <v>42867</v>
      </c>
    </row>
    <row r="127" spans="1:1">
      <c r="A127" s="74">
        <f t="shared" si="1"/>
        <v>42874</v>
      </c>
    </row>
    <row r="128" spans="1:1">
      <c r="A128" s="74">
        <f t="shared" si="1"/>
        <v>42881</v>
      </c>
    </row>
    <row r="129" spans="1:1">
      <c r="A129" s="74">
        <f t="shared" si="1"/>
        <v>42888</v>
      </c>
    </row>
    <row r="130" spans="1:1">
      <c r="A130" s="74">
        <f t="shared" si="1"/>
        <v>42895</v>
      </c>
    </row>
    <row r="131" spans="1:1">
      <c r="A131" s="74">
        <f t="shared" si="1"/>
        <v>42902</v>
      </c>
    </row>
    <row r="132" spans="1:1">
      <c r="A132" s="74">
        <f t="shared" si="1"/>
        <v>42909</v>
      </c>
    </row>
    <row r="133" spans="1:1">
      <c r="A133" s="74">
        <f t="shared" si="1"/>
        <v>42916</v>
      </c>
    </row>
    <row r="134" spans="1:1">
      <c r="A134" s="74">
        <f t="shared" ref="A134:A159" si="2">(A133+3)+WEEKDAY(A133+3,2)/WEEKDAY(A133+3,2)+4-WEEKDAY(A133+3,2)</f>
        <v>42923</v>
      </c>
    </row>
    <row r="135" spans="1:1">
      <c r="A135" s="74">
        <f t="shared" si="2"/>
        <v>42930</v>
      </c>
    </row>
    <row r="136" spans="1:1">
      <c r="A136" s="74">
        <f t="shared" si="2"/>
        <v>42937</v>
      </c>
    </row>
    <row r="137" spans="1:1">
      <c r="A137" s="74">
        <f t="shared" si="2"/>
        <v>42944</v>
      </c>
    </row>
    <row r="138" spans="1:1">
      <c r="A138" s="74">
        <f t="shared" si="2"/>
        <v>42951</v>
      </c>
    </row>
    <row r="139" spans="1:1">
      <c r="A139" s="74">
        <f t="shared" si="2"/>
        <v>42958</v>
      </c>
    </row>
    <row r="140" spans="1:1">
      <c r="A140" s="74">
        <f t="shared" si="2"/>
        <v>42965</v>
      </c>
    </row>
    <row r="141" spans="1:1">
      <c r="A141" s="74">
        <f t="shared" si="2"/>
        <v>42972</v>
      </c>
    </row>
    <row r="142" spans="1:1">
      <c r="A142" s="74">
        <f t="shared" si="2"/>
        <v>42979</v>
      </c>
    </row>
    <row r="143" spans="1:1">
      <c r="A143" s="74">
        <f t="shared" si="2"/>
        <v>42986</v>
      </c>
    </row>
    <row r="144" spans="1:1">
      <c r="A144" s="74">
        <f t="shared" si="2"/>
        <v>42993</v>
      </c>
    </row>
    <row r="145" spans="1:1">
      <c r="A145" s="74">
        <f t="shared" si="2"/>
        <v>43000</v>
      </c>
    </row>
    <row r="146" spans="1:1">
      <c r="A146" s="74">
        <f t="shared" si="2"/>
        <v>43007</v>
      </c>
    </row>
    <row r="147" spans="1:1">
      <c r="A147" s="74">
        <f t="shared" si="2"/>
        <v>43014</v>
      </c>
    </row>
    <row r="148" spans="1:1">
      <c r="A148" s="74">
        <f t="shared" si="2"/>
        <v>43021</v>
      </c>
    </row>
    <row r="149" spans="1:1">
      <c r="A149" s="74">
        <f t="shared" si="2"/>
        <v>43028</v>
      </c>
    </row>
    <row r="150" spans="1:1">
      <c r="A150" s="74">
        <f t="shared" si="2"/>
        <v>43035</v>
      </c>
    </row>
    <row r="151" spans="1:1">
      <c r="A151" s="74">
        <f t="shared" si="2"/>
        <v>43042</v>
      </c>
    </row>
    <row r="152" spans="1:1">
      <c r="A152" s="74">
        <f t="shared" si="2"/>
        <v>43049</v>
      </c>
    </row>
    <row r="153" spans="1:1">
      <c r="A153" s="74">
        <f t="shared" si="2"/>
        <v>43056</v>
      </c>
    </row>
    <row r="154" spans="1:1">
      <c r="A154" s="74">
        <f t="shared" si="2"/>
        <v>43063</v>
      </c>
    </row>
    <row r="155" spans="1:1">
      <c r="A155" s="74">
        <f t="shared" si="2"/>
        <v>43070</v>
      </c>
    </row>
    <row r="156" spans="1:1">
      <c r="A156" s="74">
        <f t="shared" si="2"/>
        <v>43077</v>
      </c>
    </row>
    <row r="157" spans="1:1">
      <c r="A157" s="74">
        <f t="shared" si="2"/>
        <v>43084</v>
      </c>
    </row>
    <row r="158" spans="1:1">
      <c r="A158" s="74">
        <f t="shared" si="2"/>
        <v>43091</v>
      </c>
    </row>
    <row r="159" spans="1:1">
      <c r="A159" s="74">
        <f t="shared" si="2"/>
        <v>43098</v>
      </c>
    </row>
    <row r="160" spans="1:1">
      <c r="A160" s="74"/>
    </row>
    <row r="161" spans="1:1">
      <c r="A161" s="74"/>
    </row>
    <row r="162" spans="1:1">
      <c r="A162" s="74"/>
    </row>
    <row r="163" spans="1:1">
      <c r="A163" s="74"/>
    </row>
    <row r="164" spans="1:1">
      <c r="A164" s="74"/>
    </row>
    <row r="165" spans="1:1">
      <c r="A165" s="74"/>
    </row>
    <row r="166" spans="1:1">
      <c r="A166" s="74"/>
    </row>
    <row r="167" spans="1:1">
      <c r="A167" s="74"/>
    </row>
    <row r="168" spans="1:1">
      <c r="A168" s="74"/>
    </row>
    <row r="169" spans="1:1">
      <c r="A169" s="74"/>
    </row>
    <row r="170" spans="1:1">
      <c r="A170" s="74"/>
    </row>
    <row r="171" spans="1:1">
      <c r="A171" s="74"/>
    </row>
    <row r="172" spans="1:1">
      <c r="A172" s="74"/>
    </row>
    <row r="173" spans="1:1">
      <c r="A173" s="74"/>
    </row>
    <row r="174" spans="1:1">
      <c r="A174" s="74"/>
    </row>
    <row r="175" spans="1:1">
      <c r="A175" s="74"/>
    </row>
    <row r="176" spans="1:1">
      <c r="A176" s="74"/>
    </row>
    <row r="177" spans="1:1">
      <c r="A177" s="74"/>
    </row>
    <row r="178" spans="1:1">
      <c r="A178" s="74"/>
    </row>
    <row r="179" spans="1:1">
      <c r="A179" s="74"/>
    </row>
    <row r="180" spans="1:1">
      <c r="A180" s="74"/>
    </row>
    <row r="181" spans="1:1">
      <c r="A181" s="74"/>
    </row>
    <row r="182" spans="1:1">
      <c r="A182" s="74"/>
    </row>
    <row r="183" spans="1:1">
      <c r="A183" s="74"/>
    </row>
    <row r="184" spans="1:1">
      <c r="A184" s="74"/>
    </row>
    <row r="185" spans="1:1">
      <c r="A185" s="74"/>
    </row>
    <row r="186" spans="1:1">
      <c r="A186" s="74"/>
    </row>
    <row r="187" spans="1:1">
      <c r="A187" s="74"/>
    </row>
    <row r="188" spans="1:1">
      <c r="A188" s="74"/>
    </row>
    <row r="189" spans="1:1">
      <c r="A189" s="74"/>
    </row>
    <row r="190" spans="1:1">
      <c r="A190" s="74"/>
    </row>
    <row r="191" spans="1:1">
      <c r="A191" s="74"/>
    </row>
    <row r="192" spans="1:1">
      <c r="A192" s="74"/>
    </row>
    <row r="193" spans="1:1">
      <c r="A193" s="74"/>
    </row>
    <row r="194" spans="1:1">
      <c r="A194" s="74"/>
    </row>
    <row r="195" spans="1:1">
      <c r="A195" s="74"/>
    </row>
    <row r="196" spans="1:1">
      <c r="A196" s="74"/>
    </row>
    <row r="197" spans="1:1">
      <c r="A197" s="74"/>
    </row>
    <row r="198" spans="1:1">
      <c r="A198" s="74"/>
    </row>
    <row r="199" spans="1:1">
      <c r="A199" s="74"/>
    </row>
    <row r="200" spans="1:1">
      <c r="A200" s="74"/>
    </row>
    <row r="201" spans="1:1">
      <c r="A201" s="74"/>
    </row>
    <row r="202" spans="1:1">
      <c r="A202" s="74"/>
    </row>
    <row r="203" spans="1:1">
      <c r="A203" s="74"/>
    </row>
    <row r="204" spans="1:1">
      <c r="A204" s="74"/>
    </row>
    <row r="205" spans="1:1">
      <c r="A205" s="74"/>
    </row>
    <row r="206" spans="1:1">
      <c r="A206" s="74"/>
    </row>
    <row r="207" spans="1:1">
      <c r="A207" s="74"/>
    </row>
    <row r="208" spans="1:1">
      <c r="A208" s="74"/>
    </row>
    <row r="209" spans="1:1">
      <c r="A209" s="74"/>
    </row>
    <row r="210" spans="1:1">
      <c r="A210" s="74"/>
    </row>
    <row r="211" spans="1:1">
      <c r="A211" s="74"/>
    </row>
    <row r="212" spans="1:1">
      <c r="A212" s="74"/>
    </row>
    <row r="213" spans="1:1">
      <c r="A213" s="74"/>
    </row>
    <row r="214" spans="1:1">
      <c r="A214" s="74"/>
    </row>
    <row r="215" spans="1:1">
      <c r="A215" s="74"/>
    </row>
    <row r="216" spans="1:1">
      <c r="A216" s="74"/>
    </row>
    <row r="217" spans="1:1">
      <c r="A217" s="74"/>
    </row>
    <row r="218" spans="1:1">
      <c r="A218" s="74"/>
    </row>
    <row r="219" spans="1:1">
      <c r="A219" s="74"/>
    </row>
    <row r="220" spans="1:1">
      <c r="A220" s="74"/>
    </row>
    <row r="221" spans="1:1">
      <c r="A221" s="74"/>
    </row>
    <row r="222" spans="1:1">
      <c r="A222" s="74"/>
    </row>
    <row r="223" spans="1:1">
      <c r="A223" s="74"/>
    </row>
    <row r="224" spans="1:1">
      <c r="A224" s="74"/>
    </row>
    <row r="225" spans="1:1">
      <c r="A225" s="74"/>
    </row>
    <row r="226" spans="1:1">
      <c r="A226" s="74"/>
    </row>
    <row r="227" spans="1:1">
      <c r="A227" s="74"/>
    </row>
    <row r="228" spans="1:1">
      <c r="A228" s="74"/>
    </row>
    <row r="229" spans="1:1">
      <c r="A229" s="74"/>
    </row>
    <row r="230" spans="1:1">
      <c r="A230" s="74"/>
    </row>
    <row r="231" spans="1:1">
      <c r="A231" s="74"/>
    </row>
    <row r="232" spans="1:1">
      <c r="A232" s="74"/>
    </row>
    <row r="233" spans="1:1">
      <c r="A233" s="74"/>
    </row>
    <row r="234" spans="1:1">
      <c r="A234" s="74"/>
    </row>
    <row r="235" spans="1:1">
      <c r="A235" s="74"/>
    </row>
    <row r="236" spans="1:1">
      <c r="A236" s="74"/>
    </row>
    <row r="237" spans="1:1">
      <c r="A237" s="74"/>
    </row>
    <row r="238" spans="1:1">
      <c r="A238" s="74"/>
    </row>
    <row r="239" spans="1:1">
      <c r="A239" s="74"/>
    </row>
    <row r="240" spans="1:1">
      <c r="A240" s="74"/>
    </row>
    <row r="241" spans="1:1">
      <c r="A241" s="74"/>
    </row>
    <row r="242" spans="1:1">
      <c r="A242" s="74"/>
    </row>
    <row r="243" spans="1:1">
      <c r="A243" s="74"/>
    </row>
    <row r="244" spans="1:1">
      <c r="A244" s="74"/>
    </row>
    <row r="245" spans="1:1">
      <c r="A245" s="74"/>
    </row>
    <row r="246" spans="1:1">
      <c r="A246" s="74"/>
    </row>
    <row r="247" spans="1:1">
      <c r="A247" s="74"/>
    </row>
    <row r="248" spans="1:1">
      <c r="A248" s="74"/>
    </row>
    <row r="249" spans="1:1">
      <c r="A249" s="74"/>
    </row>
    <row r="250" spans="1:1">
      <c r="A250" s="74"/>
    </row>
    <row r="251" spans="1:1">
      <c r="A251" s="74"/>
    </row>
    <row r="252" spans="1:1">
      <c r="A252" s="74"/>
    </row>
    <row r="253" spans="1:1">
      <c r="A253" s="74"/>
    </row>
    <row r="254" spans="1:1">
      <c r="A254" s="74"/>
    </row>
    <row r="255" spans="1:1">
      <c r="A255" s="74"/>
    </row>
    <row r="256" spans="1:1">
      <c r="A256" s="74"/>
    </row>
    <row r="257" spans="1:1">
      <c r="A257" s="74"/>
    </row>
    <row r="258" spans="1:1">
      <c r="A258" s="74"/>
    </row>
    <row r="259" spans="1:1">
      <c r="A259" s="74"/>
    </row>
    <row r="260" spans="1:1">
      <c r="A260" s="74"/>
    </row>
    <row r="261" spans="1:1">
      <c r="A261" s="74"/>
    </row>
    <row r="262" spans="1:1">
      <c r="A262" s="74"/>
    </row>
    <row r="263" spans="1:1">
      <c r="A263" s="74"/>
    </row>
    <row r="264" spans="1:1">
      <c r="A264" s="74"/>
    </row>
    <row r="265" spans="1:1">
      <c r="A265" s="74"/>
    </row>
    <row r="266" spans="1:1">
      <c r="A266" s="74"/>
    </row>
    <row r="267" spans="1:1">
      <c r="A267" s="74"/>
    </row>
    <row r="268" spans="1:1">
      <c r="A268" s="74"/>
    </row>
    <row r="269" spans="1:1">
      <c r="A269" s="74"/>
    </row>
    <row r="270" spans="1:1">
      <c r="A270" s="74"/>
    </row>
    <row r="271" spans="1:1">
      <c r="A271" s="74"/>
    </row>
    <row r="272" spans="1:1">
      <c r="A272" s="74"/>
    </row>
    <row r="273" spans="1:1">
      <c r="A273" s="74"/>
    </row>
    <row r="274" spans="1:1">
      <c r="A274" s="74"/>
    </row>
    <row r="275" spans="1:1">
      <c r="A275" s="74"/>
    </row>
    <row r="276" spans="1:1">
      <c r="A276" s="74"/>
    </row>
    <row r="277" spans="1:1">
      <c r="A277" s="74"/>
    </row>
    <row r="278" spans="1:1">
      <c r="A278" s="74"/>
    </row>
    <row r="279" spans="1:1">
      <c r="A279" s="74"/>
    </row>
    <row r="280" spans="1:1">
      <c r="A280" s="74"/>
    </row>
    <row r="281" spans="1:1">
      <c r="A281" s="74"/>
    </row>
    <row r="282" spans="1:1">
      <c r="A282" s="74"/>
    </row>
    <row r="283" spans="1:1">
      <c r="A283" s="74"/>
    </row>
    <row r="284" spans="1:1">
      <c r="A284" s="74"/>
    </row>
    <row r="285" spans="1:1">
      <c r="A285" s="74"/>
    </row>
    <row r="286" spans="1:1">
      <c r="A286" s="74"/>
    </row>
    <row r="287" spans="1:1">
      <c r="A287" s="74"/>
    </row>
    <row r="288" spans="1:1">
      <c r="A288" s="74"/>
    </row>
    <row r="289" spans="1:1">
      <c r="A289" s="74"/>
    </row>
    <row r="290" spans="1:1">
      <c r="A290" s="74"/>
    </row>
    <row r="291" spans="1:1">
      <c r="A291" s="74"/>
    </row>
    <row r="292" spans="1:1">
      <c r="A292" s="74"/>
    </row>
    <row r="293" spans="1:1">
      <c r="A293" s="74"/>
    </row>
    <row r="294" spans="1:1">
      <c r="A294" s="74"/>
    </row>
    <row r="295" spans="1:1">
      <c r="A295" s="74"/>
    </row>
    <row r="296" spans="1:1">
      <c r="A296" s="74"/>
    </row>
    <row r="297" spans="1:1">
      <c r="A297" s="74"/>
    </row>
    <row r="298" spans="1:1">
      <c r="A298" s="74"/>
    </row>
    <row r="299" spans="1:1">
      <c r="A299" s="74"/>
    </row>
    <row r="300" spans="1:1">
      <c r="A300" s="74"/>
    </row>
    <row r="301" spans="1:1">
      <c r="A301" s="74"/>
    </row>
    <row r="302" spans="1:1">
      <c r="A302" s="74"/>
    </row>
    <row r="303" spans="1:1">
      <c r="A303" s="74"/>
    </row>
    <row r="304" spans="1:1">
      <c r="A304" s="74"/>
    </row>
    <row r="305" spans="1:1">
      <c r="A305" s="74"/>
    </row>
    <row r="306" spans="1:1">
      <c r="A306" s="74"/>
    </row>
    <row r="307" spans="1:1">
      <c r="A307" s="74"/>
    </row>
    <row r="308" spans="1:1">
      <c r="A308" s="74"/>
    </row>
    <row r="309" spans="1:1">
      <c r="A309" s="74"/>
    </row>
    <row r="310" spans="1:1">
      <c r="A310" s="74"/>
    </row>
    <row r="311" spans="1:1">
      <c r="A311" s="74"/>
    </row>
    <row r="312" spans="1:1">
      <c r="A312" s="74"/>
    </row>
    <row r="313" spans="1:1">
      <c r="A313" s="74"/>
    </row>
    <row r="314" spans="1:1">
      <c r="A314" s="74"/>
    </row>
    <row r="315" spans="1:1">
      <c r="A315" s="74"/>
    </row>
    <row r="316" spans="1:1">
      <c r="A316" s="74"/>
    </row>
    <row r="317" spans="1:1">
      <c r="A317" s="74"/>
    </row>
    <row r="318" spans="1:1">
      <c r="A318" s="74"/>
    </row>
    <row r="319" spans="1:1">
      <c r="A319" s="74"/>
    </row>
    <row r="320" spans="1:1">
      <c r="A320" s="74"/>
    </row>
    <row r="321" spans="1:1">
      <c r="A321" s="74"/>
    </row>
    <row r="322" spans="1:1">
      <c r="A322" s="74"/>
    </row>
    <row r="323" spans="1:1">
      <c r="A323" s="74"/>
    </row>
    <row r="324" spans="1:1">
      <c r="A324" s="74"/>
    </row>
    <row r="325" spans="1:1">
      <c r="A325" s="74"/>
    </row>
    <row r="326" spans="1:1">
      <c r="A326" s="74"/>
    </row>
    <row r="327" spans="1:1">
      <c r="A327" s="74"/>
    </row>
    <row r="328" spans="1:1">
      <c r="A328" s="74"/>
    </row>
    <row r="329" spans="1:1">
      <c r="A329" s="74"/>
    </row>
    <row r="330" spans="1:1">
      <c r="A330" s="74"/>
    </row>
    <row r="331" spans="1:1">
      <c r="A331" s="74"/>
    </row>
    <row r="332" spans="1:1">
      <c r="A332" s="74"/>
    </row>
    <row r="333" spans="1:1">
      <c r="A333" s="74"/>
    </row>
    <row r="334" spans="1:1">
      <c r="A334" s="74"/>
    </row>
    <row r="335" spans="1:1">
      <c r="A335" s="74"/>
    </row>
    <row r="336" spans="1:1">
      <c r="A336" s="74"/>
    </row>
    <row r="337" spans="1:1">
      <c r="A337" s="74"/>
    </row>
    <row r="338" spans="1:1">
      <c r="A338" s="74"/>
    </row>
    <row r="339" spans="1:1">
      <c r="A339" s="74"/>
    </row>
    <row r="340" spans="1:1">
      <c r="A340" s="74"/>
    </row>
    <row r="341" spans="1:1">
      <c r="A341" s="74"/>
    </row>
    <row r="342" spans="1:1">
      <c r="A342" s="74"/>
    </row>
    <row r="343" spans="1:1">
      <c r="A343" s="74"/>
    </row>
    <row r="344" spans="1:1">
      <c r="A344" s="74"/>
    </row>
    <row r="345" spans="1:1">
      <c r="A345" s="74"/>
    </row>
    <row r="346" spans="1:1">
      <c r="A346" s="74"/>
    </row>
    <row r="347" spans="1:1">
      <c r="A347" s="74"/>
    </row>
    <row r="348" spans="1:1">
      <c r="A348" s="74"/>
    </row>
    <row r="349" spans="1:1">
      <c r="A349" s="74"/>
    </row>
    <row r="350" spans="1:1">
      <c r="A350" s="74"/>
    </row>
    <row r="351" spans="1:1">
      <c r="A351" s="74"/>
    </row>
    <row r="352" spans="1:1">
      <c r="A352" s="74"/>
    </row>
    <row r="353" spans="1:1">
      <c r="A353" s="74"/>
    </row>
    <row r="354" spans="1:1">
      <c r="A354" s="74"/>
    </row>
    <row r="355" spans="1:1">
      <c r="A355" s="74"/>
    </row>
    <row r="356" spans="1:1">
      <c r="A356" s="74"/>
    </row>
    <row r="357" spans="1:1">
      <c r="A357" s="74"/>
    </row>
    <row r="358" spans="1:1">
      <c r="A358" s="74"/>
    </row>
    <row r="359" spans="1:1">
      <c r="A359" s="74"/>
    </row>
    <row r="360" spans="1:1">
      <c r="A360" s="74"/>
    </row>
    <row r="361" spans="1:1">
      <c r="A361" s="74"/>
    </row>
    <row r="362" spans="1:1">
      <c r="A362" s="74"/>
    </row>
    <row r="363" spans="1:1">
      <c r="A363" s="74"/>
    </row>
    <row r="364" spans="1:1">
      <c r="A364" s="74"/>
    </row>
    <row r="365" spans="1:1">
      <c r="A365" s="74"/>
    </row>
    <row r="366" spans="1:1">
      <c r="A366" s="74"/>
    </row>
    <row r="367" spans="1:1">
      <c r="A367" s="74"/>
    </row>
    <row r="368" spans="1:1">
      <c r="A368" s="74"/>
    </row>
    <row r="369" spans="1:1">
      <c r="A369" s="74"/>
    </row>
    <row r="370" spans="1:1">
      <c r="A370" s="74"/>
    </row>
    <row r="371" spans="1:1">
      <c r="A371" s="74"/>
    </row>
    <row r="372" spans="1:1">
      <c r="A372" s="74"/>
    </row>
    <row r="373" spans="1:1">
      <c r="A373" s="74"/>
    </row>
    <row r="374" spans="1:1">
      <c r="A374" s="74"/>
    </row>
    <row r="375" spans="1:1">
      <c r="A375" s="74"/>
    </row>
    <row r="376" spans="1:1">
      <c r="A376" s="74"/>
    </row>
    <row r="377" spans="1:1">
      <c r="A377" s="74"/>
    </row>
    <row r="378" spans="1:1">
      <c r="A378" s="74"/>
    </row>
    <row r="379" spans="1:1">
      <c r="A379" s="74"/>
    </row>
    <row r="380" spans="1:1">
      <c r="A380" s="74"/>
    </row>
    <row r="381" spans="1:1">
      <c r="A381" s="74"/>
    </row>
    <row r="382" spans="1:1">
      <c r="A382" s="74"/>
    </row>
    <row r="383" spans="1:1">
      <c r="A383" s="74"/>
    </row>
    <row r="384" spans="1:1">
      <c r="A384" s="74"/>
    </row>
    <row r="385" spans="1:1">
      <c r="A385" s="74"/>
    </row>
    <row r="386" spans="1:1">
      <c r="A386" s="74"/>
    </row>
    <row r="387" spans="1:1">
      <c r="A387" s="74"/>
    </row>
    <row r="388" spans="1:1">
      <c r="A388" s="74"/>
    </row>
    <row r="389" spans="1:1">
      <c r="A389" s="74"/>
    </row>
    <row r="390" spans="1:1">
      <c r="A390" s="74"/>
    </row>
    <row r="391" spans="1:1">
      <c r="A391" s="74"/>
    </row>
    <row r="392" spans="1:1">
      <c r="A392" s="74"/>
    </row>
    <row r="393" spans="1:1">
      <c r="A393" s="74"/>
    </row>
    <row r="394" spans="1:1">
      <c r="A394" s="74"/>
    </row>
    <row r="395" spans="1:1">
      <c r="A395" s="74"/>
    </row>
    <row r="396" spans="1:1">
      <c r="A396" s="74"/>
    </row>
    <row r="397" spans="1:1">
      <c r="A397" s="74"/>
    </row>
    <row r="398" spans="1:1">
      <c r="A398" s="74"/>
    </row>
    <row r="399" spans="1:1">
      <c r="A399" s="74"/>
    </row>
    <row r="400" spans="1:1">
      <c r="A400" s="74"/>
    </row>
    <row r="401" spans="1:1">
      <c r="A401" s="74"/>
    </row>
    <row r="402" spans="1:1">
      <c r="A402" s="74"/>
    </row>
    <row r="403" spans="1:1">
      <c r="A403" s="74"/>
    </row>
    <row r="404" spans="1:1">
      <c r="A404" s="74"/>
    </row>
    <row r="405" spans="1:1">
      <c r="A405" s="74"/>
    </row>
    <row r="406" spans="1:1">
      <c r="A406" s="74"/>
    </row>
    <row r="407" spans="1:1">
      <c r="A407" s="74"/>
    </row>
    <row r="408" spans="1:1">
      <c r="A408" s="74"/>
    </row>
    <row r="409" spans="1:1">
      <c r="A409" s="74"/>
    </row>
    <row r="410" spans="1:1">
      <c r="A410" s="74"/>
    </row>
    <row r="411" spans="1:1">
      <c r="A411" s="74"/>
    </row>
    <row r="412" spans="1:1">
      <c r="A412" s="74"/>
    </row>
    <row r="413" spans="1:1">
      <c r="A413" s="74"/>
    </row>
    <row r="414" spans="1:1">
      <c r="A414" s="74"/>
    </row>
    <row r="415" spans="1:1">
      <c r="A415" s="74"/>
    </row>
    <row r="416" spans="1:1">
      <c r="A416" s="74"/>
    </row>
    <row r="417" spans="1:1">
      <c r="A417" s="74"/>
    </row>
    <row r="418" spans="1:1">
      <c r="A418" s="74"/>
    </row>
    <row r="419" spans="1:1">
      <c r="A419" s="74"/>
    </row>
    <row r="420" spans="1:1">
      <c r="A420" s="74"/>
    </row>
    <row r="421" spans="1:1">
      <c r="A421" s="74"/>
    </row>
    <row r="422" spans="1:1">
      <c r="A422" s="74"/>
    </row>
    <row r="423" spans="1:1">
      <c r="A423" s="74"/>
    </row>
    <row r="424" spans="1:1">
      <c r="A424" s="74"/>
    </row>
    <row r="425" spans="1:1">
      <c r="A425" s="74"/>
    </row>
    <row r="426" spans="1:1">
      <c r="A426" s="74"/>
    </row>
    <row r="427" spans="1:1">
      <c r="A427" s="74"/>
    </row>
    <row r="428" spans="1:1">
      <c r="A428" s="74"/>
    </row>
    <row r="429" spans="1:1">
      <c r="A429" s="74"/>
    </row>
    <row r="430" spans="1:1">
      <c r="A430" s="74"/>
    </row>
    <row r="431" spans="1:1">
      <c r="A431" s="74"/>
    </row>
    <row r="432" spans="1:1">
      <c r="A432" s="74"/>
    </row>
    <row r="433" spans="1:1">
      <c r="A433" s="74"/>
    </row>
    <row r="434" spans="1:1">
      <c r="A434" s="74"/>
    </row>
    <row r="435" spans="1:1">
      <c r="A435" s="74"/>
    </row>
    <row r="436" spans="1:1">
      <c r="A436" s="74"/>
    </row>
    <row r="437" spans="1:1">
      <c r="A437" s="74"/>
    </row>
    <row r="438" spans="1:1">
      <c r="A438" s="74"/>
    </row>
    <row r="439" spans="1:1">
      <c r="A439" s="74"/>
    </row>
    <row r="440" spans="1:1">
      <c r="A440" s="74"/>
    </row>
    <row r="441" spans="1:1">
      <c r="A441" s="74"/>
    </row>
    <row r="442" spans="1:1">
      <c r="A442" s="74"/>
    </row>
    <row r="443" spans="1:1">
      <c r="A443" s="74"/>
    </row>
    <row r="444" spans="1:1">
      <c r="A444" s="74"/>
    </row>
    <row r="445" spans="1:1">
      <c r="A445" s="74"/>
    </row>
    <row r="446" spans="1:1">
      <c r="A446" s="74"/>
    </row>
    <row r="447" spans="1:1">
      <c r="A447" s="74"/>
    </row>
    <row r="448" spans="1:1">
      <c r="A448" s="74"/>
    </row>
    <row r="449" spans="1:1">
      <c r="A449" s="74"/>
    </row>
    <row r="450" spans="1:1">
      <c r="A450" s="74"/>
    </row>
    <row r="451" spans="1:1">
      <c r="A451" s="74"/>
    </row>
    <row r="452" spans="1:1">
      <c r="A452" s="74"/>
    </row>
    <row r="453" spans="1:1">
      <c r="A453" s="74"/>
    </row>
    <row r="454" spans="1:1">
      <c r="A454" s="74"/>
    </row>
    <row r="455" spans="1:1">
      <c r="A455" s="74"/>
    </row>
    <row r="456" spans="1:1">
      <c r="A456" s="74"/>
    </row>
    <row r="457" spans="1:1">
      <c r="A457" s="74"/>
    </row>
    <row r="458" spans="1:1">
      <c r="A458" s="74"/>
    </row>
    <row r="459" spans="1:1">
      <c r="A459" s="74"/>
    </row>
    <row r="460" spans="1:1">
      <c r="A460" s="74"/>
    </row>
    <row r="461" spans="1:1">
      <c r="A461" s="74"/>
    </row>
    <row r="462" spans="1:1">
      <c r="A462" s="74"/>
    </row>
    <row r="463" spans="1:1">
      <c r="A463" s="74"/>
    </row>
    <row r="464" spans="1:1">
      <c r="A464" s="74"/>
    </row>
    <row r="465" spans="1:1">
      <c r="A465" s="74"/>
    </row>
    <row r="466" spans="1:1">
      <c r="A466" s="74"/>
    </row>
    <row r="467" spans="1:1">
      <c r="A467" s="74"/>
    </row>
    <row r="468" spans="1:1">
      <c r="A468" s="74"/>
    </row>
    <row r="469" spans="1:1">
      <c r="A469" s="74"/>
    </row>
    <row r="470" spans="1:1">
      <c r="A470" s="74"/>
    </row>
    <row r="471" spans="1:1">
      <c r="A471" s="74"/>
    </row>
    <row r="472" spans="1:1">
      <c r="A472" s="74"/>
    </row>
    <row r="473" spans="1:1">
      <c r="A473" s="74"/>
    </row>
    <row r="474" spans="1:1">
      <c r="A474" s="74"/>
    </row>
    <row r="475" spans="1:1">
      <c r="A475" s="74"/>
    </row>
    <row r="476" spans="1:1">
      <c r="A476" s="74"/>
    </row>
    <row r="477" spans="1:1">
      <c r="A477" s="74"/>
    </row>
    <row r="478" spans="1:1">
      <c r="A478" s="74"/>
    </row>
    <row r="479" spans="1:1">
      <c r="A479" s="74"/>
    </row>
    <row r="480" spans="1:1">
      <c r="A480" s="74"/>
    </row>
    <row r="481" spans="1:1">
      <c r="A481" s="74"/>
    </row>
    <row r="482" spans="1:1">
      <c r="A482" s="74"/>
    </row>
    <row r="483" spans="1:1">
      <c r="A483" s="74"/>
    </row>
    <row r="484" spans="1:1">
      <c r="A484" s="74"/>
    </row>
    <row r="485" spans="1:1">
      <c r="A485" s="74"/>
    </row>
    <row r="486" spans="1:1">
      <c r="A486" s="74"/>
    </row>
    <row r="487" spans="1:1">
      <c r="A487" s="74"/>
    </row>
    <row r="488" spans="1:1">
      <c r="A488" s="74"/>
    </row>
    <row r="489" spans="1:1">
      <c r="A489" s="74"/>
    </row>
    <row r="490" spans="1:1">
      <c r="A490" s="74"/>
    </row>
    <row r="491" spans="1:1">
      <c r="A491" s="74"/>
    </row>
    <row r="492" spans="1:1">
      <c r="A492" s="74"/>
    </row>
    <row r="493" spans="1:1">
      <c r="A493" s="74"/>
    </row>
    <row r="494" spans="1:1">
      <c r="A494" s="74"/>
    </row>
    <row r="495" spans="1:1">
      <c r="A495" s="74"/>
    </row>
    <row r="496" spans="1:1">
      <c r="A496" s="74"/>
    </row>
    <row r="497" spans="1:1">
      <c r="A497" s="74"/>
    </row>
    <row r="498" spans="1:1">
      <c r="A498" s="74"/>
    </row>
    <row r="499" spans="1:1">
      <c r="A499" s="74"/>
    </row>
    <row r="500" spans="1:1">
      <c r="A500" s="74"/>
    </row>
    <row r="501" spans="1:1">
      <c r="A501" s="74"/>
    </row>
    <row r="502" spans="1:1">
      <c r="A502" s="74"/>
    </row>
    <row r="503" spans="1:1">
      <c r="A503" s="74"/>
    </row>
    <row r="504" spans="1:1">
      <c r="A504" s="74"/>
    </row>
    <row r="505" spans="1:1">
      <c r="A505" s="74"/>
    </row>
    <row r="506" spans="1:1">
      <c r="A506" s="74"/>
    </row>
    <row r="507" spans="1:1">
      <c r="A507" s="74"/>
    </row>
    <row r="508" spans="1:1">
      <c r="A508" s="74"/>
    </row>
    <row r="509" spans="1:1">
      <c r="A509" s="74"/>
    </row>
    <row r="510" spans="1:1">
      <c r="A510" s="74"/>
    </row>
    <row r="511" spans="1:1">
      <c r="A511" s="74"/>
    </row>
    <row r="512" spans="1:1">
      <c r="A512" s="74"/>
    </row>
    <row r="513" spans="1:1">
      <c r="A513" s="74"/>
    </row>
    <row r="514" spans="1:1">
      <c r="A514" s="74"/>
    </row>
    <row r="515" spans="1:1">
      <c r="A515" s="74"/>
    </row>
    <row r="516" spans="1:1">
      <c r="A516" s="74"/>
    </row>
    <row r="517" spans="1:1">
      <c r="A517" s="74"/>
    </row>
    <row r="518" spans="1:1">
      <c r="A518" s="74"/>
    </row>
    <row r="519" spans="1:1">
      <c r="A519" s="74"/>
    </row>
    <row r="520" spans="1:1">
      <c r="A520" s="74"/>
    </row>
    <row r="521" spans="1:1">
      <c r="A521" s="74"/>
    </row>
    <row r="522" spans="1:1">
      <c r="A522" s="74"/>
    </row>
    <row r="523" spans="1:1">
      <c r="A523" s="74"/>
    </row>
    <row r="524" spans="1:1">
      <c r="A524" s="74"/>
    </row>
    <row r="525" spans="1:1">
      <c r="A525" s="74"/>
    </row>
    <row r="526" spans="1:1">
      <c r="A526" s="74"/>
    </row>
    <row r="527" spans="1:1">
      <c r="A527" s="74"/>
    </row>
    <row r="528" spans="1:1">
      <c r="A528" s="74"/>
    </row>
    <row r="529" spans="1:1">
      <c r="A529" s="74"/>
    </row>
    <row r="530" spans="1:1">
      <c r="A530" s="74"/>
    </row>
    <row r="531" spans="1:1">
      <c r="A531" s="74"/>
    </row>
    <row r="532" spans="1:1">
      <c r="A532" s="74"/>
    </row>
    <row r="533" spans="1:1">
      <c r="A533" s="74"/>
    </row>
    <row r="534" spans="1:1">
      <c r="A534" s="74"/>
    </row>
    <row r="535" spans="1:1">
      <c r="A535" s="74"/>
    </row>
    <row r="536" spans="1:1">
      <c r="A536" s="74"/>
    </row>
    <row r="537" spans="1:1">
      <c r="A537" s="74"/>
    </row>
    <row r="538" spans="1:1">
      <c r="A538" s="74"/>
    </row>
    <row r="539" spans="1:1">
      <c r="A539" s="74"/>
    </row>
    <row r="540" spans="1:1">
      <c r="A540" s="74"/>
    </row>
    <row r="541" spans="1:1">
      <c r="A541" s="74"/>
    </row>
    <row r="542" spans="1:1">
      <c r="A542" s="74"/>
    </row>
    <row r="543" spans="1:1">
      <c r="A543" s="74"/>
    </row>
    <row r="544" spans="1:1">
      <c r="A544" s="74"/>
    </row>
    <row r="545" spans="1:1">
      <c r="A545" s="74"/>
    </row>
    <row r="546" spans="1:1">
      <c r="A546" s="74"/>
    </row>
    <row r="547" spans="1:1">
      <c r="A547" s="74"/>
    </row>
    <row r="548" spans="1:1">
      <c r="A548" s="74"/>
    </row>
    <row r="549" spans="1:1">
      <c r="A549" s="74"/>
    </row>
    <row r="550" spans="1:1">
      <c r="A550" s="74"/>
    </row>
    <row r="551" spans="1:1">
      <c r="A551" s="74"/>
    </row>
    <row r="552" spans="1:1">
      <c r="A552" s="74"/>
    </row>
    <row r="553" spans="1:1">
      <c r="A553" s="74"/>
    </row>
    <row r="554" spans="1:1">
      <c r="A554" s="74"/>
    </row>
    <row r="555" spans="1:1">
      <c r="A555" s="74"/>
    </row>
    <row r="556" spans="1:1">
      <c r="A556" s="74"/>
    </row>
    <row r="557" spans="1:1">
      <c r="A557" s="74"/>
    </row>
    <row r="558" spans="1:1">
      <c r="A558" s="74"/>
    </row>
    <row r="559" spans="1:1">
      <c r="A559" s="74"/>
    </row>
    <row r="560" spans="1:1">
      <c r="A560" s="74"/>
    </row>
    <row r="561" spans="1:1">
      <c r="A561" s="74"/>
    </row>
    <row r="562" spans="1:1">
      <c r="A562" s="74"/>
    </row>
    <row r="563" spans="1:1">
      <c r="A563" s="74"/>
    </row>
    <row r="564" spans="1:1">
      <c r="A564" s="74"/>
    </row>
    <row r="565" spans="1:1">
      <c r="A565" s="74"/>
    </row>
    <row r="566" spans="1:1">
      <c r="A566" s="74"/>
    </row>
    <row r="567" spans="1:1">
      <c r="A567" s="74"/>
    </row>
    <row r="568" spans="1:1">
      <c r="A568" s="74"/>
    </row>
    <row r="569" spans="1:1">
      <c r="A569" s="74"/>
    </row>
    <row r="570" spans="1:1">
      <c r="A570" s="74"/>
    </row>
    <row r="571" spans="1:1">
      <c r="A571" s="74"/>
    </row>
    <row r="572" spans="1:1">
      <c r="A572" s="74"/>
    </row>
    <row r="573" spans="1:1">
      <c r="A573" s="74"/>
    </row>
    <row r="574" spans="1:1">
      <c r="A574" s="74"/>
    </row>
    <row r="575" spans="1:1">
      <c r="A575" s="74"/>
    </row>
    <row r="576" spans="1:1">
      <c r="A576" s="74"/>
    </row>
    <row r="577" spans="1:1">
      <c r="A577" s="74"/>
    </row>
    <row r="578" spans="1:1">
      <c r="A578" s="74"/>
    </row>
    <row r="579" spans="1:1">
      <c r="A579" s="74"/>
    </row>
    <row r="580" spans="1:1">
      <c r="A580" s="74"/>
    </row>
    <row r="581" spans="1:1">
      <c r="A581" s="74"/>
    </row>
    <row r="582" spans="1:1">
      <c r="A582" s="74"/>
    </row>
    <row r="583" spans="1:1">
      <c r="A583" s="74"/>
    </row>
    <row r="584" spans="1:1">
      <c r="A584" s="74"/>
    </row>
    <row r="585" spans="1:1">
      <c r="A585" s="74"/>
    </row>
    <row r="586" spans="1:1">
      <c r="A586" s="74"/>
    </row>
    <row r="587" spans="1:1">
      <c r="A587" s="74"/>
    </row>
    <row r="588" spans="1:1">
      <c r="A588" s="74"/>
    </row>
    <row r="589" spans="1:1">
      <c r="A589" s="74"/>
    </row>
    <row r="590" spans="1:1">
      <c r="A590" s="74"/>
    </row>
    <row r="591" spans="1:1">
      <c r="A591" s="74"/>
    </row>
    <row r="592" spans="1:1">
      <c r="A592" s="74"/>
    </row>
    <row r="593" spans="1:1">
      <c r="A593" s="74"/>
    </row>
    <row r="594" spans="1:1">
      <c r="A594" s="74"/>
    </row>
    <row r="595" spans="1:1">
      <c r="A595" s="74"/>
    </row>
    <row r="596" spans="1:1">
      <c r="A596" s="74"/>
    </row>
    <row r="597" spans="1:1">
      <c r="A597" s="74"/>
    </row>
    <row r="598" spans="1:1">
      <c r="A598" s="74"/>
    </row>
    <row r="599" spans="1:1">
      <c r="A599" s="74"/>
    </row>
    <row r="600" spans="1:1">
      <c r="A600" s="74"/>
    </row>
    <row r="601" spans="1:1">
      <c r="A601" s="74"/>
    </row>
    <row r="602" spans="1:1">
      <c r="A602" s="74"/>
    </row>
    <row r="603" spans="1:1">
      <c r="A603" s="74"/>
    </row>
    <row r="604" spans="1:1">
      <c r="A604" s="74"/>
    </row>
    <row r="605" spans="1:1">
      <c r="A605" s="74"/>
    </row>
    <row r="606" spans="1:1">
      <c r="A606" s="74"/>
    </row>
    <row r="607" spans="1:1">
      <c r="A607" s="74"/>
    </row>
    <row r="608" spans="1:1">
      <c r="A608" s="74"/>
    </row>
    <row r="609" spans="1:1">
      <c r="A609" s="74"/>
    </row>
    <row r="610" spans="1:1">
      <c r="A610" s="74"/>
    </row>
    <row r="611" spans="1:1">
      <c r="A611" s="74"/>
    </row>
    <row r="612" spans="1:1">
      <c r="A612" s="74"/>
    </row>
    <row r="613" spans="1:1">
      <c r="A613" s="74"/>
    </row>
    <row r="614" spans="1:1">
      <c r="A614" s="74"/>
    </row>
    <row r="615" spans="1:1">
      <c r="A615" s="74"/>
    </row>
    <row r="616" spans="1:1">
      <c r="A616" s="74"/>
    </row>
    <row r="617" spans="1:1">
      <c r="A617" s="74"/>
    </row>
    <row r="618" spans="1:1">
      <c r="A618" s="74"/>
    </row>
    <row r="619" spans="1:1">
      <c r="A619" s="74"/>
    </row>
    <row r="620" spans="1:1">
      <c r="A620" s="74"/>
    </row>
    <row r="621" spans="1:1">
      <c r="A621" s="74"/>
    </row>
    <row r="622" spans="1:1">
      <c r="A622" s="74"/>
    </row>
    <row r="623" spans="1:1">
      <c r="A623" s="74"/>
    </row>
    <row r="624" spans="1:1">
      <c r="A624" s="74"/>
    </row>
    <row r="625" spans="1:1">
      <c r="A625" s="74"/>
    </row>
    <row r="626" spans="1:1">
      <c r="A626" s="74"/>
    </row>
    <row r="627" spans="1:1">
      <c r="A627" s="74"/>
    </row>
    <row r="628" spans="1:1">
      <c r="A628" s="74"/>
    </row>
    <row r="629" spans="1:1">
      <c r="A629" s="74"/>
    </row>
    <row r="630" spans="1:1">
      <c r="A630" s="74"/>
    </row>
    <row r="631" spans="1:1">
      <c r="A631" s="74"/>
    </row>
    <row r="632" spans="1:1">
      <c r="A632" s="74"/>
    </row>
    <row r="633" spans="1:1">
      <c r="A633" s="74"/>
    </row>
    <row r="634" spans="1:1">
      <c r="A634" s="74"/>
    </row>
    <row r="635" spans="1:1">
      <c r="A635" s="74"/>
    </row>
    <row r="636" spans="1:1">
      <c r="A636" s="74"/>
    </row>
    <row r="637" spans="1:1">
      <c r="A637" s="74"/>
    </row>
    <row r="638" spans="1:1">
      <c r="A638" s="74"/>
    </row>
    <row r="639" spans="1:1">
      <c r="A639" s="74"/>
    </row>
    <row r="640" spans="1:1">
      <c r="A640" s="74"/>
    </row>
    <row r="641" spans="1:1">
      <c r="A641" s="74"/>
    </row>
    <row r="642" spans="1:1">
      <c r="A642" s="74"/>
    </row>
    <row r="643" spans="1:1">
      <c r="A643" s="74"/>
    </row>
    <row r="644" spans="1:1">
      <c r="A644" s="74"/>
    </row>
    <row r="645" spans="1:1">
      <c r="A645" s="74"/>
    </row>
    <row r="646" spans="1:1">
      <c r="A646" s="74"/>
    </row>
    <row r="647" spans="1:1">
      <c r="A647" s="74"/>
    </row>
    <row r="648" spans="1:1">
      <c r="A648" s="74"/>
    </row>
    <row r="649" spans="1:1">
      <c r="A649" s="74"/>
    </row>
    <row r="650" spans="1:1">
      <c r="A650" s="74"/>
    </row>
    <row r="651" spans="1:1">
      <c r="A651" s="74"/>
    </row>
    <row r="652" spans="1:1">
      <c r="A652" s="74"/>
    </row>
    <row r="653" spans="1:1">
      <c r="A653" s="74"/>
    </row>
    <row r="654" spans="1:1">
      <c r="A654" s="74"/>
    </row>
    <row r="655" spans="1:1">
      <c r="A655" s="74"/>
    </row>
    <row r="656" spans="1:1">
      <c r="A656" s="74"/>
    </row>
    <row r="657" spans="1:1">
      <c r="A657" s="74"/>
    </row>
    <row r="658" spans="1:1">
      <c r="A658" s="74"/>
    </row>
    <row r="659" spans="1:1">
      <c r="A659" s="74"/>
    </row>
    <row r="660" spans="1:1">
      <c r="A660" s="74"/>
    </row>
    <row r="661" spans="1:1">
      <c r="A661" s="74"/>
    </row>
    <row r="662" spans="1:1">
      <c r="A662" s="74"/>
    </row>
    <row r="663" spans="1:1">
      <c r="A663" s="74"/>
    </row>
    <row r="664" spans="1:1">
      <c r="A664" s="74"/>
    </row>
    <row r="665" spans="1:1">
      <c r="A665" s="74"/>
    </row>
    <row r="666" spans="1:1">
      <c r="A666" s="74"/>
    </row>
    <row r="667" spans="1:1">
      <c r="A667" s="74"/>
    </row>
    <row r="668" spans="1:1">
      <c r="A668" s="74"/>
    </row>
    <row r="669" spans="1:1">
      <c r="A669" s="74"/>
    </row>
    <row r="670" spans="1:1">
      <c r="A670" s="74"/>
    </row>
    <row r="671" spans="1:1">
      <c r="A671" s="74"/>
    </row>
    <row r="672" spans="1:1">
      <c r="A672" s="74"/>
    </row>
    <row r="673" spans="1:1">
      <c r="A673" s="74"/>
    </row>
    <row r="674" spans="1:1">
      <c r="A674" s="74"/>
    </row>
    <row r="675" spans="1:1">
      <c r="A675" s="74"/>
    </row>
    <row r="676" spans="1:1">
      <c r="A676" s="74"/>
    </row>
    <row r="677" spans="1:1">
      <c r="A677" s="74"/>
    </row>
    <row r="678" spans="1:1">
      <c r="A678" s="74"/>
    </row>
    <row r="679" spans="1:1">
      <c r="A679" s="74"/>
    </row>
    <row r="680" spans="1:1">
      <c r="A680" s="74"/>
    </row>
    <row r="681" spans="1:1">
      <c r="A681" s="74"/>
    </row>
    <row r="682" spans="1:1">
      <c r="A682" s="74"/>
    </row>
    <row r="683" spans="1:1">
      <c r="A683" s="74"/>
    </row>
    <row r="684" spans="1:1">
      <c r="A684" s="74"/>
    </row>
    <row r="685" spans="1:1">
      <c r="A685" s="74"/>
    </row>
    <row r="686" spans="1:1">
      <c r="A686" s="74"/>
    </row>
    <row r="687" spans="1:1">
      <c r="A687" s="74"/>
    </row>
    <row r="688" spans="1:1">
      <c r="A688" s="74"/>
    </row>
    <row r="689" spans="1:1">
      <c r="A689" s="74"/>
    </row>
    <row r="690" spans="1:1">
      <c r="A690" s="74"/>
    </row>
    <row r="691" spans="1:1">
      <c r="A691" s="74"/>
    </row>
    <row r="692" spans="1:1">
      <c r="A692" s="74"/>
    </row>
    <row r="693" spans="1:1">
      <c r="A693" s="74"/>
    </row>
    <row r="694" spans="1:1">
      <c r="A694" s="74"/>
    </row>
    <row r="695" spans="1:1">
      <c r="A695" s="74"/>
    </row>
    <row r="696" spans="1:1">
      <c r="A696" s="74"/>
    </row>
    <row r="697" spans="1:1">
      <c r="A697" s="74"/>
    </row>
    <row r="698" spans="1:1">
      <c r="A698" s="74"/>
    </row>
    <row r="699" spans="1:1">
      <c r="A699" s="74"/>
    </row>
    <row r="700" spans="1:1">
      <c r="A700" s="74"/>
    </row>
    <row r="701" spans="1:1">
      <c r="A701" s="74"/>
    </row>
    <row r="702" spans="1:1">
      <c r="A702" s="74"/>
    </row>
    <row r="703" spans="1:1">
      <c r="A703" s="74"/>
    </row>
    <row r="704" spans="1:1">
      <c r="A704" s="74"/>
    </row>
    <row r="705" spans="1:1">
      <c r="A705" s="74"/>
    </row>
    <row r="706" spans="1:1">
      <c r="A706" s="74"/>
    </row>
    <row r="707" spans="1:1">
      <c r="A707" s="74"/>
    </row>
    <row r="708" spans="1:1">
      <c r="A708" s="74"/>
    </row>
    <row r="709" spans="1:1">
      <c r="A709" s="74"/>
    </row>
    <row r="710" spans="1:1">
      <c r="A710" s="74"/>
    </row>
    <row r="711" spans="1:1">
      <c r="A711" s="74"/>
    </row>
    <row r="712" spans="1:1">
      <c r="A712" s="74"/>
    </row>
    <row r="713" spans="1:1">
      <c r="A713" s="74"/>
    </row>
    <row r="714" spans="1:1">
      <c r="A714" s="74"/>
    </row>
    <row r="715" spans="1:1">
      <c r="A715" s="74"/>
    </row>
    <row r="716" spans="1:1">
      <c r="A716" s="74"/>
    </row>
    <row r="717" spans="1:1">
      <c r="A717" s="74"/>
    </row>
    <row r="718" spans="1:1">
      <c r="A718" s="74"/>
    </row>
    <row r="719" spans="1:1">
      <c r="A719" s="74"/>
    </row>
    <row r="720" spans="1:1">
      <c r="A720" s="74"/>
    </row>
    <row r="721" spans="1:1">
      <c r="A721" s="74"/>
    </row>
    <row r="722" spans="1:1">
      <c r="A722" s="74"/>
    </row>
    <row r="723" spans="1:1">
      <c r="A723" s="74"/>
    </row>
    <row r="724" spans="1:1">
      <c r="A724" s="74"/>
    </row>
    <row r="725" spans="1:1">
      <c r="A725" s="74"/>
    </row>
    <row r="726" spans="1:1">
      <c r="A726" s="74"/>
    </row>
    <row r="727" spans="1:1">
      <c r="A727" s="74"/>
    </row>
    <row r="728" spans="1:1">
      <c r="A728" s="74"/>
    </row>
    <row r="729" spans="1:1">
      <c r="A729" s="74"/>
    </row>
    <row r="730" spans="1:1">
      <c r="A730" s="74"/>
    </row>
    <row r="731" spans="1:1">
      <c r="A731" s="74"/>
    </row>
    <row r="732" spans="1:1">
      <c r="A732" s="74"/>
    </row>
    <row r="733" spans="1:1">
      <c r="A733" s="74"/>
    </row>
    <row r="734" spans="1:1">
      <c r="A734" s="74"/>
    </row>
    <row r="735" spans="1:1">
      <c r="A735" s="74"/>
    </row>
    <row r="736" spans="1:1">
      <c r="A736" s="74"/>
    </row>
    <row r="737" spans="1:1">
      <c r="A737" s="74"/>
    </row>
    <row r="738" spans="1:1">
      <c r="A738" s="74"/>
    </row>
    <row r="739" spans="1:1">
      <c r="A739" s="74"/>
    </row>
    <row r="740" spans="1:1">
      <c r="A740" s="74"/>
    </row>
    <row r="741" spans="1:1">
      <c r="A741" s="74"/>
    </row>
    <row r="742" spans="1:1">
      <c r="A742" s="74"/>
    </row>
    <row r="743" spans="1:1">
      <c r="A743" s="74"/>
    </row>
    <row r="744" spans="1:1">
      <c r="A744" s="74"/>
    </row>
    <row r="745" spans="1:1">
      <c r="A745" s="74"/>
    </row>
    <row r="746" spans="1:1">
      <c r="A746" s="74"/>
    </row>
    <row r="747" spans="1:1">
      <c r="A747" s="74"/>
    </row>
    <row r="748" spans="1:1">
      <c r="A748" s="74"/>
    </row>
    <row r="749" spans="1:1">
      <c r="A749" s="74"/>
    </row>
    <row r="750" spans="1:1">
      <c r="A750" s="74"/>
    </row>
    <row r="751" spans="1:1">
      <c r="A751" s="74"/>
    </row>
    <row r="752" spans="1:1">
      <c r="A752" s="74"/>
    </row>
    <row r="753" spans="1:1">
      <c r="A753" s="74"/>
    </row>
    <row r="754" spans="1:1">
      <c r="A754" s="74"/>
    </row>
    <row r="755" spans="1:1">
      <c r="A755" s="74"/>
    </row>
    <row r="756" spans="1:1">
      <c r="A756" s="74"/>
    </row>
    <row r="757" spans="1:1">
      <c r="A757" s="74"/>
    </row>
    <row r="758" spans="1:1">
      <c r="A758" s="74"/>
    </row>
    <row r="759" spans="1:1">
      <c r="A759" s="74"/>
    </row>
    <row r="760" spans="1:1">
      <c r="A760" s="74"/>
    </row>
    <row r="761" spans="1:1">
      <c r="A761" s="74"/>
    </row>
    <row r="762" spans="1:1">
      <c r="A762" s="74"/>
    </row>
    <row r="763" spans="1:1">
      <c r="A763" s="74"/>
    </row>
    <row r="764" spans="1:1">
      <c r="A764" s="74"/>
    </row>
    <row r="765" spans="1:1">
      <c r="A765" s="74"/>
    </row>
    <row r="766" spans="1:1">
      <c r="A766" s="74"/>
    </row>
    <row r="767" spans="1:1">
      <c r="A767" s="74"/>
    </row>
    <row r="768" spans="1:1">
      <c r="A768" s="74"/>
    </row>
    <row r="769" spans="1:1">
      <c r="A769" s="74"/>
    </row>
    <row r="770" spans="1:1">
      <c r="A770" s="74"/>
    </row>
    <row r="771" spans="1:1">
      <c r="A771" s="74"/>
    </row>
    <row r="772" spans="1:1">
      <c r="A772" s="74"/>
    </row>
    <row r="773" spans="1:1">
      <c r="A773" s="74"/>
    </row>
    <row r="774" spans="1:1">
      <c r="A774" s="74"/>
    </row>
    <row r="775" spans="1:1">
      <c r="A775" s="74"/>
    </row>
    <row r="776" spans="1:1">
      <c r="A776" s="74"/>
    </row>
    <row r="777" spans="1:1">
      <c r="A777" s="74"/>
    </row>
    <row r="778" spans="1:1">
      <c r="A778" s="74"/>
    </row>
    <row r="779" spans="1:1">
      <c r="A779" s="74"/>
    </row>
    <row r="780" spans="1:1">
      <c r="A780" s="74"/>
    </row>
    <row r="781" spans="1:1">
      <c r="A781" s="74"/>
    </row>
    <row r="782" spans="1:1">
      <c r="A782" s="74"/>
    </row>
    <row r="783" spans="1:1">
      <c r="A783" s="74"/>
    </row>
    <row r="784" spans="1:1">
      <c r="A784" s="74"/>
    </row>
    <row r="785" spans="1:1">
      <c r="A785" s="74"/>
    </row>
    <row r="786" spans="1:1">
      <c r="A786" s="74"/>
    </row>
    <row r="787" spans="1:1">
      <c r="A787" s="74"/>
    </row>
    <row r="788" spans="1:1">
      <c r="A788" s="74"/>
    </row>
    <row r="789" spans="1:1">
      <c r="A789" s="74"/>
    </row>
    <row r="790" spans="1:1">
      <c r="A790" s="74"/>
    </row>
    <row r="791" spans="1:1">
      <c r="A791" s="74"/>
    </row>
    <row r="792" spans="1:1">
      <c r="A792" s="74"/>
    </row>
    <row r="793" spans="1:1">
      <c r="A793" s="74"/>
    </row>
    <row r="794" spans="1:1">
      <c r="A794" s="74"/>
    </row>
    <row r="795" spans="1:1">
      <c r="A795" s="74"/>
    </row>
    <row r="796" spans="1:1">
      <c r="A796" s="74"/>
    </row>
    <row r="797" spans="1:1">
      <c r="A797" s="74"/>
    </row>
    <row r="798" spans="1:1">
      <c r="A798" s="74"/>
    </row>
    <row r="799" spans="1:1">
      <c r="A799" s="74"/>
    </row>
    <row r="800" spans="1:1">
      <c r="A800" s="74"/>
    </row>
    <row r="801" spans="1:1">
      <c r="A801" s="74"/>
    </row>
    <row r="802" spans="1:1">
      <c r="A802" s="74"/>
    </row>
    <row r="803" spans="1:1">
      <c r="A803" s="74"/>
    </row>
    <row r="804" spans="1:1">
      <c r="A804" s="74"/>
    </row>
    <row r="805" spans="1:1">
      <c r="A805" s="74"/>
    </row>
    <row r="806" spans="1:1">
      <c r="A806" s="74"/>
    </row>
    <row r="807" spans="1:1">
      <c r="A807" s="74"/>
    </row>
    <row r="808" spans="1:1">
      <c r="A808" s="74"/>
    </row>
    <row r="809" spans="1:1">
      <c r="A809" s="74"/>
    </row>
    <row r="810" spans="1:1">
      <c r="A810" s="74"/>
    </row>
    <row r="811" spans="1:1">
      <c r="A811" s="74"/>
    </row>
    <row r="812" spans="1:1">
      <c r="A812" s="74"/>
    </row>
    <row r="813" spans="1:1">
      <c r="A813" s="74"/>
    </row>
    <row r="814" spans="1:1">
      <c r="A814" s="74"/>
    </row>
    <row r="815" spans="1:1">
      <c r="A815" s="74"/>
    </row>
    <row r="816" spans="1:1">
      <c r="A816" s="74"/>
    </row>
    <row r="817" spans="1:1">
      <c r="A817" s="74"/>
    </row>
    <row r="818" spans="1:1">
      <c r="A818" s="74"/>
    </row>
    <row r="819" spans="1:1">
      <c r="A819" s="74"/>
    </row>
    <row r="820" spans="1:1">
      <c r="A820" s="74"/>
    </row>
    <row r="821" spans="1:1">
      <c r="A821" s="74"/>
    </row>
    <row r="822" spans="1:1">
      <c r="A822" s="74"/>
    </row>
    <row r="823" spans="1:1">
      <c r="A823" s="74"/>
    </row>
    <row r="824" spans="1:1">
      <c r="A824" s="74"/>
    </row>
    <row r="825" spans="1:1">
      <c r="A825" s="74"/>
    </row>
    <row r="826" spans="1:1">
      <c r="A826" s="74"/>
    </row>
    <row r="827" spans="1:1">
      <c r="A827" s="74"/>
    </row>
    <row r="828" spans="1:1">
      <c r="A828" s="74"/>
    </row>
    <row r="829" spans="1:1">
      <c r="A829" s="74"/>
    </row>
    <row r="830" spans="1:1">
      <c r="A830" s="74"/>
    </row>
    <row r="831" spans="1:1">
      <c r="A831" s="74"/>
    </row>
    <row r="832" spans="1:1">
      <c r="A832" s="74"/>
    </row>
    <row r="833" spans="1:1">
      <c r="A833" s="74"/>
    </row>
    <row r="834" spans="1:1">
      <c r="A834" s="74"/>
    </row>
    <row r="835" spans="1:1">
      <c r="A835" s="74"/>
    </row>
    <row r="836" spans="1:1">
      <c r="A836" s="74"/>
    </row>
    <row r="837" spans="1:1">
      <c r="A837" s="74"/>
    </row>
    <row r="838" spans="1:1">
      <c r="A838" s="74"/>
    </row>
    <row r="839" spans="1:1">
      <c r="A839" s="74"/>
    </row>
    <row r="840" spans="1:1">
      <c r="A840" s="74"/>
    </row>
    <row r="841" spans="1:1">
      <c r="A841" s="74"/>
    </row>
    <row r="842" spans="1:1">
      <c r="A842" s="74"/>
    </row>
    <row r="843" spans="1:1">
      <c r="A843" s="74"/>
    </row>
    <row r="844" spans="1:1">
      <c r="A844" s="74"/>
    </row>
    <row r="845" spans="1:1">
      <c r="A845" s="74"/>
    </row>
    <row r="846" spans="1:1">
      <c r="A846" s="74"/>
    </row>
    <row r="847" spans="1:1">
      <c r="A847" s="74"/>
    </row>
    <row r="848" spans="1:1">
      <c r="A848" s="74"/>
    </row>
    <row r="849" spans="1:1">
      <c r="A849" s="74"/>
    </row>
    <row r="850" spans="1:1">
      <c r="A850" s="74"/>
    </row>
    <row r="851" spans="1:1">
      <c r="A851" s="7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E12"/>
  <sheetViews>
    <sheetView workbookViewId="0">
      <selection activeCell="H27" sqref="H27"/>
    </sheetView>
  </sheetViews>
  <sheetFormatPr baseColWidth="10" defaultRowHeight="12.75"/>
  <cols>
    <col min="3" max="3" width="16.85546875" bestFit="1" customWidth="1"/>
    <col min="4" max="4" width="19.42578125" bestFit="1" customWidth="1"/>
    <col min="5" max="5" width="14.5703125" bestFit="1" customWidth="1"/>
  </cols>
  <sheetData>
    <row r="1" spans="1:57" ht="13.5" thickBot="1">
      <c r="A1" s="441" t="s">
        <v>94</v>
      </c>
      <c r="B1" s="442"/>
      <c r="C1" s="442"/>
      <c r="D1" s="443"/>
    </row>
    <row r="3" spans="1:57" ht="18">
      <c r="C3" s="64" t="s">
        <v>28</v>
      </c>
      <c r="D3" s="65">
        <v>2015</v>
      </c>
      <c r="E3" s="63"/>
      <c r="F3" s="66"/>
      <c r="G3" s="67"/>
      <c r="H3" s="68"/>
      <c r="I3" s="66"/>
      <c r="J3" s="66"/>
      <c r="K3" s="69"/>
      <c r="L3" s="315"/>
      <c r="M3" s="234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</row>
    <row r="4" spans="1:57" ht="16.5" thickBot="1">
      <c r="C4" s="64" t="s">
        <v>1</v>
      </c>
      <c r="D4" s="72">
        <f ca="1">NOW()</f>
        <v>42326.693621412036</v>
      </c>
      <c r="E4" s="63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7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</row>
    <row r="5" spans="1:57" ht="14.25" thickTop="1" thickBot="1">
      <c r="C5" s="325"/>
      <c r="D5" s="326"/>
      <c r="E5" s="329"/>
      <c r="F5" s="316">
        <v>1</v>
      </c>
      <c r="G5" s="316">
        <v>2</v>
      </c>
      <c r="H5" s="316">
        <v>3</v>
      </c>
      <c r="I5" s="316">
        <v>4</v>
      </c>
      <c r="J5" s="316">
        <v>5</v>
      </c>
      <c r="K5" s="316">
        <v>6</v>
      </c>
      <c r="L5" s="316">
        <v>7</v>
      </c>
      <c r="M5" s="316">
        <v>8</v>
      </c>
      <c r="N5" s="316">
        <v>9</v>
      </c>
      <c r="O5" s="316">
        <v>10</v>
      </c>
      <c r="P5" s="316">
        <v>11</v>
      </c>
      <c r="Q5" s="316">
        <v>12</v>
      </c>
      <c r="R5" s="316">
        <v>13</v>
      </c>
      <c r="S5" s="316">
        <v>14</v>
      </c>
      <c r="T5" s="316">
        <v>15</v>
      </c>
      <c r="U5" s="316">
        <v>16</v>
      </c>
      <c r="V5" s="316">
        <v>17</v>
      </c>
      <c r="W5" s="316">
        <v>18</v>
      </c>
      <c r="X5" s="316">
        <v>19</v>
      </c>
      <c r="Y5" s="316">
        <v>20</v>
      </c>
      <c r="Z5" s="316">
        <v>21</v>
      </c>
      <c r="AA5" s="316">
        <v>22</v>
      </c>
      <c r="AB5" s="316">
        <v>23</v>
      </c>
      <c r="AC5" s="316">
        <v>24</v>
      </c>
      <c r="AD5" s="316">
        <v>25</v>
      </c>
      <c r="AE5" s="316">
        <v>26</v>
      </c>
      <c r="AF5" s="316">
        <v>27</v>
      </c>
      <c r="AG5" s="316">
        <v>28</v>
      </c>
      <c r="AH5" s="316">
        <v>29</v>
      </c>
      <c r="AI5" s="316">
        <v>30</v>
      </c>
      <c r="AJ5" s="316">
        <v>31</v>
      </c>
      <c r="AK5" s="316">
        <v>32</v>
      </c>
      <c r="AL5" s="316">
        <v>33</v>
      </c>
      <c r="AM5" s="316">
        <v>34</v>
      </c>
      <c r="AN5" s="316">
        <v>35</v>
      </c>
      <c r="AO5" s="316">
        <v>36</v>
      </c>
      <c r="AP5" s="316">
        <v>37</v>
      </c>
      <c r="AQ5" s="316">
        <v>38</v>
      </c>
      <c r="AR5" s="316">
        <v>39</v>
      </c>
      <c r="AS5" s="316">
        <v>40</v>
      </c>
      <c r="AT5" s="316">
        <v>41</v>
      </c>
      <c r="AU5" s="316">
        <v>42</v>
      </c>
      <c r="AV5" s="316">
        <v>43</v>
      </c>
      <c r="AW5" s="316">
        <v>44</v>
      </c>
      <c r="AX5" s="316">
        <v>45</v>
      </c>
      <c r="AY5" s="316">
        <v>46</v>
      </c>
      <c r="AZ5" s="316">
        <v>47</v>
      </c>
      <c r="BA5" s="316">
        <v>48</v>
      </c>
      <c r="BB5" s="316">
        <v>49</v>
      </c>
      <c r="BC5" s="316">
        <v>50</v>
      </c>
      <c r="BD5" s="316">
        <v>51</v>
      </c>
      <c r="BE5" s="316">
        <v>52</v>
      </c>
    </row>
    <row r="6" spans="1:57" ht="14.25" thickTop="1" thickBot="1">
      <c r="C6" s="325"/>
      <c r="D6" s="327"/>
      <c r="E6" s="330" t="s">
        <v>26</v>
      </c>
      <c r="F6" s="317">
        <f>DATEVALUE("01/01/"&amp;ANNEE_EN_COURS)</f>
        <v>42005</v>
      </c>
      <c r="G6" s="317">
        <f>F7+1</f>
        <v>42009</v>
      </c>
      <c r="H6" s="317">
        <f t="shared" ref="H6:BE6" si="0">G7+1</f>
        <v>42016</v>
      </c>
      <c r="I6" s="317">
        <f t="shared" si="0"/>
        <v>42023</v>
      </c>
      <c r="J6" s="317">
        <f t="shared" si="0"/>
        <v>42030</v>
      </c>
      <c r="K6" s="317">
        <f t="shared" si="0"/>
        <v>42037</v>
      </c>
      <c r="L6" s="317">
        <f t="shared" si="0"/>
        <v>42044</v>
      </c>
      <c r="M6" s="317">
        <f t="shared" si="0"/>
        <v>42051</v>
      </c>
      <c r="N6" s="317">
        <f t="shared" si="0"/>
        <v>42058</v>
      </c>
      <c r="O6" s="317">
        <f t="shared" si="0"/>
        <v>42065</v>
      </c>
      <c r="P6" s="317">
        <f t="shared" si="0"/>
        <v>42072</v>
      </c>
      <c r="Q6" s="317">
        <f t="shared" si="0"/>
        <v>42079</v>
      </c>
      <c r="R6" s="317">
        <f t="shared" si="0"/>
        <v>42086</v>
      </c>
      <c r="S6" s="317">
        <f t="shared" si="0"/>
        <v>42093</v>
      </c>
      <c r="T6" s="317">
        <f t="shared" si="0"/>
        <v>42100</v>
      </c>
      <c r="U6" s="317">
        <f t="shared" si="0"/>
        <v>42107</v>
      </c>
      <c r="V6" s="317">
        <f t="shared" si="0"/>
        <v>42114</v>
      </c>
      <c r="W6" s="317">
        <f t="shared" si="0"/>
        <v>42121</v>
      </c>
      <c r="X6" s="317">
        <f t="shared" si="0"/>
        <v>42128</v>
      </c>
      <c r="Y6" s="317">
        <f t="shared" si="0"/>
        <v>42135</v>
      </c>
      <c r="Z6" s="317">
        <f t="shared" si="0"/>
        <v>42142</v>
      </c>
      <c r="AA6" s="317">
        <f t="shared" si="0"/>
        <v>42149</v>
      </c>
      <c r="AB6" s="317">
        <f t="shared" si="0"/>
        <v>42156</v>
      </c>
      <c r="AC6" s="317">
        <f t="shared" si="0"/>
        <v>42163</v>
      </c>
      <c r="AD6" s="317">
        <f t="shared" si="0"/>
        <v>42170</v>
      </c>
      <c r="AE6" s="317">
        <f t="shared" si="0"/>
        <v>42177</v>
      </c>
      <c r="AF6" s="317">
        <f t="shared" si="0"/>
        <v>42184</v>
      </c>
      <c r="AG6" s="317">
        <f t="shared" si="0"/>
        <v>42191</v>
      </c>
      <c r="AH6" s="317">
        <f t="shared" si="0"/>
        <v>42198</v>
      </c>
      <c r="AI6" s="317">
        <f t="shared" si="0"/>
        <v>42205</v>
      </c>
      <c r="AJ6" s="317">
        <f t="shared" si="0"/>
        <v>42212</v>
      </c>
      <c r="AK6" s="317">
        <f t="shared" si="0"/>
        <v>42219</v>
      </c>
      <c r="AL6" s="317">
        <f t="shared" si="0"/>
        <v>42226</v>
      </c>
      <c r="AM6" s="317">
        <f t="shared" si="0"/>
        <v>42233</v>
      </c>
      <c r="AN6" s="317">
        <f t="shared" si="0"/>
        <v>42240</v>
      </c>
      <c r="AO6" s="317">
        <f t="shared" si="0"/>
        <v>42247</v>
      </c>
      <c r="AP6" s="317">
        <f t="shared" si="0"/>
        <v>42254</v>
      </c>
      <c r="AQ6" s="317">
        <f t="shared" si="0"/>
        <v>42261</v>
      </c>
      <c r="AR6" s="317">
        <f t="shared" si="0"/>
        <v>42268</v>
      </c>
      <c r="AS6" s="317">
        <f t="shared" si="0"/>
        <v>42275</v>
      </c>
      <c r="AT6" s="317">
        <f t="shared" si="0"/>
        <v>42282</v>
      </c>
      <c r="AU6" s="317">
        <f t="shared" si="0"/>
        <v>42289</v>
      </c>
      <c r="AV6" s="317">
        <f t="shared" si="0"/>
        <v>42296</v>
      </c>
      <c r="AW6" s="317">
        <f t="shared" si="0"/>
        <v>42303</v>
      </c>
      <c r="AX6" s="317">
        <f t="shared" si="0"/>
        <v>42310</v>
      </c>
      <c r="AY6" s="317">
        <f t="shared" si="0"/>
        <v>42317</v>
      </c>
      <c r="AZ6" s="317">
        <f t="shared" si="0"/>
        <v>42324</v>
      </c>
      <c r="BA6" s="317">
        <f t="shared" si="0"/>
        <v>42331</v>
      </c>
      <c r="BB6" s="317">
        <f t="shared" si="0"/>
        <v>42338</v>
      </c>
      <c r="BC6" s="317">
        <f t="shared" si="0"/>
        <v>42345</v>
      </c>
      <c r="BD6" s="317">
        <f t="shared" si="0"/>
        <v>42352</v>
      </c>
      <c r="BE6" s="317">
        <f t="shared" si="0"/>
        <v>42359</v>
      </c>
    </row>
    <row r="7" spans="1:57" ht="14.25" thickTop="1" thickBot="1">
      <c r="C7" s="328"/>
      <c r="D7" s="327"/>
      <c r="E7" s="331" t="s">
        <v>27</v>
      </c>
      <c r="F7" s="318">
        <f t="shared" ref="F7:AK7" si="1">("1/1/"&amp; ANNEE_EN_COURS)-0-WEEKDAY("1/1/"&amp;ANNEE_EN_COURS,2)+7*F$5</f>
        <v>42008</v>
      </c>
      <c r="G7" s="318">
        <f t="shared" si="1"/>
        <v>42015</v>
      </c>
      <c r="H7" s="318">
        <f t="shared" si="1"/>
        <v>42022</v>
      </c>
      <c r="I7" s="318">
        <f t="shared" si="1"/>
        <v>42029</v>
      </c>
      <c r="J7" s="318">
        <f t="shared" si="1"/>
        <v>42036</v>
      </c>
      <c r="K7" s="318">
        <f t="shared" si="1"/>
        <v>42043</v>
      </c>
      <c r="L7" s="318">
        <f t="shared" si="1"/>
        <v>42050</v>
      </c>
      <c r="M7" s="318">
        <f t="shared" si="1"/>
        <v>42057</v>
      </c>
      <c r="N7" s="318">
        <f t="shared" si="1"/>
        <v>42064</v>
      </c>
      <c r="O7" s="318">
        <f t="shared" si="1"/>
        <v>42071</v>
      </c>
      <c r="P7" s="318">
        <f t="shared" si="1"/>
        <v>42078</v>
      </c>
      <c r="Q7" s="318">
        <f t="shared" si="1"/>
        <v>42085</v>
      </c>
      <c r="R7" s="318">
        <f t="shared" si="1"/>
        <v>42092</v>
      </c>
      <c r="S7" s="318">
        <f t="shared" si="1"/>
        <v>42099</v>
      </c>
      <c r="T7" s="318">
        <f t="shared" si="1"/>
        <v>42106</v>
      </c>
      <c r="U7" s="318">
        <f t="shared" si="1"/>
        <v>42113</v>
      </c>
      <c r="V7" s="318">
        <f t="shared" si="1"/>
        <v>42120</v>
      </c>
      <c r="W7" s="318">
        <f t="shared" si="1"/>
        <v>42127</v>
      </c>
      <c r="X7" s="318">
        <f t="shared" si="1"/>
        <v>42134</v>
      </c>
      <c r="Y7" s="318">
        <f t="shared" si="1"/>
        <v>42141</v>
      </c>
      <c r="Z7" s="318">
        <f t="shared" si="1"/>
        <v>42148</v>
      </c>
      <c r="AA7" s="318">
        <f t="shared" si="1"/>
        <v>42155</v>
      </c>
      <c r="AB7" s="318">
        <f t="shared" si="1"/>
        <v>42162</v>
      </c>
      <c r="AC7" s="318">
        <f t="shared" si="1"/>
        <v>42169</v>
      </c>
      <c r="AD7" s="318">
        <f t="shared" si="1"/>
        <v>42176</v>
      </c>
      <c r="AE7" s="318">
        <f t="shared" si="1"/>
        <v>42183</v>
      </c>
      <c r="AF7" s="318">
        <f t="shared" si="1"/>
        <v>42190</v>
      </c>
      <c r="AG7" s="318">
        <f t="shared" si="1"/>
        <v>42197</v>
      </c>
      <c r="AH7" s="318">
        <f t="shared" si="1"/>
        <v>42204</v>
      </c>
      <c r="AI7" s="318">
        <f t="shared" si="1"/>
        <v>42211</v>
      </c>
      <c r="AJ7" s="318">
        <f t="shared" si="1"/>
        <v>42218</v>
      </c>
      <c r="AK7" s="318">
        <f t="shared" si="1"/>
        <v>42225</v>
      </c>
      <c r="AL7" s="318">
        <f t="shared" ref="AL7:BE7" si="2">("1/1/"&amp; ANNEE_EN_COURS)-0-WEEKDAY("1/1/"&amp;ANNEE_EN_COURS,2)+7*AL$5</f>
        <v>42232</v>
      </c>
      <c r="AM7" s="318">
        <f t="shared" si="2"/>
        <v>42239</v>
      </c>
      <c r="AN7" s="318">
        <f t="shared" si="2"/>
        <v>42246</v>
      </c>
      <c r="AO7" s="318">
        <f t="shared" si="2"/>
        <v>42253</v>
      </c>
      <c r="AP7" s="318">
        <f t="shared" si="2"/>
        <v>42260</v>
      </c>
      <c r="AQ7" s="318">
        <f t="shared" si="2"/>
        <v>42267</v>
      </c>
      <c r="AR7" s="318">
        <f t="shared" si="2"/>
        <v>42274</v>
      </c>
      <c r="AS7" s="318">
        <f t="shared" si="2"/>
        <v>42281</v>
      </c>
      <c r="AT7" s="318">
        <f t="shared" si="2"/>
        <v>42288</v>
      </c>
      <c r="AU7" s="318">
        <f t="shared" si="2"/>
        <v>42295</v>
      </c>
      <c r="AV7" s="318">
        <f t="shared" si="2"/>
        <v>42302</v>
      </c>
      <c r="AW7" s="318">
        <f t="shared" si="2"/>
        <v>42309</v>
      </c>
      <c r="AX7" s="318">
        <f t="shared" si="2"/>
        <v>42316</v>
      </c>
      <c r="AY7" s="318">
        <f t="shared" si="2"/>
        <v>42323</v>
      </c>
      <c r="AZ7" s="318">
        <f t="shared" si="2"/>
        <v>42330</v>
      </c>
      <c r="BA7" s="318">
        <f t="shared" si="2"/>
        <v>42337</v>
      </c>
      <c r="BB7" s="318">
        <f t="shared" si="2"/>
        <v>42344</v>
      </c>
      <c r="BC7" s="318">
        <f t="shared" si="2"/>
        <v>42351</v>
      </c>
      <c r="BD7" s="318">
        <f t="shared" si="2"/>
        <v>42358</v>
      </c>
      <c r="BE7" s="318">
        <f t="shared" si="2"/>
        <v>42365</v>
      </c>
    </row>
    <row r="8" spans="1:57" ht="14.25" thickTop="1" thickBot="1">
      <c r="E8" s="319" t="s">
        <v>92</v>
      </c>
      <c r="F8" s="319"/>
      <c r="G8" s="319"/>
      <c r="H8" s="319"/>
      <c r="I8" s="319"/>
      <c r="J8" s="319"/>
      <c r="K8" s="319"/>
      <c r="L8" s="319"/>
      <c r="M8" s="319"/>
      <c r="N8" s="319">
        <v>8000</v>
      </c>
      <c r="O8" s="319"/>
      <c r="P8" s="319"/>
      <c r="Q8" s="319"/>
      <c r="R8" s="319"/>
      <c r="S8" s="319"/>
      <c r="T8" s="319"/>
      <c r="U8" s="319"/>
      <c r="V8" s="319"/>
      <c r="W8" s="319"/>
      <c r="X8" s="319"/>
      <c r="Y8" s="319"/>
      <c r="Z8" s="319"/>
      <c r="AA8" s="319"/>
      <c r="AB8" s="319"/>
      <c r="AC8" s="319">
        <v>8000</v>
      </c>
      <c r="AD8" s="319"/>
      <c r="AE8" s="319"/>
      <c r="AF8" s="319"/>
      <c r="AG8" s="319"/>
      <c r="AH8" s="319"/>
      <c r="AI8" s="319"/>
      <c r="AJ8" s="319"/>
      <c r="AK8" s="319"/>
      <c r="AL8" s="319"/>
      <c r="AM8" s="319">
        <v>20000</v>
      </c>
      <c r="AN8" s="319"/>
      <c r="AO8" s="319"/>
      <c r="AP8" s="319"/>
      <c r="AQ8" s="319"/>
      <c r="AR8" s="319"/>
      <c r="AS8" s="319"/>
      <c r="AT8" s="319"/>
      <c r="AU8" s="319"/>
      <c r="AV8" s="319"/>
      <c r="AW8" s="319"/>
      <c r="AX8" s="319"/>
      <c r="AY8" s="319"/>
      <c r="AZ8" s="319"/>
      <c r="BA8" s="319"/>
      <c r="BB8" s="319"/>
      <c r="BC8" s="319"/>
      <c r="BD8" s="319"/>
      <c r="BE8" s="319"/>
    </row>
    <row r="9" spans="1:57" ht="14.25" thickTop="1" thickBot="1">
      <c r="E9" s="323" t="s">
        <v>91</v>
      </c>
      <c r="F9" s="323"/>
      <c r="G9" s="323"/>
      <c r="H9" s="323"/>
      <c r="I9" s="323"/>
      <c r="J9" s="323"/>
      <c r="K9" s="323"/>
      <c r="L9" s="323"/>
      <c r="M9" s="323"/>
      <c r="N9" s="323">
        <v>162000</v>
      </c>
      <c r="O9" s="323"/>
      <c r="P9" s="323"/>
      <c r="Q9" s="323"/>
      <c r="R9" s="323"/>
      <c r="S9" s="323"/>
      <c r="T9" s="323"/>
      <c r="U9" s="323"/>
      <c r="V9" s="323"/>
      <c r="W9" s="323"/>
      <c r="X9" s="323"/>
      <c r="Y9" s="323"/>
      <c r="Z9" s="323"/>
      <c r="AA9" s="323"/>
      <c r="AB9" s="323"/>
      <c r="AC9" s="323">
        <v>200000</v>
      </c>
      <c r="AD9" s="323"/>
      <c r="AE9" s="323"/>
      <c r="AF9" s="323"/>
      <c r="AG9" s="323"/>
      <c r="AH9" s="323"/>
      <c r="AI9" s="323"/>
      <c r="AJ9" s="323"/>
      <c r="AK9" s="323"/>
      <c r="AL9" s="323"/>
      <c r="AM9" s="323">
        <v>400000</v>
      </c>
      <c r="AN9" s="323"/>
      <c r="AO9" s="323"/>
      <c r="AP9" s="323"/>
      <c r="AQ9" s="323"/>
      <c r="AR9" s="323"/>
      <c r="AS9" s="323"/>
      <c r="AT9" s="323"/>
      <c r="AU9" s="323"/>
      <c r="AV9" s="323"/>
      <c r="AW9" s="323"/>
      <c r="AX9" s="323"/>
      <c r="AY9" s="323"/>
      <c r="AZ9" s="323"/>
      <c r="BA9" s="323"/>
      <c r="BB9" s="323"/>
      <c r="BC9" s="323"/>
      <c r="BD9" s="323"/>
      <c r="BE9" s="323"/>
    </row>
    <row r="10" spans="1:57" ht="14.25" thickTop="1" thickBot="1">
      <c r="E10" s="342" t="s">
        <v>116</v>
      </c>
      <c r="F10" s="342"/>
      <c r="G10" s="342"/>
      <c r="H10" s="342"/>
      <c r="I10" s="342"/>
      <c r="J10" s="342"/>
      <c r="K10" s="342"/>
      <c r="L10" s="342"/>
      <c r="M10" s="342"/>
      <c r="N10" s="342"/>
      <c r="O10" s="342"/>
      <c r="P10" s="342"/>
      <c r="Q10" s="342"/>
      <c r="R10" s="342"/>
      <c r="S10" s="342"/>
      <c r="T10" s="342"/>
      <c r="U10" s="342"/>
      <c r="V10" s="342"/>
      <c r="W10" s="342"/>
      <c r="X10" s="342"/>
      <c r="Y10" s="342"/>
      <c r="Z10" s="342"/>
      <c r="AA10" s="342"/>
      <c r="AB10" s="342"/>
      <c r="AC10" s="342"/>
      <c r="AD10" s="342"/>
      <c r="AE10" s="342"/>
      <c r="AF10" s="342"/>
      <c r="AG10" s="342"/>
      <c r="AH10" s="342"/>
      <c r="AI10" s="342"/>
      <c r="AJ10" s="342"/>
      <c r="AK10" s="342"/>
      <c r="AL10" s="342"/>
      <c r="AM10" s="342"/>
      <c r="AN10" s="342"/>
      <c r="AO10" s="342"/>
      <c r="AP10" s="342"/>
      <c r="AQ10" s="342"/>
      <c r="AR10" s="342"/>
      <c r="AS10" s="342"/>
      <c r="AT10" s="342"/>
      <c r="AU10" s="342"/>
      <c r="AV10" s="342"/>
      <c r="AW10" s="342"/>
      <c r="AX10" s="342"/>
      <c r="AY10" s="342"/>
      <c r="AZ10" s="342"/>
      <c r="BA10" s="342"/>
      <c r="BB10" s="342"/>
      <c r="BC10" s="342"/>
      <c r="BD10" s="342"/>
      <c r="BE10" s="342"/>
    </row>
    <row r="11" spans="1:57" ht="14.25" thickTop="1" thickBot="1">
      <c r="E11" s="324" t="s">
        <v>93</v>
      </c>
      <c r="F11" s="324">
        <f>+F8+F9</f>
        <v>0</v>
      </c>
      <c r="G11" s="324">
        <f t="shared" ref="G11:BE11" si="3">+G8+G9</f>
        <v>0</v>
      </c>
      <c r="H11" s="324">
        <f t="shared" si="3"/>
        <v>0</v>
      </c>
      <c r="I11" s="324">
        <f t="shared" si="3"/>
        <v>0</v>
      </c>
      <c r="J11" s="324">
        <f t="shared" si="3"/>
        <v>0</v>
      </c>
      <c r="K11" s="324">
        <f t="shared" si="3"/>
        <v>0</v>
      </c>
      <c r="L11" s="324">
        <f t="shared" si="3"/>
        <v>0</v>
      </c>
      <c r="M11" s="324">
        <f t="shared" si="3"/>
        <v>0</v>
      </c>
      <c r="N11" s="324">
        <f t="shared" si="3"/>
        <v>170000</v>
      </c>
      <c r="O11" s="324">
        <f t="shared" si="3"/>
        <v>0</v>
      </c>
      <c r="P11" s="324">
        <f t="shared" si="3"/>
        <v>0</v>
      </c>
      <c r="Q11" s="324">
        <f t="shared" si="3"/>
        <v>0</v>
      </c>
      <c r="R11" s="324">
        <f t="shared" si="3"/>
        <v>0</v>
      </c>
      <c r="S11" s="324">
        <f t="shared" si="3"/>
        <v>0</v>
      </c>
      <c r="T11" s="324">
        <f t="shared" si="3"/>
        <v>0</v>
      </c>
      <c r="U11" s="324">
        <f t="shared" si="3"/>
        <v>0</v>
      </c>
      <c r="V11" s="324">
        <f t="shared" si="3"/>
        <v>0</v>
      </c>
      <c r="W11" s="324">
        <f t="shared" si="3"/>
        <v>0</v>
      </c>
      <c r="X11" s="324">
        <f t="shared" si="3"/>
        <v>0</v>
      </c>
      <c r="Y11" s="324">
        <f t="shared" si="3"/>
        <v>0</v>
      </c>
      <c r="Z11" s="324">
        <f t="shared" si="3"/>
        <v>0</v>
      </c>
      <c r="AA11" s="324">
        <f t="shared" si="3"/>
        <v>0</v>
      </c>
      <c r="AB11" s="324">
        <f t="shared" si="3"/>
        <v>0</v>
      </c>
      <c r="AC11" s="324">
        <f t="shared" si="3"/>
        <v>208000</v>
      </c>
      <c r="AD11" s="324">
        <f t="shared" si="3"/>
        <v>0</v>
      </c>
      <c r="AE11" s="324">
        <f t="shared" si="3"/>
        <v>0</v>
      </c>
      <c r="AF11" s="324">
        <f t="shared" si="3"/>
        <v>0</v>
      </c>
      <c r="AG11" s="324">
        <f t="shared" si="3"/>
        <v>0</v>
      </c>
      <c r="AH11" s="324">
        <f t="shared" si="3"/>
        <v>0</v>
      </c>
      <c r="AI11" s="324">
        <f t="shared" si="3"/>
        <v>0</v>
      </c>
      <c r="AJ11" s="324">
        <f t="shared" si="3"/>
        <v>0</v>
      </c>
      <c r="AK11" s="324">
        <f t="shared" si="3"/>
        <v>0</v>
      </c>
      <c r="AL11" s="324">
        <f t="shared" si="3"/>
        <v>0</v>
      </c>
      <c r="AM11" s="324">
        <f t="shared" si="3"/>
        <v>420000</v>
      </c>
      <c r="AN11" s="324">
        <f t="shared" si="3"/>
        <v>0</v>
      </c>
      <c r="AO11" s="324">
        <f t="shared" si="3"/>
        <v>0</v>
      </c>
      <c r="AP11" s="324">
        <f t="shared" si="3"/>
        <v>0</v>
      </c>
      <c r="AQ11" s="324">
        <f t="shared" si="3"/>
        <v>0</v>
      </c>
      <c r="AR11" s="324">
        <f t="shared" si="3"/>
        <v>0</v>
      </c>
      <c r="AS11" s="324">
        <f t="shared" si="3"/>
        <v>0</v>
      </c>
      <c r="AT11" s="324">
        <f t="shared" si="3"/>
        <v>0</v>
      </c>
      <c r="AU11" s="324">
        <f t="shared" si="3"/>
        <v>0</v>
      </c>
      <c r="AV11" s="324">
        <f t="shared" si="3"/>
        <v>0</v>
      </c>
      <c r="AW11" s="324">
        <f t="shared" si="3"/>
        <v>0</v>
      </c>
      <c r="AX11" s="324">
        <f t="shared" si="3"/>
        <v>0</v>
      </c>
      <c r="AY11" s="324">
        <f t="shared" si="3"/>
        <v>0</v>
      </c>
      <c r="AZ11" s="324">
        <f t="shared" si="3"/>
        <v>0</v>
      </c>
      <c r="BA11" s="324">
        <f t="shared" si="3"/>
        <v>0</v>
      </c>
      <c r="BB11" s="324">
        <f t="shared" si="3"/>
        <v>0</v>
      </c>
      <c r="BC11" s="324">
        <f t="shared" si="3"/>
        <v>0</v>
      </c>
      <c r="BD11" s="324">
        <f t="shared" si="3"/>
        <v>0</v>
      </c>
      <c r="BE11" s="324">
        <f t="shared" si="3"/>
        <v>0</v>
      </c>
    </row>
    <row r="12" spans="1:57" ht="13.5" thickTop="1"/>
  </sheetData>
  <mergeCells count="1">
    <mergeCell ref="A1:D1"/>
  </mergeCells>
  <dataValidations count="1">
    <dataValidation type="list" allowBlank="1" showInputMessage="1" showErrorMessage="1" sqref="D3">
      <formula1>"2013,2014,2015,2016,2017,2018,2019,2020"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Suivi trésorerie</vt:lpstr>
      <vt:lpstr>Tableau de bord liquidité MOIS</vt:lpstr>
      <vt:lpstr>Soldebanque journalier</vt:lpstr>
      <vt:lpstr>Diff Dep-Rec. Semaine</vt:lpstr>
      <vt:lpstr>TVA</vt:lpstr>
      <vt:lpstr>ANNEE_EN_COURS</vt:lpstr>
      <vt:lpstr>Année2015</vt:lpstr>
      <vt:lpstr>Annéebudg</vt:lpstr>
      <vt:lpstr>'Suivi trésorerie'!Impression_des_titres</vt:lpstr>
      <vt:lpstr>RatioCT</vt:lpstr>
      <vt:lpstr>'Suivi trésorerie'!Zone_d_impression</vt:lpstr>
      <vt:lpstr>'Tableau de bord liquidité MOIS'!Zone_d_impression</vt:lpstr>
    </vt:vector>
  </TitlesOfParts>
  <Company>Conseil Général de l'Eure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Camu</dc:creator>
  <cp:lastModifiedBy>Eure Numérique</cp:lastModifiedBy>
  <cp:lastPrinted>2015-09-08T12:29:48Z</cp:lastPrinted>
  <dcterms:created xsi:type="dcterms:W3CDTF">2014-01-16T13:11:18Z</dcterms:created>
  <dcterms:modified xsi:type="dcterms:W3CDTF">2015-11-18T15:38:52Z</dcterms:modified>
</cp:coreProperties>
</file>