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vigan\Desktop\"/>
    </mc:Choice>
  </mc:AlternateContent>
  <xr:revisionPtr revIDLastSave="0" documentId="8_{621D51C5-61DF-48A9-BCC5-3AE7E640E5F9}" xr6:coauthVersionLast="44" xr6:coauthVersionMax="44" xr10:uidLastSave="{00000000-0000-0000-0000-000000000000}"/>
  <bookViews>
    <workbookView xWindow="-106" yWindow="-106" windowWidth="24788" windowHeight="13584" xr2:uid="{AEAA671A-3295-4E58-A65E-500B0602DE1F}"/>
  </bookViews>
  <sheets>
    <sheet name="Feuil1" sheetId="1" r:id="rId1"/>
  </sheets>
  <definedNames>
    <definedName name="Code">Tableau1[[#All],[Clé]]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7" i="1" l="1"/>
  <c r="N17" i="1" s="1"/>
  <c r="L16" i="1"/>
  <c r="N16" i="1" s="1"/>
  <c r="L15" i="1"/>
  <c r="N15" i="1" s="1"/>
  <c r="L14" i="1"/>
  <c r="N14" i="1" s="1"/>
  <c r="L13" i="1"/>
  <c r="N13" i="1" s="1"/>
  <c r="L7" i="1" l="1"/>
  <c r="L12" i="1" l="1"/>
  <c r="L11" i="1"/>
  <c r="N11" i="1" s="1"/>
  <c r="L10" i="1"/>
  <c r="N10" i="1" s="1"/>
  <c r="L9" i="1"/>
  <c r="L8" i="1"/>
  <c r="N7" i="1"/>
  <c r="L6" i="1"/>
  <c r="N6" i="1" s="1"/>
  <c r="L5" i="1"/>
  <c r="L4" i="1"/>
  <c r="L3" i="1"/>
  <c r="N4" i="1" l="1"/>
  <c r="N9" i="1"/>
  <c r="N12" i="1"/>
  <c r="N8" i="1"/>
  <c r="N5" i="1"/>
  <c r="N3" i="1"/>
  <c r="O1" i="1"/>
  <c r="E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Vigan, Morel</author>
  </authors>
  <commentList>
    <comment ref="O2" authorId="0" shapeId="0" xr:uid="{13F18E96-B05F-442C-A4E9-0C82BE4D05B7}">
      <text>
        <r>
          <rPr>
            <sz val="9"/>
            <color indexed="81"/>
            <rFont val="Tahoma"/>
            <charset val="1"/>
          </rPr>
          <t xml:space="preserve">Dans cette colonne doit se reporter pour chaque code présent en colonne A
Tous les montants qui viennent a partir de la date la plus récente reportée en colonne E (Colonne dates sorties) et ce pour chaque code pris différment
</t>
        </r>
      </text>
    </comment>
  </commentList>
</comments>
</file>

<file path=xl/sharedStrings.xml><?xml version="1.0" encoding="utf-8"?>
<sst xmlns="http://schemas.openxmlformats.org/spreadsheetml/2006/main" count="33" uniqueCount="21">
  <si>
    <t>Clé</t>
  </si>
  <si>
    <t>Montant Intial</t>
  </si>
  <si>
    <t>Entrée</t>
  </si>
  <si>
    <t>Dates entrées</t>
  </si>
  <si>
    <t>Dates sorties</t>
  </si>
  <si>
    <t>Sorties</t>
  </si>
  <si>
    <t>Montant Net</t>
  </si>
  <si>
    <t>Date d'arrêté</t>
  </si>
  <si>
    <t>Base</t>
  </si>
  <si>
    <t>Durée</t>
  </si>
  <si>
    <t xml:space="preserve">Taux </t>
  </si>
  <si>
    <t xml:space="preserve">Calcul 1
</t>
  </si>
  <si>
    <t>Paramètres</t>
  </si>
  <si>
    <t xml:space="preserve">Clé :
</t>
  </si>
  <si>
    <t>Colonne1</t>
  </si>
  <si>
    <t>Colonne2</t>
  </si>
  <si>
    <t>M0M01</t>
  </si>
  <si>
    <t>M0M02</t>
  </si>
  <si>
    <t>Résultat Attendu dans cette colonne2</t>
  </si>
  <si>
    <t>Résultat donné par votre Macro</t>
  </si>
  <si>
    <t>M0M03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</si>
</sst>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11"/>
      <color rgb="FFFFFF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0" xfId="1" applyNumberFormat="1" applyFont="1"/>
    <xf numFmtId="14" fontId="0" fillId="0" borderId="0" xfId="0" applyNumberFormat="1"/>
    <xf numFmtId="0" fontId="0" fillId="0" borderId="0" xfId="0" applyAlignment="1">
      <alignment horizontal="center" vertical="center" wrapText="1"/>
    </xf>
    <xf numFmtId="43" fontId="0" fillId="0" borderId="0" xfId="1" applyFont="1"/>
    <xf numFmtId="0" fontId="3" fillId="2" borderId="1" xfId="0" applyFont="1" applyFill="1" applyBorder="1"/>
    <xf numFmtId="14" fontId="0" fillId="3" borderId="2" xfId="0" applyNumberFormat="1" applyFill="1" applyBorder="1"/>
    <xf numFmtId="0" fontId="0" fillId="3" borderId="2" xfId="0" applyFill="1" applyBorder="1"/>
    <xf numFmtId="0" fontId="0" fillId="3" borderId="2" xfId="0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/>
    </xf>
    <xf numFmtId="164" fontId="0" fillId="4" borderId="0" xfId="1" applyNumberFormat="1" applyFont="1" applyFill="1"/>
  </cellXfs>
  <cellStyles count="2">
    <cellStyle name="Milliers" xfId="1" builtinId="3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56CA40-60FA-40D3-8519-BBC53BD4DBD1}" name="Tableau1" displayName="Tableau1" ref="A2:P20" totalsRowShown="0" headerRowDxfId="15" dataDxfId="14" tableBorderDxfId="13" dataCellStyle="Milliers">
  <autoFilter ref="A2:P20" xr:uid="{2E56CA40-60FA-40D3-8519-BBC53BD4DBD1}"/>
  <tableColumns count="16">
    <tableColumn id="1" xr3:uid="{1E5B6D47-9A14-4186-812B-193E749BB2DB}" name="Clé"/>
    <tableColumn id="2" xr3:uid="{8E2C748B-DF90-4183-BEC7-4F1BDE3748C1}" name="Montant Intial" dataDxfId="12" dataCellStyle="Milliers"/>
    <tableColumn id="3" xr3:uid="{963C5713-3053-440A-AD34-7864F2198273}" name="Dates entrées" dataDxfId="11"/>
    <tableColumn id="4" xr3:uid="{E6CB657C-D39D-46D4-80EE-9A6877B58F34}" name="Entrée" dataDxfId="10" dataCellStyle="Milliers"/>
    <tableColumn id="5" xr3:uid="{11D87AFB-55FF-4DB8-8580-8A7318C415A0}" name="Dates sorties" dataDxfId="9"/>
    <tableColumn id="6" xr3:uid="{7DF515DD-96EB-413C-AB52-0BDEDD0408C3}" name="Colonne1" dataDxfId="8" dataCellStyle="Milliers"/>
    <tableColumn id="7" xr3:uid="{F2496839-918A-495F-8A3D-2F7BBA8A5EBC}" name="Sorties" dataDxfId="7" dataCellStyle="Milliers"/>
    <tableColumn id="8" xr3:uid="{1D48EE27-31C3-49EE-91B2-9455B51953DB}" name="Montant Net" dataDxfId="6" dataCellStyle="Milliers"/>
    <tableColumn id="9" xr3:uid="{99225B51-511E-46AB-9C89-6DFAE4C850E5}" name="Colonne2" dataDxfId="5" dataCellStyle="Milliers"/>
    <tableColumn id="10" xr3:uid="{3E74445A-2B87-439F-B8E2-37DF323FC7D4}" name="Date d'arrêté"/>
    <tableColumn id="11" xr3:uid="{08BA3EAF-7315-4F17-8451-E2BB3C8F9408}" name="Base"/>
    <tableColumn id="12" xr3:uid="{07C63BF2-C0F6-4477-9DF0-00FA6B750A6E}" name="Durée" dataDxfId="4" dataCellStyle="Milliers"/>
    <tableColumn id="13" xr3:uid="{9A866B49-42AF-47A6-B764-FB6B5F8F7D0B}" name="Taux " dataDxfId="3" dataCellStyle="Milliers"/>
    <tableColumn id="14" xr3:uid="{C2B41150-F66D-413F-9613-0625BABF2B85}" name="Calcul 1_x000a_" dataDxfId="2" dataCellStyle="Milliers"/>
    <tableColumn id="15" xr3:uid="{70DD2459-07C2-49FB-8DFA-096FCC260CDE}" name="Résultat donné par votre Macro" dataDxfId="1" dataCellStyle="Milliers"/>
    <tableColumn id="16" xr3:uid="{630F65DC-7F87-4727-8E25-F926971BB586}" name="Résultat Attendu dans cette colonne2" dataDxfId="0" dataCellStyle="Milli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3940D-0848-4F01-94A2-A49827DC1CED}">
  <sheetPr codeName="Feuil2"/>
  <dimension ref="A1:P23"/>
  <sheetViews>
    <sheetView tabSelected="1" topLeftCell="E1" workbookViewId="0">
      <selection activeCell="L24" sqref="L24"/>
    </sheetView>
  </sheetViews>
  <sheetFormatPr baseColWidth="10" defaultRowHeight="14.4" x14ac:dyDescent="0.35"/>
  <cols>
    <col min="2" max="2" width="15.83203125" customWidth="1"/>
    <col min="3" max="3" width="15.4140625" customWidth="1"/>
    <col min="4" max="4" width="13.1640625" bestFit="1" customWidth="1"/>
    <col min="5" max="5" width="14.58203125" customWidth="1"/>
    <col min="6" max="6" width="11.58203125" customWidth="1"/>
    <col min="8" max="8" width="14.58203125" customWidth="1"/>
    <col min="9" max="9" width="11.58203125" customWidth="1"/>
    <col min="10" max="10" width="14.83203125" customWidth="1"/>
    <col min="14" max="14" width="11.75" bestFit="1" customWidth="1"/>
    <col min="15" max="15" width="18.6640625" customWidth="1"/>
    <col min="16" max="16" width="20.08203125" customWidth="1"/>
  </cols>
  <sheetData>
    <row r="1" spans="1:16" ht="27.75" customHeight="1" x14ac:dyDescent="0.35">
      <c r="A1" s="5" t="s">
        <v>12</v>
      </c>
      <c r="B1" s="6">
        <v>44197</v>
      </c>
      <c r="C1" s="6">
        <v>44377</v>
      </c>
      <c r="D1" s="7"/>
      <c r="E1" s="6">
        <f>MAX(E3:E20)</f>
        <v>44316</v>
      </c>
      <c r="F1" s="7"/>
      <c r="G1" s="7"/>
      <c r="H1" s="7"/>
      <c r="I1" s="7"/>
      <c r="J1" s="7"/>
      <c r="K1" s="7"/>
      <c r="L1" s="7"/>
      <c r="M1" s="7"/>
      <c r="N1" s="8" t="s">
        <v>13</v>
      </c>
      <c r="O1" s="9" t="str">
        <f>A3</f>
        <v>M0M01</v>
      </c>
    </row>
    <row r="2" spans="1:16" ht="28.8" x14ac:dyDescent="0.35">
      <c r="A2" t="s">
        <v>0</v>
      </c>
      <c r="B2" t="s">
        <v>1</v>
      </c>
      <c r="C2" t="s">
        <v>3</v>
      </c>
      <c r="D2" t="s">
        <v>2</v>
      </c>
      <c r="E2" t="s">
        <v>4</v>
      </c>
      <c r="F2" t="s">
        <v>14</v>
      </c>
      <c r="G2" t="s">
        <v>5</v>
      </c>
      <c r="H2" t="s">
        <v>6</v>
      </c>
      <c r="I2" t="s">
        <v>15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19</v>
      </c>
      <c r="P2" s="3" t="s">
        <v>18</v>
      </c>
    </row>
    <row r="3" spans="1:16" x14ac:dyDescent="0.35">
      <c r="A3" t="s">
        <v>16</v>
      </c>
      <c r="B3" s="1">
        <v>0</v>
      </c>
      <c r="C3" s="2">
        <v>44019</v>
      </c>
      <c r="D3" s="1">
        <v>5650000000</v>
      </c>
      <c r="F3" s="1"/>
      <c r="G3" s="1"/>
      <c r="H3" s="1">
        <v>5650000000</v>
      </c>
      <c r="I3" s="1">
        <v>0</v>
      </c>
      <c r="K3">
        <v>360</v>
      </c>
      <c r="L3" s="1">
        <f t="shared" ref="L3:L6" si="0">ABS(MAX($B$1,J3,C4,E3)-MAX(C3,E4,$B$1,E3))</f>
        <v>0</v>
      </c>
      <c r="M3" s="4">
        <v>7.5</v>
      </c>
      <c r="N3" s="1">
        <f t="shared" ref="N3:N7" si="1">IFERROR((H3*M3*L3)/(K3*100),0)</f>
        <v>0</v>
      </c>
      <c r="O3" s="1">
        <v>0</v>
      </c>
      <c r="P3" s="10"/>
    </row>
    <row r="4" spans="1:16" x14ac:dyDescent="0.35">
      <c r="A4" t="s">
        <v>16</v>
      </c>
      <c r="B4" s="1">
        <v>5650000000</v>
      </c>
      <c r="C4" s="2">
        <v>44105</v>
      </c>
      <c r="D4" s="1">
        <v>1350000000</v>
      </c>
      <c r="F4" s="1"/>
      <c r="G4" s="1"/>
      <c r="H4" s="1">
        <v>7000000000</v>
      </c>
      <c r="I4" s="1">
        <v>0</v>
      </c>
      <c r="K4">
        <v>360</v>
      </c>
      <c r="L4" s="1">
        <f t="shared" si="0"/>
        <v>0</v>
      </c>
      <c r="M4" s="4">
        <v>7.5</v>
      </c>
      <c r="N4" s="1">
        <f t="shared" si="1"/>
        <v>0</v>
      </c>
      <c r="O4" s="1">
        <v>0</v>
      </c>
      <c r="P4" s="10"/>
    </row>
    <row r="5" spans="1:16" x14ac:dyDescent="0.35">
      <c r="A5" t="s">
        <v>16</v>
      </c>
      <c r="B5" s="1">
        <v>7000000000</v>
      </c>
      <c r="D5" s="1"/>
      <c r="E5" s="2">
        <v>44161</v>
      </c>
      <c r="F5" s="1">
        <v>51415000</v>
      </c>
      <c r="G5" s="1">
        <v>51415000</v>
      </c>
      <c r="H5" s="1">
        <v>6948585000</v>
      </c>
      <c r="I5" s="1">
        <v>0</v>
      </c>
      <c r="K5">
        <v>360</v>
      </c>
      <c r="L5" s="1">
        <f t="shared" si="0"/>
        <v>27</v>
      </c>
      <c r="M5" s="4">
        <v>7.5</v>
      </c>
      <c r="N5" s="1">
        <f t="shared" si="1"/>
        <v>39085790.625</v>
      </c>
      <c r="O5" s="1"/>
      <c r="P5" s="10"/>
    </row>
    <row r="6" spans="1:16" x14ac:dyDescent="0.35">
      <c r="A6" t="s">
        <v>16</v>
      </c>
      <c r="B6" s="1">
        <v>6948585000</v>
      </c>
      <c r="D6" s="1"/>
      <c r="E6" s="2">
        <v>44224</v>
      </c>
      <c r="F6" s="1">
        <v>3255000</v>
      </c>
      <c r="G6" s="1">
        <v>3255000</v>
      </c>
      <c r="H6" s="1">
        <v>6945330000</v>
      </c>
      <c r="I6" s="1">
        <v>0</v>
      </c>
      <c r="K6">
        <v>360</v>
      </c>
      <c r="L6" s="1">
        <f t="shared" si="0"/>
        <v>92</v>
      </c>
      <c r="M6" s="4">
        <v>7.5</v>
      </c>
      <c r="N6" s="1">
        <f>IFERROR((H6*M6*L6)/(K6*100),0)</f>
        <v>133118825</v>
      </c>
      <c r="O6" s="1"/>
      <c r="P6" s="10"/>
    </row>
    <row r="7" spans="1:16" x14ac:dyDescent="0.35">
      <c r="A7" t="s">
        <v>16</v>
      </c>
      <c r="B7" s="1">
        <v>6945330000</v>
      </c>
      <c r="D7" s="1"/>
      <c r="E7" s="2">
        <v>44316</v>
      </c>
      <c r="F7" s="1">
        <v>98544445</v>
      </c>
      <c r="G7" s="1">
        <v>98544445</v>
      </c>
      <c r="H7" s="1">
        <v>6846785555</v>
      </c>
      <c r="I7" s="1">
        <v>0</v>
      </c>
      <c r="J7" s="2">
        <v>44377</v>
      </c>
      <c r="K7">
        <v>360</v>
      </c>
      <c r="L7" s="1">
        <f>ABS(MAX($B$1,J7,C8,E7)-MAX(C7,E8,$B$1,E7))</f>
        <v>61</v>
      </c>
      <c r="M7" s="4">
        <v>7.5</v>
      </c>
      <c r="N7" s="1">
        <f t="shared" si="1"/>
        <v>87011233.094791666</v>
      </c>
      <c r="O7" s="1"/>
      <c r="P7" s="10">
        <v>87011233.094791666</v>
      </c>
    </row>
    <row r="8" spans="1:16" x14ac:dyDescent="0.35">
      <c r="A8" t="s">
        <v>17</v>
      </c>
      <c r="B8" s="1">
        <v>0</v>
      </c>
      <c r="C8" s="2">
        <v>44019</v>
      </c>
      <c r="D8" s="1">
        <v>5650000000</v>
      </c>
      <c r="F8" s="1"/>
      <c r="G8" s="1"/>
      <c r="H8" s="1">
        <v>5650000000</v>
      </c>
      <c r="I8" s="1">
        <v>0</v>
      </c>
      <c r="K8">
        <v>360</v>
      </c>
      <c r="L8" s="1">
        <f t="shared" ref="L8:L12" si="2">ABS(MAX($B$1,J8,C9,E8)-MAX(C8,E9,$B$1,E8))</f>
        <v>0</v>
      </c>
      <c r="M8" s="4">
        <v>8</v>
      </c>
      <c r="N8" s="1">
        <f t="shared" ref="N8:N12" si="3">IFERROR((H8*M8*L8)/(K8*100),0)</f>
        <v>0</v>
      </c>
      <c r="O8" s="1">
        <v>0</v>
      </c>
      <c r="P8" s="10"/>
    </row>
    <row r="9" spans="1:16" x14ac:dyDescent="0.35">
      <c r="A9" t="s">
        <v>17</v>
      </c>
      <c r="B9" s="1">
        <v>5650000000</v>
      </c>
      <c r="C9" s="2">
        <v>44105</v>
      </c>
      <c r="D9" s="1">
        <v>1350000000</v>
      </c>
      <c r="F9" s="1"/>
      <c r="G9" s="1"/>
      <c r="H9" s="1">
        <v>7000000000</v>
      </c>
      <c r="I9" s="1">
        <v>0</v>
      </c>
      <c r="K9">
        <v>360</v>
      </c>
      <c r="L9" s="1">
        <f t="shared" si="2"/>
        <v>0</v>
      </c>
      <c r="M9" s="4">
        <v>8</v>
      </c>
      <c r="N9" s="1">
        <f t="shared" si="3"/>
        <v>0</v>
      </c>
      <c r="O9" s="1">
        <v>0</v>
      </c>
      <c r="P9" s="10"/>
    </row>
    <row r="10" spans="1:16" x14ac:dyDescent="0.35">
      <c r="A10" t="s">
        <v>17</v>
      </c>
      <c r="B10" s="1">
        <v>7000000000</v>
      </c>
      <c r="D10" s="1"/>
      <c r="E10" s="2">
        <v>44161</v>
      </c>
      <c r="F10" s="1">
        <v>51415000</v>
      </c>
      <c r="G10" s="1">
        <v>51415000</v>
      </c>
      <c r="H10" s="1">
        <v>6948585000</v>
      </c>
      <c r="I10" s="1">
        <v>0</v>
      </c>
      <c r="K10">
        <v>360</v>
      </c>
      <c r="L10" s="1">
        <f t="shared" si="2"/>
        <v>27</v>
      </c>
      <c r="M10" s="4">
        <v>8</v>
      </c>
      <c r="N10" s="1">
        <f t="shared" si="3"/>
        <v>41691510</v>
      </c>
      <c r="O10" s="1"/>
      <c r="P10" s="10"/>
    </row>
    <row r="11" spans="1:16" x14ac:dyDescent="0.35">
      <c r="A11" t="s">
        <v>17</v>
      </c>
      <c r="B11" s="1">
        <v>6948585000</v>
      </c>
      <c r="D11" s="1"/>
      <c r="E11" s="2">
        <v>44224</v>
      </c>
      <c r="F11" s="1">
        <v>3255000</v>
      </c>
      <c r="G11" s="1">
        <v>3255000</v>
      </c>
      <c r="H11" s="1">
        <v>6945330000</v>
      </c>
      <c r="I11" s="1">
        <v>0</v>
      </c>
      <c r="K11">
        <v>360</v>
      </c>
      <c r="L11" s="1">
        <f t="shared" si="2"/>
        <v>92</v>
      </c>
      <c r="M11" s="4">
        <v>8</v>
      </c>
      <c r="N11" s="1">
        <f t="shared" si="3"/>
        <v>141993413.33333334</v>
      </c>
      <c r="O11" s="1"/>
      <c r="P11" s="10"/>
    </row>
    <row r="12" spans="1:16" x14ac:dyDescent="0.35">
      <c r="A12" t="s">
        <v>17</v>
      </c>
      <c r="B12" s="1">
        <v>6945330000</v>
      </c>
      <c r="D12" s="1"/>
      <c r="E12" s="2">
        <v>44316</v>
      </c>
      <c r="F12" s="1">
        <v>98544445</v>
      </c>
      <c r="G12" s="1">
        <v>98544445</v>
      </c>
      <c r="H12" s="1">
        <v>6846785555</v>
      </c>
      <c r="I12" s="1">
        <v>0</v>
      </c>
      <c r="J12" s="2">
        <v>44377</v>
      </c>
      <c r="K12">
        <v>360</v>
      </c>
      <c r="L12" s="1">
        <f t="shared" si="2"/>
        <v>61</v>
      </c>
      <c r="M12" s="4">
        <v>8</v>
      </c>
      <c r="N12" s="1">
        <f t="shared" si="3"/>
        <v>92811981.967777774</v>
      </c>
      <c r="O12" s="1"/>
      <c r="P12" s="10">
        <v>92811981.967777774</v>
      </c>
    </row>
    <row r="13" spans="1:16" x14ac:dyDescent="0.35">
      <c r="A13" t="s">
        <v>20</v>
      </c>
      <c r="B13" s="1">
        <v>0</v>
      </c>
      <c r="C13" s="2">
        <v>44019</v>
      </c>
      <c r="D13" s="1">
        <v>5650000000</v>
      </c>
      <c r="F13" s="1"/>
      <c r="G13" s="1"/>
      <c r="H13" s="1">
        <v>5650000000</v>
      </c>
      <c r="I13" s="1">
        <v>0</v>
      </c>
      <c r="K13">
        <v>360</v>
      </c>
      <c r="L13" s="1">
        <f t="shared" ref="L13:L17" si="4">ABS(MAX($B$1,J13,C14,E13)-MAX(C13,E14,$B$1,E13))</f>
        <v>0</v>
      </c>
      <c r="M13" s="4">
        <v>8</v>
      </c>
      <c r="N13" s="1">
        <f t="shared" ref="N13:N17" si="5">IFERROR((H13*M13*L13)/(K13*100),0)</f>
        <v>0</v>
      </c>
      <c r="O13" s="1">
        <v>0</v>
      </c>
      <c r="P13" s="10"/>
    </row>
    <row r="14" spans="1:16" x14ac:dyDescent="0.35">
      <c r="A14" t="s">
        <v>20</v>
      </c>
      <c r="B14" s="1">
        <v>5650000000</v>
      </c>
      <c r="C14" s="2">
        <v>44105</v>
      </c>
      <c r="D14" s="1">
        <v>1350000000</v>
      </c>
      <c r="F14" s="1"/>
      <c r="G14" s="1"/>
      <c r="H14" s="1">
        <v>7000000000</v>
      </c>
      <c r="I14" s="1">
        <v>0</v>
      </c>
      <c r="K14">
        <v>360</v>
      </c>
      <c r="L14" s="1">
        <f t="shared" si="4"/>
        <v>0</v>
      </c>
      <c r="M14" s="4">
        <v>8</v>
      </c>
      <c r="N14" s="1">
        <f t="shared" si="5"/>
        <v>0</v>
      </c>
      <c r="O14" s="1">
        <v>0</v>
      </c>
      <c r="P14" s="10"/>
    </row>
    <row r="15" spans="1:16" x14ac:dyDescent="0.35">
      <c r="A15" t="s">
        <v>20</v>
      </c>
      <c r="B15" s="1">
        <v>7000000000</v>
      </c>
      <c r="D15" s="1"/>
      <c r="E15" s="2">
        <v>44161</v>
      </c>
      <c r="F15" s="1">
        <v>51415000</v>
      </c>
      <c r="G15" s="1">
        <v>51415000</v>
      </c>
      <c r="H15" s="1">
        <v>6948585000</v>
      </c>
      <c r="I15" s="1">
        <v>0</v>
      </c>
      <c r="K15">
        <v>360</v>
      </c>
      <c r="L15" s="1">
        <f t="shared" si="4"/>
        <v>92</v>
      </c>
      <c r="M15" s="4">
        <v>8</v>
      </c>
      <c r="N15" s="1">
        <f t="shared" si="5"/>
        <v>142059960</v>
      </c>
      <c r="O15" s="1"/>
      <c r="P15" s="10"/>
    </row>
    <row r="16" spans="1:16" x14ac:dyDescent="0.35">
      <c r="A16" t="s">
        <v>20</v>
      </c>
      <c r="B16" s="1">
        <v>6948585000</v>
      </c>
      <c r="C16" s="2">
        <v>44316</v>
      </c>
      <c r="D16" s="1">
        <v>2000000000</v>
      </c>
      <c r="E16" s="2">
        <v>44224</v>
      </c>
      <c r="F16" s="1">
        <v>3255000</v>
      </c>
      <c r="G16" s="1">
        <v>3255000</v>
      </c>
      <c r="H16" s="1">
        <v>6945330000</v>
      </c>
      <c r="I16" s="1">
        <v>0</v>
      </c>
      <c r="K16">
        <v>360</v>
      </c>
      <c r="L16" s="1">
        <f t="shared" si="4"/>
        <v>92</v>
      </c>
      <c r="M16" s="4">
        <v>8</v>
      </c>
      <c r="N16" s="1">
        <f t="shared" si="5"/>
        <v>141993413.33333334</v>
      </c>
      <c r="O16" s="1">
        <v>188295613.33333334</v>
      </c>
      <c r="P16" s="10">
        <v>141993413.33333334</v>
      </c>
    </row>
    <row r="17" spans="1:16" x14ac:dyDescent="0.35">
      <c r="A17" t="s">
        <v>20</v>
      </c>
      <c r="B17" s="1">
        <v>6945330000</v>
      </c>
      <c r="D17" s="1"/>
      <c r="E17" s="2"/>
      <c r="F17" s="1">
        <v>98544445</v>
      </c>
      <c r="G17" s="1">
        <v>98544445</v>
      </c>
      <c r="H17" s="1">
        <v>6846785555</v>
      </c>
      <c r="I17" s="1">
        <v>0</v>
      </c>
      <c r="J17" s="2">
        <v>44377</v>
      </c>
      <c r="K17">
        <v>360</v>
      </c>
      <c r="L17" s="1">
        <f t="shared" si="4"/>
        <v>180</v>
      </c>
      <c r="M17" s="4">
        <v>8</v>
      </c>
      <c r="N17" s="1">
        <f>IFERROR((H17*M17*L17)/(K17*100),0)</f>
        <v>273871422.19999999</v>
      </c>
      <c r="O17" s="1"/>
      <c r="P17" s="10">
        <v>273871422.19999999</v>
      </c>
    </row>
    <row r="18" spans="1:16" x14ac:dyDescent="0.35">
      <c r="B18" s="1"/>
      <c r="C18" s="2"/>
      <c r="D18" s="1"/>
      <c r="E18" s="2"/>
      <c r="F18" s="1"/>
      <c r="G18" s="1"/>
      <c r="H18" s="1"/>
      <c r="I18" s="1"/>
      <c r="L18" s="1"/>
      <c r="M18" s="4"/>
      <c r="N18" s="1"/>
      <c r="O18" s="1"/>
      <c r="P18" s="1"/>
    </row>
    <row r="19" spans="1:16" x14ac:dyDescent="0.35">
      <c r="B19" s="1"/>
      <c r="C19" s="2"/>
      <c r="D19" s="1"/>
      <c r="E19" s="2"/>
      <c r="F19" s="1"/>
      <c r="G19" s="1"/>
      <c r="H19" s="1"/>
      <c r="I19" s="1"/>
      <c r="L19" s="1"/>
      <c r="M19" s="4"/>
      <c r="N19" s="1"/>
      <c r="O19" s="1"/>
      <c r="P19" s="1"/>
    </row>
    <row r="20" spans="1:16" x14ac:dyDescent="0.35">
      <c r="B20" s="1"/>
      <c r="C20" s="2"/>
      <c r="D20" s="1"/>
      <c r="E20" s="2"/>
      <c r="F20" s="1"/>
      <c r="G20" s="1"/>
      <c r="H20" s="1"/>
      <c r="I20" s="1"/>
      <c r="J20" s="2"/>
      <c r="L20" s="1"/>
      <c r="M20" s="4"/>
      <c r="N20" s="1"/>
      <c r="O20" s="1"/>
      <c r="P20" s="1"/>
    </row>
    <row r="21" spans="1:16" x14ac:dyDescent="0.35">
      <c r="B21" s="1"/>
      <c r="D21" s="1"/>
      <c r="E21" s="2"/>
      <c r="F21" s="2"/>
      <c r="G21" s="1"/>
      <c r="H21" s="1"/>
      <c r="I21" s="1"/>
    </row>
    <row r="22" spans="1:16" x14ac:dyDescent="0.35">
      <c r="B22" s="1"/>
      <c r="D22" s="1"/>
      <c r="E22" s="2"/>
      <c r="F22" s="2"/>
      <c r="G22" s="1"/>
      <c r="H22" s="1"/>
      <c r="I22" s="1"/>
    </row>
    <row r="23" spans="1:16" x14ac:dyDescent="0.35">
      <c r="B23" s="1"/>
      <c r="D23" s="1"/>
      <c r="E23" s="2"/>
      <c r="F23" s="2"/>
      <c r="G23" s="1"/>
      <c r="H23" s="1"/>
      <c r="I23" s="1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Code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Vigan, Morel</dc:creator>
  <cp:lastModifiedBy>Vigan, Morel</cp:lastModifiedBy>
  <dcterms:created xsi:type="dcterms:W3CDTF">2021-11-26T10:21:26Z</dcterms:created>
  <dcterms:modified xsi:type="dcterms:W3CDTF">2021-12-07T17:22:47Z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c8602013-7760-4e24-be31-85f84b9b533a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