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24795" windowHeight="13290" activeTab="1"/>
  </bookViews>
  <sheets>
    <sheet name="modèle" sheetId="1" r:id="rId1"/>
    <sheet name="tourgeville demarrage juillet" sheetId="26" r:id="rId2"/>
    <sheet name="notre dame de gravenchon" sheetId="27" r:id="rId3"/>
    <sheet name="buchy" sheetId="28" r:id="rId4"/>
    <sheet name="harmonie mutuelle " sheetId="29" r:id="rId5"/>
    <sheet name="MSA RENAULT" sheetId="30" r:id="rId6"/>
    <sheet name="bmw" sheetId="32" r:id="rId7"/>
    <sheet name="CUMUL" sheetId="31" r:id="rId8"/>
  </sheets>
  <calcPr calcId="144525"/>
</workbook>
</file>

<file path=xl/calcChain.xml><?xml version="1.0" encoding="utf-8"?>
<calcChain xmlns="http://schemas.openxmlformats.org/spreadsheetml/2006/main">
  <c r="T20" i="30" l="1"/>
  <c r="T14" i="30"/>
  <c r="B28" i="32" l="1"/>
  <c r="B23" i="32"/>
  <c r="T15" i="32"/>
  <c r="B13" i="32" s="1"/>
  <c r="P15" i="32"/>
  <c r="O15" i="32"/>
  <c r="L15" i="32"/>
  <c r="K15" i="32"/>
  <c r="B9" i="32" s="1"/>
  <c r="H15" i="32"/>
  <c r="V15" i="32" s="1"/>
  <c r="G15" i="32"/>
  <c r="W15" i="32" s="1"/>
  <c r="B12" i="32"/>
  <c r="B11" i="32"/>
  <c r="B10" i="32"/>
  <c r="B8" i="32"/>
  <c r="B16" i="32" l="1"/>
  <c r="B26" i="32" l="1"/>
  <c r="B18" i="32"/>
  <c r="B20" i="32" s="1"/>
  <c r="T16" i="30" l="1"/>
  <c r="T8" i="30"/>
  <c r="T11" i="26"/>
  <c r="T11" i="27"/>
  <c r="T12" i="30"/>
  <c r="B33" i="30" l="1"/>
  <c r="B13" i="30"/>
  <c r="P20" i="30"/>
  <c r="O20" i="30"/>
  <c r="L20" i="30"/>
  <c r="K20" i="30"/>
  <c r="H20" i="30"/>
  <c r="V20" i="30" s="1"/>
  <c r="G20" i="30"/>
  <c r="W20" i="30" s="1"/>
  <c r="B12" i="30"/>
  <c r="B11" i="30"/>
  <c r="B8" i="30"/>
  <c r="B9" i="30" l="1"/>
  <c r="B21" i="30" s="1"/>
  <c r="B10" i="30"/>
  <c r="B28" i="30"/>
  <c r="B23" i="1"/>
  <c r="B23" i="26"/>
  <c r="B28" i="29"/>
  <c r="B23" i="29"/>
  <c r="T15" i="29"/>
  <c r="B13" i="29" s="1"/>
  <c r="P15" i="29"/>
  <c r="O15" i="29"/>
  <c r="L15" i="29"/>
  <c r="K15" i="29"/>
  <c r="B9" i="29" s="1"/>
  <c r="H15" i="29"/>
  <c r="V15" i="29" s="1"/>
  <c r="G15" i="29"/>
  <c r="W15" i="29" s="1"/>
  <c r="B12" i="29"/>
  <c r="B11" i="29"/>
  <c r="B10" i="29"/>
  <c r="B8" i="29"/>
  <c r="B16" i="29" s="1"/>
  <c r="B28" i="28"/>
  <c r="T15" i="28"/>
  <c r="P15" i="28"/>
  <c r="B10" i="28" s="1"/>
  <c r="O15" i="28"/>
  <c r="L15" i="28"/>
  <c r="K15" i="28"/>
  <c r="H15" i="28"/>
  <c r="B23" i="28" s="1"/>
  <c r="G15" i="28"/>
  <c r="W15" i="28" s="1"/>
  <c r="B13" i="28"/>
  <c r="B12" i="28"/>
  <c r="B11" i="28"/>
  <c r="B9" i="28"/>
  <c r="B28" i="27"/>
  <c r="T15" i="27"/>
  <c r="B13" i="27" s="1"/>
  <c r="P15" i="27"/>
  <c r="B10" i="27" s="1"/>
  <c r="O15" i="27"/>
  <c r="L15" i="27"/>
  <c r="K15" i="27"/>
  <c r="H15" i="27"/>
  <c r="B23" i="27" s="1"/>
  <c r="G15" i="27"/>
  <c r="W15" i="27" s="1"/>
  <c r="B12" i="27"/>
  <c r="B11" i="27"/>
  <c r="B9" i="27"/>
  <c r="B10" i="1"/>
  <c r="B10" i="26"/>
  <c r="T15" i="26"/>
  <c r="B13" i="26" s="1"/>
  <c r="P15" i="26"/>
  <c r="O15" i="26"/>
  <c r="L15" i="26"/>
  <c r="K15" i="26"/>
  <c r="H15" i="26"/>
  <c r="V15" i="26" s="1"/>
  <c r="G15" i="26"/>
  <c r="W15" i="26" s="1"/>
  <c r="B12" i="26"/>
  <c r="B11" i="26"/>
  <c r="W15" i="1"/>
  <c r="V15" i="1"/>
  <c r="K15" i="1"/>
  <c r="P15" i="1"/>
  <c r="O15" i="1"/>
  <c r="T15" i="1"/>
  <c r="B13" i="1" s="1"/>
  <c r="B23" i="30" l="1"/>
  <c r="B31" i="30"/>
  <c r="B25" i="30"/>
  <c r="B26" i="29"/>
  <c r="B18" i="29"/>
  <c r="B20" i="29" s="1"/>
  <c r="V15" i="28"/>
  <c r="B8" i="28"/>
  <c r="B16" i="28" s="1"/>
  <c r="V15" i="27"/>
  <c r="B8" i="27"/>
  <c r="B16" i="27" s="1"/>
  <c r="B9" i="26"/>
  <c r="B8" i="26"/>
  <c r="B24" i="31"/>
  <c r="B28" i="1"/>
  <c r="K26" i="31"/>
  <c r="J26" i="31"/>
  <c r="G18" i="31"/>
  <c r="G19" i="31"/>
  <c r="G20" i="31"/>
  <c r="G21" i="31"/>
  <c r="G22" i="31"/>
  <c r="G23" i="31"/>
  <c r="G17" i="31"/>
  <c r="N7" i="31"/>
  <c r="B11" i="31" s="1"/>
  <c r="N6" i="31"/>
  <c r="B10" i="31" s="1"/>
  <c r="K8" i="31"/>
  <c r="K9" i="31"/>
  <c r="K10" i="31"/>
  <c r="K11" i="31"/>
  <c r="K12" i="31"/>
  <c r="K13" i="31"/>
  <c r="J8" i="31"/>
  <c r="J9" i="31"/>
  <c r="I8" i="31"/>
  <c r="I9" i="31"/>
  <c r="I7" i="31"/>
  <c r="J7" i="31"/>
  <c r="K7" i="31"/>
  <c r="H8" i="31"/>
  <c r="H9" i="31"/>
  <c r="H10" i="31"/>
  <c r="H11" i="31"/>
  <c r="H12" i="31"/>
  <c r="H13" i="31"/>
  <c r="H7" i="31"/>
  <c r="G8" i="31"/>
  <c r="G9" i="31"/>
  <c r="G10" i="31"/>
  <c r="G11" i="31"/>
  <c r="G12" i="31"/>
  <c r="G13" i="31"/>
  <c r="G7" i="31"/>
  <c r="G15" i="1"/>
  <c r="B8" i="1" s="1"/>
  <c r="H15" i="1"/>
  <c r="B11" i="1"/>
  <c r="B12" i="1"/>
  <c r="L15" i="1"/>
  <c r="B9" i="1" s="1"/>
  <c r="B18" i="28" l="1"/>
  <c r="B26" i="28"/>
  <c r="B20" i="28"/>
  <c r="B18" i="27"/>
  <c r="B26" i="27"/>
  <c r="B20" i="27"/>
  <c r="B16" i="26"/>
  <c r="B27" i="26" s="1"/>
  <c r="K14" i="31"/>
  <c r="I10" i="31"/>
  <c r="H14" i="31"/>
  <c r="B22" i="31" s="1"/>
  <c r="J10" i="31"/>
  <c r="G24" i="31"/>
  <c r="B12" i="31" s="1"/>
  <c r="G14" i="31"/>
  <c r="B16" i="1"/>
  <c r="B18" i="1" s="1"/>
  <c r="B20" i="1" s="1"/>
  <c r="B29" i="26" l="1"/>
  <c r="B18" i="26"/>
  <c r="B20" i="26" s="1"/>
  <c r="K27" i="31"/>
  <c r="B9" i="31"/>
  <c r="B8" i="31"/>
  <c r="M14" i="31"/>
  <c r="J27" i="31"/>
  <c r="B26" i="1"/>
  <c r="B15" i="31" l="1"/>
  <c r="B27" i="31" s="1"/>
  <c r="B25" i="31" l="1"/>
  <c r="B17" i="31"/>
  <c r="B19" i="31" s="1"/>
</calcChain>
</file>

<file path=xl/comments1.xml><?xml version="1.0" encoding="utf-8"?>
<comments xmlns="http://schemas.openxmlformats.org/spreadsheetml/2006/main">
  <authors>
    <author>utilisateur</author>
  </authors>
  <commentList>
    <comment ref="B16" authorId="0">
      <text>
        <r>
          <rPr>
            <b/>
            <sz val="8"/>
            <color indexed="81"/>
            <rFont val="Tahoma"/>
            <family val="2"/>
          </rPr>
          <t>achat marchandises+solier+ macon+ menuisier +kilomètres+repas+ frais généraux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utilisateur</author>
  </authors>
  <commentList>
    <comment ref="B16" authorId="0">
      <text>
        <r>
          <rPr>
            <b/>
            <sz val="8"/>
            <color indexed="81"/>
            <rFont val="Tahoma"/>
            <family val="2"/>
          </rPr>
          <t>achat marchandises+solier+macon + menuisier
+kilomètres+repas+ frais généraux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utilisateur</author>
  </authors>
  <commentList>
    <comment ref="B16" authorId="0">
      <text>
        <r>
          <rPr>
            <b/>
            <sz val="8"/>
            <color indexed="81"/>
            <rFont val="Tahoma"/>
            <family val="2"/>
          </rPr>
          <t>achat marchandises+solier+ macon+ menuisier +kilomètres+repas+ frais généraux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utilisateur</author>
  </authors>
  <commentList>
    <comment ref="B16" authorId="0">
      <text>
        <r>
          <rPr>
            <b/>
            <sz val="8"/>
            <color indexed="81"/>
            <rFont val="Tahoma"/>
            <family val="2"/>
          </rPr>
          <t>achat marchandises+solier+ macon+ menuisier +kilomètres+repas+ frais généraux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utilisateur</author>
  </authors>
  <commentList>
    <comment ref="B16" authorId="0">
      <text>
        <r>
          <rPr>
            <b/>
            <sz val="8"/>
            <color indexed="81"/>
            <rFont val="Tahoma"/>
            <family val="2"/>
          </rPr>
          <t>achat marchandises+solier+ macon+ menuisier +kilomètres+repas+ frais généraux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utilisateur</author>
  </authors>
  <commentList>
    <comment ref="B21" authorId="0">
      <text>
        <r>
          <rPr>
            <b/>
            <sz val="8"/>
            <color indexed="81"/>
            <rFont val="Tahoma"/>
            <family val="2"/>
          </rPr>
          <t>achat marchandises+solier+ macon+ menuisier +kilomètres+repas+ frais généraux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utilisateur</author>
  </authors>
  <commentList>
    <comment ref="B16" authorId="0">
      <text>
        <r>
          <rPr>
            <b/>
            <sz val="8"/>
            <color indexed="81"/>
            <rFont val="Tahoma"/>
            <family val="2"/>
          </rPr>
          <t>achat marchandises+solier+ macon+ menuisier +kilomètres+repas+ frais généraux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utilisateur</author>
  </authors>
  <commentList>
    <comment ref="B15" authorId="0">
      <text>
        <r>
          <rPr>
            <b/>
            <sz val="8"/>
            <color indexed="81"/>
            <rFont val="Tahoma"/>
            <family val="2"/>
          </rPr>
          <t>achat marchandises+fab+pose+kilomètres+repas+ frais généraux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<sst xmlns="http://schemas.openxmlformats.org/spreadsheetml/2006/main" count="482" uniqueCount="107">
  <si>
    <t>NOM DU CHANTIER</t>
  </si>
  <si>
    <t>ACHAT</t>
  </si>
  <si>
    <t>métré</t>
  </si>
  <si>
    <t>débit</t>
  </si>
  <si>
    <t>COÛT</t>
  </si>
  <si>
    <t>kilomètre</t>
  </si>
  <si>
    <t>repas</t>
  </si>
  <si>
    <t>taux horaire fab</t>
  </si>
  <si>
    <t>taux horaire pose</t>
  </si>
  <si>
    <t>prix kilométrique</t>
  </si>
  <si>
    <t>prix repas</t>
  </si>
  <si>
    <t>TOTAL HEURES</t>
  </si>
  <si>
    <t>frais généraux</t>
  </si>
  <si>
    <t>marge standard</t>
  </si>
  <si>
    <t>MONTANT FACTURÉ</t>
  </si>
  <si>
    <t>MARGE RÉALISÉE</t>
  </si>
  <si>
    <t>seuil de rentabilité journalier</t>
  </si>
  <si>
    <t>montant facturé à la journée</t>
  </si>
  <si>
    <t>total coût de revient</t>
  </si>
  <si>
    <t>total HT</t>
  </si>
  <si>
    <t>nbre kilomètre</t>
  </si>
  <si>
    <t>nbre repas</t>
  </si>
  <si>
    <t>NUMÉRO D'AFFAIRE</t>
  </si>
  <si>
    <t>description des travaux :</t>
  </si>
  <si>
    <t>total heures</t>
  </si>
  <si>
    <t>TOTAL ACHATS</t>
  </si>
  <si>
    <t>.</t>
  </si>
  <si>
    <t>CUMUL DU MOIS</t>
  </si>
  <si>
    <t>laquage</t>
  </si>
  <si>
    <t>estim pose</t>
  </si>
  <si>
    <t>estim fab</t>
  </si>
  <si>
    <t>différence</t>
  </si>
  <si>
    <t>matières</t>
  </si>
  <si>
    <t>% marge</t>
  </si>
  <si>
    <t>ouvrier 1</t>
  </si>
  <si>
    <t>ouvrier 2</t>
  </si>
  <si>
    <t>ouvrier 3</t>
  </si>
  <si>
    <t>ouvrier 4</t>
  </si>
  <si>
    <t>ouvrier 5</t>
  </si>
  <si>
    <t>ouvrier 6</t>
  </si>
  <si>
    <t>ouvrier 7</t>
  </si>
  <si>
    <t>marchandise 1</t>
  </si>
  <si>
    <t>marchandise 2</t>
  </si>
  <si>
    <t>marchandise 3</t>
  </si>
  <si>
    <t>marchandise 4</t>
  </si>
  <si>
    <t>marchandise 5</t>
  </si>
  <si>
    <t>marchandise 6</t>
  </si>
  <si>
    <t>marchandise 7</t>
  </si>
  <si>
    <t>taux horaire menuisier</t>
  </si>
  <si>
    <t>taux horaire SOLIER</t>
  </si>
  <si>
    <t>taux horaire MACON</t>
  </si>
  <si>
    <t xml:space="preserve">jours </t>
  </si>
  <si>
    <t>Heures</t>
  </si>
  <si>
    <t>TOURGEVILLE</t>
  </si>
  <si>
    <t xml:space="preserve">JOURS </t>
  </si>
  <si>
    <t>HEURES</t>
  </si>
  <si>
    <t>solier</t>
  </si>
  <si>
    <t>macon</t>
  </si>
  <si>
    <t>menuisier</t>
  </si>
  <si>
    <t>SOLIER</t>
  </si>
  <si>
    <t>MACON</t>
  </si>
  <si>
    <t>MENUISIER</t>
  </si>
  <si>
    <t>JOURS</t>
  </si>
  <si>
    <t>Total jours</t>
  </si>
  <si>
    <t>ACHATS</t>
  </si>
  <si>
    <t>PIECES</t>
  </si>
  <si>
    <t>MT HT</t>
  </si>
  <si>
    <t>AVENANT</t>
  </si>
  <si>
    <t xml:space="preserve">CONSTRUCTION DE 52 LOGEMENTS - TRAVAUX DE POSE PARQUETS ET POSE REVETEMENTS SOLS SOUPLES </t>
  </si>
  <si>
    <t>GOK</t>
  </si>
  <si>
    <t>OZLU</t>
  </si>
  <si>
    <t>PALANDOKEN</t>
  </si>
  <si>
    <t>MAHEUT</t>
  </si>
  <si>
    <t>GALICHET</t>
  </si>
  <si>
    <t>EREMBERT</t>
  </si>
  <si>
    <t>RAMAZAN</t>
  </si>
  <si>
    <t>HAKAN</t>
  </si>
  <si>
    <t>MUCAHIT</t>
  </si>
  <si>
    <t>POINT P</t>
  </si>
  <si>
    <t xml:space="preserve"> 3463384 BON 566462</t>
  </si>
  <si>
    <t>simo</t>
  </si>
  <si>
    <t>sto</t>
  </si>
  <si>
    <t>ets dewilde</t>
  </si>
  <si>
    <t>wurth</t>
  </si>
  <si>
    <t xml:space="preserve">solmur </t>
  </si>
  <si>
    <t>dfm</t>
  </si>
  <si>
    <t xml:space="preserve">big mat </t>
  </si>
  <si>
    <t xml:space="preserve">b ig mat </t>
  </si>
  <si>
    <t xml:space="preserve">setin </t>
  </si>
  <si>
    <t>56818-57280</t>
  </si>
  <si>
    <t>rosay</t>
  </si>
  <si>
    <t>690907 - 690907</t>
  </si>
  <si>
    <t>ppg</t>
  </si>
  <si>
    <t>3449049 - 3449943</t>
  </si>
  <si>
    <t>setin</t>
  </si>
  <si>
    <t>1508059392 -1509026106-15090115186-1509012530 -1509033240-1509033237</t>
  </si>
  <si>
    <t xml:space="preserve">sprs </t>
  </si>
  <si>
    <t>amtico</t>
  </si>
  <si>
    <t>bmw</t>
  </si>
  <si>
    <t>maillot</t>
  </si>
  <si>
    <t>logitra</t>
  </si>
  <si>
    <t>PPG</t>
  </si>
  <si>
    <t>56818-57276-57748</t>
  </si>
  <si>
    <t>57278-57279-577747-57746</t>
  </si>
  <si>
    <t>HM</t>
  </si>
  <si>
    <t>FRAZZI</t>
  </si>
  <si>
    <t>PORCELANOSA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</si>
</sst>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7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4"/>
      <color indexed="10"/>
      <name val="Arial"/>
      <family val="2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0C0C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Continuous" vertical="center"/>
    </xf>
    <xf numFmtId="0" fontId="0" fillId="2" borderId="1" xfId="0" applyFill="1" applyBorder="1" applyAlignment="1">
      <alignment horizontal="centerContinuous" vertical="center"/>
    </xf>
    <xf numFmtId="164" fontId="0" fillId="3" borderId="1" xfId="0" applyNumberFormat="1" applyFill="1" applyBorder="1" applyAlignment="1">
      <alignment horizontal="right" vertical="center"/>
    </xf>
    <xf numFmtId="10" fontId="0" fillId="3" borderId="1" xfId="0" applyNumberFormat="1" applyFill="1" applyBorder="1" applyAlignment="1">
      <alignment horizontal="right" vertical="center"/>
    </xf>
    <xf numFmtId="9" fontId="0" fillId="3" borderId="1" xfId="0" applyNumberFormat="1" applyFill="1" applyBorder="1" applyAlignment="1">
      <alignment horizontal="right" vertical="center"/>
    </xf>
    <xf numFmtId="164" fontId="0" fillId="0" borderId="1" xfId="0" applyNumberFormat="1" applyBorder="1" applyAlignment="1">
      <alignment horizontal="right" vertical="center"/>
    </xf>
    <xf numFmtId="0" fontId="2" fillId="0" borderId="0" xfId="0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2" borderId="8" xfId="0" applyFont="1" applyFill="1" applyBorder="1" applyAlignment="1">
      <alignment horizontal="centerContinuous" vertical="center"/>
    </xf>
    <xf numFmtId="0" fontId="2" fillId="2" borderId="8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right" vertical="center"/>
    </xf>
    <xf numFmtId="0" fontId="2" fillId="5" borderId="8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Continuous" vertical="center"/>
    </xf>
    <xf numFmtId="2" fontId="0" fillId="0" borderId="1" xfId="0" applyNumberFormat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2" fontId="0" fillId="3" borderId="16" xfId="0" applyNumberFormat="1" applyFill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righ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2" fontId="0" fillId="3" borderId="1" xfId="0" applyNumberFormat="1" applyFill="1" applyBorder="1" applyAlignment="1">
      <alignment horizontal="right" vertical="center"/>
    </xf>
    <xf numFmtId="0" fontId="2" fillId="5" borderId="1" xfId="0" applyFont="1" applyFill="1" applyBorder="1" applyAlignment="1">
      <alignment horizontal="center" vertical="center"/>
    </xf>
    <xf numFmtId="2" fontId="0" fillId="0" borderId="14" xfId="0" applyNumberFormat="1" applyBorder="1" applyAlignment="1">
      <alignment horizontal="center" vertical="center"/>
    </xf>
    <xf numFmtId="0" fontId="2" fillId="3" borderId="1" xfId="0" applyFont="1" applyFill="1" applyBorder="1" applyAlignment="1">
      <alignment horizontal="centerContinuous" vertical="center"/>
    </xf>
    <xf numFmtId="2" fontId="0" fillId="0" borderId="0" xfId="0" applyNumberFormat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2" fontId="6" fillId="0" borderId="0" xfId="0" applyNumberFormat="1" applyFont="1" applyFill="1" applyBorder="1" applyAlignment="1">
      <alignment horizontal="right" vertical="center"/>
    </xf>
    <xf numFmtId="2" fontId="0" fillId="0" borderId="0" xfId="0" applyNumberForma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centerContinuous" vertical="center"/>
    </xf>
    <xf numFmtId="164" fontId="0" fillId="0" borderId="0" xfId="0" applyNumberFormat="1" applyFill="1" applyBorder="1" applyAlignment="1">
      <alignment horizontal="right" vertical="center"/>
    </xf>
    <xf numFmtId="0" fontId="0" fillId="0" borderId="10" xfId="0" applyFill="1" applyBorder="1" applyAlignment="1">
      <alignment horizontal="center" vertical="center"/>
    </xf>
    <xf numFmtId="0" fontId="0" fillId="0" borderId="16" xfId="0" applyBorder="1" applyAlignment="1">
      <alignment horizontal="centerContinuous" vertical="center"/>
    </xf>
    <xf numFmtId="0" fontId="0" fillId="0" borderId="17" xfId="0" applyBorder="1" applyAlignment="1">
      <alignment horizontal="centerContinuous" vertical="center"/>
    </xf>
    <xf numFmtId="0" fontId="2" fillId="2" borderId="17" xfId="0" applyFont="1" applyFill="1" applyBorder="1" applyAlignment="1">
      <alignment horizontal="center" vertical="center"/>
    </xf>
    <xf numFmtId="2" fontId="0" fillId="0" borderId="17" xfId="0" applyNumberFormat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2" fontId="0" fillId="6" borderId="1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2" fontId="2" fillId="6" borderId="1" xfId="0" applyNumberFormat="1" applyFont="1" applyFill="1" applyBorder="1" applyAlignment="1">
      <alignment horizontal="center" vertical="center"/>
    </xf>
    <xf numFmtId="2" fontId="2" fillId="3" borderId="17" xfId="0" applyNumberFormat="1" applyFont="1" applyFill="1" applyBorder="1" applyAlignment="1">
      <alignment horizontal="center" vertical="center"/>
    </xf>
    <xf numFmtId="2" fontId="2" fillId="3" borderId="1" xfId="0" applyNumberFormat="1" applyFont="1" applyFill="1" applyBorder="1" applyAlignment="1">
      <alignment horizontal="center" vertical="center"/>
    </xf>
    <xf numFmtId="2" fontId="2" fillId="0" borderId="0" xfId="0" applyNumberFormat="1" applyFont="1" applyFill="1" applyBorder="1" applyAlignment="1">
      <alignment horizontal="center" vertical="center"/>
    </xf>
    <xf numFmtId="0" fontId="0" fillId="0" borderId="18" xfId="0" applyFill="1" applyBorder="1" applyAlignment="1">
      <alignment horizontal="centerContinuous" vertical="center"/>
    </xf>
    <xf numFmtId="0" fontId="6" fillId="6" borderId="1" xfId="0" applyFont="1" applyFill="1" applyBorder="1" applyAlignment="1">
      <alignment horizontal="center" vertical="center"/>
    </xf>
    <xf numFmtId="2" fontId="0" fillId="7" borderId="1" xfId="0" applyNumberForma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6" fillId="3" borderId="1" xfId="0" applyNumberFormat="1" applyFont="1" applyFill="1" applyBorder="1" applyAlignment="1">
      <alignment horizontal="right" vertical="center"/>
    </xf>
    <xf numFmtId="0" fontId="6" fillId="6" borderId="14" xfId="0" applyFont="1" applyFill="1" applyBorder="1" applyAlignment="1">
      <alignment horizontal="center" vertical="center"/>
    </xf>
    <xf numFmtId="2" fontId="0" fillId="7" borderId="14" xfId="0" applyNumberForma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1">
    <cellStyle name="Normal" xfId="0" builtinId="0"/>
  </cellStyles>
  <dxfs count="32">
    <dxf>
      <font>
        <condense val="0"/>
        <extend val="0"/>
        <color indexed="10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condense val="0"/>
        <extend val="0"/>
        <color indexed="10"/>
      </font>
    </dxf>
  </dxfs>
  <tableStyles count="0" defaultTableStyle="TableStyleMedium2" defaultPivotStyle="PivotStyleLight16"/>
  <colors>
    <mruColors>
      <color rgb="FFC0C0C0"/>
      <color rgb="FFFFFF99"/>
      <color rgb="FFFFFFCC"/>
      <color rgb="FFCCFFCC"/>
      <color rgb="FFC7E6A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37"/>
  <sheetViews>
    <sheetView zoomScaleNormal="100" workbookViewId="0">
      <selection sqref="A1:XFD1048576"/>
    </sheetView>
  </sheetViews>
  <sheetFormatPr baseColWidth="10" defaultRowHeight="20.100000000000001" customHeight="1" x14ac:dyDescent="0.2"/>
  <cols>
    <col min="1" max="1" width="27" style="1" customWidth="1"/>
    <col min="2" max="2" width="18.5703125" style="1" customWidth="1"/>
    <col min="3" max="3" width="5.7109375" style="1" customWidth="1"/>
    <col min="4" max="4" width="10.7109375" style="1" customWidth="1"/>
    <col min="5" max="5" width="5.7109375" style="1" customWidth="1"/>
    <col min="6" max="6" width="24.140625" style="1" customWidth="1"/>
    <col min="7" max="8" width="10.7109375" style="1" customWidth="1"/>
    <col min="9" max="9" width="10.7109375" style="11" customWidth="1"/>
    <col min="10" max="10" width="15" style="11" bestFit="1" customWidth="1"/>
    <col min="11" max="13" width="10.7109375" style="1" customWidth="1"/>
    <col min="14" max="14" width="15.140625" style="1" bestFit="1" customWidth="1"/>
    <col min="15" max="17" width="10.7109375" style="1" customWidth="1"/>
    <col min="18" max="18" width="15.28515625" style="1" bestFit="1" customWidth="1"/>
    <col min="19" max="19" width="15.28515625" style="1" customWidth="1"/>
    <col min="20" max="20" width="10.7109375" style="1" customWidth="1"/>
    <col min="21" max="21" width="6.42578125" style="1" customWidth="1"/>
    <col min="22" max="22" width="19.140625" style="1" customWidth="1"/>
    <col min="23" max="23" width="13.42578125" style="1" bestFit="1" customWidth="1"/>
    <col min="24" max="16384" width="11.42578125" style="1"/>
  </cols>
  <sheetData>
    <row r="1" spans="1:23" ht="20.100000000000001" customHeight="1" x14ac:dyDescent="0.2">
      <c r="A1" s="24"/>
      <c r="B1" s="28"/>
      <c r="C1" s="15"/>
      <c r="D1" s="12"/>
      <c r="E1" s="24"/>
      <c r="F1" s="28"/>
      <c r="G1" s="28"/>
      <c r="H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15"/>
    </row>
    <row r="2" spans="1:23" ht="20.100000000000001" customHeight="1" x14ac:dyDescent="0.2">
      <c r="A2" s="19" t="s">
        <v>0</v>
      </c>
      <c r="B2" s="25"/>
      <c r="C2" s="17"/>
      <c r="D2" s="13"/>
      <c r="E2" s="16"/>
      <c r="F2" s="3" t="s">
        <v>23</v>
      </c>
      <c r="G2" s="3"/>
      <c r="H2" s="57" t="s">
        <v>26</v>
      </c>
      <c r="I2" s="68"/>
      <c r="J2" s="68"/>
      <c r="K2" s="58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17"/>
    </row>
    <row r="3" spans="1:23" ht="20.100000000000001" customHeight="1" x14ac:dyDescent="0.2">
      <c r="A3" s="16"/>
      <c r="B3" s="10"/>
      <c r="C3" s="17"/>
      <c r="D3" s="13"/>
      <c r="E3" s="16"/>
      <c r="F3" s="10"/>
      <c r="G3" s="10"/>
      <c r="H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7"/>
    </row>
    <row r="4" spans="1:23" ht="20.100000000000001" customHeight="1" x14ac:dyDescent="0.2">
      <c r="A4" s="19"/>
      <c r="B4" s="25"/>
      <c r="C4" s="17"/>
      <c r="D4" s="13"/>
      <c r="E4" s="16"/>
      <c r="F4" s="10"/>
      <c r="G4" s="10"/>
      <c r="H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7"/>
    </row>
    <row r="5" spans="1:23" ht="20.100000000000001" customHeight="1" x14ac:dyDescent="0.2">
      <c r="A5" s="16"/>
      <c r="B5" s="10"/>
      <c r="C5" s="17"/>
      <c r="D5" s="13"/>
      <c r="E5" s="16"/>
      <c r="F5" s="10"/>
      <c r="G5" s="10"/>
      <c r="H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7"/>
    </row>
    <row r="6" spans="1:23" ht="20.100000000000001" customHeight="1" x14ac:dyDescent="0.2">
      <c r="A6" s="16"/>
      <c r="B6" s="10"/>
      <c r="C6" s="17"/>
      <c r="D6" s="13"/>
      <c r="E6" s="16"/>
      <c r="F6" s="71" t="s">
        <v>59</v>
      </c>
      <c r="G6" s="2" t="s">
        <v>51</v>
      </c>
      <c r="H6" s="2" t="s">
        <v>52</v>
      </c>
      <c r="I6" s="51"/>
      <c r="J6" s="71" t="s">
        <v>60</v>
      </c>
      <c r="K6" s="59" t="s">
        <v>54</v>
      </c>
      <c r="L6" s="2" t="s">
        <v>55</v>
      </c>
      <c r="M6" s="51"/>
      <c r="N6" s="71" t="s">
        <v>61</v>
      </c>
      <c r="O6" s="2" t="s">
        <v>62</v>
      </c>
      <c r="P6" s="2" t="s">
        <v>55</v>
      </c>
      <c r="Q6" s="51"/>
      <c r="R6" s="71" t="s">
        <v>64</v>
      </c>
      <c r="S6" s="3" t="s">
        <v>65</v>
      </c>
      <c r="T6" s="3" t="s">
        <v>66</v>
      </c>
      <c r="U6" s="10"/>
      <c r="V6" s="3" t="s">
        <v>20</v>
      </c>
      <c r="W6" s="29"/>
    </row>
    <row r="7" spans="1:23" ht="20.100000000000001" customHeight="1" x14ac:dyDescent="0.2">
      <c r="A7" s="18" t="s">
        <v>4</v>
      </c>
      <c r="B7" s="4"/>
      <c r="C7" s="17"/>
      <c r="D7" s="13"/>
      <c r="E7" s="16"/>
      <c r="F7" s="2" t="s">
        <v>34</v>
      </c>
      <c r="G7" s="32"/>
      <c r="H7" s="32"/>
      <c r="I7" s="49"/>
      <c r="J7" s="62"/>
      <c r="K7" s="60"/>
      <c r="L7" s="32"/>
      <c r="M7" s="48"/>
      <c r="N7" s="62"/>
      <c r="O7" s="32"/>
      <c r="P7" s="32"/>
      <c r="Q7" s="48"/>
      <c r="R7" s="2" t="s">
        <v>41</v>
      </c>
      <c r="S7" s="2"/>
      <c r="T7" s="8"/>
      <c r="U7" s="10"/>
      <c r="V7" s="3" t="s">
        <v>21</v>
      </c>
      <c r="W7" s="29"/>
    </row>
    <row r="8" spans="1:23" ht="20.100000000000001" customHeight="1" x14ac:dyDescent="0.2">
      <c r="A8" s="19" t="s">
        <v>56</v>
      </c>
      <c r="B8" s="5">
        <f>(G15+H15)*G28</f>
        <v>0</v>
      </c>
      <c r="C8" s="17"/>
      <c r="D8" s="13"/>
      <c r="E8" s="16"/>
      <c r="F8" s="61" t="s">
        <v>35</v>
      </c>
      <c r="G8" s="32"/>
      <c r="H8" s="32"/>
      <c r="I8" s="49"/>
      <c r="J8" s="62"/>
      <c r="K8" s="60"/>
      <c r="L8" s="32"/>
      <c r="M8" s="48"/>
      <c r="N8" s="62"/>
      <c r="O8" s="32"/>
      <c r="P8" s="32"/>
      <c r="Q8" s="48"/>
      <c r="R8" s="2" t="s">
        <v>42</v>
      </c>
      <c r="S8" s="2"/>
      <c r="T8" s="8"/>
      <c r="U8" s="10"/>
      <c r="V8" s="10"/>
      <c r="W8" s="17"/>
    </row>
    <row r="9" spans="1:23" ht="20.100000000000001" customHeight="1" x14ac:dyDescent="0.2">
      <c r="A9" s="19" t="s">
        <v>57</v>
      </c>
      <c r="B9" s="5">
        <f>K15+L15*G29</f>
        <v>0</v>
      </c>
      <c r="C9" s="17"/>
      <c r="D9" s="13"/>
      <c r="E9" s="16"/>
      <c r="F9" s="2" t="s">
        <v>36</v>
      </c>
      <c r="G9" s="32"/>
      <c r="H9" s="32"/>
      <c r="I9" s="49"/>
      <c r="J9" s="62"/>
      <c r="K9" s="60"/>
      <c r="L9" s="32"/>
      <c r="M9" s="48"/>
      <c r="N9" s="62"/>
      <c r="O9" s="32"/>
      <c r="P9" s="32"/>
      <c r="Q9" s="48"/>
      <c r="R9" s="2" t="s">
        <v>43</v>
      </c>
      <c r="S9" s="2"/>
      <c r="T9" s="8"/>
      <c r="U9" s="10"/>
      <c r="V9" s="10"/>
      <c r="W9" s="17"/>
    </row>
    <row r="10" spans="1:23" ht="20.100000000000001" customHeight="1" x14ac:dyDescent="0.2">
      <c r="A10" s="19" t="s">
        <v>58</v>
      </c>
      <c r="B10" s="5">
        <f>O15+P15*G30</f>
        <v>0</v>
      </c>
      <c r="C10" s="17"/>
      <c r="D10" s="13"/>
      <c r="E10" s="16"/>
      <c r="F10" s="2"/>
      <c r="G10" s="32"/>
      <c r="H10" s="32"/>
      <c r="I10" s="49"/>
      <c r="J10" s="62"/>
      <c r="K10" s="60"/>
      <c r="L10" s="32"/>
      <c r="M10" s="48"/>
      <c r="N10" s="62"/>
      <c r="O10" s="32"/>
      <c r="P10" s="32"/>
      <c r="Q10" s="48"/>
      <c r="R10" s="2"/>
      <c r="S10" s="2"/>
      <c r="T10" s="8"/>
      <c r="U10" s="10"/>
      <c r="V10" s="10"/>
      <c r="W10" s="17"/>
    </row>
    <row r="11" spans="1:23" ht="20.100000000000001" customHeight="1" x14ac:dyDescent="0.2">
      <c r="A11" s="19" t="s">
        <v>5</v>
      </c>
      <c r="B11" s="5">
        <f>W6*G31</f>
        <v>0</v>
      </c>
      <c r="C11" s="17"/>
      <c r="D11" s="13"/>
      <c r="E11" s="16"/>
      <c r="F11" s="2" t="s">
        <v>37</v>
      </c>
      <c r="G11" s="32"/>
      <c r="H11" s="32"/>
      <c r="I11" s="49"/>
      <c r="J11" s="62"/>
      <c r="K11" s="60"/>
      <c r="L11" s="39"/>
      <c r="M11" s="49"/>
      <c r="N11" s="62"/>
      <c r="O11" s="39"/>
      <c r="P11" s="39"/>
      <c r="Q11" s="49"/>
      <c r="R11" s="2" t="s">
        <v>44</v>
      </c>
      <c r="S11" s="2"/>
      <c r="T11" s="8"/>
      <c r="U11" s="10"/>
      <c r="V11" s="10"/>
      <c r="W11" s="17"/>
    </row>
    <row r="12" spans="1:23" ht="20.100000000000001" customHeight="1" x14ac:dyDescent="0.2">
      <c r="A12" s="19" t="s">
        <v>6</v>
      </c>
      <c r="B12" s="5">
        <f>W7*G32</f>
        <v>0</v>
      </c>
      <c r="C12" s="17"/>
      <c r="D12" s="13"/>
      <c r="E12" s="16"/>
      <c r="F12" s="2" t="s">
        <v>38</v>
      </c>
      <c r="G12" s="32"/>
      <c r="H12" s="32"/>
      <c r="I12" s="49"/>
      <c r="J12" s="62"/>
      <c r="K12" s="60"/>
      <c r="L12" s="25"/>
      <c r="M12" s="10"/>
      <c r="N12" s="63"/>
      <c r="O12" s="25"/>
      <c r="P12" s="25"/>
      <c r="Q12" s="10"/>
      <c r="R12" s="2" t="s">
        <v>45</v>
      </c>
      <c r="S12" s="2"/>
      <c r="T12" s="8"/>
      <c r="U12" s="10"/>
      <c r="V12" s="10"/>
      <c r="W12" s="17"/>
    </row>
    <row r="13" spans="1:23" ht="20.100000000000001" customHeight="1" x14ac:dyDescent="0.2">
      <c r="A13" s="2" t="s">
        <v>32</v>
      </c>
      <c r="B13" s="5">
        <f>T15</f>
        <v>0</v>
      </c>
      <c r="C13" s="17"/>
      <c r="D13" s="13"/>
      <c r="E13" s="16"/>
      <c r="F13" s="2" t="s">
        <v>39</v>
      </c>
      <c r="G13" s="32"/>
      <c r="H13" s="32"/>
      <c r="I13" s="49"/>
      <c r="J13" s="62"/>
      <c r="K13" s="60"/>
      <c r="L13" s="25"/>
      <c r="M13" s="10"/>
      <c r="N13" s="63"/>
      <c r="O13" s="25"/>
      <c r="P13" s="25"/>
      <c r="Q13" s="10"/>
      <c r="R13" s="2" t="s">
        <v>46</v>
      </c>
      <c r="S13" s="2"/>
      <c r="T13" s="8"/>
      <c r="U13" s="10"/>
      <c r="V13" s="10"/>
      <c r="W13" s="17"/>
    </row>
    <row r="14" spans="1:23" ht="20.100000000000001" customHeight="1" x14ac:dyDescent="0.2">
      <c r="C14" s="17"/>
      <c r="D14" s="13"/>
      <c r="E14" s="16"/>
      <c r="F14" s="2" t="s">
        <v>40</v>
      </c>
      <c r="G14" s="32"/>
      <c r="H14" s="32"/>
      <c r="I14" s="49"/>
      <c r="J14" s="62"/>
      <c r="K14" s="60"/>
      <c r="L14" s="25"/>
      <c r="M14" s="10"/>
      <c r="N14" s="63"/>
      <c r="O14" s="25"/>
      <c r="P14" s="25"/>
      <c r="Q14" s="10"/>
      <c r="R14" s="2" t="s">
        <v>47</v>
      </c>
      <c r="S14" s="2"/>
      <c r="T14" s="8"/>
      <c r="U14" s="9"/>
      <c r="V14" s="2" t="s">
        <v>24</v>
      </c>
      <c r="W14" s="69" t="s">
        <v>63</v>
      </c>
    </row>
    <row r="15" spans="1:23" ht="20.100000000000001" customHeight="1" x14ac:dyDescent="0.2">
      <c r="C15" s="17"/>
      <c r="D15" s="13"/>
      <c r="E15" s="16"/>
      <c r="F15" s="2" t="s">
        <v>11</v>
      </c>
      <c r="G15" s="33">
        <f>SUM(G7:G14)</f>
        <v>0</v>
      </c>
      <c r="H15" s="33">
        <f>SUM(H7:H14)</f>
        <v>0</v>
      </c>
      <c r="I15" s="49"/>
      <c r="J15" s="64" t="s">
        <v>11</v>
      </c>
      <c r="K15" s="65">
        <f>SUM(J7:J14)</f>
        <v>0</v>
      </c>
      <c r="L15" s="66">
        <f>SUM(L7:L14)</f>
        <v>0</v>
      </c>
      <c r="M15" s="67"/>
      <c r="N15" s="64" t="s">
        <v>11</v>
      </c>
      <c r="O15" s="66">
        <f>SUM(O7:O14)</f>
        <v>0</v>
      </c>
      <c r="P15" s="66">
        <f>SUM(P7:P14)</f>
        <v>0</v>
      </c>
      <c r="Q15" s="49"/>
      <c r="R15" s="2" t="s">
        <v>25</v>
      </c>
      <c r="S15" s="2"/>
      <c r="T15" s="5">
        <f>SUM(T7:T14)</f>
        <v>0</v>
      </c>
      <c r="U15" s="9"/>
      <c r="V15" s="70">
        <f>H15+L15+P15</f>
        <v>0</v>
      </c>
      <c r="W15" s="70">
        <f>+G15+K15+O15</f>
        <v>0</v>
      </c>
    </row>
    <row r="16" spans="1:23" ht="20.100000000000001" customHeight="1" x14ac:dyDescent="0.2">
      <c r="A16" s="27" t="s">
        <v>18</v>
      </c>
      <c r="B16" s="5">
        <f>((G25+B8+B9+B11+B12)*G33)+(G25+B8+B9+B11+B12)</f>
        <v>0</v>
      </c>
      <c r="C16" s="17"/>
      <c r="D16" s="13"/>
      <c r="E16" s="16"/>
      <c r="F16" s="10"/>
      <c r="G16" s="10"/>
      <c r="H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7"/>
    </row>
    <row r="17" spans="1:23" ht="20.100000000000001" customHeight="1" x14ac:dyDescent="0.2">
      <c r="A17" s="16"/>
      <c r="B17" s="11"/>
      <c r="C17" s="17"/>
      <c r="D17" s="13"/>
      <c r="E17" s="16"/>
      <c r="F17" s="54"/>
      <c r="G17" s="54"/>
      <c r="H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7"/>
    </row>
    <row r="18" spans="1:23" ht="20.100000000000001" customHeight="1" x14ac:dyDescent="0.2">
      <c r="A18" s="27" t="s">
        <v>13</v>
      </c>
      <c r="B18" s="5">
        <f>B16*G34</f>
        <v>0</v>
      </c>
      <c r="C18" s="17"/>
      <c r="D18" s="13"/>
      <c r="E18" s="16"/>
      <c r="F18" s="51"/>
      <c r="G18" s="55"/>
      <c r="H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7"/>
    </row>
    <row r="19" spans="1:23" ht="20.100000000000001" customHeight="1" x14ac:dyDescent="0.2">
      <c r="A19" s="16"/>
      <c r="B19" s="11"/>
      <c r="C19" s="17"/>
      <c r="D19" s="13"/>
      <c r="E19" s="16"/>
      <c r="F19" s="51"/>
      <c r="G19" s="55"/>
      <c r="H19" s="10"/>
      <c r="K19" s="10"/>
      <c r="L19" s="36"/>
      <c r="M19" s="36"/>
      <c r="N19" s="36"/>
      <c r="O19" s="36"/>
      <c r="P19" s="36"/>
      <c r="Q19" s="36"/>
      <c r="R19" s="36"/>
      <c r="S19" s="36"/>
      <c r="T19" s="36"/>
      <c r="U19" s="10"/>
      <c r="V19" s="10"/>
      <c r="W19" s="17"/>
    </row>
    <row r="20" spans="1:23" ht="20.100000000000001" customHeight="1" x14ac:dyDescent="0.2">
      <c r="A20" s="27" t="s">
        <v>19</v>
      </c>
      <c r="B20" s="5">
        <f>B16+B18</f>
        <v>0</v>
      </c>
      <c r="C20" s="17"/>
      <c r="D20" s="13"/>
      <c r="E20" s="16"/>
      <c r="F20" s="51"/>
      <c r="G20" s="55"/>
      <c r="H20" s="10"/>
      <c r="K20" s="10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17"/>
    </row>
    <row r="21" spans="1:23" ht="20.100000000000001" customHeight="1" x14ac:dyDescent="0.2">
      <c r="A21" s="16"/>
      <c r="B21" s="11"/>
      <c r="C21" s="17"/>
      <c r="D21" s="13"/>
      <c r="E21" s="16"/>
      <c r="F21" s="51"/>
      <c r="G21" s="55"/>
      <c r="H21" s="10"/>
      <c r="K21" s="10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17"/>
    </row>
    <row r="22" spans="1:23" ht="20.100000000000001" customHeight="1" x14ac:dyDescent="0.2">
      <c r="A22" s="27" t="s">
        <v>16</v>
      </c>
      <c r="B22" s="5"/>
      <c r="C22" s="17"/>
      <c r="D22" s="13"/>
      <c r="E22" s="16"/>
      <c r="F22" s="51"/>
      <c r="G22" s="55"/>
      <c r="H22" s="10"/>
      <c r="K22" s="10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17"/>
    </row>
    <row r="23" spans="1:23" ht="20.100000000000001" customHeight="1" x14ac:dyDescent="0.2">
      <c r="A23" s="27" t="s">
        <v>17</v>
      </c>
      <c r="B23" s="5" t="str">
        <f>IF(H15=0," ",B25/(H15/20))</f>
        <v xml:space="preserve"> </v>
      </c>
      <c r="C23" s="20"/>
      <c r="D23" s="13"/>
      <c r="E23" s="16"/>
      <c r="F23" s="51"/>
      <c r="G23" s="55"/>
      <c r="H23" s="10"/>
      <c r="K23" s="10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17"/>
    </row>
    <row r="24" spans="1:23" ht="20.100000000000001" customHeight="1" x14ac:dyDescent="0.2">
      <c r="A24" s="16"/>
      <c r="B24" s="11"/>
      <c r="C24" s="17"/>
      <c r="D24" s="13"/>
      <c r="E24" s="16"/>
      <c r="F24" s="51"/>
      <c r="G24" s="55"/>
      <c r="H24" s="10"/>
      <c r="K24" s="10"/>
      <c r="L24" s="50"/>
      <c r="M24" s="50"/>
      <c r="N24" s="50"/>
      <c r="O24" s="50"/>
      <c r="P24" s="50"/>
      <c r="Q24" s="50"/>
      <c r="R24" s="50"/>
      <c r="S24" s="50"/>
      <c r="T24" s="50"/>
      <c r="U24" s="41"/>
      <c r="V24" s="41"/>
      <c r="W24" s="17"/>
    </row>
    <row r="25" spans="1:23" ht="20.100000000000001" customHeight="1" x14ac:dyDescent="0.2">
      <c r="A25" s="27" t="s">
        <v>14</v>
      </c>
      <c r="B25" s="40"/>
      <c r="C25" s="17"/>
      <c r="D25" s="13"/>
      <c r="E25" s="16"/>
      <c r="F25" s="51"/>
      <c r="G25" s="55"/>
      <c r="H25" s="10"/>
      <c r="K25" s="10"/>
      <c r="L25" s="50"/>
      <c r="M25" s="50"/>
      <c r="N25" s="50"/>
      <c r="O25" s="50"/>
      <c r="P25" s="50"/>
      <c r="Q25" s="50"/>
      <c r="R25" s="50"/>
      <c r="S25" s="50"/>
      <c r="T25" s="50"/>
      <c r="U25" s="41"/>
      <c r="V25" s="41"/>
      <c r="W25" s="17"/>
    </row>
    <row r="26" spans="1:23" ht="20.100000000000001" customHeight="1" x14ac:dyDescent="0.2">
      <c r="A26" s="27" t="s">
        <v>15</v>
      </c>
      <c r="B26" s="26">
        <f>B25-B16</f>
        <v>0</v>
      </c>
      <c r="C26" s="17"/>
      <c r="D26" s="13"/>
      <c r="E26" s="16"/>
      <c r="F26" s="11"/>
      <c r="G26" s="11"/>
      <c r="H26" s="10"/>
      <c r="K26" s="10"/>
      <c r="L26" s="51"/>
      <c r="M26" s="51"/>
      <c r="N26" s="51"/>
      <c r="O26" s="51"/>
      <c r="P26" s="51"/>
      <c r="Q26" s="51"/>
      <c r="R26" s="51"/>
      <c r="S26" s="51"/>
      <c r="T26" s="51"/>
      <c r="U26" s="41"/>
      <c r="V26" s="41"/>
      <c r="W26" s="17"/>
    </row>
    <row r="27" spans="1:23" ht="20.100000000000001" customHeight="1" x14ac:dyDescent="0.2">
      <c r="A27" s="16"/>
      <c r="B27" s="10"/>
      <c r="C27" s="17"/>
      <c r="D27" s="13"/>
      <c r="E27" s="16"/>
      <c r="F27" s="10"/>
      <c r="G27" s="10"/>
      <c r="H27" s="10"/>
      <c r="K27" s="10"/>
      <c r="L27" s="52"/>
      <c r="M27" s="52"/>
      <c r="N27" s="52"/>
      <c r="O27" s="52"/>
      <c r="P27" s="52"/>
      <c r="Q27" s="52"/>
      <c r="R27" s="52"/>
      <c r="S27" s="52"/>
      <c r="T27" s="52"/>
      <c r="U27" s="41"/>
      <c r="V27" s="41"/>
      <c r="W27" s="17"/>
    </row>
    <row r="28" spans="1:23" ht="20.100000000000001" customHeight="1" x14ac:dyDescent="0.2">
      <c r="A28" s="45" t="s">
        <v>33</v>
      </c>
      <c r="B28" s="6" t="str">
        <f>IF(B25=0," ",(B25-B16)/B16)</f>
        <v xml:space="preserve"> </v>
      </c>
      <c r="C28" s="17"/>
      <c r="D28" s="13"/>
      <c r="E28" s="16"/>
      <c r="F28" s="2" t="s">
        <v>49</v>
      </c>
      <c r="G28" s="5"/>
      <c r="H28" s="10"/>
      <c r="K28" s="10"/>
      <c r="L28" s="53"/>
      <c r="M28" s="53"/>
      <c r="N28" s="53"/>
      <c r="O28" s="53"/>
      <c r="P28" s="53"/>
      <c r="Q28" s="53"/>
      <c r="R28" s="53"/>
      <c r="S28" s="53"/>
      <c r="T28" s="53"/>
      <c r="U28" s="41"/>
      <c r="V28" s="41"/>
      <c r="W28" s="17"/>
    </row>
    <row r="29" spans="1:23" ht="20.100000000000001" customHeight="1" x14ac:dyDescent="0.2">
      <c r="A29" s="16"/>
      <c r="B29" s="10"/>
      <c r="C29" s="17"/>
      <c r="D29" s="13"/>
      <c r="E29" s="16"/>
      <c r="F29" s="2" t="s">
        <v>50</v>
      </c>
      <c r="G29" s="5"/>
      <c r="H29" s="10"/>
      <c r="K29" s="10"/>
      <c r="L29" s="50"/>
      <c r="M29" s="50"/>
      <c r="N29" s="50"/>
      <c r="O29" s="50"/>
      <c r="P29" s="50"/>
      <c r="Q29" s="50"/>
      <c r="R29" s="50"/>
      <c r="S29" s="50"/>
      <c r="T29" s="50"/>
      <c r="U29" s="41"/>
      <c r="V29" s="41"/>
      <c r="W29" s="17"/>
    </row>
    <row r="30" spans="1:23" ht="20.100000000000001" customHeight="1" x14ac:dyDescent="0.2">
      <c r="A30" s="16"/>
      <c r="B30" s="10"/>
      <c r="C30" s="17"/>
      <c r="D30" s="13"/>
      <c r="E30" s="16"/>
      <c r="F30" s="2" t="s">
        <v>48</v>
      </c>
      <c r="G30" s="5"/>
      <c r="H30" s="10"/>
      <c r="K30" s="10"/>
      <c r="L30" s="50"/>
      <c r="M30" s="50"/>
      <c r="N30" s="50"/>
      <c r="O30" s="50"/>
      <c r="P30" s="50"/>
      <c r="Q30" s="50"/>
      <c r="R30" s="50"/>
      <c r="S30" s="50"/>
      <c r="T30" s="50"/>
      <c r="U30" s="41"/>
      <c r="V30" s="41"/>
      <c r="W30" s="17"/>
    </row>
    <row r="31" spans="1:23" ht="20.100000000000001" customHeight="1" x14ac:dyDescent="0.2">
      <c r="A31" s="16"/>
      <c r="B31" s="10"/>
      <c r="C31" s="17"/>
      <c r="D31" s="13"/>
      <c r="E31" s="16"/>
      <c r="F31" s="2" t="s">
        <v>9</v>
      </c>
      <c r="G31" s="5"/>
      <c r="H31" s="10"/>
      <c r="K31" s="10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17"/>
    </row>
    <row r="32" spans="1:23" ht="20.100000000000001" customHeight="1" x14ac:dyDescent="0.2">
      <c r="A32" s="16"/>
      <c r="B32" s="10"/>
      <c r="C32" s="17"/>
      <c r="D32" s="13"/>
      <c r="E32" s="16"/>
      <c r="F32" s="2" t="s">
        <v>10</v>
      </c>
      <c r="G32" s="5"/>
      <c r="H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7"/>
    </row>
    <row r="33" spans="1:23" ht="20.100000000000001" customHeight="1" x14ac:dyDescent="0.2">
      <c r="A33" s="16"/>
      <c r="B33" s="10"/>
      <c r="C33" s="17"/>
      <c r="D33" s="13"/>
      <c r="E33" s="16"/>
      <c r="F33" s="2" t="s">
        <v>12</v>
      </c>
      <c r="G33" s="6"/>
      <c r="H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7"/>
    </row>
    <row r="34" spans="1:23" ht="20.100000000000001" customHeight="1" x14ac:dyDescent="0.2">
      <c r="A34" s="16"/>
      <c r="B34" s="10"/>
      <c r="C34" s="17"/>
      <c r="D34" s="13"/>
      <c r="E34" s="16"/>
      <c r="F34" s="2" t="s">
        <v>13</v>
      </c>
      <c r="G34" s="7"/>
      <c r="H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7"/>
    </row>
    <row r="35" spans="1:23" ht="20.100000000000001" customHeight="1" x14ac:dyDescent="0.2">
      <c r="A35" s="16"/>
      <c r="B35" s="10"/>
      <c r="C35" s="17"/>
      <c r="D35" s="13"/>
      <c r="E35" s="16"/>
      <c r="F35" s="10"/>
      <c r="G35" s="10"/>
      <c r="H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7"/>
    </row>
    <row r="36" spans="1:23" ht="20.100000000000001" customHeight="1" thickBot="1" x14ac:dyDescent="0.25">
      <c r="A36" s="21"/>
      <c r="B36" s="22"/>
      <c r="C36" s="23"/>
      <c r="D36" s="14"/>
      <c r="E36" s="21"/>
      <c r="F36" s="22"/>
      <c r="G36" s="22"/>
      <c r="H36" s="22"/>
      <c r="I36" s="56"/>
      <c r="J36" s="56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3"/>
    </row>
    <row r="37" spans="1:23" ht="20.100000000000001" customHeight="1" x14ac:dyDescent="0.2">
      <c r="A37" s="10"/>
      <c r="B37" s="10"/>
      <c r="C37" s="10"/>
      <c r="D37" s="11"/>
      <c r="E37" s="10"/>
      <c r="F37" s="10"/>
      <c r="G37" s="10"/>
      <c r="H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</row>
  </sheetData>
  <phoneticPr fontId="1" type="noConversion"/>
  <conditionalFormatting sqref="B26">
    <cfRule type="cellIs" dxfId="31" priority="1" stopIfTrue="1" operator="lessThan">
      <formula>0</formula>
    </cfRule>
    <cfRule type="cellIs" dxfId="30" priority="2" stopIfTrue="1" operator="greaterThan">
      <formula>0</formula>
    </cfRule>
  </conditionalFormatting>
  <conditionalFormatting sqref="L28:T28">
    <cfRule type="cellIs" dxfId="29" priority="3" stopIfTrue="1" operator="greaterThan">
      <formula>0</formula>
    </cfRule>
    <cfRule type="cellIs" dxfId="28" priority="4" stopIfTrue="1" operator="lessThan">
      <formula>0</formula>
    </cfRule>
  </conditionalFormatting>
  <pageMargins left="0.39370078740157483" right="0.39370078740157483" top="0.39370078740157483" bottom="0.39370078740157483" header="0.51181102362204722" footer="0.51181102362204722"/>
  <pageSetup paperSize="9" scale="8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W38"/>
  <sheetViews>
    <sheetView tabSelected="1" workbookViewId="0">
      <selection activeCell="B29" sqref="B29"/>
    </sheetView>
  </sheetViews>
  <sheetFormatPr baseColWidth="10" defaultRowHeight="20.100000000000001" customHeight="1" x14ac:dyDescent="0.2"/>
  <cols>
    <col min="1" max="1" width="27" style="1" customWidth="1"/>
    <col min="2" max="2" width="18.5703125" style="1" customWidth="1"/>
    <col min="3" max="3" width="5.7109375" style="1" customWidth="1"/>
    <col min="4" max="4" width="5.42578125" style="1" customWidth="1"/>
    <col min="5" max="5" width="5.7109375" style="1" customWidth="1"/>
    <col min="6" max="6" width="24.140625" style="1" customWidth="1"/>
    <col min="7" max="8" width="10.7109375" style="1" customWidth="1"/>
    <col min="9" max="9" width="4.42578125" style="11" customWidth="1"/>
    <col min="10" max="10" width="15" style="11" bestFit="1" customWidth="1"/>
    <col min="11" max="12" width="10.7109375" style="1" customWidth="1"/>
    <col min="13" max="13" width="3.42578125" style="1" customWidth="1"/>
    <col min="14" max="14" width="15.140625" style="1" bestFit="1" customWidth="1"/>
    <col min="15" max="16" width="10.7109375" style="1" customWidth="1"/>
    <col min="17" max="17" width="4.85546875" style="1" customWidth="1"/>
    <col min="18" max="18" width="15.28515625" style="1" bestFit="1" customWidth="1"/>
    <col min="19" max="19" width="15.28515625" style="1" customWidth="1"/>
    <col min="20" max="20" width="10.7109375" style="1" customWidth="1"/>
    <col min="21" max="21" width="3.42578125" style="1" customWidth="1"/>
    <col min="22" max="22" width="14.28515625" style="1" bestFit="1" customWidth="1"/>
    <col min="23" max="23" width="13.42578125" style="1" bestFit="1" customWidth="1"/>
    <col min="24" max="16384" width="11.42578125" style="1"/>
  </cols>
  <sheetData>
    <row r="1" spans="1:23" ht="20.100000000000001" customHeight="1" x14ac:dyDescent="0.2">
      <c r="A1" s="24"/>
      <c r="B1" s="28"/>
      <c r="C1" s="15"/>
      <c r="D1" s="12"/>
      <c r="E1" s="24"/>
      <c r="F1" s="28"/>
      <c r="G1" s="28"/>
      <c r="H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15"/>
    </row>
    <row r="2" spans="1:23" ht="20.100000000000001" customHeight="1" x14ac:dyDescent="0.2">
      <c r="A2" s="19" t="s">
        <v>0</v>
      </c>
      <c r="B2" s="72" t="s">
        <v>53</v>
      </c>
      <c r="C2" s="17"/>
      <c r="D2" s="13"/>
      <c r="E2" s="16"/>
      <c r="F2" s="3" t="s">
        <v>23</v>
      </c>
      <c r="G2" s="3"/>
      <c r="H2" s="57" t="s">
        <v>68</v>
      </c>
      <c r="I2" s="68"/>
      <c r="J2" s="68"/>
      <c r="K2" s="58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17"/>
    </row>
    <row r="3" spans="1:23" ht="20.100000000000001" customHeight="1" x14ac:dyDescent="0.2">
      <c r="A3" s="16"/>
      <c r="B3" s="10"/>
      <c r="C3" s="17"/>
      <c r="D3" s="13"/>
      <c r="E3" s="16"/>
      <c r="F3" s="10"/>
      <c r="G3" s="10"/>
      <c r="H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7"/>
    </row>
    <row r="4" spans="1:23" ht="20.100000000000001" customHeight="1" x14ac:dyDescent="0.2">
      <c r="A4" s="19"/>
      <c r="B4" s="25"/>
      <c r="C4" s="17"/>
      <c r="D4" s="13"/>
      <c r="E4" s="16"/>
      <c r="F4" s="10"/>
      <c r="G4" s="10"/>
      <c r="H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7"/>
    </row>
    <row r="5" spans="1:23" ht="20.100000000000001" customHeight="1" x14ac:dyDescent="0.2">
      <c r="A5" s="16"/>
      <c r="B5" s="10"/>
      <c r="C5" s="17"/>
      <c r="D5" s="13"/>
      <c r="E5" s="16"/>
      <c r="F5" s="10"/>
      <c r="G5" s="10"/>
      <c r="H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7"/>
    </row>
    <row r="6" spans="1:23" ht="20.100000000000001" customHeight="1" x14ac:dyDescent="0.2">
      <c r="A6" s="16"/>
      <c r="B6" s="10"/>
      <c r="C6" s="17"/>
      <c r="D6" s="13"/>
      <c r="E6" s="16"/>
      <c r="F6" s="71" t="s">
        <v>59</v>
      </c>
      <c r="G6" s="2" t="s">
        <v>51</v>
      </c>
      <c r="H6" s="2" t="s">
        <v>52</v>
      </c>
      <c r="I6" s="51"/>
      <c r="J6" s="71" t="s">
        <v>60</v>
      </c>
      <c r="K6" s="59" t="s">
        <v>54</v>
      </c>
      <c r="L6" s="2" t="s">
        <v>55</v>
      </c>
      <c r="M6" s="51"/>
      <c r="N6" s="71" t="s">
        <v>61</v>
      </c>
      <c r="O6" s="2" t="s">
        <v>62</v>
      </c>
      <c r="P6" s="2" t="s">
        <v>55</v>
      </c>
      <c r="Q6" s="51"/>
      <c r="R6" s="71" t="s">
        <v>64</v>
      </c>
      <c r="S6" s="3" t="s">
        <v>65</v>
      </c>
      <c r="T6" s="3" t="s">
        <v>66</v>
      </c>
      <c r="U6" s="10"/>
      <c r="V6" s="3" t="s">
        <v>20</v>
      </c>
      <c r="W6" s="29"/>
    </row>
    <row r="7" spans="1:23" ht="20.100000000000001" customHeight="1" x14ac:dyDescent="0.2">
      <c r="A7" s="18" t="s">
        <v>4</v>
      </c>
      <c r="B7" s="4"/>
      <c r="C7" s="17"/>
      <c r="D7" s="13"/>
      <c r="E7" s="16"/>
      <c r="F7" s="2" t="s">
        <v>69</v>
      </c>
      <c r="G7" s="32"/>
      <c r="H7" s="32">
        <v>140</v>
      </c>
      <c r="I7" s="49"/>
      <c r="J7" s="62" t="s">
        <v>73</v>
      </c>
      <c r="K7" s="60"/>
      <c r="L7" s="32">
        <v>189</v>
      </c>
      <c r="M7" s="48"/>
      <c r="N7" s="62" t="s">
        <v>72</v>
      </c>
      <c r="O7" s="32"/>
      <c r="P7" s="32">
        <v>294</v>
      </c>
      <c r="Q7" s="48"/>
      <c r="R7" s="2" t="s">
        <v>81</v>
      </c>
      <c r="S7" s="2">
        <v>7070781594</v>
      </c>
      <c r="T7" s="8">
        <v>366.36</v>
      </c>
      <c r="U7" s="10"/>
      <c r="V7" s="3" t="s">
        <v>21</v>
      </c>
      <c r="W7" s="29"/>
    </row>
    <row r="8" spans="1:23" ht="20.100000000000001" customHeight="1" x14ac:dyDescent="0.2">
      <c r="A8" s="19" t="s">
        <v>56</v>
      </c>
      <c r="B8" s="5">
        <f>(G15+H15)*G29</f>
        <v>5381.5999999999995</v>
      </c>
      <c r="C8" s="17"/>
      <c r="D8" s="13"/>
      <c r="E8" s="16"/>
      <c r="F8" s="61" t="s">
        <v>70</v>
      </c>
      <c r="G8" s="32"/>
      <c r="H8" s="32">
        <v>203</v>
      </c>
      <c r="I8" s="49"/>
      <c r="J8" s="62"/>
      <c r="K8" s="60"/>
      <c r="L8" s="32"/>
      <c r="M8" s="48"/>
      <c r="N8" s="62" t="s">
        <v>74</v>
      </c>
      <c r="O8" s="32"/>
      <c r="P8" s="32">
        <v>21</v>
      </c>
      <c r="Q8" s="48"/>
      <c r="R8" s="2" t="s">
        <v>84</v>
      </c>
      <c r="S8" s="2">
        <v>683602</v>
      </c>
      <c r="T8" s="8">
        <v>385.16</v>
      </c>
      <c r="U8" s="10"/>
      <c r="V8" s="10"/>
      <c r="W8" s="17"/>
    </row>
    <row r="9" spans="1:23" ht="20.100000000000001" customHeight="1" x14ac:dyDescent="0.2">
      <c r="A9" s="19" t="s">
        <v>57</v>
      </c>
      <c r="B9" s="5">
        <f>K15+L15*G30</f>
        <v>1816.29</v>
      </c>
      <c r="C9" s="17"/>
      <c r="D9" s="13"/>
      <c r="E9" s="16"/>
      <c r="F9" s="2" t="s">
        <v>71</v>
      </c>
      <c r="G9" s="32"/>
      <c r="H9" s="32">
        <v>133</v>
      </c>
      <c r="I9" s="49"/>
      <c r="J9" s="62"/>
      <c r="K9" s="60"/>
      <c r="L9" s="32"/>
      <c r="M9" s="48"/>
      <c r="N9" s="62" t="s">
        <v>77</v>
      </c>
      <c r="O9" s="32"/>
      <c r="P9" s="32">
        <v>49</v>
      </c>
      <c r="Q9" s="48"/>
      <c r="R9" s="2" t="s">
        <v>84</v>
      </c>
      <c r="S9" s="2">
        <v>684519</v>
      </c>
      <c r="T9" s="8">
        <v>261.77999999999997</v>
      </c>
      <c r="U9" s="10"/>
      <c r="V9" s="10"/>
      <c r="W9" s="17"/>
    </row>
    <row r="10" spans="1:23" ht="20.100000000000001" customHeight="1" x14ac:dyDescent="0.2">
      <c r="A10" s="19" t="s">
        <v>58</v>
      </c>
      <c r="B10" s="5">
        <f>O15+P15*G31</f>
        <v>0</v>
      </c>
      <c r="C10" s="17"/>
      <c r="D10" s="13"/>
      <c r="E10" s="16"/>
      <c r="F10" s="2" t="s">
        <v>75</v>
      </c>
      <c r="G10" s="32"/>
      <c r="H10" s="32">
        <v>42</v>
      </c>
      <c r="I10" s="49"/>
      <c r="J10" s="62"/>
      <c r="K10" s="60"/>
      <c r="L10" s="32"/>
      <c r="M10" s="48"/>
      <c r="N10" s="62"/>
      <c r="O10" s="32"/>
      <c r="P10" s="32"/>
      <c r="Q10" s="48"/>
      <c r="R10" s="2" t="s">
        <v>88</v>
      </c>
      <c r="S10" s="2">
        <v>1892965</v>
      </c>
      <c r="T10" s="8">
        <v>336.58</v>
      </c>
      <c r="U10" s="10"/>
      <c r="V10" s="10"/>
      <c r="W10" s="17"/>
    </row>
    <row r="11" spans="1:23" ht="20.100000000000001" customHeight="1" x14ac:dyDescent="0.2">
      <c r="A11" s="19" t="s">
        <v>5</v>
      </c>
      <c r="B11" s="5">
        <f>W6*G32</f>
        <v>0</v>
      </c>
      <c r="C11" s="17"/>
      <c r="D11" s="13"/>
      <c r="E11" s="16"/>
      <c r="F11" s="2" t="s">
        <v>76</v>
      </c>
      <c r="G11" s="32"/>
      <c r="H11" s="32">
        <v>42</v>
      </c>
      <c r="I11" s="49"/>
      <c r="J11" s="62"/>
      <c r="K11" s="60"/>
      <c r="L11" s="39"/>
      <c r="M11" s="49"/>
      <c r="N11" s="62"/>
      <c r="O11" s="39"/>
      <c r="P11" s="39"/>
      <c r="Q11" s="49"/>
      <c r="R11" s="2" t="s">
        <v>84</v>
      </c>
      <c r="S11" s="2" t="s">
        <v>91</v>
      </c>
      <c r="T11" s="8">
        <f>105.845+4727.27</f>
        <v>4833.1150000000007</v>
      </c>
      <c r="U11" s="10"/>
      <c r="V11" s="10"/>
      <c r="W11" s="17"/>
    </row>
    <row r="12" spans="1:23" ht="20.100000000000001" customHeight="1" x14ac:dyDescent="0.2">
      <c r="A12" s="19" t="s">
        <v>6</v>
      </c>
      <c r="B12" s="5">
        <f>W7*G33</f>
        <v>0</v>
      </c>
      <c r="C12" s="17"/>
      <c r="D12" s="13"/>
      <c r="E12" s="16"/>
      <c r="F12" s="2" t="s">
        <v>38</v>
      </c>
      <c r="G12" s="32"/>
      <c r="H12" s="32"/>
      <c r="I12" s="49"/>
      <c r="J12" s="62"/>
      <c r="K12" s="60"/>
      <c r="L12" s="25"/>
      <c r="M12" s="10"/>
      <c r="N12" s="63"/>
      <c r="O12" s="25"/>
      <c r="P12" s="25"/>
      <c r="Q12" s="10"/>
      <c r="R12" s="2" t="s">
        <v>84</v>
      </c>
      <c r="S12" s="2">
        <v>697195</v>
      </c>
      <c r="T12" s="8">
        <v>2453.59</v>
      </c>
      <c r="U12" s="10"/>
      <c r="V12" s="10"/>
      <c r="W12" s="17"/>
    </row>
    <row r="13" spans="1:23" ht="20.100000000000001" customHeight="1" x14ac:dyDescent="0.2">
      <c r="A13" s="2" t="s">
        <v>32</v>
      </c>
      <c r="B13" s="5">
        <f>T15</f>
        <v>8663.4850000000006</v>
      </c>
      <c r="C13" s="17"/>
      <c r="D13" s="13"/>
      <c r="E13" s="16"/>
      <c r="F13" s="2" t="s">
        <v>39</v>
      </c>
      <c r="G13" s="32"/>
      <c r="H13" s="32"/>
      <c r="I13" s="49"/>
      <c r="J13" s="62"/>
      <c r="K13" s="60"/>
      <c r="L13" s="25"/>
      <c r="M13" s="10"/>
      <c r="N13" s="63"/>
      <c r="O13" s="25"/>
      <c r="P13" s="25"/>
      <c r="Q13" s="10"/>
      <c r="R13" s="2" t="s">
        <v>101</v>
      </c>
      <c r="S13" s="2">
        <v>1509062360</v>
      </c>
      <c r="T13" s="8">
        <v>26.9</v>
      </c>
      <c r="U13" s="10"/>
      <c r="V13" s="10"/>
      <c r="W13" s="17"/>
    </row>
    <row r="14" spans="1:23" ht="20.100000000000001" customHeight="1" x14ac:dyDescent="0.2">
      <c r="C14" s="17"/>
      <c r="D14" s="13"/>
      <c r="E14" s="16"/>
      <c r="F14" s="2" t="s">
        <v>40</v>
      </c>
      <c r="G14" s="32"/>
      <c r="H14" s="32"/>
      <c r="I14" s="49"/>
      <c r="J14" s="62"/>
      <c r="K14" s="60"/>
      <c r="L14" s="25"/>
      <c r="M14" s="10"/>
      <c r="N14" s="63"/>
      <c r="O14" s="25"/>
      <c r="P14" s="25"/>
      <c r="Q14" s="10"/>
      <c r="R14" s="2" t="s">
        <v>47</v>
      </c>
      <c r="S14" s="2"/>
      <c r="T14" s="8"/>
      <c r="U14" s="9"/>
      <c r="V14" s="2" t="s">
        <v>24</v>
      </c>
      <c r="W14" s="74" t="s">
        <v>63</v>
      </c>
    </row>
    <row r="15" spans="1:23" ht="20.100000000000001" customHeight="1" x14ac:dyDescent="0.2">
      <c r="C15" s="17"/>
      <c r="D15" s="13"/>
      <c r="E15" s="16"/>
      <c r="F15" s="2" t="s">
        <v>11</v>
      </c>
      <c r="G15" s="33">
        <f>SUM(G7:G14)</f>
        <v>0</v>
      </c>
      <c r="H15" s="33">
        <f>SUM(H7:H14)</f>
        <v>560</v>
      </c>
      <c r="I15" s="49"/>
      <c r="J15" s="64" t="s">
        <v>11</v>
      </c>
      <c r="K15" s="65">
        <f>SUM(J7:J14)</f>
        <v>0</v>
      </c>
      <c r="L15" s="66">
        <f>SUM(L7:L14)</f>
        <v>189</v>
      </c>
      <c r="M15" s="67"/>
      <c r="N15" s="64" t="s">
        <v>11</v>
      </c>
      <c r="O15" s="66">
        <f>SUM(O7:O14)</f>
        <v>0</v>
      </c>
      <c r="P15" s="66">
        <f>SUM(P7:P14)</f>
        <v>364</v>
      </c>
      <c r="Q15" s="49"/>
      <c r="R15" s="2" t="s">
        <v>25</v>
      </c>
      <c r="S15" s="2"/>
      <c r="T15" s="5">
        <f>SUM(T7:T14)</f>
        <v>8663.4850000000006</v>
      </c>
      <c r="U15" s="9"/>
      <c r="V15" s="70">
        <f>H15+L15+P15</f>
        <v>1113</v>
      </c>
      <c r="W15" s="75">
        <f>+G15+K15+O15</f>
        <v>0</v>
      </c>
    </row>
    <row r="16" spans="1:23" ht="20.100000000000001" customHeight="1" x14ac:dyDescent="0.2">
      <c r="A16" s="27" t="s">
        <v>18</v>
      </c>
      <c r="B16" s="5">
        <f>((G25+B8+B9+B11+B12)*G34)+(G25+B8+B9+B11+B12)</f>
        <v>7197.8899999999994</v>
      </c>
      <c r="C16" s="17"/>
      <c r="D16" s="13"/>
      <c r="E16" s="16"/>
      <c r="F16" s="10"/>
      <c r="G16" s="10"/>
      <c r="H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7"/>
    </row>
    <row r="17" spans="1:23" ht="20.100000000000001" customHeight="1" x14ac:dyDescent="0.2">
      <c r="A17" s="16"/>
      <c r="B17" s="11"/>
      <c r="C17" s="17"/>
      <c r="D17" s="13"/>
      <c r="E17" s="16"/>
      <c r="F17" s="54"/>
      <c r="G17" s="54"/>
      <c r="H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7"/>
    </row>
    <row r="18" spans="1:23" ht="20.100000000000001" customHeight="1" x14ac:dyDescent="0.2">
      <c r="A18" s="27" t="s">
        <v>13</v>
      </c>
      <c r="B18" s="5">
        <f>B16*G35</f>
        <v>0</v>
      </c>
      <c r="C18" s="17"/>
      <c r="D18" s="13"/>
      <c r="E18" s="16"/>
      <c r="F18" s="51"/>
      <c r="G18" s="55"/>
      <c r="H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7"/>
    </row>
    <row r="19" spans="1:23" ht="20.100000000000001" customHeight="1" x14ac:dyDescent="0.2">
      <c r="A19" s="16"/>
      <c r="B19" s="11"/>
      <c r="C19" s="17"/>
      <c r="D19" s="13"/>
      <c r="E19" s="16"/>
      <c r="F19" s="51"/>
      <c r="G19" s="55"/>
      <c r="H19" s="10"/>
      <c r="K19" s="10"/>
      <c r="L19" s="36"/>
      <c r="M19" s="36"/>
      <c r="N19" s="36"/>
      <c r="O19" s="36"/>
      <c r="P19" s="36"/>
      <c r="Q19" s="36"/>
      <c r="R19" s="36"/>
      <c r="S19" s="36"/>
      <c r="T19" s="36"/>
      <c r="U19" s="10"/>
      <c r="V19" s="10"/>
      <c r="W19" s="17"/>
    </row>
    <row r="20" spans="1:23" ht="20.100000000000001" customHeight="1" x14ac:dyDescent="0.2">
      <c r="A20" s="27" t="s">
        <v>19</v>
      </c>
      <c r="B20" s="5">
        <f>B16+B18</f>
        <v>7197.8899999999994</v>
      </c>
      <c r="C20" s="17"/>
      <c r="D20" s="13"/>
      <c r="E20" s="16"/>
      <c r="F20" s="51"/>
      <c r="G20" s="55"/>
      <c r="H20" s="10"/>
      <c r="K20" s="10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17"/>
    </row>
    <row r="21" spans="1:23" ht="20.100000000000001" customHeight="1" x14ac:dyDescent="0.2">
      <c r="A21" s="16"/>
      <c r="B21" s="11"/>
      <c r="C21" s="17"/>
      <c r="D21" s="13"/>
      <c r="E21" s="16"/>
      <c r="F21" s="51"/>
      <c r="G21" s="55"/>
      <c r="H21" s="10"/>
      <c r="K21" s="10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17"/>
    </row>
    <row r="22" spans="1:23" ht="20.100000000000001" customHeight="1" x14ac:dyDescent="0.2">
      <c r="A22" s="27" t="s">
        <v>16</v>
      </c>
      <c r="B22" s="5"/>
      <c r="C22" s="17"/>
      <c r="D22" s="13"/>
      <c r="E22" s="16"/>
      <c r="F22" s="51"/>
      <c r="G22" s="55"/>
      <c r="H22" s="10"/>
      <c r="K22" s="10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17"/>
    </row>
    <row r="23" spans="1:23" ht="20.100000000000001" customHeight="1" x14ac:dyDescent="0.2">
      <c r="A23" s="27" t="s">
        <v>17</v>
      </c>
      <c r="B23" s="5">
        <f>IF(H15=0," ",B25/(H15/20))</f>
        <v>835.85714285714289</v>
      </c>
      <c r="C23" s="20"/>
      <c r="D23" s="13"/>
      <c r="E23" s="16"/>
      <c r="F23" s="51"/>
      <c r="G23" s="55"/>
      <c r="H23" s="10"/>
      <c r="K23" s="10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17"/>
    </row>
    <row r="24" spans="1:23" ht="20.100000000000001" customHeight="1" x14ac:dyDescent="0.2">
      <c r="A24" s="16"/>
      <c r="B24" s="11"/>
      <c r="C24" s="17"/>
      <c r="D24" s="13"/>
      <c r="E24" s="16"/>
      <c r="F24" s="51"/>
      <c r="G24" s="55"/>
      <c r="H24" s="10"/>
      <c r="K24" s="10"/>
      <c r="L24" s="50"/>
      <c r="M24" s="50"/>
      <c r="N24" s="50"/>
      <c r="O24" s="50"/>
      <c r="P24" s="50"/>
      <c r="Q24" s="50"/>
      <c r="R24" s="50"/>
      <c r="S24" s="50"/>
      <c r="T24" s="50"/>
      <c r="U24" s="41"/>
      <c r="V24" s="41"/>
      <c r="W24" s="17"/>
    </row>
    <row r="25" spans="1:23" ht="20.100000000000001" customHeight="1" x14ac:dyDescent="0.2">
      <c r="A25" s="27" t="s">
        <v>14</v>
      </c>
      <c r="B25" s="40">
        <v>23404</v>
      </c>
      <c r="C25" s="17"/>
      <c r="D25" s="13"/>
      <c r="E25" s="16"/>
      <c r="F25" s="51"/>
      <c r="G25" s="55"/>
      <c r="H25" s="10"/>
      <c r="K25" s="10"/>
      <c r="L25" s="50"/>
      <c r="M25" s="50"/>
      <c r="N25" s="50"/>
      <c r="O25" s="50"/>
      <c r="P25" s="50"/>
      <c r="Q25" s="50"/>
      <c r="R25" s="50"/>
      <c r="S25" s="50"/>
      <c r="T25" s="50"/>
      <c r="U25" s="41"/>
      <c r="V25" s="41"/>
      <c r="W25" s="17"/>
    </row>
    <row r="26" spans="1:23" ht="20.100000000000001" customHeight="1" x14ac:dyDescent="0.2">
      <c r="A26" s="27" t="s">
        <v>67</v>
      </c>
      <c r="B26" s="40">
        <v>20443.400000000001</v>
      </c>
      <c r="C26" s="17"/>
      <c r="D26" s="13"/>
      <c r="E26" s="16"/>
      <c r="F26" s="51"/>
      <c r="G26" s="55"/>
      <c r="H26" s="10"/>
      <c r="K26" s="10"/>
      <c r="L26" s="50"/>
      <c r="M26" s="50"/>
      <c r="N26" s="50"/>
      <c r="O26" s="50"/>
      <c r="P26" s="50"/>
      <c r="Q26" s="50"/>
      <c r="R26" s="50"/>
      <c r="S26" s="50"/>
      <c r="T26" s="50"/>
      <c r="U26" s="41"/>
      <c r="V26" s="41"/>
      <c r="W26" s="17"/>
    </row>
    <row r="27" spans="1:23" ht="20.100000000000001" customHeight="1" x14ac:dyDescent="0.2">
      <c r="A27" s="27" t="s">
        <v>15</v>
      </c>
      <c r="B27" s="26">
        <f>(B25+B26)-B16</f>
        <v>36649.51</v>
      </c>
      <c r="C27" s="17"/>
      <c r="D27" s="13"/>
      <c r="E27" s="16"/>
      <c r="F27" s="11"/>
      <c r="G27" s="11"/>
      <c r="H27" s="10"/>
      <c r="K27" s="10"/>
      <c r="L27" s="51"/>
      <c r="M27" s="51"/>
      <c r="N27" s="51"/>
      <c r="O27" s="51"/>
      <c r="P27" s="51"/>
      <c r="Q27" s="51"/>
      <c r="R27" s="51"/>
      <c r="S27" s="51"/>
      <c r="T27" s="51"/>
      <c r="U27" s="41"/>
      <c r="V27" s="41"/>
      <c r="W27" s="17"/>
    </row>
    <row r="28" spans="1:23" ht="20.100000000000001" customHeight="1" x14ac:dyDescent="0.2">
      <c r="A28" s="16"/>
      <c r="B28" s="10"/>
      <c r="C28" s="17"/>
      <c r="D28" s="13"/>
      <c r="E28" s="16"/>
      <c r="F28" s="10"/>
      <c r="G28" s="10"/>
      <c r="H28" s="10"/>
      <c r="K28" s="10"/>
      <c r="L28" s="52"/>
      <c r="M28" s="52"/>
      <c r="N28" s="52"/>
      <c r="O28" s="52"/>
      <c r="P28" s="52"/>
      <c r="Q28" s="52"/>
      <c r="R28" s="52"/>
      <c r="S28" s="52"/>
      <c r="T28" s="52"/>
      <c r="U28" s="41"/>
      <c r="V28" s="41"/>
      <c r="W28" s="17"/>
    </row>
    <row r="29" spans="1:23" ht="20.100000000000001" customHeight="1" x14ac:dyDescent="0.2">
      <c r="A29" s="45" t="s">
        <v>33</v>
      </c>
      <c r="B29" s="6">
        <f>IF(B25=0," ",(B25-B16)/B16)</f>
        <v>2.2515084281643651</v>
      </c>
      <c r="C29" s="17"/>
      <c r="D29" s="13"/>
      <c r="E29" s="16"/>
      <c r="F29" s="2" t="s">
        <v>49</v>
      </c>
      <c r="G29" s="5">
        <v>9.61</v>
      </c>
      <c r="H29" s="10"/>
      <c r="K29" s="10"/>
      <c r="L29" s="53"/>
      <c r="M29" s="53"/>
      <c r="N29" s="53"/>
      <c r="O29" s="53"/>
      <c r="P29" s="53"/>
      <c r="Q29" s="53"/>
      <c r="R29" s="53"/>
      <c r="S29" s="53"/>
      <c r="T29" s="53"/>
      <c r="U29" s="41"/>
      <c r="V29" s="41"/>
      <c r="W29" s="17"/>
    </row>
    <row r="30" spans="1:23" ht="20.100000000000001" customHeight="1" x14ac:dyDescent="0.2">
      <c r="A30" s="16"/>
      <c r="B30" s="10"/>
      <c r="C30" s="17"/>
      <c r="D30" s="13"/>
      <c r="E30" s="16"/>
      <c r="F30" s="2" t="s">
        <v>50</v>
      </c>
      <c r="G30" s="73">
        <v>9.61</v>
      </c>
      <c r="H30" s="10"/>
      <c r="K30" s="10"/>
      <c r="L30" s="50"/>
      <c r="M30" s="50"/>
      <c r="N30" s="50"/>
      <c r="O30" s="50"/>
      <c r="P30" s="50"/>
      <c r="Q30" s="50"/>
      <c r="R30" s="50"/>
      <c r="S30" s="50"/>
      <c r="T30" s="50"/>
      <c r="U30" s="41"/>
      <c r="V30" s="41"/>
      <c r="W30" s="17"/>
    </row>
    <row r="31" spans="1:23" ht="20.100000000000001" customHeight="1" x14ac:dyDescent="0.2">
      <c r="A31" s="16"/>
      <c r="B31" s="10"/>
      <c r="C31" s="17"/>
      <c r="D31" s="13"/>
      <c r="E31" s="16"/>
      <c r="F31" s="2" t="s">
        <v>48</v>
      </c>
      <c r="G31" s="5"/>
      <c r="H31" s="10"/>
      <c r="K31" s="10"/>
      <c r="L31" s="50"/>
      <c r="M31" s="50"/>
      <c r="N31" s="50"/>
      <c r="O31" s="50"/>
      <c r="P31" s="50"/>
      <c r="Q31" s="50"/>
      <c r="R31" s="50"/>
      <c r="S31" s="50"/>
      <c r="T31" s="50"/>
      <c r="U31" s="41"/>
      <c r="V31" s="41"/>
      <c r="W31" s="17"/>
    </row>
    <row r="32" spans="1:23" ht="20.100000000000001" customHeight="1" x14ac:dyDescent="0.2">
      <c r="A32" s="16"/>
      <c r="B32" s="10"/>
      <c r="C32" s="17"/>
      <c r="D32" s="13"/>
      <c r="E32" s="16"/>
      <c r="F32" s="2" t="s">
        <v>9</v>
      </c>
      <c r="G32" s="5"/>
      <c r="H32" s="10"/>
      <c r="K32" s="10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17"/>
    </row>
    <row r="33" spans="1:23" ht="20.100000000000001" customHeight="1" x14ac:dyDescent="0.2">
      <c r="A33" s="16"/>
      <c r="B33" s="10"/>
      <c r="C33" s="17"/>
      <c r="D33" s="13"/>
      <c r="E33" s="16"/>
      <c r="F33" s="2" t="s">
        <v>10</v>
      </c>
      <c r="G33" s="5"/>
      <c r="H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7"/>
    </row>
    <row r="34" spans="1:23" ht="20.100000000000001" customHeight="1" x14ac:dyDescent="0.2">
      <c r="A34" s="16"/>
      <c r="B34" s="10"/>
      <c r="C34" s="17"/>
      <c r="D34" s="13"/>
      <c r="E34" s="16"/>
      <c r="F34" s="2" t="s">
        <v>12</v>
      </c>
      <c r="G34" s="6"/>
      <c r="H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7"/>
    </row>
    <row r="35" spans="1:23" ht="20.100000000000001" customHeight="1" x14ac:dyDescent="0.2">
      <c r="A35" s="16"/>
      <c r="B35" s="10"/>
      <c r="C35" s="17"/>
      <c r="D35" s="13"/>
      <c r="E35" s="16"/>
      <c r="F35" s="2" t="s">
        <v>13</v>
      </c>
      <c r="G35" s="7"/>
      <c r="H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7"/>
    </row>
    <row r="36" spans="1:23" ht="20.100000000000001" customHeight="1" x14ac:dyDescent="0.2">
      <c r="A36" s="16"/>
      <c r="B36" s="10"/>
      <c r="C36" s="17"/>
      <c r="D36" s="13"/>
      <c r="E36" s="16"/>
      <c r="F36" s="10"/>
      <c r="G36" s="10"/>
      <c r="H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7"/>
    </row>
    <row r="37" spans="1:23" ht="20.100000000000001" customHeight="1" thickBot="1" x14ac:dyDescent="0.25">
      <c r="A37" s="21"/>
      <c r="B37" s="22"/>
      <c r="C37" s="23"/>
      <c r="D37" s="14"/>
      <c r="E37" s="21"/>
      <c r="F37" s="22"/>
      <c r="G37" s="22"/>
      <c r="H37" s="22"/>
      <c r="I37" s="56"/>
      <c r="J37" s="56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3"/>
    </row>
    <row r="38" spans="1:23" ht="20.100000000000001" customHeight="1" x14ac:dyDescent="0.2">
      <c r="A38" s="10"/>
      <c r="B38" s="10"/>
      <c r="C38" s="10"/>
      <c r="D38" s="11"/>
      <c r="E38" s="10"/>
      <c r="F38" s="10"/>
      <c r="G38" s="10"/>
      <c r="H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</row>
  </sheetData>
  <phoneticPr fontId="1" type="noConversion"/>
  <conditionalFormatting sqref="B27">
    <cfRule type="cellIs" dxfId="27" priority="1" stopIfTrue="1" operator="lessThan">
      <formula>0</formula>
    </cfRule>
    <cfRule type="cellIs" dxfId="26" priority="2" stopIfTrue="1" operator="greaterThan">
      <formula>0</formula>
    </cfRule>
  </conditionalFormatting>
  <conditionalFormatting sqref="L29:T29">
    <cfRule type="cellIs" dxfId="25" priority="3" stopIfTrue="1" operator="greaterThan">
      <formula>0</formula>
    </cfRule>
    <cfRule type="cellIs" dxfId="24" priority="4" stopIfTrue="1" operator="lessThan">
      <formula>0</formula>
    </cfRule>
  </conditionalFormatting>
  <pageMargins left="0.39370078740157483" right="0.39370078740157483" top="0.39370078740157483" bottom="0.39370078740157483" header="0.51181102362204722" footer="0.51181102362204722"/>
  <pageSetup paperSize="9" scale="53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37"/>
  <sheetViews>
    <sheetView workbookViewId="0">
      <selection activeCell="T8" sqref="T8"/>
    </sheetView>
  </sheetViews>
  <sheetFormatPr baseColWidth="10" defaultRowHeight="20.100000000000001" customHeight="1" x14ac:dyDescent="0.2"/>
  <cols>
    <col min="1" max="1" width="27" style="1" customWidth="1"/>
    <col min="2" max="2" width="18.5703125" style="1" customWidth="1"/>
    <col min="3" max="3" width="5.7109375" style="1" customWidth="1"/>
    <col min="4" max="4" width="10.7109375" style="1" customWidth="1"/>
    <col min="5" max="5" width="5.7109375" style="1" customWidth="1"/>
    <col min="6" max="6" width="24.140625" style="1" customWidth="1"/>
    <col min="7" max="8" width="10.7109375" style="1" customWidth="1"/>
    <col min="9" max="9" width="10.7109375" style="11" customWidth="1"/>
    <col min="10" max="10" width="15" style="11" bestFit="1" customWidth="1"/>
    <col min="11" max="13" width="10.7109375" style="1" customWidth="1"/>
    <col min="14" max="14" width="15.140625" style="1" bestFit="1" customWidth="1"/>
    <col min="15" max="17" width="10.7109375" style="1" customWidth="1"/>
    <col min="18" max="18" width="15.28515625" style="1" bestFit="1" customWidth="1"/>
    <col min="19" max="19" width="15.28515625" style="1" customWidth="1"/>
    <col min="20" max="20" width="10.7109375" style="1" customWidth="1"/>
    <col min="21" max="21" width="6.42578125" style="1" customWidth="1"/>
    <col min="22" max="22" width="19.140625" style="1" customWidth="1"/>
    <col min="23" max="23" width="13.42578125" style="1" bestFit="1" customWidth="1"/>
    <col min="24" max="16384" width="11.42578125" style="1"/>
  </cols>
  <sheetData>
    <row r="1" spans="1:23" ht="20.100000000000001" customHeight="1" x14ac:dyDescent="0.2">
      <c r="A1" s="24"/>
      <c r="B1" s="28"/>
      <c r="C1" s="15"/>
      <c r="D1" s="12"/>
      <c r="E1" s="24"/>
      <c r="F1" s="28"/>
      <c r="G1" s="28"/>
      <c r="H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15"/>
    </row>
    <row r="2" spans="1:23" ht="20.100000000000001" customHeight="1" x14ac:dyDescent="0.2">
      <c r="A2" s="19" t="s">
        <v>0</v>
      </c>
      <c r="B2" s="25"/>
      <c r="C2" s="17"/>
      <c r="D2" s="13"/>
      <c r="E2" s="16"/>
      <c r="F2" s="3" t="s">
        <v>23</v>
      </c>
      <c r="G2" s="3"/>
      <c r="H2" s="57" t="s">
        <v>26</v>
      </c>
      <c r="I2" s="68"/>
      <c r="J2" s="68"/>
      <c r="K2" s="58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17"/>
    </row>
    <row r="3" spans="1:23" ht="20.100000000000001" customHeight="1" x14ac:dyDescent="0.2">
      <c r="A3" s="16"/>
      <c r="B3" s="10"/>
      <c r="C3" s="17"/>
      <c r="D3" s="13"/>
      <c r="E3" s="16"/>
      <c r="F3" s="10"/>
      <c r="G3" s="10"/>
      <c r="H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7"/>
    </row>
    <row r="4" spans="1:23" ht="20.100000000000001" customHeight="1" x14ac:dyDescent="0.2">
      <c r="A4" s="19"/>
      <c r="B4" s="25"/>
      <c r="C4" s="17"/>
      <c r="D4" s="13"/>
      <c r="E4" s="16"/>
      <c r="F4" s="10"/>
      <c r="G4" s="10"/>
      <c r="H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7"/>
    </row>
    <row r="5" spans="1:23" ht="20.100000000000001" customHeight="1" x14ac:dyDescent="0.2">
      <c r="A5" s="16"/>
      <c r="B5" s="10"/>
      <c r="C5" s="17"/>
      <c r="D5" s="13"/>
      <c r="E5" s="16"/>
      <c r="F5" s="10"/>
      <c r="G5" s="10"/>
      <c r="H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7"/>
    </row>
    <row r="6" spans="1:23" ht="20.100000000000001" customHeight="1" x14ac:dyDescent="0.2">
      <c r="A6" s="16"/>
      <c r="B6" s="10"/>
      <c r="C6" s="17"/>
      <c r="D6" s="13"/>
      <c r="E6" s="16"/>
      <c r="F6" s="71" t="s">
        <v>59</v>
      </c>
      <c r="G6" s="2" t="s">
        <v>51</v>
      </c>
      <c r="H6" s="2" t="s">
        <v>52</v>
      </c>
      <c r="I6" s="51"/>
      <c r="J6" s="71" t="s">
        <v>60</v>
      </c>
      <c r="K6" s="59" t="s">
        <v>54</v>
      </c>
      <c r="L6" s="2" t="s">
        <v>55</v>
      </c>
      <c r="M6" s="51"/>
      <c r="N6" s="71" t="s">
        <v>61</v>
      </c>
      <c r="O6" s="2" t="s">
        <v>62</v>
      </c>
      <c r="P6" s="2" t="s">
        <v>55</v>
      </c>
      <c r="Q6" s="51"/>
      <c r="R6" s="71" t="s">
        <v>64</v>
      </c>
      <c r="S6" s="3" t="s">
        <v>65</v>
      </c>
      <c r="T6" s="3" t="s">
        <v>66</v>
      </c>
      <c r="U6" s="10"/>
      <c r="V6" s="3" t="s">
        <v>20</v>
      </c>
      <c r="W6" s="29"/>
    </row>
    <row r="7" spans="1:23" ht="20.100000000000001" customHeight="1" x14ac:dyDescent="0.2">
      <c r="A7" s="18" t="s">
        <v>4</v>
      </c>
      <c r="B7" s="4"/>
      <c r="C7" s="17"/>
      <c r="D7" s="13"/>
      <c r="E7" s="16"/>
      <c r="F7" s="2" t="s">
        <v>34</v>
      </c>
      <c r="G7" s="32"/>
      <c r="H7" s="32"/>
      <c r="I7" s="49"/>
      <c r="J7" s="62"/>
      <c r="K7" s="60"/>
      <c r="L7" s="32"/>
      <c r="M7" s="48"/>
      <c r="N7" s="62"/>
      <c r="O7" s="32"/>
      <c r="P7" s="32"/>
      <c r="Q7" s="48"/>
      <c r="R7" s="2" t="s">
        <v>78</v>
      </c>
      <c r="S7" s="2">
        <v>3477418</v>
      </c>
      <c r="T7" s="8">
        <v>3073.76</v>
      </c>
      <c r="U7" s="10"/>
      <c r="V7" s="3" t="s">
        <v>21</v>
      </c>
      <c r="W7" s="29"/>
    </row>
    <row r="8" spans="1:23" ht="20.100000000000001" customHeight="1" x14ac:dyDescent="0.2">
      <c r="A8" s="19" t="s">
        <v>56</v>
      </c>
      <c r="B8" s="5">
        <f>(G15+H15)*G28</f>
        <v>0</v>
      </c>
      <c r="C8" s="17"/>
      <c r="D8" s="13"/>
      <c r="E8" s="16"/>
      <c r="F8" s="61" t="s">
        <v>35</v>
      </c>
      <c r="G8" s="32"/>
      <c r="H8" s="32"/>
      <c r="I8" s="49"/>
      <c r="J8" s="62"/>
      <c r="K8" s="60"/>
      <c r="L8" s="32"/>
      <c r="M8" s="48"/>
      <c r="N8" s="62"/>
      <c r="O8" s="32"/>
      <c r="P8" s="32"/>
      <c r="Q8" s="48"/>
      <c r="R8" s="2" t="s">
        <v>78</v>
      </c>
      <c r="S8" s="2"/>
      <c r="T8" s="8"/>
      <c r="U8" s="10"/>
      <c r="V8" s="10"/>
      <c r="W8" s="17"/>
    </row>
    <row r="9" spans="1:23" ht="20.100000000000001" customHeight="1" x14ac:dyDescent="0.2">
      <c r="A9" s="19" t="s">
        <v>57</v>
      </c>
      <c r="B9" s="5">
        <f>K15+L15*G29</f>
        <v>0</v>
      </c>
      <c r="C9" s="17"/>
      <c r="D9" s="13"/>
      <c r="E9" s="16"/>
      <c r="F9" s="2" t="s">
        <v>36</v>
      </c>
      <c r="G9" s="32"/>
      <c r="H9" s="32"/>
      <c r="I9" s="49"/>
      <c r="J9" s="62"/>
      <c r="K9" s="60"/>
      <c r="L9" s="32"/>
      <c r="M9" s="48"/>
      <c r="N9" s="62"/>
      <c r="O9" s="32"/>
      <c r="P9" s="32"/>
      <c r="Q9" s="48"/>
      <c r="R9" s="2" t="s">
        <v>78</v>
      </c>
      <c r="S9" s="2"/>
      <c r="T9" s="8"/>
      <c r="U9" s="10"/>
      <c r="V9" s="10"/>
      <c r="W9" s="17"/>
    </row>
    <row r="10" spans="1:23" ht="20.100000000000001" customHeight="1" x14ac:dyDescent="0.2">
      <c r="A10" s="19" t="s">
        <v>58</v>
      </c>
      <c r="B10" s="5">
        <f>O15+P15*G30</f>
        <v>0</v>
      </c>
      <c r="C10" s="17"/>
      <c r="D10" s="13"/>
      <c r="E10" s="16"/>
      <c r="F10" s="2"/>
      <c r="G10" s="32"/>
      <c r="H10" s="32"/>
      <c r="I10" s="49"/>
      <c r="J10" s="62"/>
      <c r="K10" s="60"/>
      <c r="L10" s="32"/>
      <c r="M10" s="48"/>
      <c r="N10" s="62"/>
      <c r="O10" s="32"/>
      <c r="P10" s="32"/>
      <c r="Q10" s="48"/>
      <c r="R10" s="2" t="s">
        <v>80</v>
      </c>
      <c r="S10" s="2">
        <v>20151031</v>
      </c>
      <c r="T10" s="8">
        <v>7157.1</v>
      </c>
      <c r="U10" s="10"/>
      <c r="V10" s="10"/>
      <c r="W10" s="17"/>
    </row>
    <row r="11" spans="1:23" ht="20.100000000000001" customHeight="1" x14ac:dyDescent="0.2">
      <c r="A11" s="19" t="s">
        <v>5</v>
      </c>
      <c r="B11" s="5">
        <f>W6*G31</f>
        <v>0</v>
      </c>
      <c r="C11" s="17"/>
      <c r="D11" s="13"/>
      <c r="E11" s="16"/>
      <c r="F11" s="2" t="s">
        <v>37</v>
      </c>
      <c r="G11" s="32"/>
      <c r="H11" s="32"/>
      <c r="I11" s="49"/>
      <c r="J11" s="62"/>
      <c r="K11" s="60"/>
      <c r="L11" s="39"/>
      <c r="M11" s="49"/>
      <c r="N11" s="62"/>
      <c r="O11" s="39"/>
      <c r="P11" s="39"/>
      <c r="Q11" s="49"/>
      <c r="R11" s="2" t="s">
        <v>87</v>
      </c>
      <c r="S11" s="2" t="s">
        <v>89</v>
      </c>
      <c r="T11" s="8">
        <f>28.69+12.37</f>
        <v>41.06</v>
      </c>
      <c r="U11" s="10"/>
      <c r="V11" s="10"/>
      <c r="W11" s="17"/>
    </row>
    <row r="12" spans="1:23" ht="20.100000000000001" customHeight="1" x14ac:dyDescent="0.2">
      <c r="A12" s="19" t="s">
        <v>6</v>
      </c>
      <c r="B12" s="5">
        <f>W7*G32</f>
        <v>0</v>
      </c>
      <c r="C12" s="17"/>
      <c r="D12" s="13"/>
      <c r="E12" s="16"/>
      <c r="F12" s="2" t="s">
        <v>38</v>
      </c>
      <c r="G12" s="32"/>
      <c r="H12" s="32"/>
      <c r="I12" s="49"/>
      <c r="J12" s="62"/>
      <c r="K12" s="60"/>
      <c r="L12" s="25"/>
      <c r="M12" s="10"/>
      <c r="N12" s="63"/>
      <c r="O12" s="25"/>
      <c r="P12" s="25"/>
      <c r="Q12" s="10"/>
      <c r="R12" s="2" t="s">
        <v>90</v>
      </c>
      <c r="S12" s="2">
        <v>1510022</v>
      </c>
      <c r="T12" s="8">
        <v>2676.1</v>
      </c>
      <c r="U12" s="10"/>
      <c r="V12" s="10"/>
      <c r="W12" s="17"/>
    </row>
    <row r="13" spans="1:23" ht="20.100000000000001" customHeight="1" x14ac:dyDescent="0.2">
      <c r="A13" s="2" t="s">
        <v>32</v>
      </c>
      <c r="B13" s="5">
        <f>T15</f>
        <v>12948.02</v>
      </c>
      <c r="C13" s="17"/>
      <c r="D13" s="13"/>
      <c r="E13" s="16"/>
      <c r="F13" s="2" t="s">
        <v>39</v>
      </c>
      <c r="G13" s="32"/>
      <c r="H13" s="32"/>
      <c r="I13" s="49"/>
      <c r="J13" s="62"/>
      <c r="K13" s="60"/>
      <c r="L13" s="25"/>
      <c r="M13" s="10"/>
      <c r="N13" s="63"/>
      <c r="O13" s="25"/>
      <c r="P13" s="25"/>
      <c r="Q13" s="10"/>
      <c r="R13" s="2" t="s">
        <v>46</v>
      </c>
      <c r="S13" s="2"/>
      <c r="T13" s="8"/>
      <c r="U13" s="10"/>
      <c r="V13" s="10"/>
      <c r="W13" s="17"/>
    </row>
    <row r="14" spans="1:23" ht="20.100000000000001" customHeight="1" x14ac:dyDescent="0.2">
      <c r="C14" s="17"/>
      <c r="D14" s="13"/>
      <c r="E14" s="16"/>
      <c r="F14" s="2" t="s">
        <v>40</v>
      </c>
      <c r="G14" s="32"/>
      <c r="H14" s="32"/>
      <c r="I14" s="49"/>
      <c r="J14" s="62"/>
      <c r="K14" s="60"/>
      <c r="L14" s="25"/>
      <c r="M14" s="10"/>
      <c r="N14" s="63"/>
      <c r="O14" s="25"/>
      <c r="P14" s="25"/>
      <c r="Q14" s="10"/>
      <c r="R14" s="2" t="s">
        <v>47</v>
      </c>
      <c r="S14" s="2"/>
      <c r="T14" s="8"/>
      <c r="U14" s="9"/>
      <c r="V14" s="2" t="s">
        <v>24</v>
      </c>
      <c r="W14" s="69" t="s">
        <v>63</v>
      </c>
    </row>
    <row r="15" spans="1:23" ht="20.100000000000001" customHeight="1" x14ac:dyDescent="0.2">
      <c r="C15" s="17"/>
      <c r="D15" s="13"/>
      <c r="E15" s="16"/>
      <c r="F15" s="2" t="s">
        <v>11</v>
      </c>
      <c r="G15" s="33">
        <f>SUM(G7:G14)</f>
        <v>0</v>
      </c>
      <c r="H15" s="33">
        <f>SUM(H7:H14)</f>
        <v>0</v>
      </c>
      <c r="I15" s="49"/>
      <c r="J15" s="64" t="s">
        <v>11</v>
      </c>
      <c r="K15" s="65">
        <f>SUM(J7:J14)</f>
        <v>0</v>
      </c>
      <c r="L15" s="66">
        <f>SUM(L7:L14)</f>
        <v>0</v>
      </c>
      <c r="M15" s="67"/>
      <c r="N15" s="64" t="s">
        <v>11</v>
      </c>
      <c r="O15" s="66">
        <f>SUM(O7:O14)</f>
        <v>0</v>
      </c>
      <c r="P15" s="66">
        <f>SUM(P7:P14)</f>
        <v>0</v>
      </c>
      <c r="Q15" s="49"/>
      <c r="R15" s="2" t="s">
        <v>25</v>
      </c>
      <c r="S15" s="2"/>
      <c r="T15" s="5">
        <f>SUM(T7:T14)</f>
        <v>12948.02</v>
      </c>
      <c r="U15" s="9"/>
      <c r="V15" s="70">
        <f>H15+L15+P15</f>
        <v>0</v>
      </c>
      <c r="W15" s="70">
        <f>+G15+K15+O15</f>
        <v>0</v>
      </c>
    </row>
    <row r="16" spans="1:23" ht="20.100000000000001" customHeight="1" x14ac:dyDescent="0.2">
      <c r="A16" s="27" t="s">
        <v>18</v>
      </c>
      <c r="B16" s="5">
        <f>((G25+B8+B9+B11+B12)*G33)+(G25+B8+B9+B11+B12)</f>
        <v>0</v>
      </c>
      <c r="C16" s="17"/>
      <c r="D16" s="13"/>
      <c r="E16" s="16"/>
      <c r="F16" s="10"/>
      <c r="G16" s="10"/>
      <c r="H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7"/>
    </row>
    <row r="17" spans="1:23" ht="20.100000000000001" customHeight="1" x14ac:dyDescent="0.2">
      <c r="A17" s="16"/>
      <c r="B17" s="11"/>
      <c r="C17" s="17"/>
      <c r="D17" s="13"/>
      <c r="E17" s="16"/>
      <c r="F17" s="54"/>
      <c r="G17" s="54"/>
      <c r="H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7"/>
    </row>
    <row r="18" spans="1:23" ht="20.100000000000001" customHeight="1" x14ac:dyDescent="0.2">
      <c r="A18" s="27" t="s">
        <v>13</v>
      </c>
      <c r="B18" s="5">
        <f>B16*G34</f>
        <v>0</v>
      </c>
      <c r="C18" s="17"/>
      <c r="D18" s="13"/>
      <c r="E18" s="16"/>
      <c r="F18" s="51"/>
      <c r="G18" s="55"/>
      <c r="H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7"/>
    </row>
    <row r="19" spans="1:23" ht="20.100000000000001" customHeight="1" x14ac:dyDescent="0.2">
      <c r="A19" s="16"/>
      <c r="B19" s="11"/>
      <c r="C19" s="17"/>
      <c r="D19" s="13"/>
      <c r="E19" s="16"/>
      <c r="F19" s="51"/>
      <c r="G19" s="55"/>
      <c r="H19" s="10"/>
      <c r="K19" s="10"/>
      <c r="L19" s="36"/>
      <c r="M19" s="36"/>
      <c r="N19" s="36"/>
      <c r="O19" s="36"/>
      <c r="P19" s="36"/>
      <c r="Q19" s="36"/>
      <c r="R19" s="36"/>
      <c r="S19" s="36"/>
      <c r="T19" s="36"/>
      <c r="U19" s="10"/>
      <c r="V19" s="10"/>
      <c r="W19" s="17"/>
    </row>
    <row r="20" spans="1:23" ht="20.100000000000001" customHeight="1" x14ac:dyDescent="0.2">
      <c r="A20" s="27" t="s">
        <v>19</v>
      </c>
      <c r="B20" s="5">
        <f>B16+B18</f>
        <v>0</v>
      </c>
      <c r="C20" s="17"/>
      <c r="D20" s="13"/>
      <c r="E20" s="16"/>
      <c r="F20" s="51"/>
      <c r="G20" s="55"/>
      <c r="H20" s="10"/>
      <c r="K20" s="10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17"/>
    </row>
    <row r="21" spans="1:23" ht="20.100000000000001" customHeight="1" x14ac:dyDescent="0.2">
      <c r="A21" s="16"/>
      <c r="B21" s="11"/>
      <c r="C21" s="17"/>
      <c r="D21" s="13"/>
      <c r="E21" s="16"/>
      <c r="F21" s="51"/>
      <c r="G21" s="55"/>
      <c r="H21" s="10"/>
      <c r="K21" s="10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17"/>
    </row>
    <row r="22" spans="1:23" ht="20.100000000000001" customHeight="1" x14ac:dyDescent="0.2">
      <c r="A22" s="27" t="s">
        <v>16</v>
      </c>
      <c r="B22" s="5"/>
      <c r="C22" s="17"/>
      <c r="D22" s="13"/>
      <c r="E22" s="16"/>
      <c r="F22" s="51"/>
      <c r="G22" s="55"/>
      <c r="H22" s="10"/>
      <c r="K22" s="10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17"/>
    </row>
    <row r="23" spans="1:23" ht="20.100000000000001" customHeight="1" x14ac:dyDescent="0.2">
      <c r="A23" s="27" t="s">
        <v>17</v>
      </c>
      <c r="B23" s="5" t="str">
        <f>IF(H15=0," ",B25/(H15/17))</f>
        <v xml:space="preserve"> </v>
      </c>
      <c r="C23" s="20"/>
      <c r="D23" s="13"/>
      <c r="E23" s="16"/>
      <c r="F23" s="51"/>
      <c r="G23" s="55"/>
      <c r="H23" s="10"/>
      <c r="K23" s="10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17"/>
    </row>
    <row r="24" spans="1:23" ht="20.100000000000001" customHeight="1" x14ac:dyDescent="0.2">
      <c r="A24" s="16"/>
      <c r="B24" s="11"/>
      <c r="C24" s="17"/>
      <c r="D24" s="13"/>
      <c r="E24" s="16"/>
      <c r="F24" s="51"/>
      <c r="G24" s="55"/>
      <c r="H24" s="10"/>
      <c r="K24" s="10"/>
      <c r="L24" s="50"/>
      <c r="M24" s="50"/>
      <c r="N24" s="50"/>
      <c r="O24" s="50"/>
      <c r="P24" s="50"/>
      <c r="Q24" s="50"/>
      <c r="R24" s="50"/>
      <c r="S24" s="50"/>
      <c r="T24" s="50"/>
      <c r="U24" s="41"/>
      <c r="V24" s="41"/>
      <c r="W24" s="17"/>
    </row>
    <row r="25" spans="1:23" ht="20.100000000000001" customHeight="1" x14ac:dyDescent="0.2">
      <c r="A25" s="27" t="s">
        <v>14</v>
      </c>
      <c r="B25" s="40"/>
      <c r="C25" s="17"/>
      <c r="D25" s="13"/>
      <c r="E25" s="16"/>
      <c r="F25" s="51"/>
      <c r="G25" s="55"/>
      <c r="H25" s="10"/>
      <c r="K25" s="10"/>
      <c r="L25" s="50"/>
      <c r="M25" s="50"/>
      <c r="N25" s="50"/>
      <c r="O25" s="50"/>
      <c r="P25" s="50"/>
      <c r="Q25" s="50"/>
      <c r="R25" s="50"/>
      <c r="S25" s="50"/>
      <c r="T25" s="50"/>
      <c r="U25" s="41"/>
      <c r="V25" s="41"/>
      <c r="W25" s="17"/>
    </row>
    <row r="26" spans="1:23" ht="20.100000000000001" customHeight="1" x14ac:dyDescent="0.2">
      <c r="A26" s="27" t="s">
        <v>15</v>
      </c>
      <c r="B26" s="26">
        <f>B25-B16</f>
        <v>0</v>
      </c>
      <c r="C26" s="17"/>
      <c r="D26" s="13"/>
      <c r="E26" s="16"/>
      <c r="F26" s="11"/>
      <c r="G26" s="11"/>
      <c r="H26" s="10"/>
      <c r="K26" s="10"/>
      <c r="L26" s="51"/>
      <c r="M26" s="51"/>
      <c r="N26" s="51"/>
      <c r="O26" s="51"/>
      <c r="P26" s="51"/>
      <c r="Q26" s="51"/>
      <c r="R26" s="51"/>
      <c r="S26" s="51"/>
      <c r="T26" s="51"/>
      <c r="U26" s="41"/>
      <c r="V26" s="41"/>
      <c r="W26" s="17"/>
    </row>
    <row r="27" spans="1:23" ht="20.100000000000001" customHeight="1" x14ac:dyDescent="0.2">
      <c r="A27" s="16"/>
      <c r="B27" s="10"/>
      <c r="C27" s="17"/>
      <c r="D27" s="13"/>
      <c r="E27" s="16"/>
      <c r="F27" s="10"/>
      <c r="G27" s="10"/>
      <c r="H27" s="10"/>
      <c r="K27" s="10"/>
      <c r="L27" s="52"/>
      <c r="M27" s="52"/>
      <c r="N27" s="52"/>
      <c r="O27" s="52"/>
      <c r="P27" s="52"/>
      <c r="Q27" s="52"/>
      <c r="R27" s="52"/>
      <c r="S27" s="52"/>
      <c r="T27" s="52"/>
      <c r="U27" s="41"/>
      <c r="V27" s="41"/>
      <c r="W27" s="17"/>
    </row>
    <row r="28" spans="1:23" ht="20.100000000000001" customHeight="1" x14ac:dyDescent="0.2">
      <c r="A28" s="45" t="s">
        <v>33</v>
      </c>
      <c r="B28" s="6" t="str">
        <f>IF(B25=0," ",(B25-B16)/B16)</f>
        <v xml:space="preserve"> </v>
      </c>
      <c r="C28" s="17"/>
      <c r="D28" s="13"/>
      <c r="E28" s="16"/>
      <c r="F28" s="2" t="s">
        <v>49</v>
      </c>
      <c r="G28" s="5"/>
      <c r="H28" s="10"/>
      <c r="K28" s="10"/>
      <c r="L28" s="53"/>
      <c r="M28" s="53"/>
      <c r="N28" s="53"/>
      <c r="O28" s="53"/>
      <c r="P28" s="53"/>
      <c r="Q28" s="53"/>
      <c r="R28" s="53"/>
      <c r="S28" s="53"/>
      <c r="T28" s="53"/>
      <c r="U28" s="41"/>
      <c r="V28" s="41"/>
      <c r="W28" s="17"/>
    </row>
    <row r="29" spans="1:23" ht="20.100000000000001" customHeight="1" x14ac:dyDescent="0.2">
      <c r="A29" s="16"/>
      <c r="B29" s="10"/>
      <c r="C29" s="17"/>
      <c r="D29" s="13"/>
      <c r="E29" s="16"/>
      <c r="F29" s="2" t="s">
        <v>50</v>
      </c>
      <c r="G29" s="5"/>
      <c r="H29" s="10"/>
      <c r="K29" s="10"/>
      <c r="L29" s="50"/>
      <c r="M29" s="50"/>
      <c r="N29" s="50"/>
      <c r="O29" s="50"/>
      <c r="P29" s="50"/>
      <c r="Q29" s="50"/>
      <c r="R29" s="50"/>
      <c r="S29" s="50"/>
      <c r="T29" s="50"/>
      <c r="U29" s="41"/>
      <c r="V29" s="41"/>
      <c r="W29" s="17"/>
    </row>
    <row r="30" spans="1:23" ht="20.100000000000001" customHeight="1" x14ac:dyDescent="0.2">
      <c r="A30" s="16"/>
      <c r="B30" s="10"/>
      <c r="C30" s="17"/>
      <c r="D30" s="13"/>
      <c r="E30" s="16"/>
      <c r="F30" s="2" t="s">
        <v>48</v>
      </c>
      <c r="G30" s="5"/>
      <c r="H30" s="10"/>
      <c r="K30" s="10"/>
      <c r="L30" s="50"/>
      <c r="M30" s="50"/>
      <c r="N30" s="50"/>
      <c r="O30" s="50"/>
      <c r="P30" s="50"/>
      <c r="Q30" s="50"/>
      <c r="R30" s="50"/>
      <c r="S30" s="50"/>
      <c r="T30" s="50"/>
      <c r="U30" s="41"/>
      <c r="V30" s="41"/>
      <c r="W30" s="17"/>
    </row>
    <row r="31" spans="1:23" ht="20.100000000000001" customHeight="1" x14ac:dyDescent="0.2">
      <c r="A31" s="16"/>
      <c r="B31" s="10"/>
      <c r="C31" s="17"/>
      <c r="D31" s="13"/>
      <c r="E31" s="16"/>
      <c r="F31" s="2" t="s">
        <v>9</v>
      </c>
      <c r="G31" s="5"/>
      <c r="H31" s="10"/>
      <c r="K31" s="10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17"/>
    </row>
    <row r="32" spans="1:23" ht="20.100000000000001" customHeight="1" x14ac:dyDescent="0.2">
      <c r="A32" s="16"/>
      <c r="B32" s="10"/>
      <c r="C32" s="17"/>
      <c r="D32" s="13"/>
      <c r="E32" s="16"/>
      <c r="F32" s="2" t="s">
        <v>10</v>
      </c>
      <c r="G32" s="5"/>
      <c r="H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7"/>
    </row>
    <row r="33" spans="1:23" ht="20.100000000000001" customHeight="1" x14ac:dyDescent="0.2">
      <c r="A33" s="16"/>
      <c r="B33" s="10"/>
      <c r="C33" s="17"/>
      <c r="D33" s="13"/>
      <c r="E33" s="16"/>
      <c r="F33" s="2" t="s">
        <v>12</v>
      </c>
      <c r="G33" s="6"/>
      <c r="H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7"/>
    </row>
    <row r="34" spans="1:23" ht="20.100000000000001" customHeight="1" x14ac:dyDescent="0.2">
      <c r="A34" s="16"/>
      <c r="B34" s="10"/>
      <c r="C34" s="17"/>
      <c r="D34" s="13"/>
      <c r="E34" s="16"/>
      <c r="F34" s="2" t="s">
        <v>13</v>
      </c>
      <c r="G34" s="7"/>
      <c r="H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7"/>
    </row>
    <row r="35" spans="1:23" ht="20.100000000000001" customHeight="1" x14ac:dyDescent="0.2">
      <c r="A35" s="16"/>
      <c r="B35" s="10"/>
      <c r="C35" s="17"/>
      <c r="D35" s="13"/>
      <c r="E35" s="16"/>
      <c r="F35" s="10"/>
      <c r="G35" s="10"/>
      <c r="H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7"/>
    </row>
    <row r="36" spans="1:23" ht="20.100000000000001" customHeight="1" thickBot="1" x14ac:dyDescent="0.25">
      <c r="A36" s="21"/>
      <c r="B36" s="22"/>
      <c r="C36" s="23"/>
      <c r="D36" s="14"/>
      <c r="E36" s="21"/>
      <c r="F36" s="22"/>
      <c r="G36" s="22"/>
      <c r="H36" s="22"/>
      <c r="I36" s="56"/>
      <c r="J36" s="56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3"/>
    </row>
    <row r="37" spans="1:23" ht="20.100000000000001" customHeight="1" x14ac:dyDescent="0.2">
      <c r="A37" s="10"/>
      <c r="B37" s="10"/>
      <c r="C37" s="10"/>
      <c r="D37" s="11"/>
      <c r="E37" s="10"/>
      <c r="F37" s="10"/>
      <c r="G37" s="10"/>
      <c r="H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</row>
  </sheetData>
  <phoneticPr fontId="1" type="noConversion"/>
  <conditionalFormatting sqref="B26">
    <cfRule type="cellIs" dxfId="23" priority="1" stopIfTrue="1" operator="lessThan">
      <formula>0</formula>
    </cfRule>
    <cfRule type="cellIs" dxfId="22" priority="2" stopIfTrue="1" operator="greaterThan">
      <formula>0</formula>
    </cfRule>
  </conditionalFormatting>
  <conditionalFormatting sqref="L28:T28">
    <cfRule type="cellIs" dxfId="21" priority="3" stopIfTrue="1" operator="greaterThan">
      <formula>0</formula>
    </cfRule>
    <cfRule type="cellIs" dxfId="20" priority="4" stopIfTrue="1" operator="lessThan">
      <formula>0</formula>
    </cfRule>
  </conditionalFormatting>
  <pageMargins left="0.39370078740157483" right="0.39370078740157483" top="0.39370078740157483" bottom="0.39370078740157483" header="0.51181102362204722" footer="0.51181102362204722"/>
  <pageSetup paperSize="9" scale="80" orientation="landscape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37"/>
  <sheetViews>
    <sheetView topLeftCell="A3" workbookViewId="0">
      <selection activeCell="A3" sqref="A1:XFD1048576"/>
    </sheetView>
  </sheetViews>
  <sheetFormatPr baseColWidth="10" defaultRowHeight="20.100000000000001" customHeight="1" x14ac:dyDescent="0.2"/>
  <cols>
    <col min="1" max="1" width="27" style="1" customWidth="1"/>
    <col min="2" max="2" width="18.5703125" style="1" customWidth="1"/>
    <col min="3" max="3" width="5.7109375" style="1" customWidth="1"/>
    <col min="4" max="4" width="10.7109375" style="1" customWidth="1"/>
    <col min="5" max="5" width="5.7109375" style="1" customWidth="1"/>
    <col min="6" max="6" width="24.140625" style="1" customWidth="1"/>
    <col min="7" max="8" width="10.7109375" style="1" customWidth="1"/>
    <col min="9" max="9" width="10.7109375" style="11" customWidth="1"/>
    <col min="10" max="10" width="15" style="11" bestFit="1" customWidth="1"/>
    <col min="11" max="13" width="10.7109375" style="1" customWidth="1"/>
    <col min="14" max="14" width="15.140625" style="1" bestFit="1" customWidth="1"/>
    <col min="15" max="17" width="10.7109375" style="1" customWidth="1"/>
    <col min="18" max="18" width="15.28515625" style="1" bestFit="1" customWidth="1"/>
    <col min="19" max="19" width="15.28515625" style="1" customWidth="1"/>
    <col min="20" max="20" width="10.7109375" style="1" customWidth="1"/>
    <col min="21" max="21" width="6.42578125" style="1" customWidth="1"/>
    <col min="22" max="22" width="19.140625" style="1" customWidth="1"/>
    <col min="23" max="23" width="13.42578125" style="1" bestFit="1" customWidth="1"/>
    <col min="24" max="16384" width="11.42578125" style="1"/>
  </cols>
  <sheetData>
    <row r="1" spans="1:23" ht="20.100000000000001" customHeight="1" x14ac:dyDescent="0.2">
      <c r="A1" s="24"/>
      <c r="B1" s="28"/>
      <c r="C1" s="15"/>
      <c r="D1" s="12"/>
      <c r="E1" s="24"/>
      <c r="F1" s="28"/>
      <c r="G1" s="28"/>
      <c r="H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15"/>
    </row>
    <row r="2" spans="1:23" ht="20.100000000000001" customHeight="1" x14ac:dyDescent="0.2">
      <c r="A2" s="19" t="s">
        <v>0</v>
      </c>
      <c r="B2" s="25"/>
      <c r="C2" s="17"/>
      <c r="D2" s="13"/>
      <c r="E2" s="16"/>
      <c r="F2" s="3" t="s">
        <v>23</v>
      </c>
      <c r="G2" s="3"/>
      <c r="H2" s="57" t="s">
        <v>26</v>
      </c>
      <c r="I2" s="68"/>
      <c r="J2" s="68"/>
      <c r="K2" s="58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17"/>
    </row>
    <row r="3" spans="1:23" ht="20.100000000000001" customHeight="1" x14ac:dyDescent="0.2">
      <c r="A3" s="16"/>
      <c r="B3" s="10"/>
      <c r="C3" s="17"/>
      <c r="D3" s="13"/>
      <c r="E3" s="16"/>
      <c r="F3" s="10"/>
      <c r="G3" s="10"/>
      <c r="H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7"/>
    </row>
    <row r="4" spans="1:23" ht="20.100000000000001" customHeight="1" x14ac:dyDescent="0.2">
      <c r="A4" s="19"/>
      <c r="B4" s="25"/>
      <c r="C4" s="17"/>
      <c r="D4" s="13"/>
      <c r="E4" s="16"/>
      <c r="F4" s="10"/>
      <c r="G4" s="10"/>
      <c r="H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7"/>
    </row>
    <row r="5" spans="1:23" ht="20.100000000000001" customHeight="1" x14ac:dyDescent="0.2">
      <c r="A5" s="16"/>
      <c r="B5" s="10"/>
      <c r="C5" s="17"/>
      <c r="D5" s="13"/>
      <c r="E5" s="16"/>
      <c r="F5" s="10"/>
      <c r="G5" s="10"/>
      <c r="H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7"/>
    </row>
    <row r="6" spans="1:23" ht="20.100000000000001" customHeight="1" x14ac:dyDescent="0.2">
      <c r="A6" s="16"/>
      <c r="B6" s="10"/>
      <c r="C6" s="17"/>
      <c r="D6" s="13"/>
      <c r="E6" s="16"/>
      <c r="F6" s="71" t="s">
        <v>59</v>
      </c>
      <c r="G6" s="2" t="s">
        <v>51</v>
      </c>
      <c r="H6" s="2" t="s">
        <v>52</v>
      </c>
      <c r="I6" s="51"/>
      <c r="J6" s="71" t="s">
        <v>60</v>
      </c>
      <c r="K6" s="59" t="s">
        <v>54</v>
      </c>
      <c r="L6" s="2" t="s">
        <v>55</v>
      </c>
      <c r="M6" s="51"/>
      <c r="N6" s="71" t="s">
        <v>61</v>
      </c>
      <c r="O6" s="2" t="s">
        <v>62</v>
      </c>
      <c r="P6" s="2" t="s">
        <v>55</v>
      </c>
      <c r="Q6" s="51"/>
      <c r="R6" s="71" t="s">
        <v>64</v>
      </c>
      <c r="S6" s="3" t="s">
        <v>65</v>
      </c>
      <c r="T6" s="3" t="s">
        <v>66</v>
      </c>
      <c r="U6" s="10"/>
      <c r="V6" s="3" t="s">
        <v>20</v>
      </c>
      <c r="W6" s="29"/>
    </row>
    <row r="7" spans="1:23" ht="20.100000000000001" customHeight="1" x14ac:dyDescent="0.2">
      <c r="A7" s="18" t="s">
        <v>4</v>
      </c>
      <c r="B7" s="4"/>
      <c r="C7" s="17"/>
      <c r="D7" s="13"/>
      <c r="E7" s="16"/>
      <c r="F7" s="2" t="s">
        <v>34</v>
      </c>
      <c r="G7" s="32"/>
      <c r="H7" s="32"/>
      <c r="I7" s="49"/>
      <c r="J7" s="62"/>
      <c r="K7" s="60"/>
      <c r="L7" s="32"/>
      <c r="M7" s="48"/>
      <c r="N7" s="62"/>
      <c r="O7" s="32"/>
      <c r="P7" s="32"/>
      <c r="Q7" s="48"/>
      <c r="R7" s="2" t="s">
        <v>41</v>
      </c>
      <c r="S7" s="2"/>
      <c r="T7" s="8"/>
      <c r="U7" s="10"/>
      <c r="V7" s="3" t="s">
        <v>21</v>
      </c>
      <c r="W7" s="29"/>
    </row>
    <row r="8" spans="1:23" ht="20.100000000000001" customHeight="1" x14ac:dyDescent="0.2">
      <c r="A8" s="19" t="s">
        <v>56</v>
      </c>
      <c r="B8" s="5">
        <f>(G15+H15)*G28</f>
        <v>0</v>
      </c>
      <c r="C8" s="17"/>
      <c r="D8" s="13"/>
      <c r="E8" s="16"/>
      <c r="F8" s="61" t="s">
        <v>35</v>
      </c>
      <c r="G8" s="32"/>
      <c r="H8" s="32"/>
      <c r="I8" s="49"/>
      <c r="J8" s="62"/>
      <c r="K8" s="60"/>
      <c r="L8" s="32"/>
      <c r="M8" s="48"/>
      <c r="N8" s="62"/>
      <c r="O8" s="32"/>
      <c r="P8" s="32"/>
      <c r="Q8" s="48"/>
      <c r="R8" s="2" t="s">
        <v>42</v>
      </c>
      <c r="S8" s="2"/>
      <c r="T8" s="8"/>
      <c r="U8" s="10"/>
      <c r="V8" s="10"/>
      <c r="W8" s="17"/>
    </row>
    <row r="9" spans="1:23" ht="20.100000000000001" customHeight="1" x14ac:dyDescent="0.2">
      <c r="A9" s="19" t="s">
        <v>57</v>
      </c>
      <c r="B9" s="5">
        <f>K15+L15*G29</f>
        <v>0</v>
      </c>
      <c r="C9" s="17"/>
      <c r="D9" s="13"/>
      <c r="E9" s="16"/>
      <c r="F9" s="2" t="s">
        <v>36</v>
      </c>
      <c r="G9" s="32"/>
      <c r="H9" s="32"/>
      <c r="I9" s="49"/>
      <c r="J9" s="62"/>
      <c r="K9" s="60"/>
      <c r="L9" s="32"/>
      <c r="M9" s="48"/>
      <c r="N9" s="62"/>
      <c r="O9" s="32"/>
      <c r="P9" s="32"/>
      <c r="Q9" s="48"/>
      <c r="R9" s="2" t="s">
        <v>43</v>
      </c>
      <c r="S9" s="2"/>
      <c r="T9" s="8"/>
      <c r="U9" s="10"/>
      <c r="V9" s="10"/>
      <c r="W9" s="17"/>
    </row>
    <row r="10" spans="1:23" ht="20.100000000000001" customHeight="1" x14ac:dyDescent="0.2">
      <c r="A10" s="19" t="s">
        <v>58</v>
      </c>
      <c r="B10" s="5">
        <f>O15+P15*G30</f>
        <v>0</v>
      </c>
      <c r="C10" s="17"/>
      <c r="D10" s="13"/>
      <c r="E10" s="16"/>
      <c r="F10" s="2"/>
      <c r="G10" s="32"/>
      <c r="H10" s="32"/>
      <c r="I10" s="49"/>
      <c r="J10" s="62"/>
      <c r="K10" s="60"/>
      <c r="L10" s="32"/>
      <c r="M10" s="48"/>
      <c r="N10" s="62"/>
      <c r="O10" s="32"/>
      <c r="P10" s="32"/>
      <c r="Q10" s="48"/>
      <c r="R10" s="2"/>
      <c r="S10" s="2"/>
      <c r="T10" s="8"/>
      <c r="U10" s="10"/>
      <c r="V10" s="10"/>
      <c r="W10" s="17"/>
    </row>
    <row r="11" spans="1:23" ht="20.100000000000001" customHeight="1" x14ac:dyDescent="0.2">
      <c r="A11" s="19" t="s">
        <v>5</v>
      </c>
      <c r="B11" s="5">
        <f>W6*G31</f>
        <v>0</v>
      </c>
      <c r="C11" s="17"/>
      <c r="D11" s="13"/>
      <c r="E11" s="16"/>
      <c r="F11" s="2" t="s">
        <v>37</v>
      </c>
      <c r="G11" s="32"/>
      <c r="H11" s="32"/>
      <c r="I11" s="49"/>
      <c r="J11" s="62"/>
      <c r="K11" s="60"/>
      <c r="L11" s="39"/>
      <c r="M11" s="49"/>
      <c r="N11" s="62"/>
      <c r="O11" s="39"/>
      <c r="P11" s="39"/>
      <c r="Q11" s="49"/>
      <c r="R11" s="2" t="s">
        <v>44</v>
      </c>
      <c r="S11" s="2"/>
      <c r="T11" s="8"/>
      <c r="U11" s="10"/>
      <c r="V11" s="10"/>
      <c r="W11" s="17"/>
    </row>
    <row r="12" spans="1:23" ht="20.100000000000001" customHeight="1" x14ac:dyDescent="0.2">
      <c r="A12" s="19" t="s">
        <v>6</v>
      </c>
      <c r="B12" s="5">
        <f>W7*G32</f>
        <v>0</v>
      </c>
      <c r="C12" s="17"/>
      <c r="D12" s="13"/>
      <c r="E12" s="16"/>
      <c r="F12" s="2" t="s">
        <v>38</v>
      </c>
      <c r="G12" s="32"/>
      <c r="H12" s="32"/>
      <c r="I12" s="49"/>
      <c r="J12" s="62"/>
      <c r="K12" s="60"/>
      <c r="L12" s="25"/>
      <c r="M12" s="10"/>
      <c r="N12" s="63"/>
      <c r="O12" s="25"/>
      <c r="P12" s="25"/>
      <c r="Q12" s="10"/>
      <c r="R12" s="2" t="s">
        <v>45</v>
      </c>
      <c r="S12" s="2"/>
      <c r="T12" s="8"/>
      <c r="U12" s="10"/>
      <c r="V12" s="10"/>
      <c r="W12" s="17"/>
    </row>
    <row r="13" spans="1:23" ht="20.100000000000001" customHeight="1" x14ac:dyDescent="0.2">
      <c r="A13" s="2" t="s">
        <v>32</v>
      </c>
      <c r="B13" s="5">
        <f>T15</f>
        <v>0</v>
      </c>
      <c r="C13" s="17"/>
      <c r="D13" s="13"/>
      <c r="E13" s="16"/>
      <c r="F13" s="2" t="s">
        <v>39</v>
      </c>
      <c r="G13" s="32"/>
      <c r="H13" s="32"/>
      <c r="I13" s="49"/>
      <c r="J13" s="62"/>
      <c r="K13" s="60"/>
      <c r="L13" s="25"/>
      <c r="M13" s="10"/>
      <c r="N13" s="63"/>
      <c r="O13" s="25"/>
      <c r="P13" s="25"/>
      <c r="Q13" s="10"/>
      <c r="R13" s="2" t="s">
        <v>46</v>
      </c>
      <c r="S13" s="2"/>
      <c r="T13" s="8"/>
      <c r="U13" s="10"/>
      <c r="V13" s="10"/>
      <c r="W13" s="17"/>
    </row>
    <row r="14" spans="1:23" ht="20.100000000000001" customHeight="1" x14ac:dyDescent="0.2">
      <c r="C14" s="17"/>
      <c r="D14" s="13"/>
      <c r="E14" s="16"/>
      <c r="F14" s="2" t="s">
        <v>40</v>
      </c>
      <c r="G14" s="32"/>
      <c r="H14" s="32"/>
      <c r="I14" s="49"/>
      <c r="J14" s="62"/>
      <c r="K14" s="60"/>
      <c r="L14" s="25"/>
      <c r="M14" s="10"/>
      <c r="N14" s="63"/>
      <c r="O14" s="25"/>
      <c r="P14" s="25"/>
      <c r="Q14" s="10"/>
      <c r="R14" s="2" t="s">
        <v>47</v>
      </c>
      <c r="S14" s="2"/>
      <c r="T14" s="8"/>
      <c r="U14" s="9"/>
      <c r="V14" s="2" t="s">
        <v>24</v>
      </c>
      <c r="W14" s="69" t="s">
        <v>63</v>
      </c>
    </row>
    <row r="15" spans="1:23" ht="20.100000000000001" customHeight="1" x14ac:dyDescent="0.2">
      <c r="C15" s="17"/>
      <c r="D15" s="13"/>
      <c r="E15" s="16"/>
      <c r="F15" s="2" t="s">
        <v>11</v>
      </c>
      <c r="G15" s="33">
        <f>SUM(G7:G14)</f>
        <v>0</v>
      </c>
      <c r="H15" s="33">
        <f>SUM(H7:H14)</f>
        <v>0</v>
      </c>
      <c r="I15" s="49"/>
      <c r="J15" s="64" t="s">
        <v>11</v>
      </c>
      <c r="K15" s="65">
        <f>SUM(J7:J14)</f>
        <v>0</v>
      </c>
      <c r="L15" s="66">
        <f>SUM(L7:L14)</f>
        <v>0</v>
      </c>
      <c r="M15" s="67"/>
      <c r="N15" s="64" t="s">
        <v>11</v>
      </c>
      <c r="O15" s="66">
        <f>SUM(O7:O14)</f>
        <v>0</v>
      </c>
      <c r="P15" s="66">
        <f>SUM(P7:P14)</f>
        <v>0</v>
      </c>
      <c r="Q15" s="49"/>
      <c r="R15" s="2" t="s">
        <v>25</v>
      </c>
      <c r="S15" s="2"/>
      <c r="T15" s="5">
        <f>SUM(T7:T14)</f>
        <v>0</v>
      </c>
      <c r="U15" s="9"/>
      <c r="V15" s="70">
        <f>H15+L15+P15</f>
        <v>0</v>
      </c>
      <c r="W15" s="70">
        <f>+G15+K15+O15</f>
        <v>0</v>
      </c>
    </row>
    <row r="16" spans="1:23" ht="20.100000000000001" customHeight="1" x14ac:dyDescent="0.2">
      <c r="A16" s="27" t="s">
        <v>18</v>
      </c>
      <c r="B16" s="5">
        <f>((G25+B8+B9+B11+B12)*G33)+(G25+B8+B9+B11+B12)</f>
        <v>0</v>
      </c>
      <c r="C16" s="17"/>
      <c r="D16" s="13"/>
      <c r="E16" s="16"/>
      <c r="F16" s="10"/>
      <c r="G16" s="10"/>
      <c r="H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7"/>
    </row>
    <row r="17" spans="1:23" ht="20.100000000000001" customHeight="1" x14ac:dyDescent="0.2">
      <c r="A17" s="16"/>
      <c r="B17" s="11"/>
      <c r="C17" s="17"/>
      <c r="D17" s="13"/>
      <c r="E17" s="16"/>
      <c r="F17" s="54"/>
      <c r="G17" s="54"/>
      <c r="H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7"/>
    </row>
    <row r="18" spans="1:23" ht="20.100000000000001" customHeight="1" x14ac:dyDescent="0.2">
      <c r="A18" s="27" t="s">
        <v>13</v>
      </c>
      <c r="B18" s="5">
        <f>B16*G34</f>
        <v>0</v>
      </c>
      <c r="C18" s="17"/>
      <c r="D18" s="13"/>
      <c r="E18" s="16"/>
      <c r="F18" s="51"/>
      <c r="G18" s="55"/>
      <c r="H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7"/>
    </row>
    <row r="19" spans="1:23" ht="20.100000000000001" customHeight="1" x14ac:dyDescent="0.2">
      <c r="A19" s="16"/>
      <c r="B19" s="11"/>
      <c r="C19" s="17"/>
      <c r="D19" s="13"/>
      <c r="E19" s="16"/>
      <c r="F19" s="51"/>
      <c r="G19" s="55"/>
      <c r="H19" s="10"/>
      <c r="K19" s="10"/>
      <c r="L19" s="36"/>
      <c r="M19" s="36"/>
      <c r="N19" s="36"/>
      <c r="O19" s="36"/>
      <c r="P19" s="36"/>
      <c r="Q19" s="36"/>
      <c r="R19" s="36"/>
      <c r="S19" s="36"/>
      <c r="T19" s="36"/>
      <c r="U19" s="10"/>
      <c r="V19" s="10"/>
      <c r="W19" s="17"/>
    </row>
    <row r="20" spans="1:23" ht="20.100000000000001" customHeight="1" x14ac:dyDescent="0.2">
      <c r="A20" s="27" t="s">
        <v>19</v>
      </c>
      <c r="B20" s="5">
        <f>B16+B18</f>
        <v>0</v>
      </c>
      <c r="C20" s="17"/>
      <c r="D20" s="13"/>
      <c r="E20" s="16"/>
      <c r="F20" s="51"/>
      <c r="G20" s="55"/>
      <c r="H20" s="10"/>
      <c r="K20" s="10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17"/>
    </row>
    <row r="21" spans="1:23" ht="20.100000000000001" customHeight="1" x14ac:dyDescent="0.2">
      <c r="A21" s="16"/>
      <c r="B21" s="11"/>
      <c r="C21" s="17"/>
      <c r="D21" s="13"/>
      <c r="E21" s="16"/>
      <c r="F21" s="51"/>
      <c r="G21" s="55"/>
      <c r="H21" s="10"/>
      <c r="K21" s="10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17"/>
    </row>
    <row r="22" spans="1:23" ht="20.100000000000001" customHeight="1" x14ac:dyDescent="0.2">
      <c r="A22" s="27" t="s">
        <v>16</v>
      </c>
      <c r="B22" s="5"/>
      <c r="C22" s="17"/>
      <c r="D22" s="13"/>
      <c r="E22" s="16"/>
      <c r="F22" s="51"/>
      <c r="G22" s="55"/>
      <c r="H22" s="10"/>
      <c r="K22" s="10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17"/>
    </row>
    <row r="23" spans="1:23" ht="20.100000000000001" customHeight="1" x14ac:dyDescent="0.2">
      <c r="A23" s="27" t="s">
        <v>17</v>
      </c>
      <c r="B23" s="5" t="str">
        <f>IF(H15=0," ",B25/(H15/17))</f>
        <v xml:space="preserve"> </v>
      </c>
      <c r="C23" s="20"/>
      <c r="D23" s="13"/>
      <c r="E23" s="16"/>
      <c r="F23" s="51"/>
      <c r="G23" s="55"/>
      <c r="H23" s="10"/>
      <c r="K23" s="10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17"/>
    </row>
    <row r="24" spans="1:23" ht="20.100000000000001" customHeight="1" x14ac:dyDescent="0.2">
      <c r="A24" s="16"/>
      <c r="B24" s="11"/>
      <c r="C24" s="17"/>
      <c r="D24" s="13"/>
      <c r="E24" s="16"/>
      <c r="F24" s="51"/>
      <c r="G24" s="55"/>
      <c r="H24" s="10"/>
      <c r="K24" s="10"/>
      <c r="L24" s="50"/>
      <c r="M24" s="50"/>
      <c r="N24" s="50"/>
      <c r="O24" s="50"/>
      <c r="P24" s="50"/>
      <c r="Q24" s="50"/>
      <c r="R24" s="50"/>
      <c r="S24" s="50"/>
      <c r="T24" s="50"/>
      <c r="U24" s="41"/>
      <c r="V24" s="41"/>
      <c r="W24" s="17"/>
    </row>
    <row r="25" spans="1:23" ht="20.100000000000001" customHeight="1" x14ac:dyDescent="0.2">
      <c r="A25" s="27" t="s">
        <v>14</v>
      </c>
      <c r="B25" s="40"/>
      <c r="C25" s="17"/>
      <c r="D25" s="13"/>
      <c r="E25" s="16"/>
      <c r="F25" s="51"/>
      <c r="G25" s="55"/>
      <c r="H25" s="10"/>
      <c r="K25" s="10"/>
      <c r="L25" s="50"/>
      <c r="M25" s="50"/>
      <c r="N25" s="50"/>
      <c r="O25" s="50"/>
      <c r="P25" s="50"/>
      <c r="Q25" s="50"/>
      <c r="R25" s="50"/>
      <c r="S25" s="50"/>
      <c r="T25" s="50"/>
      <c r="U25" s="41"/>
      <c r="V25" s="41"/>
      <c r="W25" s="17"/>
    </row>
    <row r="26" spans="1:23" ht="20.100000000000001" customHeight="1" x14ac:dyDescent="0.2">
      <c r="A26" s="27" t="s">
        <v>15</v>
      </c>
      <c r="B26" s="26">
        <f>B25-B16</f>
        <v>0</v>
      </c>
      <c r="C26" s="17"/>
      <c r="D26" s="13"/>
      <c r="E26" s="16"/>
      <c r="F26" s="11"/>
      <c r="G26" s="11"/>
      <c r="H26" s="10"/>
      <c r="K26" s="10"/>
      <c r="L26" s="51"/>
      <c r="M26" s="51"/>
      <c r="N26" s="51"/>
      <c r="O26" s="51"/>
      <c r="P26" s="51"/>
      <c r="Q26" s="51"/>
      <c r="R26" s="51"/>
      <c r="S26" s="51"/>
      <c r="T26" s="51"/>
      <c r="U26" s="41"/>
      <c r="V26" s="41"/>
      <c r="W26" s="17"/>
    </row>
    <row r="27" spans="1:23" ht="20.100000000000001" customHeight="1" x14ac:dyDescent="0.2">
      <c r="A27" s="16"/>
      <c r="B27" s="10"/>
      <c r="C27" s="17"/>
      <c r="D27" s="13"/>
      <c r="E27" s="16"/>
      <c r="F27" s="10"/>
      <c r="G27" s="10"/>
      <c r="H27" s="10"/>
      <c r="K27" s="10"/>
      <c r="L27" s="52"/>
      <c r="M27" s="52"/>
      <c r="N27" s="52"/>
      <c r="O27" s="52"/>
      <c r="P27" s="52"/>
      <c r="Q27" s="52"/>
      <c r="R27" s="52"/>
      <c r="S27" s="52"/>
      <c r="T27" s="52"/>
      <c r="U27" s="41"/>
      <c r="V27" s="41"/>
      <c r="W27" s="17"/>
    </row>
    <row r="28" spans="1:23" ht="20.100000000000001" customHeight="1" x14ac:dyDescent="0.2">
      <c r="A28" s="45" t="s">
        <v>33</v>
      </c>
      <c r="B28" s="6" t="str">
        <f>IF(B25=0," ",(B25-B16)/B16)</f>
        <v xml:space="preserve"> </v>
      </c>
      <c r="C28" s="17"/>
      <c r="D28" s="13"/>
      <c r="E28" s="16"/>
      <c r="F28" s="2" t="s">
        <v>49</v>
      </c>
      <c r="G28" s="5"/>
      <c r="H28" s="10"/>
      <c r="K28" s="10"/>
      <c r="L28" s="53"/>
      <c r="M28" s="53"/>
      <c r="N28" s="53"/>
      <c r="O28" s="53"/>
      <c r="P28" s="53"/>
      <c r="Q28" s="53"/>
      <c r="R28" s="53"/>
      <c r="S28" s="53"/>
      <c r="T28" s="53"/>
      <c r="U28" s="41"/>
      <c r="V28" s="41"/>
      <c r="W28" s="17"/>
    </row>
    <row r="29" spans="1:23" ht="20.100000000000001" customHeight="1" x14ac:dyDescent="0.2">
      <c r="A29" s="16"/>
      <c r="B29" s="10"/>
      <c r="C29" s="17"/>
      <c r="D29" s="13"/>
      <c r="E29" s="16"/>
      <c r="F29" s="2" t="s">
        <v>50</v>
      </c>
      <c r="G29" s="5"/>
      <c r="H29" s="10"/>
      <c r="K29" s="10"/>
      <c r="L29" s="50"/>
      <c r="M29" s="50"/>
      <c r="N29" s="50"/>
      <c r="O29" s="50"/>
      <c r="P29" s="50"/>
      <c r="Q29" s="50"/>
      <c r="R29" s="50"/>
      <c r="S29" s="50"/>
      <c r="T29" s="50"/>
      <c r="U29" s="41"/>
      <c r="V29" s="41"/>
      <c r="W29" s="17"/>
    </row>
    <row r="30" spans="1:23" ht="20.100000000000001" customHeight="1" x14ac:dyDescent="0.2">
      <c r="A30" s="16"/>
      <c r="B30" s="10"/>
      <c r="C30" s="17"/>
      <c r="D30" s="13"/>
      <c r="E30" s="16"/>
      <c r="F30" s="2" t="s">
        <v>48</v>
      </c>
      <c r="G30" s="5"/>
      <c r="H30" s="10"/>
      <c r="K30" s="10"/>
      <c r="L30" s="50"/>
      <c r="M30" s="50"/>
      <c r="N30" s="50"/>
      <c r="O30" s="50"/>
      <c r="P30" s="50"/>
      <c r="Q30" s="50"/>
      <c r="R30" s="50"/>
      <c r="S30" s="50"/>
      <c r="T30" s="50"/>
      <c r="U30" s="41"/>
      <c r="V30" s="41"/>
      <c r="W30" s="17"/>
    </row>
    <row r="31" spans="1:23" ht="20.100000000000001" customHeight="1" x14ac:dyDescent="0.2">
      <c r="A31" s="16"/>
      <c r="B31" s="10"/>
      <c r="C31" s="17"/>
      <c r="D31" s="13"/>
      <c r="E31" s="16"/>
      <c r="F31" s="2" t="s">
        <v>9</v>
      </c>
      <c r="G31" s="5"/>
      <c r="H31" s="10"/>
      <c r="K31" s="10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17"/>
    </row>
    <row r="32" spans="1:23" ht="20.100000000000001" customHeight="1" x14ac:dyDescent="0.2">
      <c r="A32" s="16"/>
      <c r="B32" s="10"/>
      <c r="C32" s="17"/>
      <c r="D32" s="13"/>
      <c r="E32" s="16"/>
      <c r="F32" s="2" t="s">
        <v>10</v>
      </c>
      <c r="G32" s="5"/>
      <c r="H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7"/>
    </row>
    <row r="33" spans="1:23" ht="20.100000000000001" customHeight="1" x14ac:dyDescent="0.2">
      <c r="A33" s="16"/>
      <c r="B33" s="10"/>
      <c r="C33" s="17"/>
      <c r="D33" s="13"/>
      <c r="E33" s="16"/>
      <c r="F33" s="2" t="s">
        <v>12</v>
      </c>
      <c r="G33" s="6"/>
      <c r="H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7"/>
    </row>
    <row r="34" spans="1:23" ht="20.100000000000001" customHeight="1" x14ac:dyDescent="0.2">
      <c r="A34" s="16"/>
      <c r="B34" s="10"/>
      <c r="C34" s="17"/>
      <c r="D34" s="13"/>
      <c r="E34" s="16"/>
      <c r="F34" s="2" t="s">
        <v>13</v>
      </c>
      <c r="G34" s="7"/>
      <c r="H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7"/>
    </row>
    <row r="35" spans="1:23" ht="20.100000000000001" customHeight="1" x14ac:dyDescent="0.2">
      <c r="A35" s="16"/>
      <c r="B35" s="10"/>
      <c r="C35" s="17"/>
      <c r="D35" s="13"/>
      <c r="E35" s="16"/>
      <c r="F35" s="10"/>
      <c r="G35" s="10"/>
      <c r="H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7"/>
    </row>
    <row r="36" spans="1:23" ht="20.100000000000001" customHeight="1" thickBot="1" x14ac:dyDescent="0.25">
      <c r="A36" s="21"/>
      <c r="B36" s="22"/>
      <c r="C36" s="23"/>
      <c r="D36" s="14"/>
      <c r="E36" s="21"/>
      <c r="F36" s="22"/>
      <c r="G36" s="22"/>
      <c r="H36" s="22"/>
      <c r="I36" s="56"/>
      <c r="J36" s="56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3"/>
    </row>
    <row r="37" spans="1:23" ht="20.100000000000001" customHeight="1" x14ac:dyDescent="0.2">
      <c r="A37" s="10"/>
      <c r="B37" s="10"/>
      <c r="C37" s="10"/>
      <c r="D37" s="11"/>
      <c r="E37" s="10"/>
      <c r="F37" s="10"/>
      <c r="G37" s="10"/>
      <c r="H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</row>
  </sheetData>
  <phoneticPr fontId="1" type="noConversion"/>
  <conditionalFormatting sqref="B26">
    <cfRule type="cellIs" dxfId="19" priority="1" stopIfTrue="1" operator="lessThan">
      <formula>0</formula>
    </cfRule>
    <cfRule type="cellIs" dxfId="18" priority="2" stopIfTrue="1" operator="greaterThan">
      <formula>0</formula>
    </cfRule>
  </conditionalFormatting>
  <conditionalFormatting sqref="L28:T28">
    <cfRule type="cellIs" dxfId="17" priority="3" stopIfTrue="1" operator="greaterThan">
      <formula>0</formula>
    </cfRule>
    <cfRule type="cellIs" dxfId="16" priority="4" stopIfTrue="1" operator="lessThan">
      <formula>0</formula>
    </cfRule>
  </conditionalFormatting>
  <pageMargins left="0.39370078740157483" right="0.39370078740157483" top="0.39370078740157483" bottom="0.39370078740157483" header="0.51181102362204722" footer="0.51181102362204722"/>
  <pageSetup paperSize="9" scale="80"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37"/>
  <sheetViews>
    <sheetView workbookViewId="0">
      <selection activeCell="R10" sqref="R10"/>
    </sheetView>
  </sheetViews>
  <sheetFormatPr baseColWidth="10" defaultRowHeight="20.100000000000001" customHeight="1" x14ac:dyDescent="0.2"/>
  <cols>
    <col min="1" max="1" width="27" style="1" customWidth="1"/>
    <col min="2" max="2" width="18.5703125" style="1" customWidth="1"/>
    <col min="3" max="3" width="5.7109375" style="1" customWidth="1"/>
    <col min="4" max="4" width="10.7109375" style="1" customWidth="1"/>
    <col min="5" max="5" width="5.7109375" style="1" customWidth="1"/>
    <col min="6" max="6" width="24.140625" style="1" customWidth="1"/>
    <col min="7" max="8" width="10.7109375" style="1" customWidth="1"/>
    <col min="9" max="9" width="10.7109375" style="11" customWidth="1"/>
    <col min="10" max="10" width="15" style="11" bestFit="1" customWidth="1"/>
    <col min="11" max="13" width="10.7109375" style="1" customWidth="1"/>
    <col min="14" max="14" width="15.140625" style="1" bestFit="1" customWidth="1"/>
    <col min="15" max="17" width="10.7109375" style="1" customWidth="1"/>
    <col min="18" max="18" width="15.28515625" style="1" bestFit="1" customWidth="1"/>
    <col min="19" max="19" width="15.28515625" style="1" customWidth="1"/>
    <col min="20" max="20" width="10.7109375" style="1" customWidth="1"/>
    <col min="21" max="21" width="6.42578125" style="1" customWidth="1"/>
    <col min="22" max="22" width="19.140625" style="1" customWidth="1"/>
    <col min="23" max="23" width="13.42578125" style="1" bestFit="1" customWidth="1"/>
    <col min="24" max="16384" width="11.42578125" style="1"/>
  </cols>
  <sheetData>
    <row r="1" spans="1:23" ht="20.100000000000001" customHeight="1" x14ac:dyDescent="0.2">
      <c r="A1" s="24"/>
      <c r="B1" s="28"/>
      <c r="C1" s="15"/>
      <c r="D1" s="12"/>
      <c r="E1" s="24"/>
      <c r="F1" s="28"/>
      <c r="G1" s="28"/>
      <c r="H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15"/>
    </row>
    <row r="2" spans="1:23" ht="20.100000000000001" customHeight="1" x14ac:dyDescent="0.2">
      <c r="A2" s="19" t="s">
        <v>0</v>
      </c>
      <c r="B2" s="25"/>
      <c r="C2" s="17"/>
      <c r="D2" s="13"/>
      <c r="E2" s="16"/>
      <c r="F2" s="3" t="s">
        <v>23</v>
      </c>
      <c r="G2" s="3"/>
      <c r="H2" s="57" t="s">
        <v>26</v>
      </c>
      <c r="I2" s="68"/>
      <c r="J2" s="68"/>
      <c r="K2" s="58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17"/>
    </row>
    <row r="3" spans="1:23" ht="20.100000000000001" customHeight="1" x14ac:dyDescent="0.2">
      <c r="A3" s="16"/>
      <c r="B3" s="10"/>
      <c r="C3" s="17"/>
      <c r="D3" s="13"/>
      <c r="E3" s="16"/>
      <c r="F3" s="10"/>
      <c r="G3" s="10"/>
      <c r="H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7"/>
    </row>
    <row r="4" spans="1:23" ht="20.100000000000001" customHeight="1" x14ac:dyDescent="0.2">
      <c r="A4" s="19"/>
      <c r="B4" s="25"/>
      <c r="C4" s="17"/>
      <c r="D4" s="13"/>
      <c r="E4" s="16"/>
      <c r="F4" s="10"/>
      <c r="G4" s="10"/>
      <c r="H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7"/>
    </row>
    <row r="5" spans="1:23" ht="20.100000000000001" customHeight="1" x14ac:dyDescent="0.2">
      <c r="A5" s="16"/>
      <c r="B5" s="10"/>
      <c r="C5" s="17"/>
      <c r="D5" s="13"/>
      <c r="E5" s="16"/>
      <c r="F5" s="10"/>
      <c r="G5" s="10"/>
      <c r="H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7"/>
    </row>
    <row r="6" spans="1:23" ht="20.100000000000001" customHeight="1" x14ac:dyDescent="0.2">
      <c r="A6" s="16"/>
      <c r="B6" s="10"/>
      <c r="C6" s="17"/>
      <c r="D6" s="13"/>
      <c r="E6" s="16"/>
      <c r="F6" s="71" t="s">
        <v>59</v>
      </c>
      <c r="G6" s="2" t="s">
        <v>51</v>
      </c>
      <c r="H6" s="2" t="s">
        <v>52</v>
      </c>
      <c r="I6" s="51"/>
      <c r="J6" s="71" t="s">
        <v>60</v>
      </c>
      <c r="K6" s="59" t="s">
        <v>54</v>
      </c>
      <c r="L6" s="2" t="s">
        <v>55</v>
      </c>
      <c r="M6" s="51"/>
      <c r="N6" s="71" t="s">
        <v>61</v>
      </c>
      <c r="O6" s="2" t="s">
        <v>62</v>
      </c>
      <c r="P6" s="2" t="s">
        <v>55</v>
      </c>
      <c r="Q6" s="51"/>
      <c r="R6" s="71" t="s">
        <v>64</v>
      </c>
      <c r="S6" s="3" t="s">
        <v>65</v>
      </c>
      <c r="T6" s="3" t="s">
        <v>66</v>
      </c>
      <c r="U6" s="10"/>
      <c r="V6" s="3" t="s">
        <v>20</v>
      </c>
      <c r="W6" s="29"/>
    </row>
    <row r="7" spans="1:23" ht="20.100000000000001" customHeight="1" x14ac:dyDescent="0.2">
      <c r="A7" s="18" t="s">
        <v>4</v>
      </c>
      <c r="B7" s="4"/>
      <c r="C7" s="17"/>
      <c r="D7" s="13"/>
      <c r="E7" s="16"/>
      <c r="F7" s="2" t="s">
        <v>34</v>
      </c>
      <c r="G7" s="32"/>
      <c r="H7" s="32"/>
      <c r="I7" s="49"/>
      <c r="J7" s="62"/>
      <c r="K7" s="60"/>
      <c r="L7" s="32"/>
      <c r="M7" s="48"/>
      <c r="N7" s="62"/>
      <c r="O7" s="32"/>
      <c r="P7" s="32"/>
      <c r="Q7" s="48"/>
      <c r="R7" s="2" t="s">
        <v>96</v>
      </c>
      <c r="S7" s="2">
        <v>8</v>
      </c>
      <c r="T7" s="8">
        <v>300</v>
      </c>
      <c r="U7" s="10"/>
      <c r="V7" s="3" t="s">
        <v>21</v>
      </c>
      <c r="W7" s="29"/>
    </row>
    <row r="8" spans="1:23" ht="20.100000000000001" customHeight="1" x14ac:dyDescent="0.2">
      <c r="A8" s="19" t="s">
        <v>56</v>
      </c>
      <c r="B8" s="5">
        <f>(G15+H15)*G28</f>
        <v>0</v>
      </c>
      <c r="C8" s="17"/>
      <c r="D8" s="13"/>
      <c r="E8" s="16"/>
      <c r="F8" s="61" t="s">
        <v>35</v>
      </c>
      <c r="G8" s="32"/>
      <c r="H8" s="32"/>
      <c r="I8" s="49"/>
      <c r="J8" s="62"/>
      <c r="K8" s="60"/>
      <c r="L8" s="32"/>
      <c r="M8" s="48"/>
      <c r="N8" s="62"/>
      <c r="O8" s="32"/>
      <c r="P8" s="32"/>
      <c r="Q8" s="48"/>
      <c r="R8" s="2" t="s">
        <v>97</v>
      </c>
      <c r="S8" s="2">
        <v>131243</v>
      </c>
      <c r="T8" s="8">
        <v>9022</v>
      </c>
      <c r="U8" s="10"/>
      <c r="V8" s="10"/>
      <c r="W8" s="17"/>
    </row>
    <row r="9" spans="1:23" ht="20.100000000000001" customHeight="1" x14ac:dyDescent="0.2">
      <c r="A9" s="19" t="s">
        <v>57</v>
      </c>
      <c r="B9" s="5">
        <f>K15+L15*G29</f>
        <v>0</v>
      </c>
      <c r="C9" s="17"/>
      <c r="D9" s="13"/>
      <c r="E9" s="16"/>
      <c r="F9" s="2" t="s">
        <v>36</v>
      </c>
      <c r="G9" s="32"/>
      <c r="H9" s="32"/>
      <c r="I9" s="49"/>
      <c r="J9" s="62"/>
      <c r="K9" s="60"/>
      <c r="L9" s="32"/>
      <c r="M9" s="48"/>
      <c r="N9" s="62"/>
      <c r="O9" s="32"/>
      <c r="P9" s="32"/>
      <c r="Q9" s="48"/>
      <c r="R9" s="2" t="s">
        <v>104</v>
      </c>
      <c r="S9" s="2">
        <v>120832942</v>
      </c>
      <c r="T9" s="8">
        <v>29.82</v>
      </c>
      <c r="U9" s="10"/>
      <c r="V9" s="10"/>
      <c r="W9" s="17"/>
    </row>
    <row r="10" spans="1:23" ht="20.100000000000001" customHeight="1" x14ac:dyDescent="0.2">
      <c r="A10" s="19" t="s">
        <v>58</v>
      </c>
      <c r="B10" s="5">
        <f>O15+P15*G30</f>
        <v>0</v>
      </c>
      <c r="C10" s="17"/>
      <c r="D10" s="13"/>
      <c r="E10" s="16"/>
      <c r="F10" s="2"/>
      <c r="G10" s="32"/>
      <c r="H10" s="32"/>
      <c r="I10" s="49"/>
      <c r="J10" s="62"/>
      <c r="K10" s="60"/>
      <c r="L10" s="32"/>
      <c r="M10" s="48"/>
      <c r="N10" s="62"/>
      <c r="O10" s="32"/>
      <c r="P10" s="32"/>
      <c r="Q10" s="48"/>
      <c r="R10" s="2"/>
      <c r="S10" s="2"/>
      <c r="T10" s="8"/>
      <c r="U10" s="10"/>
      <c r="V10" s="10"/>
      <c r="W10" s="17"/>
    </row>
    <row r="11" spans="1:23" ht="20.100000000000001" customHeight="1" x14ac:dyDescent="0.2">
      <c r="A11" s="19" t="s">
        <v>5</v>
      </c>
      <c r="B11" s="5">
        <f>W6*G31</f>
        <v>0</v>
      </c>
      <c r="C11" s="17"/>
      <c r="D11" s="13"/>
      <c r="E11" s="16"/>
      <c r="F11" s="2" t="s">
        <v>37</v>
      </c>
      <c r="G11" s="32"/>
      <c r="H11" s="32"/>
      <c r="I11" s="49"/>
      <c r="J11" s="62"/>
      <c r="K11" s="60"/>
      <c r="L11" s="39"/>
      <c r="M11" s="49"/>
      <c r="N11" s="62"/>
      <c r="O11" s="39"/>
      <c r="P11" s="39"/>
      <c r="Q11" s="49"/>
      <c r="R11" s="2" t="s">
        <v>44</v>
      </c>
      <c r="S11" s="2"/>
      <c r="T11" s="8"/>
      <c r="U11" s="10"/>
      <c r="V11" s="10"/>
      <c r="W11" s="17"/>
    </row>
    <row r="12" spans="1:23" ht="20.100000000000001" customHeight="1" x14ac:dyDescent="0.2">
      <c r="A12" s="19" t="s">
        <v>6</v>
      </c>
      <c r="B12" s="5">
        <f>W7*G32</f>
        <v>0</v>
      </c>
      <c r="C12" s="17"/>
      <c r="D12" s="13"/>
      <c r="E12" s="16"/>
      <c r="F12" s="2" t="s">
        <v>38</v>
      </c>
      <c r="G12" s="32"/>
      <c r="H12" s="32"/>
      <c r="I12" s="49"/>
      <c r="J12" s="62"/>
      <c r="K12" s="60"/>
      <c r="L12" s="25"/>
      <c r="M12" s="10"/>
      <c r="N12" s="63"/>
      <c r="O12" s="25"/>
      <c r="P12" s="25"/>
      <c r="Q12" s="10"/>
      <c r="R12" s="2" t="s">
        <v>45</v>
      </c>
      <c r="S12" s="2"/>
      <c r="T12" s="8"/>
      <c r="U12" s="10"/>
      <c r="V12" s="10"/>
      <c r="W12" s="17"/>
    </row>
    <row r="13" spans="1:23" ht="20.100000000000001" customHeight="1" x14ac:dyDescent="0.2">
      <c r="A13" s="2" t="s">
        <v>32</v>
      </c>
      <c r="B13" s="5">
        <f>T15</f>
        <v>9351.82</v>
      </c>
      <c r="C13" s="17"/>
      <c r="D13" s="13"/>
      <c r="E13" s="16"/>
      <c r="F13" s="2" t="s">
        <v>39</v>
      </c>
      <c r="G13" s="32"/>
      <c r="H13" s="32"/>
      <c r="I13" s="49"/>
      <c r="J13" s="62"/>
      <c r="K13" s="60"/>
      <c r="L13" s="25"/>
      <c r="M13" s="10"/>
      <c r="N13" s="63"/>
      <c r="O13" s="25"/>
      <c r="P13" s="25"/>
      <c r="Q13" s="10"/>
      <c r="R13" s="2" t="s">
        <v>46</v>
      </c>
      <c r="S13" s="2"/>
      <c r="T13" s="8"/>
      <c r="U13" s="10"/>
      <c r="V13" s="10"/>
      <c r="W13" s="17"/>
    </row>
    <row r="14" spans="1:23" ht="20.100000000000001" customHeight="1" x14ac:dyDescent="0.2">
      <c r="C14" s="17"/>
      <c r="D14" s="13"/>
      <c r="E14" s="16"/>
      <c r="F14" s="2" t="s">
        <v>40</v>
      </c>
      <c r="G14" s="32"/>
      <c r="H14" s="32"/>
      <c r="I14" s="49"/>
      <c r="J14" s="62"/>
      <c r="K14" s="60"/>
      <c r="L14" s="25"/>
      <c r="M14" s="10"/>
      <c r="N14" s="63"/>
      <c r="O14" s="25"/>
      <c r="P14" s="25"/>
      <c r="Q14" s="10"/>
      <c r="R14" s="2" t="s">
        <v>47</v>
      </c>
      <c r="S14" s="2"/>
      <c r="T14" s="8"/>
      <c r="U14" s="9"/>
      <c r="V14" s="2" t="s">
        <v>24</v>
      </c>
      <c r="W14" s="69" t="s">
        <v>63</v>
      </c>
    </row>
    <row r="15" spans="1:23" ht="20.100000000000001" customHeight="1" x14ac:dyDescent="0.2">
      <c r="C15" s="17"/>
      <c r="D15" s="13"/>
      <c r="E15" s="16"/>
      <c r="F15" s="2" t="s">
        <v>11</v>
      </c>
      <c r="G15" s="33">
        <f>SUM(G7:G14)</f>
        <v>0</v>
      </c>
      <c r="H15" s="33">
        <f>SUM(H7:H14)</f>
        <v>0</v>
      </c>
      <c r="I15" s="49"/>
      <c r="J15" s="64" t="s">
        <v>11</v>
      </c>
      <c r="K15" s="65">
        <f>SUM(J7:J14)</f>
        <v>0</v>
      </c>
      <c r="L15" s="66">
        <f>SUM(L7:L14)</f>
        <v>0</v>
      </c>
      <c r="M15" s="67"/>
      <c r="N15" s="64" t="s">
        <v>11</v>
      </c>
      <c r="O15" s="66">
        <f>SUM(O7:O14)</f>
        <v>0</v>
      </c>
      <c r="P15" s="66">
        <f>SUM(P7:P14)</f>
        <v>0</v>
      </c>
      <c r="Q15" s="49"/>
      <c r="R15" s="2" t="s">
        <v>25</v>
      </c>
      <c r="S15" s="2"/>
      <c r="T15" s="5">
        <f>SUM(T7:T14)</f>
        <v>9351.82</v>
      </c>
      <c r="U15" s="9"/>
      <c r="V15" s="70">
        <f>H15+L15+P15</f>
        <v>0</v>
      </c>
      <c r="W15" s="70">
        <f>+G15+K15+O15</f>
        <v>0</v>
      </c>
    </row>
    <row r="16" spans="1:23" ht="20.100000000000001" customHeight="1" x14ac:dyDescent="0.2">
      <c r="A16" s="27" t="s">
        <v>18</v>
      </c>
      <c r="B16" s="5">
        <f>((G25+B8+B9+B11+B12)*G33)+(G25+B8+B9+B11+B12)</f>
        <v>0</v>
      </c>
      <c r="C16" s="17"/>
      <c r="D16" s="13"/>
      <c r="E16" s="16"/>
      <c r="F16" s="10"/>
      <c r="G16" s="10"/>
      <c r="H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7"/>
    </row>
    <row r="17" spans="1:23" ht="20.100000000000001" customHeight="1" x14ac:dyDescent="0.2">
      <c r="A17" s="16"/>
      <c r="B17" s="11"/>
      <c r="C17" s="17"/>
      <c r="D17" s="13"/>
      <c r="E17" s="16"/>
      <c r="F17" s="54"/>
      <c r="G17" s="54"/>
      <c r="H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7"/>
    </row>
    <row r="18" spans="1:23" ht="20.100000000000001" customHeight="1" x14ac:dyDescent="0.2">
      <c r="A18" s="27" t="s">
        <v>13</v>
      </c>
      <c r="B18" s="5">
        <f>B16*G34</f>
        <v>0</v>
      </c>
      <c r="C18" s="17"/>
      <c r="D18" s="13"/>
      <c r="E18" s="16"/>
      <c r="F18" s="51"/>
      <c r="G18" s="55"/>
      <c r="H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7"/>
    </row>
    <row r="19" spans="1:23" ht="20.100000000000001" customHeight="1" x14ac:dyDescent="0.2">
      <c r="A19" s="16"/>
      <c r="B19" s="11"/>
      <c r="C19" s="17"/>
      <c r="D19" s="13"/>
      <c r="E19" s="16"/>
      <c r="F19" s="51"/>
      <c r="G19" s="55"/>
      <c r="H19" s="10"/>
      <c r="K19" s="10"/>
      <c r="L19" s="36"/>
      <c r="M19" s="36"/>
      <c r="N19" s="36"/>
      <c r="O19" s="36"/>
      <c r="P19" s="36"/>
      <c r="Q19" s="36"/>
      <c r="R19" s="36"/>
      <c r="S19" s="36"/>
      <c r="T19" s="36"/>
      <c r="U19" s="10"/>
      <c r="V19" s="10"/>
      <c r="W19" s="17"/>
    </row>
    <row r="20" spans="1:23" ht="20.100000000000001" customHeight="1" x14ac:dyDescent="0.2">
      <c r="A20" s="27" t="s">
        <v>19</v>
      </c>
      <c r="B20" s="5">
        <f>B16+B18</f>
        <v>0</v>
      </c>
      <c r="C20" s="17"/>
      <c r="D20" s="13"/>
      <c r="E20" s="16"/>
      <c r="F20" s="51"/>
      <c r="G20" s="55"/>
      <c r="H20" s="10"/>
      <c r="K20" s="10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17"/>
    </row>
    <row r="21" spans="1:23" ht="20.100000000000001" customHeight="1" x14ac:dyDescent="0.2">
      <c r="A21" s="16"/>
      <c r="B21" s="11"/>
      <c r="C21" s="17"/>
      <c r="D21" s="13"/>
      <c r="E21" s="16"/>
      <c r="F21" s="51"/>
      <c r="G21" s="55"/>
      <c r="H21" s="10"/>
      <c r="K21" s="10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17"/>
    </row>
    <row r="22" spans="1:23" ht="20.100000000000001" customHeight="1" x14ac:dyDescent="0.2">
      <c r="A22" s="27" t="s">
        <v>16</v>
      </c>
      <c r="B22" s="5"/>
      <c r="C22" s="17"/>
      <c r="D22" s="13"/>
      <c r="E22" s="16"/>
      <c r="F22" s="51"/>
      <c r="G22" s="55"/>
      <c r="H22" s="10"/>
      <c r="K22" s="10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17"/>
    </row>
    <row r="23" spans="1:23" ht="20.100000000000001" customHeight="1" x14ac:dyDescent="0.2">
      <c r="A23" s="27" t="s">
        <v>17</v>
      </c>
      <c r="B23" s="5" t="str">
        <f>IF(H15=0," ",B25/(H15/17))</f>
        <v xml:space="preserve"> </v>
      </c>
      <c r="C23" s="20"/>
      <c r="D23" s="13"/>
      <c r="E23" s="16"/>
      <c r="F23" s="51"/>
      <c r="G23" s="55"/>
      <c r="H23" s="10"/>
      <c r="K23" s="10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17"/>
    </row>
    <row r="24" spans="1:23" ht="20.100000000000001" customHeight="1" x14ac:dyDescent="0.2">
      <c r="A24" s="16"/>
      <c r="B24" s="11"/>
      <c r="C24" s="17"/>
      <c r="D24" s="13"/>
      <c r="E24" s="16"/>
      <c r="F24" s="51"/>
      <c r="G24" s="55"/>
      <c r="H24" s="10"/>
      <c r="K24" s="10"/>
      <c r="L24" s="50"/>
      <c r="M24" s="50"/>
      <c r="N24" s="50"/>
      <c r="O24" s="50"/>
      <c r="P24" s="50"/>
      <c r="Q24" s="50"/>
      <c r="R24" s="50"/>
      <c r="S24" s="50"/>
      <c r="T24" s="50"/>
      <c r="U24" s="41"/>
      <c r="V24" s="41"/>
      <c r="W24" s="17"/>
    </row>
    <row r="25" spans="1:23" ht="20.100000000000001" customHeight="1" x14ac:dyDescent="0.2">
      <c r="A25" s="27" t="s">
        <v>14</v>
      </c>
      <c r="B25" s="40"/>
      <c r="C25" s="17"/>
      <c r="D25" s="13"/>
      <c r="E25" s="16"/>
      <c r="F25" s="51"/>
      <c r="G25" s="55"/>
      <c r="H25" s="10"/>
      <c r="K25" s="10"/>
      <c r="L25" s="50"/>
      <c r="M25" s="50"/>
      <c r="N25" s="50"/>
      <c r="O25" s="50"/>
      <c r="P25" s="50"/>
      <c r="Q25" s="50"/>
      <c r="R25" s="50"/>
      <c r="S25" s="50"/>
      <c r="T25" s="50"/>
      <c r="U25" s="41"/>
      <c r="V25" s="41"/>
      <c r="W25" s="17"/>
    </row>
    <row r="26" spans="1:23" ht="20.100000000000001" customHeight="1" x14ac:dyDescent="0.2">
      <c r="A26" s="27" t="s">
        <v>15</v>
      </c>
      <c r="B26" s="26">
        <f>B25-B16</f>
        <v>0</v>
      </c>
      <c r="C26" s="17"/>
      <c r="D26" s="13"/>
      <c r="E26" s="16"/>
      <c r="F26" s="11"/>
      <c r="G26" s="11"/>
      <c r="H26" s="10"/>
      <c r="K26" s="10"/>
      <c r="L26" s="51"/>
      <c r="M26" s="51"/>
      <c r="N26" s="51"/>
      <c r="O26" s="51"/>
      <c r="P26" s="51"/>
      <c r="Q26" s="51"/>
      <c r="R26" s="51"/>
      <c r="S26" s="51"/>
      <c r="T26" s="51"/>
      <c r="U26" s="41"/>
      <c r="V26" s="41"/>
      <c r="W26" s="17"/>
    </row>
    <row r="27" spans="1:23" ht="20.100000000000001" customHeight="1" x14ac:dyDescent="0.2">
      <c r="A27" s="16"/>
      <c r="B27" s="10"/>
      <c r="C27" s="17"/>
      <c r="D27" s="13"/>
      <c r="E27" s="16"/>
      <c r="F27" s="10"/>
      <c r="G27" s="10"/>
      <c r="H27" s="10"/>
      <c r="K27" s="10"/>
      <c r="L27" s="52"/>
      <c r="M27" s="52"/>
      <c r="N27" s="52"/>
      <c r="O27" s="52"/>
      <c r="P27" s="52"/>
      <c r="Q27" s="52"/>
      <c r="R27" s="52"/>
      <c r="S27" s="52"/>
      <c r="T27" s="52"/>
      <c r="U27" s="41"/>
      <c r="V27" s="41"/>
      <c r="W27" s="17"/>
    </row>
    <row r="28" spans="1:23" ht="20.100000000000001" customHeight="1" x14ac:dyDescent="0.2">
      <c r="A28" s="45" t="s">
        <v>33</v>
      </c>
      <c r="B28" s="6" t="str">
        <f>IF(B25=0," ",(B25-B16)/B16)</f>
        <v xml:space="preserve"> </v>
      </c>
      <c r="C28" s="17"/>
      <c r="D28" s="13"/>
      <c r="E28" s="16"/>
      <c r="F28" s="2" t="s">
        <v>49</v>
      </c>
      <c r="G28" s="5"/>
      <c r="H28" s="10"/>
      <c r="K28" s="10"/>
      <c r="L28" s="53"/>
      <c r="M28" s="53"/>
      <c r="N28" s="53"/>
      <c r="O28" s="53"/>
      <c r="P28" s="53"/>
      <c r="Q28" s="53"/>
      <c r="R28" s="53"/>
      <c r="S28" s="53"/>
      <c r="T28" s="53"/>
      <c r="U28" s="41"/>
      <c r="V28" s="41"/>
      <c r="W28" s="17"/>
    </row>
    <row r="29" spans="1:23" ht="20.100000000000001" customHeight="1" x14ac:dyDescent="0.2">
      <c r="A29" s="16"/>
      <c r="B29" s="10"/>
      <c r="C29" s="17"/>
      <c r="D29" s="13"/>
      <c r="E29" s="16"/>
      <c r="F29" s="2" t="s">
        <v>50</v>
      </c>
      <c r="G29" s="5"/>
      <c r="H29" s="10"/>
      <c r="K29" s="10"/>
      <c r="L29" s="50"/>
      <c r="M29" s="50"/>
      <c r="N29" s="50"/>
      <c r="O29" s="50"/>
      <c r="P29" s="50"/>
      <c r="Q29" s="50"/>
      <c r="R29" s="50"/>
      <c r="S29" s="50"/>
      <c r="T29" s="50"/>
      <c r="U29" s="41"/>
      <c r="V29" s="41"/>
      <c r="W29" s="17"/>
    </row>
    <row r="30" spans="1:23" ht="20.100000000000001" customHeight="1" x14ac:dyDescent="0.2">
      <c r="A30" s="16"/>
      <c r="B30" s="10"/>
      <c r="C30" s="17"/>
      <c r="D30" s="13"/>
      <c r="E30" s="16"/>
      <c r="F30" s="2" t="s">
        <v>48</v>
      </c>
      <c r="G30" s="5"/>
      <c r="H30" s="10"/>
      <c r="K30" s="10"/>
      <c r="L30" s="50"/>
      <c r="M30" s="50"/>
      <c r="N30" s="50"/>
      <c r="O30" s="50"/>
      <c r="P30" s="50"/>
      <c r="Q30" s="50"/>
      <c r="R30" s="50"/>
      <c r="S30" s="50"/>
      <c r="T30" s="50"/>
      <c r="U30" s="41"/>
      <c r="V30" s="41"/>
      <c r="W30" s="17"/>
    </row>
    <row r="31" spans="1:23" ht="20.100000000000001" customHeight="1" x14ac:dyDescent="0.2">
      <c r="A31" s="16"/>
      <c r="B31" s="10"/>
      <c r="C31" s="17"/>
      <c r="D31" s="13"/>
      <c r="E31" s="16"/>
      <c r="F31" s="2" t="s">
        <v>9</v>
      </c>
      <c r="G31" s="5"/>
      <c r="H31" s="10"/>
      <c r="K31" s="10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17"/>
    </row>
    <row r="32" spans="1:23" ht="20.100000000000001" customHeight="1" x14ac:dyDescent="0.2">
      <c r="A32" s="16"/>
      <c r="B32" s="10"/>
      <c r="C32" s="17"/>
      <c r="D32" s="13"/>
      <c r="E32" s="16"/>
      <c r="F32" s="2" t="s">
        <v>10</v>
      </c>
      <c r="G32" s="5"/>
      <c r="H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7"/>
    </row>
    <row r="33" spans="1:23" ht="20.100000000000001" customHeight="1" x14ac:dyDescent="0.2">
      <c r="A33" s="16"/>
      <c r="B33" s="10"/>
      <c r="C33" s="17"/>
      <c r="D33" s="13"/>
      <c r="E33" s="16"/>
      <c r="F33" s="2" t="s">
        <v>12</v>
      </c>
      <c r="G33" s="6"/>
      <c r="H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7"/>
    </row>
    <row r="34" spans="1:23" ht="20.100000000000001" customHeight="1" x14ac:dyDescent="0.2">
      <c r="A34" s="16"/>
      <c r="B34" s="10"/>
      <c r="C34" s="17"/>
      <c r="D34" s="13"/>
      <c r="E34" s="16"/>
      <c r="F34" s="2" t="s">
        <v>13</v>
      </c>
      <c r="G34" s="7"/>
      <c r="H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7"/>
    </row>
    <row r="35" spans="1:23" ht="20.100000000000001" customHeight="1" x14ac:dyDescent="0.2">
      <c r="A35" s="16"/>
      <c r="B35" s="10"/>
      <c r="C35" s="17"/>
      <c r="D35" s="13"/>
      <c r="E35" s="16"/>
      <c r="F35" s="10"/>
      <c r="G35" s="10"/>
      <c r="H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7"/>
    </row>
    <row r="36" spans="1:23" ht="20.100000000000001" customHeight="1" thickBot="1" x14ac:dyDescent="0.25">
      <c r="A36" s="21"/>
      <c r="B36" s="22"/>
      <c r="C36" s="23"/>
      <c r="D36" s="14"/>
      <c r="E36" s="21"/>
      <c r="F36" s="22"/>
      <c r="G36" s="22"/>
      <c r="H36" s="22"/>
      <c r="I36" s="56"/>
      <c r="J36" s="56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3"/>
    </row>
    <row r="37" spans="1:23" ht="20.100000000000001" customHeight="1" x14ac:dyDescent="0.2">
      <c r="A37" s="10"/>
      <c r="B37" s="10"/>
      <c r="C37" s="10"/>
      <c r="D37" s="11"/>
      <c r="E37" s="10"/>
      <c r="F37" s="10"/>
      <c r="G37" s="10"/>
      <c r="H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</row>
  </sheetData>
  <phoneticPr fontId="1" type="noConversion"/>
  <conditionalFormatting sqref="B26">
    <cfRule type="cellIs" dxfId="15" priority="1" stopIfTrue="1" operator="lessThan">
      <formula>0</formula>
    </cfRule>
    <cfRule type="cellIs" dxfId="14" priority="2" stopIfTrue="1" operator="greaterThan">
      <formula>0</formula>
    </cfRule>
  </conditionalFormatting>
  <conditionalFormatting sqref="L28:T28">
    <cfRule type="cellIs" dxfId="13" priority="3" stopIfTrue="1" operator="greaterThan">
      <formula>0</formula>
    </cfRule>
    <cfRule type="cellIs" dxfId="12" priority="4" stopIfTrue="1" operator="lessThan">
      <formula>0</formula>
    </cfRule>
  </conditionalFormatting>
  <pageMargins left="0.39370078740157483" right="0.39370078740157483" top="0.39370078740157483" bottom="0.39370078740157483" header="0.51181102362204722" footer="0.51181102362204722"/>
  <pageSetup paperSize="9" scale="80" orientation="landscape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42"/>
  <sheetViews>
    <sheetView workbookViewId="0">
      <selection activeCell="O14" sqref="O14"/>
    </sheetView>
  </sheetViews>
  <sheetFormatPr baseColWidth="10" defaultRowHeight="20.100000000000001" customHeight="1" x14ac:dyDescent="0.2"/>
  <cols>
    <col min="1" max="1" width="27" style="1" customWidth="1"/>
    <col min="2" max="2" width="18.5703125" style="1" customWidth="1"/>
    <col min="3" max="3" width="5.7109375" style="1" customWidth="1"/>
    <col min="4" max="4" width="10.7109375" style="1" customWidth="1"/>
    <col min="5" max="5" width="5.7109375" style="1" customWidth="1"/>
    <col min="6" max="6" width="24.140625" style="1" customWidth="1"/>
    <col min="7" max="8" width="10.7109375" style="1" customWidth="1"/>
    <col min="9" max="9" width="10.7109375" style="11" customWidth="1"/>
    <col min="10" max="10" width="15" style="11" bestFit="1" customWidth="1"/>
    <col min="11" max="13" width="10.7109375" style="1" customWidth="1"/>
    <col min="14" max="14" width="15.140625" style="1" bestFit="1" customWidth="1"/>
    <col min="15" max="17" width="10.7109375" style="1" customWidth="1"/>
    <col min="18" max="18" width="15.28515625" style="1" bestFit="1" customWidth="1"/>
    <col min="19" max="19" width="17.85546875" style="1" customWidth="1"/>
    <col min="20" max="20" width="10.7109375" style="1" customWidth="1"/>
    <col min="21" max="21" width="6.42578125" style="1" customWidth="1"/>
    <col min="22" max="22" width="19.140625" style="1" customWidth="1"/>
    <col min="23" max="23" width="13.42578125" style="1" bestFit="1" customWidth="1"/>
    <col min="24" max="16384" width="11.42578125" style="1"/>
  </cols>
  <sheetData>
    <row r="1" spans="1:23" ht="20.100000000000001" customHeight="1" x14ac:dyDescent="0.2">
      <c r="A1" s="24"/>
      <c r="B1" s="28"/>
      <c r="C1" s="15"/>
      <c r="D1" s="12"/>
      <c r="E1" s="24"/>
      <c r="F1" s="28"/>
      <c r="G1" s="28"/>
      <c r="H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15"/>
    </row>
    <row r="2" spans="1:23" ht="20.100000000000001" customHeight="1" x14ac:dyDescent="0.2">
      <c r="A2" s="19" t="s">
        <v>0</v>
      </c>
      <c r="B2" s="25"/>
      <c r="C2" s="17"/>
      <c r="D2" s="13"/>
      <c r="E2" s="16"/>
      <c r="F2" s="3" t="s">
        <v>23</v>
      </c>
      <c r="G2" s="3"/>
      <c r="H2" s="57" t="s">
        <v>26</v>
      </c>
      <c r="I2" s="68"/>
      <c r="J2" s="68"/>
      <c r="K2" s="58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17"/>
    </row>
    <row r="3" spans="1:23" ht="20.100000000000001" customHeight="1" x14ac:dyDescent="0.2">
      <c r="A3" s="16"/>
      <c r="B3" s="10"/>
      <c r="C3" s="17"/>
      <c r="D3" s="13"/>
      <c r="E3" s="16"/>
      <c r="F3" s="10"/>
      <c r="G3" s="10"/>
      <c r="H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7"/>
    </row>
    <row r="4" spans="1:23" ht="20.100000000000001" customHeight="1" x14ac:dyDescent="0.2">
      <c r="A4" s="19"/>
      <c r="B4" s="25"/>
      <c r="C4" s="17"/>
      <c r="D4" s="13"/>
      <c r="E4" s="16"/>
      <c r="F4" s="10"/>
      <c r="G4" s="10"/>
      <c r="H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7"/>
    </row>
    <row r="5" spans="1:23" ht="20.100000000000001" customHeight="1" x14ac:dyDescent="0.2">
      <c r="A5" s="16"/>
      <c r="B5" s="10"/>
      <c r="C5" s="17"/>
      <c r="D5" s="13"/>
      <c r="E5" s="16"/>
      <c r="F5" s="10"/>
      <c r="G5" s="10"/>
      <c r="H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7"/>
    </row>
    <row r="6" spans="1:23" ht="20.100000000000001" customHeight="1" x14ac:dyDescent="0.2">
      <c r="A6" s="16"/>
      <c r="B6" s="10"/>
      <c r="C6" s="17"/>
      <c r="D6" s="13"/>
      <c r="E6" s="16"/>
      <c r="F6" s="71" t="s">
        <v>59</v>
      </c>
      <c r="G6" s="2" t="s">
        <v>51</v>
      </c>
      <c r="H6" s="2" t="s">
        <v>52</v>
      </c>
      <c r="I6" s="51"/>
      <c r="J6" s="71" t="s">
        <v>60</v>
      </c>
      <c r="K6" s="59" t="s">
        <v>54</v>
      </c>
      <c r="L6" s="2" t="s">
        <v>55</v>
      </c>
      <c r="M6" s="51"/>
      <c r="N6" s="71" t="s">
        <v>61</v>
      </c>
      <c r="O6" s="2" t="s">
        <v>62</v>
      </c>
      <c r="P6" s="2" t="s">
        <v>55</v>
      </c>
      <c r="Q6" s="51"/>
      <c r="R6" s="71" t="s">
        <v>64</v>
      </c>
      <c r="S6" s="3" t="s">
        <v>65</v>
      </c>
      <c r="T6" s="3" t="s">
        <v>66</v>
      </c>
      <c r="U6" s="10"/>
      <c r="V6" s="3" t="s">
        <v>20</v>
      </c>
      <c r="W6" s="29"/>
    </row>
    <row r="7" spans="1:23" ht="20.100000000000001" customHeight="1" x14ac:dyDescent="0.2">
      <c r="A7" s="18" t="s">
        <v>4</v>
      </c>
      <c r="B7" s="4"/>
      <c r="C7" s="17"/>
      <c r="D7" s="13"/>
      <c r="E7" s="16"/>
      <c r="F7" s="2" t="s">
        <v>34</v>
      </c>
      <c r="G7" s="32"/>
      <c r="H7" s="32"/>
      <c r="I7" s="49"/>
      <c r="J7" s="62"/>
      <c r="K7" s="60"/>
      <c r="L7" s="32"/>
      <c r="M7" s="48"/>
      <c r="N7" s="62"/>
      <c r="O7" s="32"/>
      <c r="P7" s="32"/>
      <c r="Q7" s="48"/>
      <c r="R7" s="2" t="s">
        <v>78</v>
      </c>
      <c r="S7" s="2" t="s">
        <v>79</v>
      </c>
      <c r="T7" s="8">
        <v>170.93</v>
      </c>
      <c r="U7" s="10"/>
      <c r="V7" s="3" t="s">
        <v>21</v>
      </c>
      <c r="W7" s="29"/>
    </row>
    <row r="8" spans="1:23" ht="20.100000000000001" customHeight="1" x14ac:dyDescent="0.2">
      <c r="A8" s="19" t="s">
        <v>56</v>
      </c>
      <c r="B8" s="5">
        <f>(G20+H20)*G33</f>
        <v>0</v>
      </c>
      <c r="C8" s="17"/>
      <c r="D8" s="13"/>
      <c r="E8" s="16"/>
      <c r="F8" s="61" t="s">
        <v>35</v>
      </c>
      <c r="G8" s="32"/>
      <c r="H8" s="32"/>
      <c r="I8" s="49"/>
      <c r="J8" s="62"/>
      <c r="K8" s="60"/>
      <c r="L8" s="32"/>
      <c r="M8" s="48"/>
      <c r="N8" s="62"/>
      <c r="O8" s="32"/>
      <c r="P8" s="32"/>
      <c r="Q8" s="48"/>
      <c r="R8" s="2" t="s">
        <v>78</v>
      </c>
      <c r="S8" s="2" t="s">
        <v>93</v>
      </c>
      <c r="T8" s="8">
        <f>83.8+54</f>
        <v>137.80000000000001</v>
      </c>
      <c r="U8" s="10"/>
      <c r="V8" s="10"/>
      <c r="W8" s="17"/>
    </row>
    <row r="9" spans="1:23" ht="20.100000000000001" customHeight="1" x14ac:dyDescent="0.2">
      <c r="A9" s="19" t="s">
        <v>57</v>
      </c>
      <c r="B9" s="5">
        <f>K20+L20*G34</f>
        <v>0</v>
      </c>
      <c r="C9" s="17"/>
      <c r="D9" s="13"/>
      <c r="E9" s="16"/>
      <c r="F9" s="2" t="s">
        <v>36</v>
      </c>
      <c r="G9" s="32"/>
      <c r="H9" s="32"/>
      <c r="I9" s="49"/>
      <c r="J9" s="62"/>
      <c r="K9" s="60"/>
      <c r="L9" s="32"/>
      <c r="M9" s="48"/>
      <c r="N9" s="62"/>
      <c r="O9" s="32"/>
      <c r="P9" s="32"/>
      <c r="Q9" s="48"/>
      <c r="R9" s="2" t="s">
        <v>82</v>
      </c>
      <c r="S9" s="76">
        <v>39248</v>
      </c>
      <c r="T9" s="8">
        <v>2000</v>
      </c>
      <c r="U9" s="10"/>
      <c r="V9" s="10"/>
      <c r="W9" s="17"/>
    </row>
    <row r="10" spans="1:23" ht="20.100000000000001" customHeight="1" x14ac:dyDescent="0.2">
      <c r="A10" s="19" t="s">
        <v>58</v>
      </c>
      <c r="B10" s="5">
        <f>O20+P20*G35</f>
        <v>0</v>
      </c>
      <c r="C10" s="17"/>
      <c r="D10" s="13"/>
      <c r="E10" s="16"/>
      <c r="F10" s="2"/>
      <c r="G10" s="32"/>
      <c r="H10" s="32"/>
      <c r="I10" s="49"/>
      <c r="J10" s="62"/>
      <c r="K10" s="60"/>
      <c r="L10" s="32"/>
      <c r="M10" s="48"/>
      <c r="N10" s="62"/>
      <c r="O10" s="32"/>
      <c r="P10" s="32"/>
      <c r="Q10" s="48"/>
      <c r="R10" s="2" t="s">
        <v>83</v>
      </c>
      <c r="S10" s="2">
        <v>1204314</v>
      </c>
      <c r="T10" s="8">
        <v>283.5</v>
      </c>
      <c r="U10" s="10"/>
      <c r="V10" s="10"/>
      <c r="W10" s="17"/>
    </row>
    <row r="11" spans="1:23" ht="20.100000000000001" customHeight="1" x14ac:dyDescent="0.2">
      <c r="A11" s="19" t="s">
        <v>5</v>
      </c>
      <c r="B11" s="5">
        <f>W6*G36</f>
        <v>0</v>
      </c>
      <c r="C11" s="17"/>
      <c r="D11" s="13"/>
      <c r="E11" s="16"/>
      <c r="F11" s="2" t="s">
        <v>37</v>
      </c>
      <c r="G11" s="32"/>
      <c r="H11" s="32"/>
      <c r="I11" s="49"/>
      <c r="J11" s="62"/>
      <c r="K11" s="60"/>
      <c r="L11" s="39"/>
      <c r="M11" s="49"/>
      <c r="N11" s="62"/>
      <c r="O11" s="39"/>
      <c r="P11" s="39"/>
      <c r="Q11" s="49"/>
      <c r="R11" s="2" t="s">
        <v>85</v>
      </c>
      <c r="S11" s="2">
        <v>1341312</v>
      </c>
      <c r="T11" s="8">
        <v>738</v>
      </c>
      <c r="U11" s="10"/>
      <c r="V11" s="10"/>
      <c r="W11" s="17"/>
    </row>
    <row r="12" spans="1:23" ht="20.100000000000001" customHeight="1" x14ac:dyDescent="0.2">
      <c r="A12" s="19" t="s">
        <v>6</v>
      </c>
      <c r="B12" s="5">
        <f>W7*G37</f>
        <v>0</v>
      </c>
      <c r="C12" s="17"/>
      <c r="D12" s="13"/>
      <c r="E12" s="16"/>
      <c r="F12" s="2" t="s">
        <v>38</v>
      </c>
      <c r="G12" s="32"/>
      <c r="H12" s="32"/>
      <c r="I12" s="49"/>
      <c r="J12" s="62"/>
      <c r="K12" s="60"/>
      <c r="L12" s="25"/>
      <c r="M12" s="10"/>
      <c r="N12" s="63"/>
      <c r="O12" s="25"/>
      <c r="P12" s="25"/>
      <c r="Q12" s="10"/>
      <c r="R12" s="2" t="s">
        <v>86</v>
      </c>
      <c r="S12" s="2" t="s">
        <v>102</v>
      </c>
      <c r="T12" s="8">
        <f>558.42+65.63</f>
        <v>624.04999999999995</v>
      </c>
      <c r="U12" s="10"/>
      <c r="V12" s="10"/>
      <c r="W12" s="17"/>
    </row>
    <row r="13" spans="1:23" ht="20.100000000000001" customHeight="1" x14ac:dyDescent="0.2">
      <c r="A13" s="2" t="s">
        <v>32</v>
      </c>
      <c r="B13" s="5">
        <f>T20</f>
        <v>19825.79</v>
      </c>
      <c r="C13" s="17"/>
      <c r="D13" s="13"/>
      <c r="E13" s="16"/>
      <c r="F13" s="2" t="s">
        <v>39</v>
      </c>
      <c r="G13" s="32"/>
      <c r="H13" s="32"/>
      <c r="I13" s="49"/>
      <c r="J13" s="62"/>
      <c r="K13" s="60"/>
      <c r="L13" s="25"/>
      <c r="M13" s="10"/>
      <c r="N13" s="63"/>
      <c r="O13" s="25"/>
      <c r="P13" s="25"/>
      <c r="Q13" s="10"/>
      <c r="R13" s="2" t="s">
        <v>80</v>
      </c>
      <c r="S13" s="2">
        <v>244</v>
      </c>
      <c r="T13" s="8">
        <v>1120</v>
      </c>
      <c r="U13" s="10"/>
      <c r="V13" s="10"/>
      <c r="W13" s="17"/>
    </row>
    <row r="14" spans="1:23" ht="20.100000000000001" customHeight="1" x14ac:dyDescent="0.2">
      <c r="C14" s="17"/>
      <c r="D14" s="13"/>
      <c r="E14" s="16"/>
      <c r="F14" s="2" t="s">
        <v>40</v>
      </c>
      <c r="G14" s="32"/>
      <c r="H14" s="32"/>
      <c r="I14" s="49"/>
      <c r="J14" s="62"/>
      <c r="K14" s="60"/>
      <c r="L14" s="25"/>
      <c r="M14" s="10"/>
      <c r="N14" s="63"/>
      <c r="O14" s="25"/>
      <c r="P14" s="25"/>
      <c r="Q14" s="10"/>
      <c r="R14" s="2" t="s">
        <v>86</v>
      </c>
      <c r="S14" s="2" t="s">
        <v>103</v>
      </c>
      <c r="T14" s="8">
        <f>2329.94+144.13+648.04+4177.82+971.24</f>
        <v>8271.17</v>
      </c>
      <c r="U14" s="9"/>
      <c r="V14" s="2" t="s">
        <v>24</v>
      </c>
      <c r="W14" s="69" t="s">
        <v>63</v>
      </c>
    </row>
    <row r="15" spans="1:23" ht="20.100000000000001" customHeight="1" x14ac:dyDescent="0.2">
      <c r="C15" s="17"/>
      <c r="D15" s="13"/>
      <c r="E15" s="16"/>
      <c r="F15" s="2"/>
      <c r="G15" s="32"/>
      <c r="H15" s="32"/>
      <c r="I15" s="49"/>
      <c r="J15" s="62"/>
      <c r="K15" s="60"/>
      <c r="L15" s="25"/>
      <c r="M15" s="10"/>
      <c r="N15" s="63"/>
      <c r="O15" s="25"/>
      <c r="P15" s="25"/>
      <c r="Q15" s="10"/>
      <c r="R15" s="2" t="s">
        <v>84</v>
      </c>
      <c r="S15" s="2">
        <v>690907</v>
      </c>
      <c r="T15" s="8">
        <v>938.46</v>
      </c>
      <c r="U15" s="9"/>
      <c r="V15" s="2"/>
      <c r="W15" s="69"/>
    </row>
    <row r="16" spans="1:23" ht="20.100000000000001" customHeight="1" x14ac:dyDescent="0.2">
      <c r="C16" s="17"/>
      <c r="D16" s="13"/>
      <c r="E16" s="16"/>
      <c r="F16" s="2"/>
      <c r="G16" s="32"/>
      <c r="H16" s="32"/>
      <c r="I16" s="49"/>
      <c r="J16" s="62"/>
      <c r="K16" s="60"/>
      <c r="L16" s="25"/>
      <c r="M16" s="10"/>
      <c r="N16" s="63"/>
      <c r="O16" s="25"/>
      <c r="P16" s="25"/>
      <c r="Q16" s="10"/>
      <c r="R16" s="2" t="s">
        <v>92</v>
      </c>
      <c r="S16" s="2" t="s">
        <v>95</v>
      </c>
      <c r="T16" s="8">
        <f>3336.12-23.2-225.47-171.75+1016.04-1278.94</f>
        <v>2652.8</v>
      </c>
      <c r="U16" s="9"/>
      <c r="V16" s="2"/>
      <c r="W16" s="69"/>
    </row>
    <row r="17" spans="1:23" ht="20.100000000000001" customHeight="1" x14ac:dyDescent="0.2">
      <c r="C17" s="17"/>
      <c r="D17" s="13"/>
      <c r="E17" s="16"/>
      <c r="F17" s="2"/>
      <c r="G17" s="32"/>
      <c r="H17" s="32"/>
      <c r="I17" s="49"/>
      <c r="J17" s="62"/>
      <c r="K17" s="60"/>
      <c r="L17" s="25"/>
      <c r="M17" s="10"/>
      <c r="N17" s="63"/>
      <c r="O17" s="25"/>
      <c r="P17" s="25"/>
      <c r="Q17" s="10"/>
      <c r="R17" s="2" t="s">
        <v>94</v>
      </c>
      <c r="S17" s="2">
        <v>1904902</v>
      </c>
      <c r="T17" s="8">
        <v>35.659999999999997</v>
      </c>
      <c r="U17" s="9"/>
      <c r="V17" s="2"/>
      <c r="W17" s="69"/>
    </row>
    <row r="18" spans="1:23" ht="20.100000000000001" customHeight="1" x14ac:dyDescent="0.2">
      <c r="C18" s="17"/>
      <c r="D18" s="13"/>
      <c r="E18" s="16"/>
      <c r="F18" s="2"/>
      <c r="G18" s="32"/>
      <c r="H18" s="32"/>
      <c r="I18" s="49"/>
      <c r="J18" s="62"/>
      <c r="K18" s="60"/>
      <c r="L18" s="25"/>
      <c r="M18" s="10"/>
      <c r="N18" s="63"/>
      <c r="O18" s="25"/>
      <c r="P18" s="25"/>
      <c r="Q18" s="10"/>
      <c r="R18" s="2" t="s">
        <v>105</v>
      </c>
      <c r="S18" s="2">
        <v>803892</v>
      </c>
      <c r="T18" s="8">
        <v>2815.92</v>
      </c>
      <c r="U18" s="9"/>
      <c r="V18" s="2"/>
      <c r="W18" s="69"/>
    </row>
    <row r="19" spans="1:23" ht="20.100000000000001" customHeight="1" x14ac:dyDescent="0.2">
      <c r="C19" s="17"/>
      <c r="D19" s="13"/>
      <c r="E19" s="16"/>
      <c r="F19" s="2"/>
      <c r="G19" s="32"/>
      <c r="H19" s="32"/>
      <c r="I19" s="49"/>
      <c r="J19" s="62"/>
      <c r="K19" s="60"/>
      <c r="L19" s="25"/>
      <c r="M19" s="10"/>
      <c r="N19" s="63"/>
      <c r="O19" s="25"/>
      <c r="P19" s="25"/>
      <c r="Q19" s="10"/>
      <c r="R19" s="2" t="s">
        <v>106</v>
      </c>
      <c r="S19" s="2">
        <v>15104479</v>
      </c>
      <c r="T19" s="8">
        <v>37.5</v>
      </c>
      <c r="U19" s="9"/>
      <c r="V19" s="2"/>
      <c r="W19" s="69"/>
    </row>
    <row r="20" spans="1:23" ht="20.100000000000001" customHeight="1" x14ac:dyDescent="0.2">
      <c r="C20" s="17"/>
      <c r="D20" s="13"/>
      <c r="E20" s="16"/>
      <c r="F20" s="2" t="s">
        <v>11</v>
      </c>
      <c r="G20" s="33">
        <f>SUM(G7:G14)</f>
        <v>0</v>
      </c>
      <c r="H20" s="33">
        <f>SUM(H7:H14)</f>
        <v>0</v>
      </c>
      <c r="I20" s="49"/>
      <c r="J20" s="64" t="s">
        <v>11</v>
      </c>
      <c r="K20" s="65">
        <f>SUM(J7:J14)</f>
        <v>0</v>
      </c>
      <c r="L20" s="66">
        <f>SUM(L7:L14)</f>
        <v>0</v>
      </c>
      <c r="M20" s="67"/>
      <c r="N20" s="64" t="s">
        <v>11</v>
      </c>
      <c r="O20" s="66">
        <f>SUM(O7:O14)</f>
        <v>0</v>
      </c>
      <c r="P20" s="66">
        <f>SUM(P7:P14)</f>
        <v>0</v>
      </c>
      <c r="Q20" s="49"/>
      <c r="R20" s="2" t="s">
        <v>25</v>
      </c>
      <c r="S20" s="2"/>
      <c r="T20" s="5">
        <f>SUM(T7:T19)</f>
        <v>19825.79</v>
      </c>
      <c r="U20" s="9"/>
      <c r="V20" s="70">
        <f>H20+L20+P20</f>
        <v>0</v>
      </c>
      <c r="W20" s="70">
        <f>+G20+K20+O20</f>
        <v>0</v>
      </c>
    </row>
    <row r="21" spans="1:23" ht="20.100000000000001" customHeight="1" x14ac:dyDescent="0.2">
      <c r="A21" s="27" t="s">
        <v>18</v>
      </c>
      <c r="B21" s="5">
        <f>((G30+B8+B9+B11+B12)*G38)+(G30+B8+B9+B11+B12)</f>
        <v>0</v>
      </c>
      <c r="C21" s="17"/>
      <c r="D21" s="13"/>
      <c r="E21" s="16"/>
      <c r="F21" s="10"/>
      <c r="G21" s="10"/>
      <c r="H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7"/>
    </row>
    <row r="22" spans="1:23" ht="20.100000000000001" customHeight="1" x14ac:dyDescent="0.2">
      <c r="A22" s="16"/>
      <c r="B22" s="11"/>
      <c r="C22" s="17"/>
      <c r="D22" s="13"/>
      <c r="E22" s="16"/>
      <c r="F22" s="54"/>
      <c r="G22" s="54"/>
      <c r="H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7"/>
    </row>
    <row r="23" spans="1:23" ht="20.100000000000001" customHeight="1" x14ac:dyDescent="0.2">
      <c r="A23" s="27" t="s">
        <v>13</v>
      </c>
      <c r="B23" s="5">
        <f>B21*G39</f>
        <v>0</v>
      </c>
      <c r="C23" s="17"/>
      <c r="D23" s="13"/>
      <c r="E23" s="16"/>
      <c r="F23" s="51"/>
      <c r="G23" s="55"/>
      <c r="H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7"/>
    </row>
    <row r="24" spans="1:23" ht="20.100000000000001" customHeight="1" x14ac:dyDescent="0.2">
      <c r="A24" s="16"/>
      <c r="B24" s="11"/>
      <c r="C24" s="17"/>
      <c r="D24" s="13"/>
      <c r="E24" s="16"/>
      <c r="F24" s="51"/>
      <c r="G24" s="55"/>
      <c r="H24" s="10"/>
      <c r="K24" s="10"/>
      <c r="L24" s="36"/>
      <c r="M24" s="36"/>
      <c r="N24" s="36"/>
      <c r="O24" s="36"/>
      <c r="P24" s="36"/>
      <c r="Q24" s="36"/>
      <c r="R24" s="36"/>
      <c r="S24" s="36"/>
      <c r="T24" s="36"/>
      <c r="U24" s="10"/>
      <c r="V24" s="10"/>
      <c r="W24" s="17"/>
    </row>
    <row r="25" spans="1:23" ht="20.100000000000001" customHeight="1" x14ac:dyDescent="0.2">
      <c r="A25" s="27" t="s">
        <v>19</v>
      </c>
      <c r="B25" s="5">
        <f>B21+B23</f>
        <v>0</v>
      </c>
      <c r="C25" s="17"/>
      <c r="D25" s="13"/>
      <c r="E25" s="16"/>
      <c r="F25" s="51"/>
      <c r="G25" s="55"/>
      <c r="H25" s="10"/>
      <c r="K25" s="10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17"/>
    </row>
    <row r="26" spans="1:23" ht="20.100000000000001" customHeight="1" x14ac:dyDescent="0.2">
      <c r="A26" s="16"/>
      <c r="B26" s="11"/>
      <c r="C26" s="17"/>
      <c r="D26" s="13"/>
      <c r="E26" s="16"/>
      <c r="F26" s="51"/>
      <c r="G26" s="55"/>
      <c r="H26" s="10"/>
      <c r="K26" s="10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17"/>
    </row>
    <row r="27" spans="1:23" ht="20.100000000000001" customHeight="1" x14ac:dyDescent="0.2">
      <c r="A27" s="27" t="s">
        <v>16</v>
      </c>
      <c r="B27" s="5"/>
      <c r="C27" s="17"/>
      <c r="D27" s="13"/>
      <c r="E27" s="16"/>
      <c r="F27" s="51"/>
      <c r="G27" s="55"/>
      <c r="H27" s="10"/>
      <c r="K27" s="10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17"/>
    </row>
    <row r="28" spans="1:23" ht="20.100000000000001" customHeight="1" x14ac:dyDescent="0.2">
      <c r="A28" s="27" t="s">
        <v>17</v>
      </c>
      <c r="B28" s="5" t="str">
        <f>IF(H20=0," ",B30/(H20/20))</f>
        <v xml:space="preserve"> </v>
      </c>
      <c r="C28" s="20"/>
      <c r="D28" s="13"/>
      <c r="E28" s="16"/>
      <c r="F28" s="51"/>
      <c r="G28" s="55"/>
      <c r="H28" s="10"/>
      <c r="K28" s="10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17"/>
    </row>
    <row r="29" spans="1:23" ht="20.100000000000001" customHeight="1" x14ac:dyDescent="0.2">
      <c r="A29" s="16"/>
      <c r="B29" s="11"/>
      <c r="C29" s="17"/>
      <c r="D29" s="13"/>
      <c r="E29" s="16"/>
      <c r="F29" s="51"/>
      <c r="G29" s="55"/>
      <c r="H29" s="10"/>
      <c r="K29" s="10"/>
      <c r="L29" s="50"/>
      <c r="M29" s="50"/>
      <c r="N29" s="50"/>
      <c r="O29" s="50"/>
      <c r="P29" s="50"/>
      <c r="Q29" s="50"/>
      <c r="R29" s="50"/>
      <c r="S29" s="50"/>
      <c r="T29" s="50"/>
      <c r="U29" s="41"/>
      <c r="V29" s="41"/>
      <c r="W29" s="17"/>
    </row>
    <row r="30" spans="1:23" ht="20.100000000000001" customHeight="1" x14ac:dyDescent="0.2">
      <c r="A30" s="27" t="s">
        <v>14</v>
      </c>
      <c r="B30" s="40"/>
      <c r="C30" s="17"/>
      <c r="D30" s="13"/>
      <c r="E30" s="16"/>
      <c r="F30" s="51"/>
      <c r="G30" s="55"/>
      <c r="H30" s="10"/>
      <c r="K30" s="10"/>
      <c r="L30" s="50"/>
      <c r="M30" s="50"/>
      <c r="N30" s="50"/>
      <c r="O30" s="50"/>
      <c r="P30" s="50"/>
      <c r="Q30" s="50"/>
      <c r="R30" s="50"/>
      <c r="S30" s="50"/>
      <c r="T30" s="50"/>
      <c r="U30" s="41"/>
      <c r="V30" s="41"/>
      <c r="W30" s="17"/>
    </row>
    <row r="31" spans="1:23" ht="20.100000000000001" customHeight="1" x14ac:dyDescent="0.2">
      <c r="A31" s="27" t="s">
        <v>15</v>
      </c>
      <c r="B31" s="26">
        <f>B30-B21</f>
        <v>0</v>
      </c>
      <c r="C31" s="17"/>
      <c r="D31" s="13"/>
      <c r="E31" s="16"/>
      <c r="F31" s="11"/>
      <c r="G31" s="11"/>
      <c r="H31" s="10"/>
      <c r="K31" s="10"/>
      <c r="L31" s="51"/>
      <c r="M31" s="51"/>
      <c r="N31" s="51"/>
      <c r="O31" s="51"/>
      <c r="P31" s="51"/>
      <c r="Q31" s="51"/>
      <c r="R31" s="51"/>
      <c r="S31" s="51"/>
      <c r="T31" s="51"/>
      <c r="U31" s="41"/>
      <c r="V31" s="41"/>
      <c r="W31" s="17"/>
    </row>
    <row r="32" spans="1:23" ht="20.100000000000001" customHeight="1" x14ac:dyDescent="0.2">
      <c r="A32" s="16"/>
      <c r="B32" s="10"/>
      <c r="C32" s="17"/>
      <c r="D32" s="13"/>
      <c r="E32" s="16"/>
      <c r="F32" s="10"/>
      <c r="G32" s="10"/>
      <c r="H32" s="10"/>
      <c r="K32" s="10"/>
      <c r="L32" s="52"/>
      <c r="M32" s="52"/>
      <c r="N32" s="52"/>
      <c r="O32" s="52"/>
      <c r="P32" s="52"/>
      <c r="Q32" s="52"/>
      <c r="R32" s="52"/>
      <c r="S32" s="52"/>
      <c r="T32" s="52"/>
      <c r="U32" s="41"/>
      <c r="V32" s="41"/>
      <c r="W32" s="17"/>
    </row>
    <row r="33" spans="1:23" ht="20.100000000000001" customHeight="1" x14ac:dyDescent="0.2">
      <c r="A33" s="45" t="s">
        <v>33</v>
      </c>
      <c r="B33" s="6" t="str">
        <f>IF(B30=0," ",(B30-B21)/B21)</f>
        <v xml:space="preserve"> </v>
      </c>
      <c r="C33" s="17"/>
      <c r="D33" s="13"/>
      <c r="E33" s="16"/>
      <c r="F33" s="2" t="s">
        <v>49</v>
      </c>
      <c r="G33" s="5"/>
      <c r="H33" s="10"/>
      <c r="K33" s="10"/>
      <c r="L33" s="53"/>
      <c r="M33" s="53"/>
      <c r="N33" s="53"/>
      <c r="O33" s="53"/>
      <c r="P33" s="53"/>
      <c r="Q33" s="53"/>
      <c r="R33" s="53"/>
      <c r="S33" s="53"/>
      <c r="T33" s="53"/>
      <c r="U33" s="41"/>
      <c r="V33" s="41"/>
      <c r="W33" s="17"/>
    </row>
    <row r="34" spans="1:23" ht="20.100000000000001" customHeight="1" x14ac:dyDescent="0.2">
      <c r="A34" s="16"/>
      <c r="B34" s="10"/>
      <c r="C34" s="17"/>
      <c r="D34" s="13"/>
      <c r="E34" s="16"/>
      <c r="F34" s="2" t="s">
        <v>50</v>
      </c>
      <c r="G34" s="5"/>
      <c r="H34" s="10"/>
      <c r="K34" s="10"/>
      <c r="L34" s="50"/>
      <c r="M34" s="50"/>
      <c r="N34" s="50"/>
      <c r="O34" s="50"/>
      <c r="P34" s="50"/>
      <c r="Q34" s="50"/>
      <c r="R34" s="50"/>
      <c r="S34" s="50"/>
      <c r="T34" s="50"/>
      <c r="U34" s="41"/>
      <c r="V34" s="41"/>
      <c r="W34" s="17"/>
    </row>
    <row r="35" spans="1:23" ht="20.100000000000001" customHeight="1" x14ac:dyDescent="0.2">
      <c r="A35" s="16"/>
      <c r="B35" s="10"/>
      <c r="C35" s="17"/>
      <c r="D35" s="13"/>
      <c r="E35" s="16"/>
      <c r="F35" s="2" t="s">
        <v>48</v>
      </c>
      <c r="G35" s="5"/>
      <c r="H35" s="10"/>
      <c r="K35" s="10"/>
      <c r="L35" s="50"/>
      <c r="M35" s="50"/>
      <c r="N35" s="50"/>
      <c r="O35" s="50"/>
      <c r="P35" s="50"/>
      <c r="Q35" s="50"/>
      <c r="R35" s="50"/>
      <c r="S35" s="50"/>
      <c r="T35" s="50"/>
      <c r="U35" s="41"/>
      <c r="V35" s="41"/>
      <c r="W35" s="17"/>
    </row>
    <row r="36" spans="1:23" ht="20.100000000000001" customHeight="1" x14ac:dyDescent="0.2">
      <c r="A36" s="16"/>
      <c r="B36" s="10"/>
      <c r="C36" s="17"/>
      <c r="D36" s="13"/>
      <c r="E36" s="16"/>
      <c r="F36" s="2" t="s">
        <v>9</v>
      </c>
      <c r="G36" s="5"/>
      <c r="H36" s="10"/>
      <c r="K36" s="10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17"/>
    </row>
    <row r="37" spans="1:23" ht="20.100000000000001" customHeight="1" x14ac:dyDescent="0.2">
      <c r="A37" s="16"/>
      <c r="B37" s="10"/>
      <c r="C37" s="17"/>
      <c r="D37" s="13"/>
      <c r="E37" s="16"/>
      <c r="F37" s="2" t="s">
        <v>10</v>
      </c>
      <c r="G37" s="5"/>
      <c r="H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7"/>
    </row>
    <row r="38" spans="1:23" ht="20.100000000000001" customHeight="1" x14ac:dyDescent="0.2">
      <c r="A38" s="16"/>
      <c r="B38" s="10"/>
      <c r="C38" s="17"/>
      <c r="D38" s="13"/>
      <c r="E38" s="16"/>
      <c r="F38" s="2" t="s">
        <v>12</v>
      </c>
      <c r="G38" s="6"/>
      <c r="H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7"/>
    </row>
    <row r="39" spans="1:23" ht="20.100000000000001" customHeight="1" x14ac:dyDescent="0.2">
      <c r="A39" s="16"/>
      <c r="B39" s="10"/>
      <c r="C39" s="17"/>
      <c r="D39" s="13"/>
      <c r="E39" s="16"/>
      <c r="F39" s="2" t="s">
        <v>13</v>
      </c>
      <c r="G39" s="7"/>
      <c r="H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7"/>
    </row>
    <row r="40" spans="1:23" ht="20.100000000000001" customHeight="1" x14ac:dyDescent="0.2">
      <c r="A40" s="16"/>
      <c r="B40" s="10"/>
      <c r="C40" s="17"/>
      <c r="D40" s="13"/>
      <c r="E40" s="16"/>
      <c r="F40" s="10"/>
      <c r="G40" s="10"/>
      <c r="H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7"/>
    </row>
    <row r="41" spans="1:23" ht="20.100000000000001" customHeight="1" thickBot="1" x14ac:dyDescent="0.25">
      <c r="A41" s="21"/>
      <c r="B41" s="22"/>
      <c r="C41" s="23"/>
      <c r="D41" s="14"/>
      <c r="E41" s="21"/>
      <c r="F41" s="22"/>
      <c r="G41" s="22"/>
      <c r="H41" s="22"/>
      <c r="I41" s="56"/>
      <c r="J41" s="56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3"/>
    </row>
    <row r="42" spans="1:23" ht="20.100000000000001" customHeight="1" x14ac:dyDescent="0.2">
      <c r="A42" s="10"/>
      <c r="B42" s="10"/>
      <c r="C42" s="10"/>
      <c r="D42" s="11"/>
      <c r="E42" s="10"/>
      <c r="F42" s="10"/>
      <c r="G42" s="10"/>
      <c r="H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</row>
  </sheetData>
  <phoneticPr fontId="1" type="noConversion"/>
  <conditionalFormatting sqref="B31">
    <cfRule type="cellIs" dxfId="11" priority="1" stopIfTrue="1" operator="lessThan">
      <formula>0</formula>
    </cfRule>
    <cfRule type="cellIs" dxfId="10" priority="2" stopIfTrue="1" operator="greaterThan">
      <formula>0</formula>
    </cfRule>
  </conditionalFormatting>
  <conditionalFormatting sqref="L33:T33">
    <cfRule type="cellIs" dxfId="9" priority="3" stopIfTrue="1" operator="greaterThan">
      <formula>0</formula>
    </cfRule>
    <cfRule type="cellIs" dxfId="8" priority="4" stopIfTrue="1" operator="lessThan">
      <formula>0</formula>
    </cfRule>
  </conditionalFormatting>
  <pageMargins left="0.39370078740157483" right="0.39370078740157483" top="0.39370078740157483" bottom="0.39370078740157483" header="0.51181102362204722" footer="0.51181102362204722"/>
  <pageSetup paperSize="9" scale="80" orientation="landscape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37"/>
  <sheetViews>
    <sheetView workbookViewId="0">
      <selection activeCell="R9" sqref="R9"/>
    </sheetView>
  </sheetViews>
  <sheetFormatPr baseColWidth="10" defaultRowHeight="12.75" x14ac:dyDescent="0.2"/>
  <cols>
    <col min="1" max="1" width="27" style="1" customWidth="1"/>
    <col min="2" max="2" width="18.5703125" style="1" customWidth="1"/>
    <col min="3" max="3" width="5.7109375" style="1" customWidth="1"/>
    <col min="4" max="4" width="10.7109375" style="1" customWidth="1"/>
    <col min="5" max="5" width="5.7109375" style="1" customWidth="1"/>
    <col min="6" max="6" width="24.140625" style="1" customWidth="1"/>
    <col min="7" max="8" width="10.7109375" style="1" customWidth="1"/>
    <col min="9" max="9" width="10.7109375" style="11" customWidth="1"/>
    <col min="10" max="10" width="15" style="11" bestFit="1" customWidth="1"/>
    <col min="11" max="13" width="10.7109375" style="1" customWidth="1"/>
    <col min="14" max="14" width="15.140625" style="1" bestFit="1" customWidth="1"/>
    <col min="15" max="17" width="10.7109375" style="1" customWidth="1"/>
    <col min="18" max="18" width="15.28515625" style="1" bestFit="1" customWidth="1"/>
    <col min="19" max="19" width="15.28515625" style="1" customWidth="1"/>
    <col min="20" max="20" width="10.7109375" style="1" customWidth="1"/>
    <col min="21" max="21" width="6.42578125" style="1" customWidth="1"/>
    <col min="22" max="22" width="19.140625" style="1" customWidth="1"/>
    <col min="23" max="23" width="13.42578125" style="1" bestFit="1" customWidth="1"/>
    <col min="24" max="16384" width="11.42578125" style="1"/>
  </cols>
  <sheetData>
    <row r="1" spans="1:23" ht="20.100000000000001" customHeight="1" x14ac:dyDescent="0.2">
      <c r="A1" s="24"/>
      <c r="B1" s="28"/>
      <c r="C1" s="15"/>
      <c r="D1" s="12"/>
      <c r="E1" s="24"/>
      <c r="F1" s="28"/>
      <c r="G1" s="28"/>
      <c r="H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15"/>
    </row>
    <row r="2" spans="1:23" ht="20.100000000000001" customHeight="1" x14ac:dyDescent="0.2">
      <c r="A2" s="19" t="s">
        <v>0</v>
      </c>
      <c r="B2" s="77" t="s">
        <v>98</v>
      </c>
      <c r="C2" s="17"/>
      <c r="D2" s="13"/>
      <c r="E2" s="16"/>
      <c r="F2" s="3" t="s">
        <v>23</v>
      </c>
      <c r="G2" s="3"/>
      <c r="H2" s="57" t="s">
        <v>26</v>
      </c>
      <c r="I2" s="68"/>
      <c r="J2" s="68"/>
      <c r="K2" s="58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17"/>
    </row>
    <row r="3" spans="1:23" ht="20.100000000000001" customHeight="1" x14ac:dyDescent="0.2">
      <c r="A3" s="16"/>
      <c r="B3" s="10"/>
      <c r="C3" s="17"/>
      <c r="D3" s="13"/>
      <c r="E3" s="16"/>
      <c r="F3" s="10"/>
      <c r="G3" s="10"/>
      <c r="H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7"/>
    </row>
    <row r="4" spans="1:23" ht="20.100000000000001" customHeight="1" x14ac:dyDescent="0.2">
      <c r="A4" s="19"/>
      <c r="B4" s="25"/>
      <c r="C4" s="17"/>
      <c r="D4" s="13"/>
      <c r="E4" s="16"/>
      <c r="F4" s="10"/>
      <c r="G4" s="10"/>
      <c r="H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7"/>
    </row>
    <row r="5" spans="1:23" ht="20.100000000000001" customHeight="1" x14ac:dyDescent="0.2">
      <c r="A5" s="16"/>
      <c r="B5" s="10"/>
      <c r="C5" s="17"/>
      <c r="D5" s="13"/>
      <c r="E5" s="16"/>
      <c r="F5" s="10"/>
      <c r="G5" s="10"/>
      <c r="H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7"/>
    </row>
    <row r="6" spans="1:23" ht="20.100000000000001" customHeight="1" x14ac:dyDescent="0.2">
      <c r="A6" s="16"/>
      <c r="B6" s="10"/>
      <c r="C6" s="17"/>
      <c r="D6" s="13"/>
      <c r="E6" s="16"/>
      <c r="F6" s="71" t="s">
        <v>59</v>
      </c>
      <c r="G6" s="2" t="s">
        <v>51</v>
      </c>
      <c r="H6" s="2" t="s">
        <v>52</v>
      </c>
      <c r="I6" s="51"/>
      <c r="J6" s="71" t="s">
        <v>60</v>
      </c>
      <c r="K6" s="59" t="s">
        <v>54</v>
      </c>
      <c r="L6" s="2" t="s">
        <v>55</v>
      </c>
      <c r="M6" s="51"/>
      <c r="N6" s="71" t="s">
        <v>61</v>
      </c>
      <c r="O6" s="2" t="s">
        <v>62</v>
      </c>
      <c r="P6" s="2" t="s">
        <v>55</v>
      </c>
      <c r="Q6" s="51"/>
      <c r="R6" s="71" t="s">
        <v>64</v>
      </c>
      <c r="S6" s="3" t="s">
        <v>65</v>
      </c>
      <c r="T6" s="3" t="s">
        <v>66</v>
      </c>
      <c r="U6" s="10"/>
      <c r="V6" s="3" t="s">
        <v>20</v>
      </c>
      <c r="W6" s="29"/>
    </row>
    <row r="7" spans="1:23" ht="20.100000000000001" customHeight="1" x14ac:dyDescent="0.2">
      <c r="A7" s="18" t="s">
        <v>4</v>
      </c>
      <c r="B7" s="4"/>
      <c r="C7" s="17"/>
      <c r="D7" s="13"/>
      <c r="E7" s="16"/>
      <c r="F7" s="2" t="s">
        <v>34</v>
      </c>
      <c r="G7" s="32"/>
      <c r="H7" s="32"/>
      <c r="I7" s="49"/>
      <c r="J7" s="62"/>
      <c r="K7" s="60"/>
      <c r="L7" s="32"/>
      <c r="M7" s="48"/>
      <c r="N7" s="62"/>
      <c r="O7" s="32"/>
      <c r="P7" s="32"/>
      <c r="Q7" s="48"/>
      <c r="R7" s="2" t="s">
        <v>99</v>
      </c>
      <c r="S7" s="2">
        <v>40015774</v>
      </c>
      <c r="T7" s="8">
        <v>553.48</v>
      </c>
      <c r="U7" s="10"/>
      <c r="V7" s="3" t="s">
        <v>21</v>
      </c>
      <c r="W7" s="29"/>
    </row>
    <row r="8" spans="1:23" ht="20.100000000000001" customHeight="1" x14ac:dyDescent="0.2">
      <c r="A8" s="19" t="s">
        <v>56</v>
      </c>
      <c r="B8" s="5">
        <f>(G15+H15)*G28</f>
        <v>0</v>
      </c>
      <c r="C8" s="17"/>
      <c r="D8" s="13"/>
      <c r="E8" s="16"/>
      <c r="F8" s="61" t="s">
        <v>35</v>
      </c>
      <c r="G8" s="32"/>
      <c r="H8" s="32"/>
      <c r="I8" s="49"/>
      <c r="J8" s="62"/>
      <c r="K8" s="60"/>
      <c r="L8" s="32"/>
      <c r="M8" s="48"/>
      <c r="N8" s="62"/>
      <c r="O8" s="32"/>
      <c r="P8" s="32"/>
      <c r="Q8" s="48"/>
      <c r="R8" s="2" t="s">
        <v>100</v>
      </c>
      <c r="S8" s="2">
        <v>55090045</v>
      </c>
      <c r="T8" s="8">
        <v>673.73</v>
      </c>
      <c r="U8" s="10"/>
      <c r="V8" s="10"/>
      <c r="W8" s="17"/>
    </row>
    <row r="9" spans="1:23" ht="20.100000000000001" customHeight="1" x14ac:dyDescent="0.2">
      <c r="A9" s="19" t="s">
        <v>57</v>
      </c>
      <c r="B9" s="5">
        <f>K15+L15*G29</f>
        <v>0</v>
      </c>
      <c r="C9" s="17"/>
      <c r="D9" s="13"/>
      <c r="E9" s="16"/>
      <c r="F9" s="2" t="s">
        <v>36</v>
      </c>
      <c r="G9" s="32"/>
      <c r="H9" s="32"/>
      <c r="I9" s="49"/>
      <c r="J9" s="62"/>
      <c r="K9" s="60"/>
      <c r="L9" s="32"/>
      <c r="M9" s="48"/>
      <c r="N9" s="62"/>
      <c r="O9" s="32"/>
      <c r="P9" s="32"/>
      <c r="Q9" s="48"/>
      <c r="R9" s="2" t="s">
        <v>43</v>
      </c>
      <c r="S9" s="2"/>
      <c r="T9" s="8"/>
      <c r="U9" s="10"/>
      <c r="V9" s="10"/>
      <c r="W9" s="17"/>
    </row>
    <row r="10" spans="1:23" ht="20.100000000000001" customHeight="1" x14ac:dyDescent="0.2">
      <c r="A10" s="19" t="s">
        <v>58</v>
      </c>
      <c r="B10" s="5">
        <f>O15+P15*G30</f>
        <v>0</v>
      </c>
      <c r="C10" s="17"/>
      <c r="D10" s="13"/>
      <c r="E10" s="16"/>
      <c r="F10" s="2"/>
      <c r="G10" s="32"/>
      <c r="H10" s="32"/>
      <c r="I10" s="49"/>
      <c r="J10" s="62"/>
      <c r="K10" s="60"/>
      <c r="L10" s="32"/>
      <c r="M10" s="48"/>
      <c r="N10" s="62"/>
      <c r="O10" s="32"/>
      <c r="P10" s="32"/>
      <c r="Q10" s="48"/>
      <c r="R10" s="2"/>
      <c r="S10" s="2"/>
      <c r="T10" s="8"/>
      <c r="U10" s="10"/>
      <c r="V10" s="10"/>
      <c r="W10" s="17"/>
    </row>
    <row r="11" spans="1:23" ht="20.100000000000001" customHeight="1" x14ac:dyDescent="0.2">
      <c r="A11" s="19" t="s">
        <v>5</v>
      </c>
      <c r="B11" s="5">
        <f>W6*G31</f>
        <v>0</v>
      </c>
      <c r="C11" s="17"/>
      <c r="D11" s="13"/>
      <c r="E11" s="16"/>
      <c r="F11" s="2" t="s">
        <v>37</v>
      </c>
      <c r="G11" s="32"/>
      <c r="H11" s="32"/>
      <c r="I11" s="49"/>
      <c r="J11" s="62"/>
      <c r="K11" s="60"/>
      <c r="L11" s="39"/>
      <c r="M11" s="49"/>
      <c r="N11" s="62"/>
      <c r="O11" s="39"/>
      <c r="P11" s="39"/>
      <c r="Q11" s="49"/>
      <c r="R11" s="2" t="s">
        <v>44</v>
      </c>
      <c r="S11" s="2"/>
      <c r="T11" s="8"/>
      <c r="U11" s="10"/>
      <c r="V11" s="10"/>
      <c r="W11" s="17"/>
    </row>
    <row r="12" spans="1:23" ht="20.100000000000001" customHeight="1" x14ac:dyDescent="0.2">
      <c r="A12" s="19" t="s">
        <v>6</v>
      </c>
      <c r="B12" s="5">
        <f>W7*G32</f>
        <v>0</v>
      </c>
      <c r="C12" s="17"/>
      <c r="D12" s="13"/>
      <c r="E12" s="16"/>
      <c r="F12" s="2" t="s">
        <v>38</v>
      </c>
      <c r="G12" s="32"/>
      <c r="H12" s="32"/>
      <c r="I12" s="49"/>
      <c r="J12" s="62"/>
      <c r="K12" s="60"/>
      <c r="L12" s="25"/>
      <c r="M12" s="10"/>
      <c r="N12" s="63"/>
      <c r="O12" s="25"/>
      <c r="P12" s="25"/>
      <c r="Q12" s="10"/>
      <c r="R12" s="2" t="s">
        <v>45</v>
      </c>
      <c r="S12" s="2"/>
      <c r="T12" s="8"/>
      <c r="U12" s="10"/>
      <c r="V12" s="10"/>
      <c r="W12" s="17"/>
    </row>
    <row r="13" spans="1:23" ht="20.100000000000001" customHeight="1" x14ac:dyDescent="0.2">
      <c r="A13" s="2" t="s">
        <v>32</v>
      </c>
      <c r="B13" s="5">
        <f>T15</f>
        <v>1227.21</v>
      </c>
      <c r="C13" s="17"/>
      <c r="D13" s="13"/>
      <c r="E13" s="16"/>
      <c r="F13" s="2" t="s">
        <v>39</v>
      </c>
      <c r="G13" s="32"/>
      <c r="H13" s="32"/>
      <c r="I13" s="49"/>
      <c r="J13" s="62"/>
      <c r="K13" s="60"/>
      <c r="L13" s="25"/>
      <c r="M13" s="10"/>
      <c r="N13" s="63"/>
      <c r="O13" s="25"/>
      <c r="P13" s="25"/>
      <c r="Q13" s="10"/>
      <c r="R13" s="2" t="s">
        <v>46</v>
      </c>
      <c r="S13" s="2"/>
      <c r="T13" s="8"/>
      <c r="U13" s="10"/>
      <c r="V13" s="10"/>
      <c r="W13" s="17"/>
    </row>
    <row r="14" spans="1:23" ht="20.100000000000001" customHeight="1" x14ac:dyDescent="0.2">
      <c r="C14" s="17"/>
      <c r="D14" s="13"/>
      <c r="E14" s="16"/>
      <c r="F14" s="2" t="s">
        <v>40</v>
      </c>
      <c r="G14" s="32"/>
      <c r="H14" s="32"/>
      <c r="I14" s="49"/>
      <c r="J14" s="62"/>
      <c r="K14" s="60"/>
      <c r="L14" s="25"/>
      <c r="M14" s="10"/>
      <c r="N14" s="63"/>
      <c r="O14" s="25"/>
      <c r="P14" s="25"/>
      <c r="Q14" s="10"/>
      <c r="R14" s="2" t="s">
        <v>47</v>
      </c>
      <c r="S14" s="2"/>
      <c r="T14" s="8"/>
      <c r="U14" s="9"/>
      <c r="V14" s="2" t="s">
        <v>24</v>
      </c>
      <c r="W14" s="69" t="s">
        <v>63</v>
      </c>
    </row>
    <row r="15" spans="1:23" ht="20.100000000000001" customHeight="1" x14ac:dyDescent="0.2">
      <c r="C15" s="17"/>
      <c r="D15" s="13"/>
      <c r="E15" s="16"/>
      <c r="F15" s="2" t="s">
        <v>11</v>
      </c>
      <c r="G15" s="33">
        <f>SUM(G7:G14)</f>
        <v>0</v>
      </c>
      <c r="H15" s="33">
        <f>SUM(H7:H14)</f>
        <v>0</v>
      </c>
      <c r="I15" s="49"/>
      <c r="J15" s="64" t="s">
        <v>11</v>
      </c>
      <c r="K15" s="65">
        <f>SUM(J7:J14)</f>
        <v>0</v>
      </c>
      <c r="L15" s="66">
        <f>SUM(L7:L14)</f>
        <v>0</v>
      </c>
      <c r="M15" s="67"/>
      <c r="N15" s="64" t="s">
        <v>11</v>
      </c>
      <c r="O15" s="66">
        <f>SUM(O7:O14)</f>
        <v>0</v>
      </c>
      <c r="P15" s="66">
        <f>SUM(P7:P14)</f>
        <v>0</v>
      </c>
      <c r="Q15" s="49"/>
      <c r="R15" s="2" t="s">
        <v>25</v>
      </c>
      <c r="S15" s="2"/>
      <c r="T15" s="5">
        <f>SUM(T7:T14)</f>
        <v>1227.21</v>
      </c>
      <c r="U15" s="9"/>
      <c r="V15" s="70">
        <f>H15+L15+P15</f>
        <v>0</v>
      </c>
      <c r="W15" s="70">
        <f>+G15+K15+O15</f>
        <v>0</v>
      </c>
    </row>
    <row r="16" spans="1:23" ht="20.100000000000001" customHeight="1" x14ac:dyDescent="0.2">
      <c r="A16" s="27" t="s">
        <v>18</v>
      </c>
      <c r="B16" s="5">
        <f>((G25+B8+B9+B11+B12)*G33)+(G25+B8+B9+B11+B12)</f>
        <v>0</v>
      </c>
      <c r="C16" s="17"/>
      <c r="D16" s="13"/>
      <c r="E16" s="16"/>
      <c r="F16" s="10"/>
      <c r="G16" s="10"/>
      <c r="H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7"/>
    </row>
    <row r="17" spans="1:23" ht="20.100000000000001" customHeight="1" x14ac:dyDescent="0.2">
      <c r="A17" s="16"/>
      <c r="B17" s="11"/>
      <c r="C17" s="17"/>
      <c r="D17" s="13"/>
      <c r="E17" s="16"/>
      <c r="F17" s="54"/>
      <c r="G17" s="54"/>
      <c r="H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7"/>
    </row>
    <row r="18" spans="1:23" ht="20.100000000000001" customHeight="1" x14ac:dyDescent="0.2">
      <c r="A18" s="27" t="s">
        <v>13</v>
      </c>
      <c r="B18" s="5">
        <f>B16*G34</f>
        <v>0</v>
      </c>
      <c r="C18" s="17"/>
      <c r="D18" s="13"/>
      <c r="E18" s="16"/>
      <c r="F18" s="51"/>
      <c r="G18" s="55"/>
      <c r="H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7"/>
    </row>
    <row r="19" spans="1:23" ht="20.100000000000001" customHeight="1" x14ac:dyDescent="0.2">
      <c r="A19" s="16"/>
      <c r="B19" s="11"/>
      <c r="C19" s="17"/>
      <c r="D19" s="13"/>
      <c r="E19" s="16"/>
      <c r="F19" s="51"/>
      <c r="G19" s="55"/>
      <c r="H19" s="10"/>
      <c r="K19" s="10"/>
      <c r="L19" s="36"/>
      <c r="M19" s="36"/>
      <c r="N19" s="36"/>
      <c r="O19" s="36"/>
      <c r="P19" s="36"/>
      <c r="Q19" s="36"/>
      <c r="R19" s="36"/>
      <c r="S19" s="36"/>
      <c r="T19" s="36"/>
      <c r="U19" s="10"/>
      <c r="V19" s="10"/>
      <c r="W19" s="17"/>
    </row>
    <row r="20" spans="1:23" ht="20.100000000000001" customHeight="1" x14ac:dyDescent="0.2">
      <c r="A20" s="27" t="s">
        <v>19</v>
      </c>
      <c r="B20" s="5">
        <f>B16+B18</f>
        <v>0</v>
      </c>
      <c r="C20" s="17"/>
      <c r="D20" s="13"/>
      <c r="E20" s="16"/>
      <c r="F20" s="51"/>
      <c r="G20" s="55"/>
      <c r="H20" s="10"/>
      <c r="K20" s="10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17"/>
    </row>
    <row r="21" spans="1:23" ht="20.100000000000001" customHeight="1" x14ac:dyDescent="0.2">
      <c r="A21" s="16"/>
      <c r="B21" s="11"/>
      <c r="C21" s="17"/>
      <c r="D21" s="13"/>
      <c r="E21" s="16"/>
      <c r="F21" s="51"/>
      <c r="G21" s="55"/>
      <c r="H21" s="10"/>
      <c r="K21" s="10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17"/>
    </row>
    <row r="22" spans="1:23" ht="20.100000000000001" customHeight="1" x14ac:dyDescent="0.2">
      <c r="A22" s="27" t="s">
        <v>16</v>
      </c>
      <c r="B22" s="5"/>
      <c r="C22" s="17"/>
      <c r="D22" s="13"/>
      <c r="E22" s="16"/>
      <c r="F22" s="51"/>
      <c r="G22" s="55"/>
      <c r="H22" s="10"/>
      <c r="K22" s="10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17"/>
    </row>
    <row r="23" spans="1:23" ht="20.100000000000001" customHeight="1" x14ac:dyDescent="0.2">
      <c r="A23" s="27" t="s">
        <v>17</v>
      </c>
      <c r="B23" s="5" t="str">
        <f>IF(H15=0," ",B25/(H15/20))</f>
        <v xml:space="preserve"> </v>
      </c>
      <c r="C23" s="20"/>
      <c r="D23" s="13"/>
      <c r="E23" s="16"/>
      <c r="F23" s="51"/>
      <c r="G23" s="55"/>
      <c r="H23" s="10"/>
      <c r="K23" s="10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17"/>
    </row>
    <row r="24" spans="1:23" ht="20.100000000000001" customHeight="1" x14ac:dyDescent="0.2">
      <c r="A24" s="16"/>
      <c r="B24" s="11"/>
      <c r="C24" s="17"/>
      <c r="D24" s="13"/>
      <c r="E24" s="16"/>
      <c r="F24" s="51"/>
      <c r="G24" s="55"/>
      <c r="H24" s="10"/>
      <c r="K24" s="10"/>
      <c r="L24" s="50"/>
      <c r="M24" s="50"/>
      <c r="N24" s="50"/>
      <c r="O24" s="50"/>
      <c r="P24" s="50"/>
      <c r="Q24" s="50"/>
      <c r="R24" s="50"/>
      <c r="S24" s="50"/>
      <c r="T24" s="50"/>
      <c r="U24" s="41"/>
      <c r="V24" s="41"/>
      <c r="W24" s="17"/>
    </row>
    <row r="25" spans="1:23" ht="20.100000000000001" customHeight="1" x14ac:dyDescent="0.2">
      <c r="A25" s="27" t="s">
        <v>14</v>
      </c>
      <c r="B25" s="40"/>
      <c r="C25" s="17"/>
      <c r="D25" s="13"/>
      <c r="E25" s="16"/>
      <c r="F25" s="51"/>
      <c r="G25" s="55"/>
      <c r="H25" s="10"/>
      <c r="K25" s="10"/>
      <c r="L25" s="50"/>
      <c r="M25" s="50"/>
      <c r="N25" s="50"/>
      <c r="O25" s="50"/>
      <c r="P25" s="50"/>
      <c r="Q25" s="50"/>
      <c r="R25" s="50"/>
      <c r="S25" s="50"/>
      <c r="T25" s="50"/>
      <c r="U25" s="41"/>
      <c r="V25" s="41"/>
      <c r="W25" s="17"/>
    </row>
    <row r="26" spans="1:23" ht="20.100000000000001" customHeight="1" x14ac:dyDescent="0.2">
      <c r="A26" s="27" t="s">
        <v>15</v>
      </c>
      <c r="B26" s="26">
        <f>B25-B16</f>
        <v>0</v>
      </c>
      <c r="C26" s="17"/>
      <c r="D26" s="13"/>
      <c r="E26" s="16"/>
      <c r="F26" s="11"/>
      <c r="G26" s="11"/>
      <c r="H26" s="10"/>
      <c r="K26" s="10"/>
      <c r="L26" s="51"/>
      <c r="M26" s="51"/>
      <c r="N26" s="51"/>
      <c r="O26" s="51"/>
      <c r="P26" s="51"/>
      <c r="Q26" s="51"/>
      <c r="R26" s="51"/>
      <c r="S26" s="51"/>
      <c r="T26" s="51"/>
      <c r="U26" s="41"/>
      <c r="V26" s="41"/>
      <c r="W26" s="17"/>
    </row>
    <row r="27" spans="1:23" ht="20.100000000000001" customHeight="1" x14ac:dyDescent="0.2">
      <c r="A27" s="16"/>
      <c r="B27" s="10"/>
      <c r="C27" s="17"/>
      <c r="D27" s="13"/>
      <c r="E27" s="16"/>
      <c r="F27" s="10"/>
      <c r="G27" s="10"/>
      <c r="H27" s="10"/>
      <c r="K27" s="10"/>
      <c r="L27" s="52"/>
      <c r="M27" s="52"/>
      <c r="N27" s="52"/>
      <c r="O27" s="52"/>
      <c r="P27" s="52"/>
      <c r="Q27" s="52"/>
      <c r="R27" s="52"/>
      <c r="S27" s="52"/>
      <c r="T27" s="52"/>
      <c r="U27" s="41"/>
      <c r="V27" s="41"/>
      <c r="W27" s="17"/>
    </row>
    <row r="28" spans="1:23" ht="20.100000000000001" customHeight="1" x14ac:dyDescent="0.2">
      <c r="A28" s="45" t="s">
        <v>33</v>
      </c>
      <c r="B28" s="6" t="str">
        <f>IF(B25=0," ",(B25-B16)/B16)</f>
        <v xml:space="preserve"> </v>
      </c>
      <c r="C28" s="17"/>
      <c r="D28" s="13"/>
      <c r="E28" s="16"/>
      <c r="F28" s="2" t="s">
        <v>49</v>
      </c>
      <c r="G28" s="5"/>
      <c r="H28" s="10"/>
      <c r="K28" s="10"/>
      <c r="L28" s="53"/>
      <c r="M28" s="53"/>
      <c r="N28" s="53"/>
      <c r="O28" s="53"/>
      <c r="P28" s="53"/>
      <c r="Q28" s="53"/>
      <c r="R28" s="53"/>
      <c r="S28" s="53"/>
      <c r="T28" s="53"/>
      <c r="U28" s="41"/>
      <c r="V28" s="41"/>
      <c r="W28" s="17"/>
    </row>
    <row r="29" spans="1:23" ht="20.100000000000001" customHeight="1" x14ac:dyDescent="0.2">
      <c r="A29" s="16"/>
      <c r="B29" s="10"/>
      <c r="C29" s="17"/>
      <c r="D29" s="13"/>
      <c r="E29" s="16"/>
      <c r="F29" s="2" t="s">
        <v>50</v>
      </c>
      <c r="G29" s="5"/>
      <c r="H29" s="10"/>
      <c r="K29" s="10"/>
      <c r="L29" s="50"/>
      <c r="M29" s="50"/>
      <c r="N29" s="50"/>
      <c r="O29" s="50"/>
      <c r="P29" s="50"/>
      <c r="Q29" s="50"/>
      <c r="R29" s="50"/>
      <c r="S29" s="50"/>
      <c r="T29" s="50"/>
      <c r="U29" s="41"/>
      <c r="V29" s="41"/>
      <c r="W29" s="17"/>
    </row>
    <row r="30" spans="1:23" ht="20.100000000000001" customHeight="1" x14ac:dyDescent="0.2">
      <c r="A30" s="16"/>
      <c r="B30" s="10"/>
      <c r="C30" s="17"/>
      <c r="D30" s="13"/>
      <c r="E30" s="16"/>
      <c r="F30" s="2" t="s">
        <v>48</v>
      </c>
      <c r="G30" s="5"/>
      <c r="H30" s="10"/>
      <c r="K30" s="10"/>
      <c r="L30" s="50"/>
      <c r="M30" s="50"/>
      <c r="N30" s="50"/>
      <c r="O30" s="50"/>
      <c r="P30" s="50"/>
      <c r="Q30" s="50"/>
      <c r="R30" s="50"/>
      <c r="S30" s="50"/>
      <c r="T30" s="50"/>
      <c r="U30" s="41"/>
      <c r="V30" s="41"/>
      <c r="W30" s="17"/>
    </row>
    <row r="31" spans="1:23" ht="20.100000000000001" customHeight="1" x14ac:dyDescent="0.2">
      <c r="A31" s="16"/>
      <c r="B31" s="10"/>
      <c r="C31" s="17"/>
      <c r="D31" s="13"/>
      <c r="E31" s="16"/>
      <c r="F31" s="2" t="s">
        <v>9</v>
      </c>
      <c r="G31" s="5"/>
      <c r="H31" s="10"/>
      <c r="K31" s="10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17"/>
    </row>
    <row r="32" spans="1:23" ht="20.100000000000001" customHeight="1" x14ac:dyDescent="0.2">
      <c r="A32" s="16"/>
      <c r="B32" s="10"/>
      <c r="C32" s="17"/>
      <c r="D32" s="13"/>
      <c r="E32" s="16"/>
      <c r="F32" s="2" t="s">
        <v>10</v>
      </c>
      <c r="G32" s="5"/>
      <c r="H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7"/>
    </row>
    <row r="33" spans="1:23" ht="20.100000000000001" customHeight="1" x14ac:dyDescent="0.2">
      <c r="A33" s="16"/>
      <c r="B33" s="10"/>
      <c r="C33" s="17"/>
      <c r="D33" s="13"/>
      <c r="E33" s="16"/>
      <c r="F33" s="2" t="s">
        <v>12</v>
      </c>
      <c r="G33" s="6"/>
      <c r="H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7"/>
    </row>
    <row r="34" spans="1:23" ht="20.100000000000001" customHeight="1" x14ac:dyDescent="0.2">
      <c r="A34" s="16"/>
      <c r="B34" s="10"/>
      <c r="C34" s="17"/>
      <c r="D34" s="13"/>
      <c r="E34" s="16"/>
      <c r="F34" s="2" t="s">
        <v>13</v>
      </c>
      <c r="G34" s="7"/>
      <c r="H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7"/>
    </row>
    <row r="35" spans="1:23" ht="20.100000000000001" customHeight="1" x14ac:dyDescent="0.2">
      <c r="A35" s="16"/>
      <c r="B35" s="10"/>
      <c r="C35" s="17"/>
      <c r="D35" s="13"/>
      <c r="E35" s="16"/>
      <c r="F35" s="10"/>
      <c r="G35" s="10"/>
      <c r="H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7"/>
    </row>
    <row r="36" spans="1:23" ht="20.100000000000001" customHeight="1" thickBot="1" x14ac:dyDescent="0.25">
      <c r="A36" s="21"/>
      <c r="B36" s="22"/>
      <c r="C36" s="23"/>
      <c r="D36" s="14"/>
      <c r="E36" s="21"/>
      <c r="F36" s="22"/>
      <c r="G36" s="22"/>
      <c r="H36" s="22"/>
      <c r="I36" s="56"/>
      <c r="J36" s="56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3"/>
    </row>
    <row r="37" spans="1:23" ht="20.100000000000001" customHeight="1" x14ac:dyDescent="0.2">
      <c r="A37" s="10"/>
      <c r="B37" s="10"/>
      <c r="C37" s="10"/>
      <c r="D37" s="11"/>
      <c r="E37" s="10"/>
      <c r="F37" s="10"/>
      <c r="G37" s="10"/>
      <c r="H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</row>
  </sheetData>
  <conditionalFormatting sqref="B26">
    <cfRule type="cellIs" dxfId="7" priority="1" stopIfTrue="1" operator="lessThan">
      <formula>0</formula>
    </cfRule>
    <cfRule type="cellIs" dxfId="6" priority="2" stopIfTrue="1" operator="greaterThan">
      <formula>0</formula>
    </cfRule>
  </conditionalFormatting>
  <conditionalFormatting sqref="L28:T28">
    <cfRule type="cellIs" dxfId="5" priority="3" stopIfTrue="1" operator="greaterThan">
      <formula>0</formula>
    </cfRule>
    <cfRule type="cellIs" dxfId="4" priority="4" stopIfTrue="1" operator="lessThan">
      <formula>0</formula>
    </cfRule>
  </conditionalFormatting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tabColor indexed="12"/>
  </sheetPr>
  <dimension ref="A1:N35"/>
  <sheetViews>
    <sheetView workbookViewId="0">
      <selection activeCell="B22" sqref="B22"/>
    </sheetView>
  </sheetViews>
  <sheetFormatPr baseColWidth="10" defaultRowHeight="20.100000000000001" customHeight="1" x14ac:dyDescent="0.2"/>
  <cols>
    <col min="1" max="1" width="27" style="1" customWidth="1"/>
    <col min="2" max="2" width="18.5703125" style="1" customWidth="1"/>
    <col min="3" max="3" width="5.7109375" style="1" customWidth="1"/>
    <col min="4" max="4" width="10.7109375" style="1" customWidth="1"/>
    <col min="5" max="5" width="5.7109375" style="1" customWidth="1"/>
    <col min="6" max="6" width="18.7109375" style="1" customWidth="1"/>
    <col min="7" max="11" width="10.7109375" style="1" customWidth="1"/>
    <col min="12" max="12" width="6.42578125" style="1" customWidth="1"/>
    <col min="13" max="13" width="19.140625" style="1" customWidth="1"/>
    <col min="14" max="16384" width="11.42578125" style="1"/>
  </cols>
  <sheetData>
    <row r="1" spans="1:14" ht="20.100000000000001" customHeight="1" x14ac:dyDescent="0.2">
      <c r="A1" s="24"/>
      <c r="B1" s="28"/>
      <c r="C1" s="15"/>
      <c r="D1" s="12"/>
      <c r="E1" s="24"/>
      <c r="F1" s="28"/>
      <c r="G1" s="28"/>
      <c r="H1" s="28"/>
      <c r="I1" s="28"/>
      <c r="J1" s="28"/>
      <c r="K1" s="28"/>
      <c r="L1" s="28"/>
      <c r="M1" s="28"/>
      <c r="N1" s="15"/>
    </row>
    <row r="2" spans="1:14" ht="20.100000000000001" customHeight="1" x14ac:dyDescent="0.2">
      <c r="A2" s="19" t="s">
        <v>0</v>
      </c>
      <c r="B2" s="43" t="s">
        <v>27</v>
      </c>
      <c r="C2" s="17"/>
      <c r="D2" s="13"/>
      <c r="E2" s="16"/>
      <c r="F2" s="3" t="s">
        <v>23</v>
      </c>
      <c r="G2" s="3"/>
      <c r="H2" s="47" t="s">
        <v>27</v>
      </c>
      <c r="I2" s="47"/>
      <c r="J2" s="47"/>
      <c r="K2" s="47"/>
      <c r="L2" s="47"/>
      <c r="M2" s="47"/>
      <c r="N2" s="17"/>
    </row>
    <row r="3" spans="1:14" ht="20.100000000000001" customHeight="1" x14ac:dyDescent="0.2">
      <c r="A3" s="16"/>
      <c r="B3" s="10"/>
      <c r="C3" s="17"/>
      <c r="D3" s="13"/>
      <c r="E3" s="16"/>
      <c r="F3" s="10"/>
      <c r="G3" s="10"/>
      <c r="H3" s="10"/>
      <c r="I3" s="10"/>
      <c r="J3" s="10"/>
      <c r="K3" s="10"/>
      <c r="L3" s="10"/>
      <c r="M3" s="10"/>
      <c r="N3" s="17"/>
    </row>
    <row r="4" spans="1:14" ht="20.100000000000001" customHeight="1" x14ac:dyDescent="0.2">
      <c r="A4" s="19" t="s">
        <v>22</v>
      </c>
      <c r="B4" s="25"/>
      <c r="C4" s="17"/>
      <c r="D4" s="13"/>
      <c r="E4" s="16"/>
      <c r="F4" s="10"/>
      <c r="G4" s="10"/>
      <c r="H4" s="10"/>
      <c r="I4" s="10"/>
      <c r="J4" s="10"/>
      <c r="K4" s="10"/>
      <c r="L4" s="10"/>
      <c r="M4" s="10"/>
      <c r="N4" s="17"/>
    </row>
    <row r="5" spans="1:14" ht="20.100000000000001" customHeight="1" x14ac:dyDescent="0.2">
      <c r="A5" s="16"/>
      <c r="B5" s="10"/>
      <c r="C5" s="17"/>
      <c r="D5" s="13"/>
      <c r="E5" s="16"/>
      <c r="F5" s="10"/>
      <c r="G5" s="10"/>
      <c r="H5" s="10"/>
      <c r="I5" s="10"/>
      <c r="J5" s="10"/>
      <c r="K5" s="10"/>
      <c r="L5" s="10"/>
      <c r="M5" s="10"/>
      <c r="N5" s="17"/>
    </row>
    <row r="6" spans="1:14" ht="20.100000000000001" customHeight="1" x14ac:dyDescent="0.2">
      <c r="A6" s="16"/>
      <c r="B6" s="10"/>
      <c r="C6" s="17"/>
      <c r="D6" s="13"/>
      <c r="E6" s="16"/>
      <c r="F6" s="30"/>
      <c r="G6" s="2" t="s">
        <v>54</v>
      </c>
      <c r="H6" s="2" t="s">
        <v>55</v>
      </c>
      <c r="I6" s="2" t="s">
        <v>2</v>
      </c>
      <c r="J6" s="37" t="s">
        <v>3</v>
      </c>
      <c r="K6" s="2" t="s">
        <v>28</v>
      </c>
      <c r="L6" s="10"/>
      <c r="M6" s="3" t="s">
        <v>20</v>
      </c>
      <c r="N6" s="46">
        <f>SUM('modèle:MSA RENAULT'!N6)</f>
        <v>0</v>
      </c>
    </row>
    <row r="7" spans="1:14" ht="20.100000000000001" customHeight="1" x14ac:dyDescent="0.2">
      <c r="A7" s="18" t="s">
        <v>4</v>
      </c>
      <c r="B7" s="4"/>
      <c r="C7" s="17"/>
      <c r="D7" s="13"/>
      <c r="E7" s="16"/>
      <c r="F7" s="2"/>
      <c r="G7" s="32">
        <f>SUM('modèle:MSA RENAULT'!G7)</f>
        <v>0</v>
      </c>
      <c r="H7" s="32">
        <f>SUM('modèle:MSA RENAULT'!H7)</f>
        <v>140</v>
      </c>
      <c r="I7" s="32">
        <f>SUM('modèle:MSA RENAULT'!I7)</f>
        <v>0</v>
      </c>
      <c r="J7" s="32">
        <f>SUM('modèle:MSA RENAULT'!J7)</f>
        <v>0</v>
      </c>
      <c r="K7" s="32">
        <f>SUM('modèle:MSA RENAULT'!K7)</f>
        <v>0</v>
      </c>
      <c r="L7" s="10"/>
      <c r="M7" s="3" t="s">
        <v>21</v>
      </c>
      <c r="N7" s="46">
        <f>SUM('modèle:MSA RENAULT'!N7)</f>
        <v>0</v>
      </c>
    </row>
    <row r="8" spans="1:14" ht="20.100000000000001" customHeight="1" x14ac:dyDescent="0.2">
      <c r="A8" s="19" t="s">
        <v>56</v>
      </c>
      <c r="B8" s="5">
        <f>(G14+K14)*G27</f>
        <v>0</v>
      </c>
      <c r="C8" s="17"/>
      <c r="D8" s="13"/>
      <c r="E8" s="16"/>
      <c r="F8" s="2"/>
      <c r="G8" s="32">
        <f>SUM('modèle:MSA RENAULT'!G8)</f>
        <v>0</v>
      </c>
      <c r="H8" s="32">
        <f>SUM('modèle:MSA RENAULT'!H8)</f>
        <v>203</v>
      </c>
      <c r="I8" s="32">
        <f>SUM('modèle:MSA RENAULT'!I8)</f>
        <v>0</v>
      </c>
      <c r="J8" s="32">
        <f>SUM('modèle:MSA RENAULT'!J8)</f>
        <v>0</v>
      </c>
      <c r="K8" s="32">
        <f>SUM('modèle:MSA RENAULT'!K8)</f>
        <v>0</v>
      </c>
      <c r="L8" s="10"/>
      <c r="M8" s="10"/>
      <c r="N8" s="17"/>
    </row>
    <row r="9" spans="1:14" ht="20.100000000000001" customHeight="1" x14ac:dyDescent="0.2">
      <c r="A9" s="19" t="s">
        <v>57</v>
      </c>
      <c r="B9" s="5">
        <f>H14*G28</f>
        <v>11816</v>
      </c>
      <c r="C9" s="17"/>
      <c r="D9" s="13"/>
      <c r="E9" s="16"/>
      <c r="F9" s="2"/>
      <c r="G9" s="32">
        <f>SUM('modèle:MSA RENAULT'!G9)</f>
        <v>0</v>
      </c>
      <c r="H9" s="32">
        <f>SUM('modèle:MSA RENAULT'!H9)</f>
        <v>133</v>
      </c>
      <c r="I9" s="32">
        <f>SUM('modèle:MSA RENAULT'!I9)</f>
        <v>0</v>
      </c>
      <c r="J9" s="32">
        <f>SUM('modèle:MSA RENAULT'!J9)</f>
        <v>0</v>
      </c>
      <c r="K9" s="32">
        <f>SUM('modèle:MSA RENAULT'!K9)</f>
        <v>0</v>
      </c>
      <c r="L9" s="10"/>
      <c r="M9" s="10"/>
      <c r="N9" s="17"/>
    </row>
    <row r="10" spans="1:14" ht="20.100000000000001" customHeight="1" x14ac:dyDescent="0.2">
      <c r="A10" s="19" t="s">
        <v>5</v>
      </c>
      <c r="B10" s="5">
        <f>N6*G29</f>
        <v>0</v>
      </c>
      <c r="C10" s="17"/>
      <c r="D10" s="13"/>
      <c r="E10" s="16"/>
      <c r="F10" s="2"/>
      <c r="G10" s="32">
        <f>SUM('modèle:MSA RENAULT'!G10)</f>
        <v>0</v>
      </c>
      <c r="H10" s="32">
        <f>SUM('modèle:MSA RENAULT'!H10)</f>
        <v>42</v>
      </c>
      <c r="I10" s="33">
        <f>SUM(I7:I9)</f>
        <v>0</v>
      </c>
      <c r="J10" s="38">
        <f>SUM(J7:J9)</f>
        <v>0</v>
      </c>
      <c r="K10" s="32">
        <f>SUM('modèle:MSA RENAULT'!K10)</f>
        <v>0</v>
      </c>
      <c r="L10" s="10"/>
      <c r="M10" s="10"/>
      <c r="N10" s="17"/>
    </row>
    <row r="11" spans="1:14" ht="20.100000000000001" customHeight="1" x14ac:dyDescent="0.2">
      <c r="A11" s="19" t="s">
        <v>6</v>
      </c>
      <c r="B11" s="5">
        <f>N7*G30</f>
        <v>0</v>
      </c>
      <c r="C11" s="17"/>
      <c r="D11" s="13"/>
      <c r="E11" s="16"/>
      <c r="F11" s="2"/>
      <c r="G11" s="32">
        <f>SUM('modèle:MSA RENAULT'!G11)</f>
        <v>0</v>
      </c>
      <c r="H11" s="32">
        <f>SUM('modèle:MSA RENAULT'!H11)</f>
        <v>42</v>
      </c>
      <c r="I11" s="10"/>
      <c r="J11" s="10"/>
      <c r="K11" s="32">
        <f>SUM('modèle:MSA RENAULT'!K11)</f>
        <v>0</v>
      </c>
      <c r="L11" s="10"/>
      <c r="M11" s="10"/>
      <c r="N11" s="17"/>
    </row>
    <row r="12" spans="1:14" ht="20.100000000000001" customHeight="1" x14ac:dyDescent="0.2">
      <c r="A12" s="2" t="s">
        <v>32</v>
      </c>
      <c r="B12" s="5">
        <f>G24</f>
        <v>0</v>
      </c>
      <c r="C12" s="17"/>
      <c r="D12" s="13"/>
      <c r="E12" s="16"/>
      <c r="F12" s="2"/>
      <c r="G12" s="32">
        <f>SUM('modèle:MSA RENAULT'!G12)</f>
        <v>0</v>
      </c>
      <c r="H12" s="32">
        <f>SUM('modèle:MSA RENAULT'!H12)</f>
        <v>0</v>
      </c>
      <c r="I12" s="10"/>
      <c r="J12" s="10"/>
      <c r="K12" s="32">
        <f>SUM('modèle:MSA RENAULT'!K12)</f>
        <v>0</v>
      </c>
      <c r="L12" s="10"/>
      <c r="M12" s="10"/>
      <c r="N12" s="17"/>
    </row>
    <row r="13" spans="1:14" ht="20.100000000000001" customHeight="1" x14ac:dyDescent="0.2">
      <c r="C13" s="17"/>
      <c r="D13" s="13"/>
      <c r="E13" s="16"/>
      <c r="F13" s="2"/>
      <c r="G13" s="32">
        <f>SUM('modèle:MSA RENAULT'!G13)</f>
        <v>0</v>
      </c>
      <c r="H13" s="32">
        <f>SUM('modèle:MSA RENAULT'!H13)</f>
        <v>0</v>
      </c>
      <c r="I13" s="10"/>
      <c r="J13" s="10"/>
      <c r="K13" s="32">
        <f>SUM('modèle:MSA RENAULT'!K13)</f>
        <v>0</v>
      </c>
      <c r="L13" s="9"/>
      <c r="M13" s="2" t="s">
        <v>24</v>
      </c>
      <c r="N13" s="17"/>
    </row>
    <row r="14" spans="1:14" ht="20.100000000000001" customHeight="1" x14ac:dyDescent="0.2">
      <c r="C14" s="17"/>
      <c r="D14" s="13"/>
      <c r="E14" s="16"/>
      <c r="F14" s="2" t="s">
        <v>11</v>
      </c>
      <c r="G14" s="33">
        <f>SUM(G7:G13)</f>
        <v>0</v>
      </c>
      <c r="H14" s="33">
        <f>SUM(H7:H13)</f>
        <v>560</v>
      </c>
      <c r="I14" s="10"/>
      <c r="J14" s="10"/>
      <c r="K14" s="33">
        <f>SUM(K7:K13)</f>
        <v>0</v>
      </c>
      <c r="L14" s="9"/>
      <c r="M14" s="33">
        <f>G14+H14+I10+J10+K14</f>
        <v>560</v>
      </c>
      <c r="N14" s="17"/>
    </row>
    <row r="15" spans="1:14" ht="20.100000000000001" customHeight="1" x14ac:dyDescent="0.2">
      <c r="A15" s="27" t="s">
        <v>18</v>
      </c>
      <c r="B15" s="5">
        <f>((G24+B8+B9+B10+B11)*G31)+(G24+B8+B9+B10+B11)</f>
        <v>17889.423999999999</v>
      </c>
      <c r="C15" s="17"/>
      <c r="D15" s="13"/>
      <c r="E15" s="16"/>
      <c r="F15" s="10"/>
      <c r="G15" s="10"/>
      <c r="H15" s="10"/>
      <c r="I15" s="10"/>
      <c r="J15" s="10"/>
      <c r="K15" s="10"/>
      <c r="L15" s="10"/>
      <c r="M15" s="10"/>
      <c r="N15" s="17"/>
    </row>
    <row r="16" spans="1:14" ht="20.100000000000001" customHeight="1" x14ac:dyDescent="0.2">
      <c r="A16" s="16"/>
      <c r="B16" s="11"/>
      <c r="C16" s="17"/>
      <c r="D16" s="13"/>
      <c r="E16" s="16"/>
      <c r="F16" s="3" t="s">
        <v>1</v>
      </c>
      <c r="G16" s="3"/>
      <c r="H16" s="10"/>
      <c r="I16" s="10"/>
      <c r="J16" s="10"/>
      <c r="K16" s="10"/>
      <c r="L16" s="10"/>
      <c r="M16" s="10"/>
      <c r="N16" s="17"/>
    </row>
    <row r="17" spans="1:14" ht="20.100000000000001" customHeight="1" thickBot="1" x14ac:dyDescent="0.25">
      <c r="A17" s="27" t="s">
        <v>13</v>
      </c>
      <c r="B17" s="5">
        <f>B15*G32</f>
        <v>2683.4135999999999</v>
      </c>
      <c r="C17" s="17"/>
      <c r="D17" s="13"/>
      <c r="E17" s="16"/>
      <c r="F17" s="2" t="s">
        <v>41</v>
      </c>
      <c r="G17" s="8">
        <f>SUM('modèle:MSA RENAULT'!G17)</f>
        <v>0</v>
      </c>
      <c r="H17" s="10"/>
      <c r="I17" s="34"/>
      <c r="J17" s="10"/>
      <c r="K17" s="10"/>
      <c r="L17" s="10"/>
      <c r="M17" s="10"/>
      <c r="N17" s="17"/>
    </row>
    <row r="18" spans="1:14" ht="20.100000000000001" customHeight="1" thickBot="1" x14ac:dyDescent="0.25">
      <c r="A18" s="16"/>
      <c r="B18" s="11"/>
      <c r="C18" s="17"/>
      <c r="D18" s="13"/>
      <c r="E18" s="16"/>
      <c r="F18" s="2" t="s">
        <v>42</v>
      </c>
      <c r="G18" s="8">
        <f>SUM('modèle:MSA RENAULT'!G18)</f>
        <v>0</v>
      </c>
      <c r="H18" s="10"/>
      <c r="I18" s="34"/>
      <c r="J18" s="35"/>
      <c r="K18" s="36"/>
      <c r="L18" s="10"/>
      <c r="M18" s="10"/>
      <c r="N18" s="17"/>
    </row>
    <row r="19" spans="1:14" ht="20.100000000000001" customHeight="1" x14ac:dyDescent="0.2">
      <c r="A19" s="27" t="s">
        <v>19</v>
      </c>
      <c r="B19" s="5">
        <f>B15+B17</f>
        <v>20572.837599999999</v>
      </c>
      <c r="C19" s="17"/>
      <c r="D19" s="13"/>
      <c r="E19" s="16"/>
      <c r="F19" s="2" t="s">
        <v>43</v>
      </c>
      <c r="G19" s="8">
        <f>SUM('modèle:MSA RENAULT'!G19)</f>
        <v>0</v>
      </c>
      <c r="H19" s="10"/>
      <c r="I19" s="41"/>
      <c r="J19" s="41"/>
      <c r="K19" s="41"/>
      <c r="L19" s="41"/>
      <c r="M19" s="41"/>
      <c r="N19" s="17"/>
    </row>
    <row r="20" spans="1:14" ht="20.100000000000001" customHeight="1" x14ac:dyDescent="0.2">
      <c r="A20" s="16"/>
      <c r="B20" s="11"/>
      <c r="C20" s="17"/>
      <c r="D20" s="13"/>
      <c r="E20" s="16"/>
      <c r="F20" s="2" t="s">
        <v>44</v>
      </c>
      <c r="G20" s="8">
        <f>SUM('modèle:MSA RENAULT'!G20)</f>
        <v>0</v>
      </c>
      <c r="H20" s="10"/>
      <c r="I20" s="41"/>
      <c r="J20" s="41"/>
      <c r="K20" s="41"/>
      <c r="L20" s="41"/>
      <c r="M20" s="41"/>
      <c r="N20" s="17"/>
    </row>
    <row r="21" spans="1:14" ht="20.100000000000001" customHeight="1" x14ac:dyDescent="0.2">
      <c r="A21" s="27" t="s">
        <v>16</v>
      </c>
      <c r="B21" s="5">
        <v>2450.81</v>
      </c>
      <c r="C21" s="17"/>
      <c r="D21" s="13"/>
      <c r="E21" s="16"/>
      <c r="F21" s="2" t="s">
        <v>45</v>
      </c>
      <c r="G21" s="8">
        <f>SUM('modèle:MSA RENAULT'!G21)</f>
        <v>0</v>
      </c>
      <c r="H21" s="10"/>
      <c r="I21" s="41"/>
      <c r="J21" s="41"/>
      <c r="K21" s="41"/>
      <c r="L21" s="41"/>
      <c r="M21" s="41"/>
      <c r="N21" s="17"/>
    </row>
    <row r="22" spans="1:14" ht="20.100000000000001" customHeight="1" x14ac:dyDescent="0.2">
      <c r="A22" s="27" t="s">
        <v>17</v>
      </c>
      <c r="B22" s="5">
        <f>IF(H14=0," ",B24/(H14/17))</f>
        <v>0</v>
      </c>
      <c r="C22" s="20"/>
      <c r="D22" s="13"/>
      <c r="E22" s="16"/>
      <c r="F22" s="2" t="s">
        <v>46</v>
      </c>
      <c r="G22" s="8">
        <f>SUM('modèle:MSA RENAULT'!G22)</f>
        <v>0</v>
      </c>
      <c r="H22" s="10"/>
      <c r="I22" s="41"/>
      <c r="J22" s="41"/>
      <c r="K22" s="41"/>
      <c r="L22" s="41"/>
      <c r="M22" s="41"/>
      <c r="N22" s="17"/>
    </row>
    <row r="23" spans="1:14" ht="20.100000000000001" customHeight="1" x14ac:dyDescent="0.2">
      <c r="A23" s="16"/>
      <c r="B23" s="11"/>
      <c r="C23" s="17"/>
      <c r="D23" s="13"/>
      <c r="E23" s="16"/>
      <c r="F23" s="2" t="s">
        <v>47</v>
      </c>
      <c r="G23" s="8">
        <f>SUM('modèle:MSA RENAULT'!G23)</f>
        <v>0</v>
      </c>
      <c r="H23" s="10"/>
      <c r="I23" s="41"/>
      <c r="J23" s="41"/>
      <c r="K23" s="41"/>
      <c r="L23" s="41"/>
      <c r="M23" s="41"/>
      <c r="N23" s="17"/>
    </row>
    <row r="24" spans="1:14" ht="20.100000000000001" customHeight="1" x14ac:dyDescent="0.2">
      <c r="A24" s="27" t="s">
        <v>14</v>
      </c>
      <c r="B24" s="8">
        <f>SUM('modèle:MSA RENAULT'!B24)</f>
        <v>0</v>
      </c>
      <c r="C24" s="17"/>
      <c r="D24" s="13"/>
      <c r="E24" s="16"/>
      <c r="F24" s="2" t="s">
        <v>25</v>
      </c>
      <c r="G24" s="5">
        <f>SUM(G17:G23)</f>
        <v>0</v>
      </c>
      <c r="H24" s="10"/>
      <c r="I24" s="41"/>
      <c r="J24" s="41"/>
      <c r="K24" s="41"/>
      <c r="L24" s="41"/>
      <c r="M24" s="41"/>
      <c r="N24" s="17"/>
    </row>
    <row r="25" spans="1:14" ht="20.100000000000001" customHeight="1" x14ac:dyDescent="0.2">
      <c r="A25" s="27" t="s">
        <v>15</v>
      </c>
      <c r="B25" s="26">
        <f>B24-B15</f>
        <v>-17889.423999999999</v>
      </c>
      <c r="C25" s="17"/>
      <c r="D25" s="13"/>
      <c r="E25" s="16"/>
      <c r="F25" s="10"/>
      <c r="G25" s="10"/>
      <c r="H25" s="10"/>
      <c r="I25" s="10"/>
      <c r="J25" s="2" t="s">
        <v>30</v>
      </c>
      <c r="K25" s="2" t="s">
        <v>29</v>
      </c>
      <c r="L25" s="41"/>
      <c r="M25" s="41"/>
      <c r="N25" s="17"/>
    </row>
    <row r="26" spans="1:14" ht="20.100000000000001" customHeight="1" x14ac:dyDescent="0.2">
      <c r="A26" s="16"/>
      <c r="B26" s="10"/>
      <c r="C26" s="17"/>
      <c r="D26" s="13"/>
      <c r="E26" s="16"/>
      <c r="F26" s="10"/>
      <c r="G26" s="10"/>
      <c r="H26" s="10"/>
      <c r="I26" s="10"/>
      <c r="J26" s="32">
        <f>SUM('modèle:MSA RENAULT'!J26)</f>
        <v>0</v>
      </c>
      <c r="K26" s="32">
        <f>SUM('modèle:MSA RENAULT'!K26)</f>
        <v>0</v>
      </c>
      <c r="L26" s="41"/>
      <c r="M26" s="41"/>
      <c r="N26" s="17"/>
    </row>
    <row r="27" spans="1:14" ht="20.100000000000001" customHeight="1" x14ac:dyDescent="0.2">
      <c r="A27" s="45" t="s">
        <v>33</v>
      </c>
      <c r="B27" s="6" t="str">
        <f>IF(B24=0," ",(B24-B15)/B15)</f>
        <v xml:space="preserve"> </v>
      </c>
      <c r="C27" s="17"/>
      <c r="D27" s="13"/>
      <c r="E27" s="16"/>
      <c r="F27" s="2" t="s">
        <v>7</v>
      </c>
      <c r="G27" s="5">
        <v>36.799999999999997</v>
      </c>
      <c r="H27" s="10"/>
      <c r="I27" s="43" t="s">
        <v>31</v>
      </c>
      <c r="J27" s="44" t="str">
        <f>IF(G14=0," ",J26-(G14+K14))</f>
        <v xml:space="preserve"> </v>
      </c>
      <c r="K27" s="44">
        <f>IF(H14=0," ",K26-H14)</f>
        <v>-560</v>
      </c>
      <c r="L27" s="41"/>
      <c r="M27" s="41"/>
      <c r="N27" s="17"/>
    </row>
    <row r="28" spans="1:14" ht="20.100000000000001" customHeight="1" x14ac:dyDescent="0.2">
      <c r="A28" s="16"/>
      <c r="B28" s="10"/>
      <c r="C28" s="17"/>
      <c r="D28" s="13"/>
      <c r="E28" s="16"/>
      <c r="F28" s="2" t="s">
        <v>8</v>
      </c>
      <c r="G28" s="5">
        <v>21.1</v>
      </c>
      <c r="H28" s="10"/>
      <c r="I28" s="41"/>
      <c r="J28" s="41"/>
      <c r="K28" s="41"/>
      <c r="L28" s="41"/>
      <c r="M28" s="41"/>
      <c r="N28" s="17"/>
    </row>
    <row r="29" spans="1:14" ht="20.100000000000001" customHeight="1" x14ac:dyDescent="0.2">
      <c r="A29" s="16"/>
      <c r="B29" s="10"/>
      <c r="C29" s="17"/>
      <c r="D29" s="13"/>
      <c r="E29" s="16"/>
      <c r="F29" s="2" t="s">
        <v>9</v>
      </c>
      <c r="G29" s="5">
        <v>0.41</v>
      </c>
      <c r="H29" s="10"/>
      <c r="I29" s="42"/>
      <c r="J29" s="42"/>
      <c r="K29" s="42"/>
      <c r="L29" s="42"/>
      <c r="M29" s="42"/>
      <c r="N29" s="17"/>
    </row>
    <row r="30" spans="1:14" ht="20.100000000000001" customHeight="1" x14ac:dyDescent="0.2">
      <c r="A30" s="16"/>
      <c r="B30" s="10"/>
      <c r="C30" s="17"/>
      <c r="D30" s="13"/>
      <c r="E30" s="16"/>
      <c r="F30" s="2" t="s">
        <v>10</v>
      </c>
      <c r="G30" s="5">
        <v>16.8</v>
      </c>
      <c r="H30" s="10"/>
      <c r="I30" s="10"/>
      <c r="J30" s="10"/>
      <c r="K30" s="10"/>
      <c r="L30" s="10"/>
      <c r="M30" s="10"/>
      <c r="N30" s="17"/>
    </row>
    <row r="31" spans="1:14" ht="20.100000000000001" customHeight="1" x14ac:dyDescent="0.2">
      <c r="A31" s="16"/>
      <c r="B31" s="10"/>
      <c r="C31" s="17"/>
      <c r="D31" s="13"/>
      <c r="E31" s="16"/>
      <c r="F31" s="2" t="s">
        <v>12</v>
      </c>
      <c r="G31" s="6">
        <v>0.51400000000000001</v>
      </c>
      <c r="H31" s="10"/>
      <c r="I31" s="10"/>
      <c r="J31" s="10"/>
      <c r="K31" s="10"/>
      <c r="L31" s="10"/>
      <c r="M31" s="10"/>
      <c r="N31" s="17"/>
    </row>
    <row r="32" spans="1:14" ht="20.100000000000001" customHeight="1" x14ac:dyDescent="0.2">
      <c r="A32" s="16"/>
      <c r="B32" s="10"/>
      <c r="C32" s="17"/>
      <c r="D32" s="13"/>
      <c r="E32" s="16"/>
      <c r="F32" s="2" t="s">
        <v>13</v>
      </c>
      <c r="G32" s="7">
        <v>0.15</v>
      </c>
      <c r="H32" s="10"/>
      <c r="I32" s="10"/>
      <c r="J32" s="10"/>
      <c r="K32" s="10"/>
      <c r="L32" s="10"/>
      <c r="M32" s="10"/>
      <c r="N32" s="17"/>
    </row>
    <row r="33" spans="1:14" ht="20.100000000000001" customHeight="1" x14ac:dyDescent="0.2">
      <c r="A33" s="16"/>
      <c r="B33" s="10"/>
      <c r="C33" s="17"/>
      <c r="D33" s="13"/>
      <c r="E33" s="16"/>
      <c r="F33" s="10"/>
      <c r="G33" s="10"/>
      <c r="H33" s="10"/>
      <c r="I33" s="10"/>
      <c r="J33" s="10"/>
      <c r="K33" s="10"/>
      <c r="L33" s="10"/>
      <c r="M33" s="10"/>
      <c r="N33" s="17"/>
    </row>
    <row r="34" spans="1:14" ht="20.100000000000001" customHeight="1" thickBot="1" x14ac:dyDescent="0.25">
      <c r="A34" s="21"/>
      <c r="B34" s="22"/>
      <c r="C34" s="23"/>
      <c r="D34" s="14"/>
      <c r="E34" s="21"/>
      <c r="F34" s="22"/>
      <c r="G34" s="22"/>
      <c r="H34" s="22"/>
      <c r="I34" s="22"/>
      <c r="J34" s="22"/>
      <c r="K34" s="22"/>
      <c r="L34" s="22"/>
      <c r="M34" s="22"/>
      <c r="N34" s="23"/>
    </row>
    <row r="35" spans="1:14" ht="20.100000000000001" customHeight="1" x14ac:dyDescent="0.2">
      <c r="A35" s="10"/>
      <c r="B35" s="10"/>
      <c r="C35" s="10"/>
      <c r="D35" s="11"/>
      <c r="E35" s="10"/>
      <c r="F35" s="10"/>
      <c r="G35" s="10"/>
      <c r="H35" s="10"/>
      <c r="I35" s="10"/>
      <c r="J35" s="10"/>
      <c r="K35" s="10"/>
      <c r="L35" s="10"/>
      <c r="M35" s="10"/>
      <c r="N35" s="10"/>
    </row>
  </sheetData>
  <phoneticPr fontId="1" type="noConversion"/>
  <conditionalFormatting sqref="B25">
    <cfRule type="cellIs" dxfId="3" priority="1" stopIfTrue="1" operator="lessThan">
      <formula>0</formula>
    </cfRule>
    <cfRule type="cellIs" dxfId="2" priority="2" stopIfTrue="1" operator="greaterThan">
      <formula>0</formula>
    </cfRule>
  </conditionalFormatting>
  <conditionalFormatting sqref="J27:K27">
    <cfRule type="cellIs" dxfId="1" priority="3" stopIfTrue="1" operator="greaterThan">
      <formula>0</formula>
    </cfRule>
    <cfRule type="cellIs" dxfId="0" priority="4" stopIfTrue="1" operator="lessThan">
      <formula>0</formula>
    </cfRule>
  </conditionalFormatting>
  <pageMargins left="0.39370078740157483" right="0.39370078740157483" top="0.39370078740157483" bottom="0.39370078740157483" header="0.51181102362204722" footer="0.51181102362204722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modèle</vt:lpstr>
      <vt:lpstr>tourgeville demarrage juillet</vt:lpstr>
      <vt:lpstr>notre dame de gravenchon</vt:lpstr>
      <vt:lpstr>buchy</vt:lpstr>
      <vt:lpstr>harmonie mutuelle </vt:lpstr>
      <vt:lpstr>MSA RENAULT</vt:lpstr>
      <vt:lpstr>bmw</vt:lpstr>
      <vt:lpstr>CUMUL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2015-10-15T12:21:47Z</cp:lastPrinted>
  <dcterms:created xsi:type="dcterms:W3CDTF">2010-05-28T13:44:57Z</dcterms:created>
  <dcterms:modified xsi:type="dcterms:W3CDTF">2015-10-23T15:10:30Z</dcterms:modified>
</cp:coreProperties>
</file>