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Questa_cartella_di_lavoro" defaultThemeVersion="124226"/>
  <bookViews>
    <workbookView xWindow="0" yWindow="12600" windowWidth="19200" windowHeight="1170" activeTab="1"/>
  </bookViews>
  <sheets>
    <sheet name="stattunnel" sheetId="9" r:id="rId1"/>
    <sheet name="Bd" sheetId="12" r:id="rId2"/>
  </sheets>
  <definedNames>
    <definedName name="année">2018</definedName>
  </definedNames>
  <calcPr calcId="145621"/>
  <customWorkbookViews>
    <customWorkbookView name="Ludovic GRINDU - Visualizzazione personale" guid="{05EC79B2-E0E8-4BD5-AF91-46AA63940802}" mergeInterval="0" personalView="1" maximized="1" windowWidth="1676" windowHeight="864" activeSheetId="11"/>
    <customWorkbookView name="Eric MAHIEUX - Visualizzazione personale" guid="{B47E4528-4193-47FA-BDBA-9C99FC807ED3}" mergeInterval="0" personalView="1" maximized="1" windowWidth="1916" windowHeight="855" activeSheetId="1"/>
    <customWorkbookView name="Enrico PANARO - Visualizzazione personale" guid="{122285D5-C445-4641-B906-3D160AF5A029}" mergeInterval="0" personalView="1" maximized="1" windowWidth="1676" windowHeight="825" activeSheetId="1"/>
    <customWorkbookView name="Ludovic GRINDU - Affichage personnalisé" guid="{39017580-0DBD-4718-BF70-D0C640CEE437}" mergeInterval="0" personalView="1" maximized="1" windowWidth="1362" windowHeight="543" activeSheetId="1"/>
    <customWorkbookView name="Ezio BORGOGNO - Affichage personnalisé" guid="{4B3ADC3C-2378-419F-B002-0B230A43183E}" mergeInterval="0" personalView="1" maximized="1" windowWidth="1362" windowHeight="543" activeSheetId="1"/>
    <customWorkbookView name="Roberto INVERSO - Affichage personnalisé" guid="{A8233638-4F8B-4EA1-AAB2-C55FBB614668}" mergeInterval="0" personalView="1" maximized="1" windowWidth="1362" windowHeight="543" activeSheetId="1"/>
    <customWorkbookView name="Maximiliano LECIS - Visualizzazione personale" guid="{4F19312B-5D0C-4241-AB7F-DEB9DC94D12C}" mergeInterval="0" personalView="1" maximized="1" windowWidth="1676" windowHeight="825" activeSheetId="1"/>
    <customWorkbookView name="Fabio DESAMBROIS - Visualizzazione personale" guid="{55B86D05-2EE1-47D2-B8ED-3E58614F1E18}" mergeInterval="0" personalView="1" maximized="1" yWindow="-4" windowWidth="1676" windowHeight="829" activeSheetId="1"/>
    <customWorkbookView name="Emanuele MARRA - Affichage personnalisé" guid="{660F69B3-8B92-47E5-B723-00E085ABEA62}" autoUpdate="1" mergeInterval="5" personalView="1" maximized="1" yWindow="-4" windowWidth="1362" windowHeight="547" activeSheetId="1"/>
    <customWorkbookView name="Florent LATARD - Affichage personnalisé" guid="{8A2DE55C-D6A4-4447-A0D5-B45D3DF6F0EB}" mergeInterval="0" personalView="1" maximized="1" windowWidth="1362" windowHeight="503" activeSheetId="1"/>
    <customWorkbookView name="Enrico PANARO - Affichage personnalisé" guid="{52E2C54B-C964-4C2C-BD67-0C78FAD165FA}" mergeInterval="0" personalView="1" maximized="1" windowWidth="1916" windowHeight="854" activeSheetId="1"/>
    <customWorkbookView name="Bernard PASCAL - Visualizzazione personale" guid="{6B335DC9-A5F4-432F-B9EB-CF3F8C362FE6}" mergeInterval="0" personalView="1" maximized="1" windowWidth="1676" windowHeight="825" activeSheetId="1"/>
    <customWorkbookView name="Bruno MATTREL - Affichage personnalisé" guid="{80B93482-B009-48FF-A27A-04804F3796FF}" mergeInterval="0" personalView="1" maximized="1" windowWidth="1362" windowHeight="582" activeSheetId="1"/>
    <customWorkbookView name="Giancarlo CALI - Affichage personnalisé" guid="{B5C7C9C1-8C44-41AE-B323-798DEE4DF693}" mergeInterval="0" personalView="1" maximized="1" windowWidth="1362" windowHeight="543" activeSheetId="1"/>
    <customWorkbookView name="Eric MAHIEUX - Affichage personnalisé" guid="{0AD5A112-3007-4EB5-B370-8A6A5536E3AF}" mergeInterval="0" personalView="1" maximized="1" windowWidth="1362" windowHeight="543" activeSheetId="1"/>
    <customWorkbookView name="Adelaide GROS - Affichage personnalisé" guid="{AD182103-47BA-4BD6-8FAB-0569F05CEF97}" mergeInterval="0" personalView="1" maximized="1" windowWidth="1362" windowHeight="543" activeSheetId="1"/>
    <customWorkbookView name="Sebastien GROS - Affichage personnalisé" guid="{08D8D3B7-1529-4874-A98E-E98A8D9F9921}" mergeInterval="0" personalView="1" maximized="1" windowWidth="1362" windowHeight="543" activeSheetId="1"/>
    <customWorkbookView name="Regis CLAPPIER - Visualizzazione personale" guid="{566939CC-5BB6-4AD5-9E33-E7CE58089770}" mergeInterval="0" personalView="1" maximized="1" windowWidth="1916" windowHeight="815" activeSheetId="1"/>
    <customWorkbookView name="Emmanuel TRUTALLI - Visualizzazione personale" guid="{8C7DD989-BDF2-4D55-B9C7-AE671BCB4054}" mergeInterval="0" personalView="1" maximized="1" windowWidth="1662" windowHeight="811" activeSheetId="1"/>
    <customWorkbookView name="Adelaide GROS - Visualizzazione personale" guid="{D6DA32A2-D829-4D60-A32F-1C3434F99BC6}" mergeInterval="0" personalView="1" maximized="1" windowWidth="1676" windowHeight="825" activeSheetId="1"/>
    <customWorkbookView name="Roberto INVERSO - Visualizzazione personale" guid="{EE492F06-3943-4B52-8C26-96BF20DC357D}" mergeInterval="0" personalView="1" maximized="1" windowWidth="1676" windowHeight="825" activeSheetId="1"/>
    <customWorkbookView name="Daniele CHAREUN - Visualizzazione personale" guid="{8FD0291B-A169-45C6-8315-2D1B3E22F96D}" mergeInterval="0" personalView="1" maximized="1" windowWidth="1916" windowHeight="855" activeSheetId="1"/>
    <customWorkbookView name="Ezio BORGOGNO - Visualizzazione personale" guid="{B1ADF8E8-30A1-4C41-A0F8-2A3415185454}" mergeInterval="0" personalView="1" maximized="1" windowWidth="1676" windowHeight="785" activeSheetId="1"/>
    <customWorkbookView name="Emanuele MARRA - Visualizzazione personale" guid="{DB8733A5-8EF1-4C78-8D8C-CD0FB1863DA0}" autoUpdate="1" mergeInterval="5" personalView="1" maximized="1" windowWidth="1916" windowHeight="855" activeSheetId="1" showComments="commIndAndComment"/>
    <customWorkbookView name="Giancarlo CALI - Visualizzazione personale" guid="{294CB196-716B-43E9-A7C8-4861A3F25685}" mergeInterval="0" personalView="1" maximized="1" yWindow="-4" windowWidth="1916" windowHeight="859" activeSheetId="1"/>
    <customWorkbookView name="Sebastien GROS - Visualizzazione personale" guid="{31F5F635-AC11-4411-B0C3-83D053493483}" mergeInterval="0" personalView="1" maximized="1" windowWidth="1676" windowHeight="779" activeSheetId="1" showComments="commIndAndComment"/>
    <customWorkbookView name="Bruno MATTREL - Visualizzazione personale" guid="{F075734E-466E-424D-AAB3-F953E84A0CE4}" mergeInterval="0" personalView="1" maximized="1" windowWidth="1362" windowHeight="582" activeSheetId="1"/>
  </customWorkbookViews>
</workbook>
</file>

<file path=xl/calcChain.xml><?xml version="1.0" encoding="utf-8"?>
<calcChain xmlns="http://schemas.openxmlformats.org/spreadsheetml/2006/main">
  <c r="F7" i="12" l="1"/>
  <c r="F5" i="12" l="1"/>
  <c r="N17" i="12"/>
  <c r="F1" i="12" l="1"/>
  <c r="F33" i="12" l="1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F39" i="12"/>
  <c r="G37" i="12"/>
  <c r="H37" i="12"/>
  <c r="I37" i="12"/>
  <c r="J37" i="12"/>
  <c r="K37" i="12"/>
  <c r="L37" i="12"/>
  <c r="M37" i="12"/>
  <c r="N37" i="12"/>
  <c r="O37" i="12"/>
  <c r="P37" i="12"/>
  <c r="Q37" i="12"/>
  <c r="R37" i="12"/>
  <c r="S37" i="12"/>
  <c r="T37" i="12"/>
  <c r="U37" i="12"/>
  <c r="V37" i="12"/>
  <c r="W37" i="12"/>
  <c r="X37" i="12"/>
  <c r="Y37" i="12"/>
  <c r="Z37" i="12"/>
  <c r="AA37" i="12"/>
  <c r="AB37" i="12"/>
  <c r="AC37" i="12"/>
  <c r="AD37" i="12"/>
  <c r="AE37" i="12"/>
  <c r="AF37" i="12"/>
  <c r="AG37" i="12"/>
  <c r="AH37" i="12"/>
  <c r="AI37" i="12"/>
  <c r="F37" i="12"/>
  <c r="G35" i="12"/>
  <c r="H35" i="12"/>
  <c r="I35" i="12"/>
  <c r="J35" i="12"/>
  <c r="K35" i="12"/>
  <c r="L35" i="12"/>
  <c r="M35" i="12"/>
  <c r="N35" i="12"/>
  <c r="O35" i="12"/>
  <c r="P35" i="12"/>
  <c r="Q35" i="12"/>
  <c r="R35" i="12"/>
  <c r="S35" i="12"/>
  <c r="T35" i="12"/>
  <c r="U35" i="12"/>
  <c r="V35" i="12"/>
  <c r="W35" i="12"/>
  <c r="X35" i="12"/>
  <c r="Y35" i="12"/>
  <c r="Z35" i="12"/>
  <c r="AA35" i="12"/>
  <c r="AB35" i="12"/>
  <c r="AC35" i="12"/>
  <c r="AD35" i="12"/>
  <c r="AE35" i="12"/>
  <c r="AF35" i="12"/>
  <c r="AG35" i="12"/>
  <c r="AH35" i="12"/>
  <c r="AI35" i="12"/>
  <c r="AJ35" i="12"/>
  <c r="F35" i="12"/>
  <c r="G33" i="12"/>
  <c r="H33" i="12"/>
  <c r="I33" i="12"/>
  <c r="J33" i="12"/>
  <c r="K33" i="12"/>
  <c r="L33" i="12"/>
  <c r="M33" i="12"/>
  <c r="N33" i="12"/>
  <c r="O33" i="12"/>
  <c r="P33" i="12"/>
  <c r="Q33" i="12"/>
  <c r="R33" i="12"/>
  <c r="S33" i="12"/>
  <c r="T33" i="12"/>
  <c r="U33" i="12"/>
  <c r="V33" i="12"/>
  <c r="W33" i="12"/>
  <c r="X33" i="12"/>
  <c r="Y33" i="12"/>
  <c r="Z33" i="12"/>
  <c r="AA33" i="12"/>
  <c r="AB33" i="12"/>
  <c r="AC33" i="12"/>
  <c r="AD33" i="12"/>
  <c r="AE33" i="12"/>
  <c r="AF33" i="12"/>
  <c r="AG33" i="12"/>
  <c r="AH33" i="12"/>
  <c r="AI33" i="12"/>
  <c r="G31" i="12"/>
  <c r="H31" i="12"/>
  <c r="I31" i="12"/>
  <c r="J31" i="12"/>
  <c r="K31" i="12"/>
  <c r="L31" i="12"/>
  <c r="M31" i="12"/>
  <c r="N31" i="12"/>
  <c r="O31" i="12"/>
  <c r="P31" i="12"/>
  <c r="Q31" i="12"/>
  <c r="R31" i="12"/>
  <c r="S31" i="12"/>
  <c r="T31" i="12"/>
  <c r="U31" i="12"/>
  <c r="V31" i="12"/>
  <c r="W31" i="12"/>
  <c r="X31" i="12"/>
  <c r="Y31" i="12"/>
  <c r="Z31" i="12"/>
  <c r="AA31" i="12"/>
  <c r="AB31" i="12"/>
  <c r="AC31" i="12"/>
  <c r="AD31" i="12"/>
  <c r="AE31" i="12"/>
  <c r="AF31" i="12"/>
  <c r="AG31" i="12"/>
  <c r="AH31" i="12"/>
  <c r="AI31" i="12"/>
  <c r="AJ31" i="12"/>
  <c r="F31" i="12"/>
  <c r="G29" i="12"/>
  <c r="H29" i="12"/>
  <c r="I29" i="12"/>
  <c r="J29" i="12"/>
  <c r="K29" i="12"/>
  <c r="L29" i="12"/>
  <c r="M29" i="12"/>
  <c r="N29" i="12"/>
  <c r="O29" i="12"/>
  <c r="P29" i="12"/>
  <c r="Q29" i="12"/>
  <c r="R29" i="12"/>
  <c r="S29" i="12"/>
  <c r="T29" i="12"/>
  <c r="U29" i="12"/>
  <c r="V29" i="12"/>
  <c r="W29" i="12"/>
  <c r="X29" i="12"/>
  <c r="Y29" i="12"/>
  <c r="Z29" i="12"/>
  <c r="AA29" i="12"/>
  <c r="AB29" i="12"/>
  <c r="AC29" i="12"/>
  <c r="AD29" i="12"/>
  <c r="AE29" i="12"/>
  <c r="AF29" i="12"/>
  <c r="AG29" i="12"/>
  <c r="AH29" i="12"/>
  <c r="AI29" i="12"/>
  <c r="AJ29" i="12"/>
  <c r="F29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F27" i="12"/>
  <c r="G25" i="12"/>
  <c r="H25" i="12"/>
  <c r="I25" i="12"/>
  <c r="J25" i="12"/>
  <c r="K25" i="12"/>
  <c r="L25" i="12"/>
  <c r="M25" i="12"/>
  <c r="N25" i="12"/>
  <c r="O25" i="12"/>
  <c r="P25" i="12"/>
  <c r="Q25" i="12"/>
  <c r="R25" i="12"/>
  <c r="S25" i="12"/>
  <c r="T25" i="12"/>
  <c r="U25" i="12"/>
  <c r="V25" i="12"/>
  <c r="W25" i="12"/>
  <c r="X25" i="12"/>
  <c r="Y25" i="12"/>
  <c r="Z25" i="12"/>
  <c r="AA25" i="12"/>
  <c r="AB25" i="12"/>
  <c r="AC25" i="12"/>
  <c r="AD25" i="12"/>
  <c r="AE25" i="12"/>
  <c r="AF25" i="12"/>
  <c r="AG25" i="12"/>
  <c r="AH25" i="12"/>
  <c r="AI25" i="12"/>
  <c r="AJ25" i="12"/>
  <c r="F25" i="12"/>
  <c r="G23" i="12"/>
  <c r="H23" i="12"/>
  <c r="I23" i="12"/>
  <c r="J23" i="12"/>
  <c r="K23" i="12"/>
  <c r="L23" i="12"/>
  <c r="M23" i="12"/>
  <c r="N23" i="12"/>
  <c r="O23" i="12"/>
  <c r="P23" i="12"/>
  <c r="Q23" i="12"/>
  <c r="R23" i="12"/>
  <c r="S23" i="12"/>
  <c r="T23" i="12"/>
  <c r="U23" i="12"/>
  <c r="V23" i="12"/>
  <c r="W23" i="12"/>
  <c r="X23" i="12"/>
  <c r="Y23" i="12"/>
  <c r="Z23" i="12"/>
  <c r="AA23" i="12"/>
  <c r="AB23" i="12"/>
  <c r="AC23" i="12"/>
  <c r="AD23" i="12"/>
  <c r="AE23" i="12"/>
  <c r="AF23" i="12"/>
  <c r="AG23" i="12"/>
  <c r="AH23" i="12"/>
  <c r="AI23" i="12"/>
  <c r="F23" i="12"/>
  <c r="G21" i="12"/>
  <c r="H21" i="12"/>
  <c r="I21" i="12"/>
  <c r="J21" i="12"/>
  <c r="K21" i="12"/>
  <c r="L21" i="12"/>
  <c r="M21" i="12"/>
  <c r="N21" i="12"/>
  <c r="O21" i="12"/>
  <c r="P21" i="12"/>
  <c r="Q21" i="12"/>
  <c r="R21" i="12"/>
  <c r="S21" i="12"/>
  <c r="T21" i="12"/>
  <c r="U21" i="12"/>
  <c r="V21" i="12"/>
  <c r="W21" i="12"/>
  <c r="X21" i="12"/>
  <c r="Y21" i="12"/>
  <c r="Z21" i="12"/>
  <c r="AA21" i="12"/>
  <c r="AB21" i="12"/>
  <c r="AC21" i="12"/>
  <c r="AD21" i="12"/>
  <c r="AE21" i="12"/>
  <c r="AF21" i="12"/>
  <c r="AG21" i="12"/>
  <c r="AH21" i="12"/>
  <c r="AI21" i="12"/>
  <c r="AJ21" i="12"/>
  <c r="F21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F19" i="12"/>
  <c r="G17" i="12"/>
  <c r="H17" i="12"/>
  <c r="I17" i="12"/>
  <c r="J17" i="12"/>
  <c r="K17" i="12"/>
  <c r="L17" i="12"/>
  <c r="M17" i="12"/>
  <c r="O17" i="12"/>
  <c r="P17" i="12"/>
  <c r="Q17" i="12"/>
  <c r="R17" i="12"/>
  <c r="S17" i="12"/>
  <c r="T17" i="12"/>
  <c r="U17" i="12"/>
  <c r="V17" i="12"/>
  <c r="W17" i="12"/>
  <c r="X17" i="12"/>
  <c r="Y17" i="12"/>
  <c r="Z17" i="12"/>
  <c r="AA17" i="12"/>
  <c r="AB17" i="12"/>
  <c r="AC17" i="12"/>
  <c r="AD17" i="12"/>
  <c r="AE17" i="12"/>
  <c r="AF17" i="12"/>
  <c r="AG17" i="12"/>
  <c r="AH17" i="12"/>
  <c r="AI17" i="12"/>
  <c r="AJ17" i="12"/>
  <c r="F17" i="12"/>
  <c r="AL35" i="12" l="1"/>
  <c r="AK35" i="12" s="1"/>
  <c r="O12" i="12" s="1"/>
  <c r="AL39" i="12"/>
  <c r="AK39" i="12" s="1"/>
  <c r="Q12" i="12" s="1"/>
  <c r="AL37" i="12"/>
  <c r="AK37" i="12" s="1"/>
  <c r="P12" i="12" s="1"/>
  <c r="AL33" i="12"/>
  <c r="AK33" i="12" s="1"/>
  <c r="N12" i="12" s="1"/>
  <c r="AL31" i="12"/>
  <c r="AK31" i="12" s="1"/>
  <c r="M12" i="12" s="1"/>
  <c r="AL29" i="12"/>
  <c r="AK29" i="12" s="1"/>
  <c r="L12" i="12" s="1"/>
  <c r="AL27" i="12"/>
  <c r="AK27" i="12" s="1"/>
  <c r="K12" i="12" s="1"/>
  <c r="AL25" i="12"/>
  <c r="AK25" i="12" s="1"/>
  <c r="J12" i="12" s="1"/>
  <c r="AL21" i="12"/>
  <c r="AK21" i="12" s="1"/>
  <c r="H12" i="12" s="1"/>
  <c r="AL23" i="12"/>
  <c r="AK23" i="12" s="1"/>
  <c r="I12" i="12" s="1"/>
  <c r="AL19" i="12"/>
  <c r="AK19" i="12" s="1"/>
  <c r="G12" i="12" s="1"/>
  <c r="AL17" i="12"/>
  <c r="AK17" i="12" s="1"/>
  <c r="F12" i="12" s="1"/>
  <c r="J11" i="12"/>
  <c r="Q11" i="12"/>
  <c r="O11" i="12"/>
  <c r="F11" i="12"/>
  <c r="L11" i="12"/>
  <c r="I11" i="12"/>
  <c r="K11" i="12"/>
  <c r="G11" i="12"/>
  <c r="P11" i="12"/>
  <c r="N11" i="12"/>
  <c r="M11" i="12"/>
  <c r="H11" i="12"/>
  <c r="G2" i="12" l="1"/>
  <c r="H2" i="12"/>
  <c r="I2" i="12"/>
  <c r="J2" i="12"/>
  <c r="K2" i="12"/>
  <c r="L2" i="12"/>
  <c r="M2" i="12"/>
  <c r="N2" i="12"/>
  <c r="O2" i="12"/>
  <c r="P2" i="12"/>
  <c r="Q2" i="12"/>
  <c r="R2" i="12"/>
  <c r="S2" i="12"/>
  <c r="T2" i="12"/>
  <c r="U2" i="12"/>
  <c r="V2" i="12"/>
  <c r="W2" i="12"/>
  <c r="X2" i="12"/>
  <c r="Y2" i="12"/>
  <c r="Z2" i="12"/>
  <c r="AA2" i="12"/>
  <c r="AB2" i="12"/>
  <c r="AC2" i="12"/>
  <c r="AD2" i="12"/>
  <c r="AE2" i="12"/>
  <c r="AF2" i="12"/>
  <c r="AG2" i="12"/>
  <c r="AH2" i="12"/>
  <c r="AI2" i="12"/>
  <c r="AJ2" i="12"/>
  <c r="AK2" i="12"/>
  <c r="AL2" i="12"/>
  <c r="AM2" i="12"/>
  <c r="AN2" i="12"/>
  <c r="AO2" i="12"/>
  <c r="AP2" i="12"/>
  <c r="AQ2" i="12"/>
  <c r="AR2" i="12"/>
  <c r="AS2" i="12"/>
  <c r="AT2" i="12"/>
  <c r="AU2" i="12"/>
  <c r="AV2" i="12"/>
  <c r="AW2" i="12"/>
  <c r="AX2" i="12"/>
  <c r="AY2" i="12"/>
  <c r="AZ2" i="12"/>
  <c r="BA2" i="12"/>
  <c r="BB2" i="12"/>
  <c r="BC2" i="12"/>
  <c r="BD2" i="12"/>
  <c r="BE2" i="12"/>
  <c r="BF2" i="12"/>
  <c r="BG2" i="12"/>
  <c r="BH2" i="12"/>
  <c r="BI2" i="12"/>
  <c r="BJ2" i="12"/>
  <c r="BK2" i="12"/>
  <c r="BL2" i="12"/>
  <c r="BM2" i="12"/>
  <c r="BN2" i="12"/>
  <c r="BO2" i="12"/>
  <c r="BP2" i="12"/>
  <c r="BQ2" i="12"/>
  <c r="BR2" i="12"/>
  <c r="BS2" i="12"/>
  <c r="F2" i="12"/>
  <c r="H1" i="12"/>
  <c r="I1" i="12"/>
  <c r="J1" i="12"/>
  <c r="K1" i="12"/>
  <c r="L1" i="12"/>
  <c r="M1" i="12"/>
  <c r="N1" i="12"/>
  <c r="O1" i="12"/>
  <c r="P1" i="12"/>
  <c r="Q1" i="12"/>
  <c r="R1" i="12"/>
  <c r="S1" i="12"/>
  <c r="T1" i="12"/>
  <c r="U1" i="12"/>
  <c r="V1" i="12"/>
  <c r="W1" i="12"/>
  <c r="X1" i="12"/>
  <c r="Y1" i="12"/>
  <c r="Z1" i="12"/>
  <c r="AA1" i="12"/>
  <c r="AB1" i="12"/>
  <c r="AC1" i="12"/>
  <c r="AD1" i="12"/>
  <c r="AE1" i="12"/>
  <c r="AF1" i="12"/>
  <c r="AG1" i="12"/>
  <c r="AH1" i="12"/>
  <c r="AI1" i="12"/>
  <c r="AJ1" i="12"/>
  <c r="AK1" i="12"/>
  <c r="AL1" i="12"/>
  <c r="AM1" i="12"/>
  <c r="AN1" i="12"/>
  <c r="AO1" i="12"/>
  <c r="AP1" i="12"/>
  <c r="AQ1" i="12"/>
  <c r="AR1" i="12"/>
  <c r="AS1" i="12"/>
  <c r="AT1" i="12"/>
  <c r="AU1" i="12"/>
  <c r="AV1" i="12"/>
  <c r="AW1" i="12"/>
  <c r="AX1" i="12"/>
  <c r="AY1" i="12"/>
  <c r="AZ1" i="12"/>
  <c r="BA1" i="12"/>
  <c r="BB1" i="12"/>
  <c r="BC1" i="12"/>
  <c r="BD1" i="12"/>
  <c r="BE1" i="12"/>
  <c r="BF1" i="12"/>
  <c r="BG1" i="12"/>
  <c r="BH1" i="12"/>
  <c r="BI1" i="12"/>
  <c r="BJ1" i="12"/>
  <c r="BK1" i="12"/>
  <c r="BL1" i="12"/>
  <c r="BM1" i="12"/>
  <c r="BN1" i="12"/>
  <c r="BO1" i="12"/>
  <c r="BP1" i="12"/>
  <c r="BQ1" i="12"/>
  <c r="BR1" i="12"/>
  <c r="BS1" i="12"/>
  <c r="G1" i="12"/>
  <c r="G3" i="12"/>
  <c r="F41" i="12" l="1"/>
  <c r="AJ42" i="12"/>
  <c r="AJ44" i="12" s="1"/>
  <c r="G7" i="12"/>
  <c r="G5" i="12" s="1"/>
  <c r="R4" i="12"/>
  <c r="AJ43" i="12" l="1"/>
  <c r="H7" i="12"/>
  <c r="S11" i="12"/>
  <c r="F42" i="12"/>
  <c r="F44" i="12" s="1"/>
  <c r="F4" i="12"/>
  <c r="G41" i="12"/>
  <c r="H41" i="12" s="1"/>
  <c r="I41" i="12" s="1"/>
  <c r="G6" i="12" l="1"/>
  <c r="G4" i="12"/>
  <c r="F6" i="12"/>
  <c r="F43" i="12"/>
  <c r="H42" i="12"/>
  <c r="H44" i="12" s="1"/>
  <c r="G42" i="12"/>
  <c r="G44" i="12" s="1"/>
  <c r="J41" i="12"/>
  <c r="I42" i="12"/>
  <c r="I44" i="12" s="1"/>
  <c r="I7" i="12"/>
  <c r="I5" i="12" s="1"/>
  <c r="H5" i="12"/>
  <c r="H6" i="12" l="1"/>
  <c r="H4" i="12"/>
  <c r="I6" i="12"/>
  <c r="I4" i="12"/>
  <c r="H43" i="12"/>
  <c r="I43" i="12"/>
  <c r="G43" i="12"/>
  <c r="K41" i="12"/>
  <c r="J42" i="12"/>
  <c r="J44" i="12" s="1"/>
  <c r="J7" i="12"/>
  <c r="J5" i="12" s="1"/>
  <c r="J4" i="12" s="1"/>
  <c r="J6" i="12" l="1"/>
  <c r="J43" i="12"/>
  <c r="K7" i="12"/>
  <c r="L41" i="12"/>
  <c r="K42" i="12"/>
  <c r="K44" i="12" s="1"/>
  <c r="K43" i="12" l="1"/>
  <c r="M41" i="12"/>
  <c r="L42" i="12"/>
  <c r="L44" i="12" s="1"/>
  <c r="L7" i="12"/>
  <c r="L5" i="12" s="1"/>
  <c r="L4" i="12" s="1"/>
  <c r="K5" i="12"/>
  <c r="K4" i="12" s="1"/>
  <c r="L6" i="12" l="1"/>
  <c r="N5" i="12"/>
  <c r="O5" i="12" s="1"/>
  <c r="K6" i="12"/>
  <c r="L43" i="12"/>
  <c r="N41" i="12"/>
  <c r="M42" i="12"/>
  <c r="M44" i="12" s="1"/>
  <c r="O6" i="12" l="1"/>
  <c r="M43" i="12"/>
  <c r="O41" i="12"/>
  <c r="N42" i="12"/>
  <c r="N44" i="12" s="1"/>
  <c r="N43" i="12" l="1"/>
  <c r="P41" i="12"/>
  <c r="O42" i="12"/>
  <c r="O44" i="12" s="1"/>
  <c r="O43" i="12" l="1"/>
  <c r="Q41" i="12"/>
  <c r="P42" i="12"/>
  <c r="P44" i="12" s="1"/>
  <c r="P43" i="12" l="1"/>
  <c r="R41" i="12"/>
  <c r="Q42" i="12"/>
  <c r="Q44" i="12" s="1"/>
  <c r="Q43" i="12" l="1"/>
  <c r="S41" i="12"/>
  <c r="R42" i="12"/>
  <c r="R44" i="12" s="1"/>
  <c r="R43" i="12" l="1"/>
  <c r="T41" i="12"/>
  <c r="S42" i="12"/>
  <c r="S44" i="12" s="1"/>
  <c r="S43" i="12" l="1"/>
  <c r="U41" i="12"/>
  <c r="T42" i="12"/>
  <c r="T44" i="12" s="1"/>
  <c r="T43" i="12" l="1"/>
  <c r="V41" i="12"/>
  <c r="U42" i="12"/>
  <c r="U44" i="12" s="1"/>
  <c r="U43" i="12" l="1"/>
  <c r="W41" i="12"/>
  <c r="V42" i="12"/>
  <c r="V44" i="12" s="1"/>
  <c r="V43" i="12" l="1"/>
  <c r="X41" i="12"/>
  <c r="W42" i="12"/>
  <c r="W44" i="12" s="1"/>
  <c r="W43" i="12" l="1"/>
  <c r="Y41" i="12"/>
  <c r="X42" i="12"/>
  <c r="X44" i="12" s="1"/>
  <c r="X43" i="12" l="1"/>
  <c r="Z41" i="12"/>
  <c r="Y42" i="12"/>
  <c r="Y44" i="12" s="1"/>
  <c r="Y43" i="12" l="1"/>
  <c r="AA41" i="12"/>
  <c r="Z42" i="12"/>
  <c r="Z44" i="12" s="1"/>
  <c r="Z43" i="12" l="1"/>
  <c r="AB41" i="12"/>
  <c r="AA42" i="12"/>
  <c r="AA44" i="12" s="1"/>
  <c r="AA43" i="12" l="1"/>
  <c r="AC41" i="12"/>
  <c r="AB42" i="12"/>
  <c r="AB44" i="12" s="1"/>
  <c r="AB43" i="12" l="1"/>
  <c r="AD41" i="12"/>
  <c r="AC42" i="12"/>
  <c r="AC44" i="12" s="1"/>
  <c r="AC43" i="12" l="1"/>
  <c r="AE41" i="12"/>
  <c r="AD42" i="12"/>
  <c r="AD44" i="12" s="1"/>
  <c r="AD43" i="12" l="1"/>
  <c r="AF41" i="12"/>
  <c r="AE42" i="12"/>
  <c r="AE44" i="12" s="1"/>
  <c r="AE43" i="12" l="1"/>
  <c r="AG41" i="12"/>
  <c r="AF42" i="12"/>
  <c r="AF44" i="12" s="1"/>
  <c r="AF43" i="12" l="1"/>
  <c r="AH41" i="12"/>
  <c r="AG42" i="12"/>
  <c r="AG44" i="12" s="1"/>
  <c r="AG43" i="12" l="1"/>
  <c r="AI41" i="12"/>
  <c r="AH42" i="12"/>
  <c r="AH44" i="12" s="1"/>
  <c r="AH43" i="12" l="1"/>
  <c r="AJ41" i="12"/>
  <c r="AI42" i="12"/>
  <c r="AL42" i="12" l="1"/>
  <c r="AI44" i="12"/>
  <c r="AI43" i="12"/>
</calcChain>
</file>

<file path=xl/sharedStrings.xml><?xml version="1.0" encoding="utf-8"?>
<sst xmlns="http://schemas.openxmlformats.org/spreadsheetml/2006/main" count="70" uniqueCount="69">
  <si>
    <t>Nombre de personnes</t>
  </si>
  <si>
    <t>Heures:  Entrée/Sortie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</si>
  <si>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</si>
  <si>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</si>
  <si>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</si>
  <si>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</si>
  <si>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</si>
  <si>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</si>
  <si>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</si>
  <si>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</si>
  <si>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</si>
  <si>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</si>
  <si>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</si>
  <si>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</si>
  <si>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</si>
  <si>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</si>
  <si>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</si>
  <si>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</si>
  <si>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</si>
  <si>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</si>
  <si>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</si>
  <si>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</si>
  <si>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</si>
  <si>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</si>
  <si>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</si>
  <si>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</si>
  <si>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</si>
  <si>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</si>
  <si>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</si>
  <si>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</si>
  <si>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</si>
  <si>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</si>
  <si>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</si>
  <si>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</si>
  <si>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</si>
  <si>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</si>
  <si>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</si>
  <si>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</si>
  <si>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</si>
  <si>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</si>
  <si>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</si>
  <si>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</si>
  <si>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</si>
  <si>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</si>
  <si>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</si>
  <si>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</si>
  <si>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</si>
  <si>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</si>
  <si>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</si>
  <si>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</si>
  <si>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</si>
  <si>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</si>
  <si>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</si>
  <si>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</si>
  <si>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Date</t>
  </si>
  <si>
    <t>Mois</t>
  </si>
  <si>
    <t>TOTAL / Année</t>
  </si>
  <si>
    <t>total</t>
  </si>
  <si>
    <t>Moy. Nb. Intervenants</t>
  </si>
  <si>
    <t>=SE.ERRORE(F5/((MAX(SCARTO(stattunnel!$B$1;CONFRONTA(Bd!F$7;stattunnel!$A$1:$A$730;0);0;1;31))-SCARTO(stattunnel!$B$1;CONFRONTA(Bd!F$7;stattunnel!$A$1:$A$730;0);0))*24);"")</t>
  </si>
  <si>
    <t>total interv</t>
  </si>
  <si>
    <t>Moy interv semaine</t>
  </si>
  <si>
    <t>Nb total de mouvements</t>
  </si>
  <si>
    <t>total interventions</t>
  </si>
  <si>
    <t xml:space="preserve">Nb. Interventions </t>
  </si>
  <si>
    <t>Nb personnes / (heures / jour)</t>
  </si>
  <si>
    <t>Moy. d'interventions / jour</t>
  </si>
  <si>
    <t>Interventions Théorique / semaines</t>
  </si>
  <si>
    <t>Interventions Théorique /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</si>
</sst>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409]d\-mmm;@"/>
    <numFmt numFmtId="166" formatCode="[$-410]mmmm\-yy;@"/>
    <numFmt numFmtId="167" formatCode="[$-F400]h:mm:ss\ AM/PM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164" fontId="0" fillId="0" borderId="22" xfId="0" applyNumberFormat="1" applyBorder="1" applyAlignment="1" applyProtection="1">
      <alignment horizontal="center" vertical="center"/>
    </xf>
    <xf numFmtId="164" fontId="0" fillId="0" borderId="3" xfId="0" applyNumberFormat="1" applyBorder="1" applyAlignment="1" applyProtection="1">
      <alignment horizontal="center" vertical="center"/>
    </xf>
    <xf numFmtId="164" fontId="0" fillId="0" borderId="23" xfId="0" applyNumberFormat="1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164" fontId="0" fillId="0" borderId="13" xfId="0" applyNumberFormat="1" applyBorder="1" applyAlignment="1" applyProtection="1">
      <alignment horizontal="center" vertical="center"/>
    </xf>
    <xf numFmtId="164" fontId="0" fillId="0" borderId="8" xfId="0" applyNumberFormat="1" applyBorder="1" applyAlignment="1" applyProtection="1">
      <alignment horizontal="center" vertical="center"/>
    </xf>
    <xf numFmtId="164" fontId="0" fillId="0" borderId="14" xfId="0" applyNumberFormat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3" xfId="0" applyBorder="1"/>
    <xf numFmtId="0" fontId="0" fillId="2" borderId="3" xfId="0" applyFill="1" applyBorder="1" applyAlignment="1" applyProtection="1">
      <alignment horizontal="center" vertical="center"/>
    </xf>
    <xf numFmtId="0" fontId="0" fillId="17" borderId="0" xfId="0" applyFill="1"/>
    <xf numFmtId="0" fontId="0" fillId="15" borderId="11" xfId="0" applyFill="1" applyBorder="1" applyAlignment="1">
      <alignment horizontal="center" vertical="center"/>
    </xf>
    <xf numFmtId="16" fontId="2" fillId="17" borderId="8" xfId="0" applyNumberFormat="1" applyFont="1" applyFill="1" applyBorder="1" applyAlignment="1">
      <alignment horizontal="center" vertical="center"/>
    </xf>
    <xf numFmtId="165" fontId="2" fillId="17" borderId="13" xfId="0" applyNumberFormat="1" applyFont="1" applyFill="1" applyBorder="1" applyAlignment="1">
      <alignment horizontal="center" vertical="center"/>
    </xf>
    <xf numFmtId="16" fontId="2" fillId="17" borderId="14" xfId="0" applyNumberFormat="1" applyFont="1" applyFill="1" applyBorder="1" applyAlignment="1">
      <alignment horizontal="center" vertical="center"/>
    </xf>
    <xf numFmtId="1" fontId="2" fillId="17" borderId="22" xfId="0" applyNumberFormat="1" applyFont="1" applyFill="1" applyBorder="1" applyAlignment="1">
      <alignment horizontal="center" vertical="center"/>
    </xf>
    <xf numFmtId="49" fontId="0" fillId="0" borderId="0" xfId="0" applyNumberFormat="1" applyBorder="1" applyAlignment="1"/>
    <xf numFmtId="1" fontId="2" fillId="18" borderId="2" xfId="0" applyNumberFormat="1" applyFont="1" applyFill="1" applyBorder="1" applyAlignment="1">
      <alignment horizontal="center" vertical="center"/>
    </xf>
    <xf numFmtId="1" fontId="4" fillId="14" borderId="0" xfId="0" applyNumberFormat="1" applyFont="1" applyFill="1" applyAlignment="1">
      <alignment horizontal="center" vertical="center"/>
    </xf>
    <xf numFmtId="166" fontId="2" fillId="18" borderId="2" xfId="0" applyNumberFormat="1" applyFont="1" applyFill="1" applyBorder="1" applyAlignment="1">
      <alignment horizontal="center" vertical="center"/>
    </xf>
    <xf numFmtId="166" fontId="2" fillId="18" borderId="3" xfId="0" applyNumberFormat="1" applyFont="1" applyFill="1" applyBorder="1" applyAlignment="1">
      <alignment horizontal="center" vertical="center"/>
    </xf>
    <xf numFmtId="166" fontId="5" fillId="18" borderId="2" xfId="0" applyNumberFormat="1" applyFont="1" applyFill="1" applyBorder="1" applyAlignment="1">
      <alignment horizontal="center" vertical="center"/>
    </xf>
    <xf numFmtId="166" fontId="5" fillId="18" borderId="3" xfId="0" applyNumberFormat="1" applyFont="1" applyFill="1" applyBorder="1" applyAlignment="1">
      <alignment horizontal="center" vertical="center"/>
    </xf>
    <xf numFmtId="14" fontId="6" fillId="11" borderId="3" xfId="0" applyNumberFormat="1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14" fontId="6" fillId="7" borderId="3" xfId="0" applyNumberFormat="1" applyFont="1" applyFill="1" applyBorder="1" applyAlignment="1">
      <alignment horizontal="center" vertical="center"/>
    </xf>
    <xf numFmtId="14" fontId="6" fillId="8" borderId="3" xfId="0" applyNumberFormat="1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4" fontId="6" fillId="6" borderId="3" xfId="0" applyNumberFormat="1" applyFont="1" applyFill="1" applyBorder="1" applyAlignment="1">
      <alignment horizontal="center" vertical="center"/>
    </xf>
    <xf numFmtId="14" fontId="6" fillId="12" borderId="3" xfId="0" applyNumberFormat="1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horizontal="center" vertical="center"/>
    </xf>
    <xf numFmtId="14" fontId="6" fillId="5" borderId="3" xfId="0" applyNumberFormat="1" applyFont="1" applyFill="1" applyBorder="1" applyAlignment="1">
      <alignment horizontal="center" vertical="center"/>
    </xf>
    <xf numFmtId="14" fontId="6" fillId="13" borderId="3" xfId="0" applyNumberFormat="1" applyFont="1" applyFill="1" applyBorder="1" applyAlignment="1">
      <alignment horizontal="center" vertical="center"/>
    </xf>
    <xf numFmtId="14" fontId="6" fillId="14" borderId="3" xfId="0" applyNumberFormat="1" applyFont="1" applyFill="1" applyBorder="1" applyAlignment="1">
      <alignment horizontal="center" vertical="center"/>
    </xf>
    <xf numFmtId="14" fontId="6" fillId="15" borderId="3" xfId="0" applyNumberFormat="1" applyFont="1" applyFill="1" applyBorder="1" applyAlignment="1">
      <alignment horizontal="center" vertical="center"/>
    </xf>
    <xf numFmtId="14" fontId="6" fillId="4" borderId="3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14" fontId="6" fillId="16" borderId="3" xfId="0" applyNumberFormat="1" applyFont="1" applyFill="1" applyBorder="1" applyAlignment="1">
      <alignment horizontal="center" vertical="center"/>
    </xf>
    <xf numFmtId="14" fontId="6" fillId="9" borderId="3" xfId="0" applyNumberFormat="1" applyFont="1" applyFill="1" applyBorder="1" applyAlignment="1">
      <alignment horizontal="center" vertical="center"/>
    </xf>
    <xf numFmtId="1" fontId="4" fillId="14" borderId="0" xfId="0" applyNumberFormat="1" applyFont="1" applyFill="1" applyAlignment="1">
      <alignment horizontal="center"/>
    </xf>
    <xf numFmtId="14" fontId="6" fillId="9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ill="1"/>
    <xf numFmtId="14" fontId="0" fillId="0" borderId="0" xfId="0" applyNumberFormat="1" applyBorder="1" applyAlignment="1" applyProtection="1">
      <alignment horizontal="center" vertical="center"/>
    </xf>
    <xf numFmtId="0" fontId="0" fillId="14" borderId="0" xfId="0" applyFill="1"/>
    <xf numFmtId="1" fontId="0" fillId="0" borderId="0" xfId="0" applyNumberFormat="1" applyFill="1" applyBorder="1"/>
    <xf numFmtId="0" fontId="0" fillId="0" borderId="0" xfId="0" applyFill="1" applyBorder="1"/>
    <xf numFmtId="1" fontId="0" fillId="0" borderId="0" xfId="0" applyNumberFormat="1"/>
    <xf numFmtId="167" fontId="0" fillId="15" borderId="11" xfId="0" applyNumberFormat="1" applyFill="1" applyBorder="1" applyAlignment="1">
      <alignment horizontal="center" vertical="center"/>
    </xf>
    <xf numFmtId="0" fontId="6" fillId="9" borderId="2" xfId="0" applyNumberFormat="1" applyFont="1" applyFill="1" applyBorder="1" applyAlignment="1">
      <alignment horizontal="center" vertical="center"/>
    </xf>
    <xf numFmtId="14" fontId="6" fillId="19" borderId="3" xfId="0" applyNumberFormat="1" applyFont="1" applyFill="1" applyBorder="1"/>
    <xf numFmtId="164" fontId="0" fillId="0" borderId="0" xfId="0" applyNumberFormat="1"/>
    <xf numFmtId="0" fontId="0" fillId="19" borderId="3" xfId="0" applyNumberFormat="1" applyFill="1" applyBorder="1" applyAlignment="1">
      <alignment horizontal="center" vertical="center"/>
    </xf>
    <xf numFmtId="1" fontId="0" fillId="19" borderId="3" xfId="0" applyNumberForma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</xf>
    <xf numFmtId="164" fontId="0" fillId="0" borderId="2" xfId="0" applyNumberFormat="1" applyBorder="1" applyAlignment="1" applyProtection="1">
      <alignment horizontal="center" vertical="center"/>
    </xf>
    <xf numFmtId="49" fontId="0" fillId="0" borderId="0" xfId="0" applyNumberFormat="1"/>
    <xf numFmtId="167" fontId="0" fillId="0" borderId="0" xfId="0" applyNumberFormat="1"/>
    <xf numFmtId="0" fontId="0" fillId="0" borderId="0" xfId="0" applyNumberFormat="1"/>
    <xf numFmtId="0" fontId="0" fillId="18" borderId="0" xfId="0" applyFill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" fontId="2" fillId="17" borderId="3" xfId="0" applyNumberFormat="1" applyFont="1" applyFill="1" applyBorder="1" applyAlignment="1">
      <alignment horizontal="center" vertical="center"/>
    </xf>
    <xf numFmtId="1" fontId="2" fillId="17" borderId="23" xfId="0" applyNumberFormat="1" applyFont="1" applyFill="1" applyBorder="1" applyAlignment="1">
      <alignment horizontal="center" vertical="center"/>
    </xf>
    <xf numFmtId="1" fontId="2" fillId="17" borderId="18" xfId="0" applyNumberFormat="1" applyFont="1" applyFill="1" applyBorder="1" applyAlignment="1">
      <alignment horizontal="center" vertical="center"/>
    </xf>
    <xf numFmtId="1" fontId="2" fillId="17" borderId="1" xfId="0" applyNumberFormat="1" applyFont="1" applyFill="1" applyBorder="1" applyAlignment="1">
      <alignment horizontal="center" vertical="center"/>
    </xf>
    <xf numFmtId="1" fontId="2" fillId="17" borderId="17" xfId="0" applyNumberFormat="1" applyFont="1" applyFill="1" applyBorder="1" applyAlignment="1">
      <alignment horizontal="center" vertical="center"/>
    </xf>
    <xf numFmtId="1" fontId="0" fillId="17" borderId="11" xfId="0" applyNumberFormat="1" applyFill="1" applyBorder="1" applyAlignment="1">
      <alignment horizontal="center"/>
    </xf>
    <xf numFmtId="1" fontId="0" fillId="17" borderId="15" xfId="0" applyNumberFormat="1" applyFill="1" applyBorder="1" applyAlignment="1">
      <alignment horizontal="center"/>
    </xf>
    <xf numFmtId="1" fontId="0" fillId="17" borderId="12" xfId="0" applyNumberFormat="1" applyFill="1" applyBorder="1" applyAlignment="1">
      <alignment horizontal="center"/>
    </xf>
    <xf numFmtId="1" fontId="0" fillId="13" borderId="0" xfId="0" applyNumberFormat="1" applyFill="1" applyAlignment="1">
      <alignment horizontal="center" vertical="center"/>
    </xf>
    <xf numFmtId="1" fontId="2" fillId="18" borderId="3" xfId="0" applyNumberFormat="1" applyFont="1" applyFill="1" applyBorder="1" applyAlignment="1">
      <alignment horizontal="center" vertical="center"/>
    </xf>
    <xf numFmtId="20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164" fontId="0" fillId="0" borderId="25" xfId="0" applyNumberFormat="1" applyBorder="1" applyAlignment="1" applyProtection="1">
      <alignment horizontal="center" vertical="center"/>
    </xf>
    <xf numFmtId="14" fontId="0" fillId="0" borderId="21" xfId="0" applyNumberFormat="1" applyFill="1" applyBorder="1" applyAlignment="1" applyProtection="1">
      <alignment horizontal="center" vertical="center"/>
    </xf>
    <xf numFmtId="14" fontId="0" fillId="0" borderId="18" xfId="0" applyNumberFormat="1" applyFill="1" applyBorder="1" applyAlignment="1" applyProtection="1">
      <alignment horizontal="center" vertical="center"/>
    </xf>
    <xf numFmtId="14" fontId="0" fillId="0" borderId="9" xfId="0" applyNumberFormat="1" applyFill="1" applyBorder="1" applyAlignment="1" applyProtection="1">
      <alignment horizontal="center" vertical="center"/>
    </xf>
    <xf numFmtId="14" fontId="0" fillId="0" borderId="10" xfId="0" applyNumberFormat="1" applyFill="1" applyBorder="1" applyAlignment="1" applyProtection="1">
      <alignment horizontal="center" vertical="center"/>
    </xf>
    <xf numFmtId="14" fontId="0" fillId="0" borderId="16" xfId="0" applyNumberFormat="1" applyFill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3" borderId="15" xfId="0" applyFill="1" applyBorder="1"/>
    <xf numFmtId="0" fontId="0" fillId="3" borderId="12" xfId="0" applyFill="1" applyBorder="1"/>
    <xf numFmtId="0" fontId="0" fillId="3" borderId="8" xfId="0" applyFill="1" applyBorder="1"/>
    <xf numFmtId="0" fontId="0" fillId="3" borderId="14" xfId="0" applyFill="1" applyBorder="1"/>
    <xf numFmtId="0" fontId="0" fillId="3" borderId="19" xfId="0" applyFill="1" applyBorder="1"/>
    <xf numFmtId="0" fontId="0" fillId="3" borderId="20" xfId="0" applyFill="1" applyBorder="1"/>
    <xf numFmtId="14" fontId="0" fillId="3" borderId="9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6" fontId="0" fillId="15" borderId="5" xfId="0" applyNumberFormat="1" applyFill="1" applyBorder="1" applyAlignment="1">
      <alignment horizontal="center" vertical="center"/>
    </xf>
    <xf numFmtId="166" fontId="0" fillId="15" borderId="6" xfId="0" applyNumberForma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166" fontId="0" fillId="6" borderId="5" xfId="0" applyNumberFormat="1" applyFill="1" applyBorder="1" applyAlignment="1">
      <alignment horizontal="center" vertical="center"/>
    </xf>
    <xf numFmtId="166" fontId="0" fillId="6" borderId="6" xfId="0" applyNumberFormat="1" applyFill="1" applyBorder="1" applyAlignment="1">
      <alignment horizontal="center" vertical="center"/>
    </xf>
    <xf numFmtId="166" fontId="0" fillId="14" borderId="5" xfId="0" applyNumberFormat="1" applyFill="1" applyBorder="1" applyAlignment="1">
      <alignment horizontal="center" vertical="center"/>
    </xf>
    <xf numFmtId="166" fontId="0" fillId="14" borderId="6" xfId="0" applyNumberFormat="1" applyFill="1" applyBorder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" fontId="4" fillId="14" borderId="0" xfId="0" applyNumberFormat="1" applyFont="1" applyFill="1" applyBorder="1" applyAlignment="1">
      <alignment horizontal="center" vertical="center"/>
    </xf>
    <xf numFmtId="0" fontId="4" fillId="14" borderId="0" xfId="0" applyNumberFormat="1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166" fontId="0" fillId="9" borderId="5" xfId="0" applyNumberFormat="1" applyFill="1" applyBorder="1" applyAlignment="1">
      <alignment horizontal="center" vertical="center"/>
    </xf>
    <xf numFmtId="166" fontId="0" fillId="9" borderId="6" xfId="0" applyNumberFormat="1" applyFill="1" applyBorder="1" applyAlignment="1">
      <alignment horizontal="center" vertical="center"/>
    </xf>
    <xf numFmtId="166" fontId="0" fillId="4" borderId="5" xfId="0" applyNumberFormat="1" applyFill="1" applyBorder="1" applyAlignment="1">
      <alignment horizontal="center" vertical="center"/>
    </xf>
    <xf numFmtId="166" fontId="0" fillId="4" borderId="6" xfId="0" applyNumberFormat="1" applyFill="1" applyBorder="1" applyAlignment="1">
      <alignment horizontal="center" vertical="center"/>
    </xf>
    <xf numFmtId="166" fontId="0" fillId="11" borderId="5" xfId="0" applyNumberFormat="1" applyFill="1" applyBorder="1" applyAlignment="1">
      <alignment horizontal="center" vertical="center"/>
    </xf>
    <xf numFmtId="166" fontId="0" fillId="11" borderId="6" xfId="0" applyNumberFormat="1" applyFill="1" applyBorder="1" applyAlignment="1">
      <alignment horizontal="center" vertical="center"/>
    </xf>
    <xf numFmtId="166" fontId="0" fillId="7" borderId="5" xfId="0" applyNumberFormat="1" applyFill="1" applyBorder="1" applyAlignment="1">
      <alignment horizontal="center" vertical="center"/>
    </xf>
    <xf numFmtId="166" fontId="0" fillId="7" borderId="6" xfId="0" applyNumberFormat="1" applyFill="1" applyBorder="1" applyAlignment="1">
      <alignment horizontal="center" vertical="center"/>
    </xf>
    <xf numFmtId="166" fontId="0" fillId="8" borderId="5" xfId="0" applyNumberFormat="1" applyFill="1" applyBorder="1" applyAlignment="1">
      <alignment horizontal="center" vertical="center"/>
    </xf>
    <xf numFmtId="166" fontId="0" fillId="8" borderId="6" xfId="0" applyNumberFormat="1" applyFill="1" applyBorder="1" applyAlignment="1">
      <alignment horizontal="center" vertical="center"/>
    </xf>
    <xf numFmtId="166" fontId="0" fillId="12" borderId="5" xfId="0" applyNumberFormat="1" applyFill="1" applyBorder="1" applyAlignment="1">
      <alignment horizontal="center" vertical="center"/>
    </xf>
    <xf numFmtId="166" fontId="0" fillId="12" borderId="6" xfId="0" applyNumberFormat="1" applyFill="1" applyBorder="1" applyAlignment="1">
      <alignment horizontal="center" vertical="center"/>
    </xf>
    <xf numFmtId="166" fontId="0" fillId="16" borderId="5" xfId="0" applyNumberFormat="1" applyFill="1" applyBorder="1" applyAlignment="1">
      <alignment horizontal="center" vertical="center"/>
    </xf>
    <xf numFmtId="166" fontId="0" fillId="16" borderId="6" xfId="0" applyNumberFormat="1" applyFill="1" applyBorder="1" applyAlignment="1">
      <alignment horizontal="center" vertical="center"/>
    </xf>
    <xf numFmtId="166" fontId="3" fillId="5" borderId="5" xfId="0" applyNumberFormat="1" applyFont="1" applyFill="1" applyBorder="1" applyAlignment="1">
      <alignment horizontal="center" vertical="center"/>
    </xf>
    <xf numFmtId="166" fontId="3" fillId="5" borderId="6" xfId="0" applyNumberFormat="1" applyFont="1" applyFill="1" applyBorder="1" applyAlignment="1">
      <alignment horizontal="center" vertical="center"/>
    </xf>
    <xf numFmtId="166" fontId="0" fillId="13" borderId="5" xfId="0" applyNumberFormat="1" applyFill="1" applyBorder="1" applyAlignment="1">
      <alignment horizontal="center" vertical="center"/>
    </xf>
    <xf numFmtId="166" fontId="0" fillId="13" borderId="6" xfId="0" applyNumberFormat="1" applyFill="1" applyBorder="1" applyAlignment="1">
      <alignment horizontal="center" vertic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colors>
    <mruColors>
      <color rgb="FFFF99FF"/>
      <color rgb="FF99FF33"/>
      <color rgb="FFFF8825"/>
      <color rgb="FFF0FCFE"/>
      <color rgb="FFE8F5F8"/>
      <color rgb="FFFFFF99"/>
      <color rgb="FFFF3399"/>
      <color rgb="FFFF33CC"/>
      <color rgb="FFFF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266700</xdr:colOff>
      <xdr:row>4</xdr:row>
      <xdr:rowOff>66674</xdr:rowOff>
    </xdr:from>
    <xdr:to>
      <xdr:col>18</xdr:col>
      <xdr:colOff>180975</xdr:colOff>
      <xdr:row>8</xdr:row>
      <xdr:rowOff>66674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F1E60741-B0B6-4F1B-9767-EB4A1A6FC529}"/>
            </a:ext>
          </a:extLst>
        </xdr:cNvPr>
        <xdr:cNvSpPr txBox="1"/>
      </xdr:nvSpPr>
      <xdr:spPr>
        <a:xfrm>
          <a:off x="10934700" y="857249"/>
          <a:ext cx="211455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 mon avis, il faut compter le nb de personne/nb d'heure de presence =&gt;fréquentation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>
    <tabColor rgb="FFFFFF00"/>
  </sheetPr>
  <dimension ref="A1:EY734"/>
  <sheetViews>
    <sheetView workbookViewId="0">
      <selection activeCell="K78" sqref="K78"/>
    </sheetView>
  </sheetViews>
  <sheetFormatPr defaultColWidth="9.140625" defaultRowHeight="15" x14ac:dyDescent="0.25"/>
  <cols>
    <col min="1" max="1" width="18.140625" style="47" customWidth="1"/>
    <col min="2" max="26" width="10.7109375" customWidth="1"/>
    <col min="69" max="69" width="10.7109375" style="46" bestFit="1" customWidth="1"/>
    <col min="74" max="74" width="9.7109375" bestFit="1" customWidth="1"/>
    <col min="76" max="76" width="22.28515625" customWidth="1"/>
    <col min="81" max="81" width="10.85546875" bestFit="1" customWidth="1"/>
    <col min="82" max="82" width="11.42578125" bestFit="1" customWidth="1"/>
    <col min="83" max="83" width="10.85546875" bestFit="1" customWidth="1"/>
    <col min="84" max="84" width="10.7109375" bestFit="1" customWidth="1"/>
    <col min="85" max="85" width="10.28515625" customWidth="1"/>
    <col min="86" max="88" width="10.7109375" bestFit="1" customWidth="1"/>
    <col min="89" max="89" width="12.140625" bestFit="1" customWidth="1"/>
    <col min="90" max="90" width="10.7109375" bestFit="1" customWidth="1"/>
    <col min="91" max="91" width="11.85546875" bestFit="1" customWidth="1"/>
    <col min="92" max="92" width="11.140625" bestFit="1" customWidth="1"/>
    <col min="93" max="111" width="10.7109375" bestFit="1" customWidth="1"/>
  </cols>
  <sheetData>
    <row r="1" spans="1:155" x14ac:dyDescent="0.25">
      <c r="A1" s="94">
        <v>43465</v>
      </c>
      <c r="B1" s="92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9"/>
    </row>
    <row r="2" spans="1:155" ht="15.75" thickBot="1" x14ac:dyDescent="0.3">
      <c r="A2" s="95"/>
      <c r="B2" s="93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1"/>
    </row>
    <row r="3" spans="1:155" x14ac:dyDescent="0.25">
      <c r="A3" s="84">
        <v>43466</v>
      </c>
      <c r="B3" s="85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7"/>
      <c r="BQ3" s="48"/>
      <c r="EX3" s="50"/>
      <c r="EY3" s="50"/>
    </row>
    <row r="4" spans="1:155" ht="15.75" thickBot="1" x14ac:dyDescent="0.3">
      <c r="A4" s="83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3"/>
      <c r="BQ4" s="48"/>
      <c r="EX4" s="50"/>
      <c r="EY4" s="51"/>
    </row>
    <row r="5" spans="1:155" x14ac:dyDescent="0.25">
      <c r="A5" s="82">
        <v>43467</v>
      </c>
      <c r="B5" s="4">
        <v>2</v>
      </c>
      <c r="C5" s="5">
        <v>4</v>
      </c>
      <c r="D5" s="5">
        <v>6</v>
      </c>
      <c r="E5" s="5">
        <v>4</v>
      </c>
      <c r="F5" s="5">
        <v>2</v>
      </c>
      <c r="G5" s="5">
        <v>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6"/>
      <c r="BQ5" s="48"/>
      <c r="EX5" s="50"/>
      <c r="EY5" s="50"/>
    </row>
    <row r="6" spans="1:155" ht="15.75" thickBot="1" x14ac:dyDescent="0.3">
      <c r="A6" s="83"/>
      <c r="B6" s="1">
        <v>43467.404433564814</v>
      </c>
      <c r="C6" s="2">
        <v>43467.411785069446</v>
      </c>
      <c r="D6" s="2">
        <v>43467.412162037035</v>
      </c>
      <c r="E6" s="2">
        <v>43467.424312847223</v>
      </c>
      <c r="F6" s="2">
        <v>43467.464180092589</v>
      </c>
      <c r="G6" s="2">
        <v>43467.464217592591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3"/>
      <c r="BQ6" s="48"/>
      <c r="EX6" s="50"/>
      <c r="EY6" s="51"/>
    </row>
    <row r="7" spans="1:155" x14ac:dyDescent="0.25">
      <c r="A7" s="82">
        <v>43468</v>
      </c>
      <c r="B7" s="4">
        <v>2</v>
      </c>
      <c r="C7" s="5">
        <v>0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6"/>
      <c r="BQ7" s="48"/>
      <c r="EX7" s="50"/>
      <c r="EY7" s="50"/>
    </row>
    <row r="8" spans="1:155" ht="15.75" thickBot="1" x14ac:dyDescent="0.3">
      <c r="A8" s="83"/>
      <c r="B8" s="1">
        <v>43468.404187152781</v>
      </c>
      <c r="C8" s="2">
        <v>43468.434452893518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3"/>
      <c r="BQ8" s="48"/>
      <c r="EX8" s="50"/>
      <c r="EY8" s="51"/>
    </row>
    <row r="9" spans="1:155" x14ac:dyDescent="0.25">
      <c r="A9" s="82">
        <v>43469</v>
      </c>
      <c r="B9" s="4">
        <v>2</v>
      </c>
      <c r="C9" s="5">
        <v>4</v>
      </c>
      <c r="D9" s="5">
        <v>2</v>
      </c>
      <c r="E9" s="5">
        <v>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6"/>
      <c r="BQ9" s="48"/>
      <c r="EX9" s="50"/>
      <c r="EY9" s="50"/>
    </row>
    <row r="10" spans="1:155" ht="15.75" thickBot="1" x14ac:dyDescent="0.3">
      <c r="A10" s="83"/>
      <c r="B10" s="1">
        <v>43469.364032638892</v>
      </c>
      <c r="C10" s="2">
        <v>43469.368224189813</v>
      </c>
      <c r="D10" s="2">
        <v>43469.499153703706</v>
      </c>
      <c r="E10" s="2">
        <v>43469.49919722222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3"/>
      <c r="BQ10" s="48"/>
      <c r="EX10" s="50"/>
      <c r="EY10" s="51"/>
    </row>
    <row r="11" spans="1:155" x14ac:dyDescent="0.25">
      <c r="A11" s="82">
        <v>43470</v>
      </c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6"/>
      <c r="BQ11" s="48"/>
      <c r="EX11" s="50"/>
      <c r="EY11" s="50"/>
    </row>
    <row r="12" spans="1:155" ht="15.75" thickBot="1" x14ac:dyDescent="0.3">
      <c r="A12" s="83"/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3"/>
      <c r="BQ12" s="48"/>
      <c r="EX12" s="50"/>
      <c r="EY12" s="51"/>
    </row>
    <row r="13" spans="1:155" x14ac:dyDescent="0.25">
      <c r="A13" s="82">
        <v>43471</v>
      </c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6"/>
      <c r="BQ13" s="48"/>
      <c r="EX13" s="50"/>
      <c r="EY13" s="50"/>
    </row>
    <row r="14" spans="1:155" ht="15.75" thickBot="1" x14ac:dyDescent="0.3">
      <c r="A14" s="83"/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3"/>
      <c r="BQ14" s="48"/>
      <c r="EX14" s="50"/>
      <c r="EY14" s="51"/>
    </row>
    <row r="15" spans="1:155" x14ac:dyDescent="0.25">
      <c r="A15" s="82">
        <v>43472</v>
      </c>
      <c r="B15" s="4">
        <v>2</v>
      </c>
      <c r="C15" s="5">
        <v>0</v>
      </c>
      <c r="D15" s="5">
        <v>2</v>
      </c>
      <c r="E15" s="5">
        <v>4</v>
      </c>
      <c r="F15" s="5">
        <v>2</v>
      </c>
      <c r="G15" s="5">
        <v>0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6"/>
      <c r="BQ15" s="48"/>
      <c r="EX15" s="50"/>
      <c r="EY15" s="50"/>
    </row>
    <row r="16" spans="1:155" ht="15.75" thickBot="1" x14ac:dyDescent="0.3">
      <c r="A16" s="83"/>
      <c r="B16" s="1">
        <v>43472.364603935188</v>
      </c>
      <c r="C16" s="2">
        <v>43472.485104976855</v>
      </c>
      <c r="D16" s="2">
        <v>43472.560239583334</v>
      </c>
      <c r="E16" s="2">
        <v>43472.595090509261</v>
      </c>
      <c r="F16" s="2">
        <v>43472.706110416664</v>
      </c>
      <c r="G16" s="2">
        <v>43472.729555324077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3"/>
      <c r="BQ16" s="48"/>
      <c r="EX16" s="50"/>
      <c r="EY16" s="51"/>
    </row>
    <row r="17" spans="1:155" x14ac:dyDescent="0.25">
      <c r="A17" s="80">
        <v>43473</v>
      </c>
      <c r="B17" s="4">
        <v>3</v>
      </c>
      <c r="C17" s="5">
        <v>9</v>
      </c>
      <c r="D17" s="5">
        <v>11</v>
      </c>
      <c r="E17" s="5">
        <v>13</v>
      </c>
      <c r="F17" s="5">
        <v>11</v>
      </c>
      <c r="G17" s="5">
        <v>13</v>
      </c>
      <c r="H17" s="5">
        <v>11</v>
      </c>
      <c r="I17" s="5">
        <v>13</v>
      </c>
      <c r="J17" s="5">
        <v>18</v>
      </c>
      <c r="K17" s="5">
        <v>16</v>
      </c>
      <c r="L17" s="5">
        <v>13</v>
      </c>
      <c r="M17" s="5">
        <v>10</v>
      </c>
      <c r="N17" s="5">
        <v>12</v>
      </c>
      <c r="O17" s="5">
        <v>10</v>
      </c>
      <c r="P17" s="5">
        <v>8</v>
      </c>
      <c r="Q17" s="5">
        <v>10</v>
      </c>
      <c r="R17" s="5">
        <v>13</v>
      </c>
      <c r="S17" s="5">
        <v>11</v>
      </c>
      <c r="T17" s="5">
        <v>13</v>
      </c>
      <c r="U17" s="5">
        <v>14</v>
      </c>
      <c r="V17" s="5">
        <v>8</v>
      </c>
      <c r="W17" s="5">
        <v>7</v>
      </c>
      <c r="X17" s="5">
        <v>9</v>
      </c>
      <c r="Y17" s="5">
        <v>7</v>
      </c>
      <c r="Z17" s="5">
        <v>4</v>
      </c>
      <c r="AA17" s="5">
        <v>2</v>
      </c>
      <c r="AB17" s="5">
        <v>2</v>
      </c>
      <c r="AC17" s="5">
        <v>2</v>
      </c>
      <c r="AD17" s="5">
        <v>0</v>
      </c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6"/>
      <c r="BQ17" s="48"/>
      <c r="EX17" s="50"/>
      <c r="EY17" s="50"/>
    </row>
    <row r="18" spans="1:155" ht="15.75" thickBot="1" x14ac:dyDescent="0.3">
      <c r="A18" s="81"/>
      <c r="B18" s="1">
        <v>43473.342705092589</v>
      </c>
      <c r="C18" s="2">
        <v>43473.363585185187</v>
      </c>
      <c r="D18" s="2">
        <v>43473.365382523145</v>
      </c>
      <c r="E18" s="2">
        <v>43473.366930787037</v>
      </c>
      <c r="F18" s="2">
        <v>43473.376496180557</v>
      </c>
      <c r="G18" s="2">
        <v>43473.409130208332</v>
      </c>
      <c r="H18" s="2">
        <v>43473.411038541664</v>
      </c>
      <c r="I18" s="2">
        <v>43473.411244907409</v>
      </c>
      <c r="J18" s="2">
        <v>43473.414651620369</v>
      </c>
      <c r="K18" s="2">
        <v>43473.428463310185</v>
      </c>
      <c r="L18" s="2">
        <v>43473.453942245367</v>
      </c>
      <c r="M18" s="2">
        <v>43473.454710995371</v>
      </c>
      <c r="N18" s="2">
        <v>43473.456193171296</v>
      </c>
      <c r="O18" s="2">
        <v>43473.49595798611</v>
      </c>
      <c r="P18" s="2">
        <v>43473.518943287039</v>
      </c>
      <c r="Q18" s="2">
        <v>43473.550333101855</v>
      </c>
      <c r="R18" s="2">
        <v>43473.551223379633</v>
      </c>
      <c r="S18" s="2">
        <v>43473.55365775463</v>
      </c>
      <c r="T18" s="2">
        <v>43473.566130439816</v>
      </c>
      <c r="U18" s="2">
        <v>43473.570075925927</v>
      </c>
      <c r="V18" s="2">
        <v>43473.606167245372</v>
      </c>
      <c r="W18" s="2">
        <v>43473.606242361115</v>
      </c>
      <c r="X18" s="2">
        <v>43473.61561064815</v>
      </c>
      <c r="Y18" s="2">
        <v>43473.675736805555</v>
      </c>
      <c r="Z18" s="2">
        <v>43473.675916782406</v>
      </c>
      <c r="AA18" s="2">
        <v>43473.682044560184</v>
      </c>
      <c r="AB18" s="2">
        <v>43473.682262499999</v>
      </c>
      <c r="AC18" s="2">
        <v>43473.682323726855</v>
      </c>
      <c r="AD18" s="2">
        <v>43473.798628240744</v>
      </c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3"/>
      <c r="BQ18" s="48"/>
      <c r="EX18" s="50"/>
      <c r="EY18" s="51"/>
    </row>
    <row r="19" spans="1:155" x14ac:dyDescent="0.25">
      <c r="A19" s="80">
        <v>43474</v>
      </c>
      <c r="B19" s="4">
        <v>2</v>
      </c>
      <c r="C19" s="5">
        <v>5</v>
      </c>
      <c r="D19" s="5">
        <v>7</v>
      </c>
      <c r="E19" s="5">
        <v>10</v>
      </c>
      <c r="F19" s="5">
        <v>12</v>
      </c>
      <c r="G19" s="5">
        <v>16</v>
      </c>
      <c r="H19" s="5">
        <v>18</v>
      </c>
      <c r="I19" s="5">
        <v>25</v>
      </c>
      <c r="J19" s="5">
        <v>20</v>
      </c>
      <c r="K19" s="5">
        <v>18</v>
      </c>
      <c r="L19" s="5">
        <v>15</v>
      </c>
      <c r="M19" s="5">
        <v>13</v>
      </c>
      <c r="N19" s="5">
        <v>11</v>
      </c>
      <c r="O19" s="5">
        <v>9</v>
      </c>
      <c r="P19" s="5">
        <v>6</v>
      </c>
      <c r="Q19" s="5">
        <v>4</v>
      </c>
      <c r="R19" s="5">
        <v>0</v>
      </c>
      <c r="S19" s="5">
        <v>3</v>
      </c>
      <c r="T19" s="5">
        <v>5</v>
      </c>
      <c r="U19" s="5">
        <v>4</v>
      </c>
      <c r="V19" s="5">
        <v>5</v>
      </c>
      <c r="W19" s="5">
        <v>9</v>
      </c>
      <c r="X19" s="5">
        <v>9</v>
      </c>
      <c r="Y19" s="5">
        <v>9</v>
      </c>
      <c r="Z19" s="5">
        <v>9</v>
      </c>
      <c r="AA19" s="5">
        <v>9</v>
      </c>
      <c r="AB19" s="5">
        <v>11</v>
      </c>
      <c r="AC19" s="5">
        <v>9</v>
      </c>
      <c r="AD19" s="5">
        <v>11</v>
      </c>
      <c r="AE19" s="5">
        <v>13</v>
      </c>
      <c r="AF19" s="5">
        <v>13</v>
      </c>
      <c r="AG19" s="5">
        <v>15</v>
      </c>
      <c r="AH19" s="5">
        <v>13</v>
      </c>
      <c r="AI19" s="5">
        <v>12</v>
      </c>
      <c r="AJ19" s="5">
        <v>10</v>
      </c>
      <c r="AK19" s="5">
        <v>10</v>
      </c>
      <c r="AL19" s="5">
        <v>8</v>
      </c>
      <c r="AM19" s="5">
        <v>8</v>
      </c>
      <c r="AN19" s="5">
        <v>10</v>
      </c>
      <c r="AO19" s="5">
        <v>8</v>
      </c>
      <c r="AP19" s="5">
        <v>6</v>
      </c>
      <c r="AQ19" s="5">
        <v>2</v>
      </c>
      <c r="AR19" s="5">
        <v>0</v>
      </c>
      <c r="AS19" s="5">
        <v>0</v>
      </c>
      <c r="AT19" s="5">
        <v>0</v>
      </c>
      <c r="AU19" s="5">
        <v>2</v>
      </c>
      <c r="AV19" s="5">
        <v>4</v>
      </c>
      <c r="AW19" s="5">
        <v>6</v>
      </c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6"/>
      <c r="BQ19" s="48"/>
      <c r="EX19" s="50"/>
      <c r="EY19" s="50"/>
    </row>
    <row r="20" spans="1:155" ht="15.75" thickBot="1" x14ac:dyDescent="0.3">
      <c r="A20" s="81"/>
      <c r="B20" s="1">
        <v>43474.340984953706</v>
      </c>
      <c r="C20" s="2">
        <v>43474.344765046299</v>
      </c>
      <c r="D20" s="2">
        <v>43474.348306712964</v>
      </c>
      <c r="E20" s="2">
        <v>43474.381590393517</v>
      </c>
      <c r="F20" s="2">
        <v>43474.387768171298</v>
      </c>
      <c r="G20" s="2">
        <v>43474.39375520833</v>
      </c>
      <c r="H20" s="2">
        <v>43474.401699421294</v>
      </c>
      <c r="I20" s="2">
        <v>43474.40588460648</v>
      </c>
      <c r="J20" s="2">
        <v>43474.431159722226</v>
      </c>
      <c r="K20" s="2">
        <v>43474.432549189813</v>
      </c>
      <c r="L20" s="2">
        <v>43474.493950694443</v>
      </c>
      <c r="M20" s="2">
        <v>43474.493969560186</v>
      </c>
      <c r="N20" s="2">
        <v>43474.494045833337</v>
      </c>
      <c r="O20" s="2">
        <v>43474.494100000004</v>
      </c>
      <c r="P20" s="2">
        <v>43474.500084837964</v>
      </c>
      <c r="Q20" s="2">
        <v>43474.506120254628</v>
      </c>
      <c r="R20" s="2">
        <v>43474.517073148148</v>
      </c>
      <c r="S20" s="2">
        <v>43474.570020254629</v>
      </c>
      <c r="T20" s="2">
        <v>43474.570403240738</v>
      </c>
      <c r="U20" s="2">
        <v>43474.573487268521</v>
      </c>
      <c r="V20" s="2">
        <v>43474.575445138886</v>
      </c>
      <c r="W20" s="2">
        <v>43474.609881249999</v>
      </c>
      <c r="X20" s="2">
        <v>43474.612562499999</v>
      </c>
      <c r="Y20" s="2">
        <v>43474.612737152776</v>
      </c>
      <c r="Z20" s="2">
        <v>43474.613076967595</v>
      </c>
      <c r="AA20" s="2">
        <v>43474.613766782408</v>
      </c>
      <c r="AB20" s="2">
        <v>43474.614549537037</v>
      </c>
      <c r="AC20" s="2">
        <v>43474.620552199071</v>
      </c>
      <c r="AD20" s="2">
        <v>43474.623274768521</v>
      </c>
      <c r="AE20" s="2">
        <v>43474.626254629628</v>
      </c>
      <c r="AF20" s="2">
        <v>43474.642354976851</v>
      </c>
      <c r="AG20" s="2">
        <v>43474.647394675929</v>
      </c>
      <c r="AH20" s="2">
        <v>43474.647599537035</v>
      </c>
      <c r="AI20" s="2">
        <v>43474.651263310188</v>
      </c>
      <c r="AJ20" s="2">
        <v>43474.651876736112</v>
      </c>
      <c r="AK20" s="2">
        <v>43474.652054629631</v>
      </c>
      <c r="AL20" s="2">
        <v>43474.652284837961</v>
      </c>
      <c r="AM20" s="2">
        <v>43474.652486342595</v>
      </c>
      <c r="AN20" s="2">
        <v>43474.657865856483</v>
      </c>
      <c r="AO20" s="2">
        <v>43474.678910300929</v>
      </c>
      <c r="AP20" s="2">
        <v>43474.681055555557</v>
      </c>
      <c r="AQ20" s="2">
        <v>43474.690018518515</v>
      </c>
      <c r="AR20" s="2">
        <v>43474.743189814813</v>
      </c>
      <c r="AS20" s="2">
        <v>43474.743190277775</v>
      </c>
      <c r="AT20" s="2">
        <v>43474.743260416668</v>
      </c>
      <c r="AU20" s="2">
        <v>43474.943855902777</v>
      </c>
      <c r="AV20" s="2">
        <v>43474.968884953705</v>
      </c>
      <c r="AW20" s="2">
        <v>43474.97892361111</v>
      </c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3"/>
      <c r="BQ20" s="48"/>
      <c r="EX20" s="50"/>
      <c r="EY20" s="51"/>
    </row>
    <row r="21" spans="1:155" x14ac:dyDescent="0.25">
      <c r="A21" s="80">
        <v>43475</v>
      </c>
      <c r="B21" s="4">
        <v>4</v>
      </c>
      <c r="C21" s="5">
        <v>2</v>
      </c>
      <c r="D21" s="5">
        <v>0</v>
      </c>
      <c r="E21" s="5">
        <v>3</v>
      </c>
      <c r="F21" s="5">
        <v>5</v>
      </c>
      <c r="G21" s="5">
        <v>11</v>
      </c>
      <c r="H21" s="5">
        <v>14</v>
      </c>
      <c r="I21" s="5">
        <v>16</v>
      </c>
      <c r="J21" s="5">
        <v>18</v>
      </c>
      <c r="K21" s="5">
        <v>15</v>
      </c>
      <c r="L21" s="5">
        <v>13</v>
      </c>
      <c r="M21" s="5">
        <v>11</v>
      </c>
      <c r="N21" s="5">
        <v>9</v>
      </c>
      <c r="O21" s="5">
        <v>0</v>
      </c>
      <c r="P21" s="5">
        <v>0</v>
      </c>
      <c r="Q21" s="5">
        <v>0</v>
      </c>
      <c r="R21" s="5">
        <v>3</v>
      </c>
      <c r="S21" s="5">
        <v>8</v>
      </c>
      <c r="T21" s="5">
        <v>0</v>
      </c>
      <c r="U21" s="5">
        <v>6</v>
      </c>
      <c r="V21" s="5">
        <v>9</v>
      </c>
      <c r="W21" s="5">
        <v>13</v>
      </c>
      <c r="X21" s="5">
        <v>7</v>
      </c>
      <c r="Y21" s="5">
        <v>0</v>
      </c>
      <c r="Z21" s="5">
        <v>8</v>
      </c>
      <c r="AA21" s="5">
        <v>13</v>
      </c>
      <c r="AB21" s="5">
        <v>21</v>
      </c>
      <c r="AC21" s="5">
        <v>16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6"/>
      <c r="BQ21" s="48"/>
      <c r="EX21" s="50"/>
      <c r="EY21" s="50"/>
    </row>
    <row r="22" spans="1:155" ht="15.75" thickBot="1" x14ac:dyDescent="0.3">
      <c r="A22" s="81"/>
      <c r="B22" s="1">
        <v>43475.085758796296</v>
      </c>
      <c r="C22" s="2">
        <v>43475.120268287035</v>
      </c>
      <c r="D22" s="2">
        <v>43475.200737384257</v>
      </c>
      <c r="E22" s="2">
        <v>43475.350164467593</v>
      </c>
      <c r="F22" s="2">
        <v>43475.369542939814</v>
      </c>
      <c r="G22" s="2">
        <v>43475.374325578705</v>
      </c>
      <c r="H22" s="2">
        <v>43475.377796875</v>
      </c>
      <c r="I22" s="2">
        <v>43475.451768749997</v>
      </c>
      <c r="J22" s="2">
        <v>43475.467279745368</v>
      </c>
      <c r="K22" s="2">
        <v>43475.473799421299</v>
      </c>
      <c r="L22" s="2">
        <v>43475.489297569446</v>
      </c>
      <c r="M22" s="2">
        <v>43475.49017164352</v>
      </c>
      <c r="N22" s="2">
        <v>43475.518445254631</v>
      </c>
      <c r="O22" s="2">
        <v>43475.556068171296</v>
      </c>
      <c r="P22" s="2">
        <v>43475.556296527779</v>
      </c>
      <c r="Q22" s="2">
        <v>43475.556629513892</v>
      </c>
      <c r="R22" s="2">
        <v>43475.559904282411</v>
      </c>
      <c r="S22" s="2">
        <v>43475.560626041668</v>
      </c>
      <c r="T22" s="2">
        <v>43475.583860995372</v>
      </c>
      <c r="U22" s="2">
        <v>43475.585472222221</v>
      </c>
      <c r="V22" s="2">
        <v>43475.586200810183</v>
      </c>
      <c r="W22" s="2">
        <v>43475.631852199076</v>
      </c>
      <c r="X22" s="2">
        <v>43475.676736689813</v>
      </c>
      <c r="Y22" s="2">
        <v>43475.75942962963</v>
      </c>
      <c r="Z22" s="2">
        <v>43475.914002199075</v>
      </c>
      <c r="AA22" s="2">
        <v>43475.920384375</v>
      </c>
      <c r="AB22" s="2">
        <v>43475.928761226853</v>
      </c>
      <c r="AC22" s="2">
        <v>43475.97194664352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3"/>
      <c r="BQ22" s="48"/>
      <c r="EX22" s="50"/>
      <c r="EY22" s="51"/>
    </row>
    <row r="23" spans="1:155" x14ac:dyDescent="0.25">
      <c r="A23" s="80">
        <v>43476</v>
      </c>
      <c r="B23" s="4">
        <v>20</v>
      </c>
      <c r="C23" s="5">
        <v>7</v>
      </c>
      <c r="D23" s="5">
        <v>4</v>
      </c>
      <c r="E23" s="5">
        <v>0</v>
      </c>
      <c r="F23" s="5">
        <v>2</v>
      </c>
      <c r="G23" s="5">
        <v>4</v>
      </c>
      <c r="H23" s="5">
        <v>7</v>
      </c>
      <c r="I23" s="5">
        <v>9</v>
      </c>
      <c r="J23" s="5">
        <v>11</v>
      </c>
      <c r="K23" s="5">
        <v>9</v>
      </c>
      <c r="L23" s="5">
        <v>11</v>
      </c>
      <c r="M23" s="5">
        <v>8</v>
      </c>
      <c r="N23" s="5">
        <v>6</v>
      </c>
      <c r="O23" s="5">
        <v>4</v>
      </c>
      <c r="P23" s="5">
        <v>2</v>
      </c>
      <c r="Q23" s="5">
        <v>2</v>
      </c>
      <c r="R23" s="5">
        <v>2</v>
      </c>
      <c r="S23" s="5">
        <v>2</v>
      </c>
      <c r="T23" s="5">
        <v>10</v>
      </c>
      <c r="U23" s="5">
        <v>2</v>
      </c>
      <c r="V23" s="5">
        <v>0</v>
      </c>
      <c r="W23" s="5">
        <v>0</v>
      </c>
      <c r="X23" s="5">
        <v>7</v>
      </c>
      <c r="Y23" s="5">
        <v>10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6"/>
      <c r="BQ23" s="48"/>
      <c r="EX23" s="50"/>
      <c r="EY23" s="50"/>
    </row>
    <row r="24" spans="1:155" ht="15.75" thickBot="1" x14ac:dyDescent="0.3">
      <c r="A24" s="81"/>
      <c r="B24" s="1">
        <v>43476.118833449073</v>
      </c>
      <c r="C24" s="2">
        <v>43476.131221990741</v>
      </c>
      <c r="D24" s="2">
        <v>43476.138778587963</v>
      </c>
      <c r="E24" s="2">
        <v>43476.166986342592</v>
      </c>
      <c r="F24" s="2">
        <v>43476.37545925926</v>
      </c>
      <c r="G24" s="2">
        <v>43476.388148379629</v>
      </c>
      <c r="H24" s="2">
        <v>43476.396985995372</v>
      </c>
      <c r="I24" s="2">
        <v>43476.398781481483</v>
      </c>
      <c r="J24" s="2">
        <v>43476.432777314818</v>
      </c>
      <c r="K24" s="2">
        <v>43476.43290324074</v>
      </c>
      <c r="L24" s="2">
        <v>43476.45087523148</v>
      </c>
      <c r="M24" s="2">
        <v>43476.450906712962</v>
      </c>
      <c r="N24" s="2">
        <v>43476.471111921295</v>
      </c>
      <c r="O24" s="2">
        <v>43476.492911458336</v>
      </c>
      <c r="P24" s="2">
        <v>43476.493583333337</v>
      </c>
      <c r="Q24" s="2">
        <v>43476.537225810185</v>
      </c>
      <c r="R24" s="2">
        <v>43476.557723726852</v>
      </c>
      <c r="S24" s="2">
        <v>43476.572425694445</v>
      </c>
      <c r="T24" s="2">
        <v>43476.615206134258</v>
      </c>
      <c r="U24" s="2">
        <v>43476.6590005787</v>
      </c>
      <c r="V24" s="2">
        <v>43476.663121064812</v>
      </c>
      <c r="W24" s="2">
        <v>43476.667239351853</v>
      </c>
      <c r="X24" s="2">
        <v>43476.921164120373</v>
      </c>
      <c r="Y24" s="2">
        <v>43476.921272800922</v>
      </c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3"/>
      <c r="BQ24" s="48"/>
      <c r="EX24" s="50"/>
      <c r="EY24" s="51"/>
    </row>
    <row r="25" spans="1:155" x14ac:dyDescent="0.25">
      <c r="A25" s="80">
        <v>43477</v>
      </c>
      <c r="B25" s="4">
        <v>3</v>
      </c>
      <c r="C25" s="5">
        <v>0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6"/>
      <c r="EX25" s="50"/>
      <c r="EY25" s="50"/>
    </row>
    <row r="26" spans="1:155" ht="15.75" thickBot="1" x14ac:dyDescent="0.3">
      <c r="A26" s="81"/>
      <c r="B26" s="1">
        <v>43477.09440011574</v>
      </c>
      <c r="C26" s="2">
        <v>43477.196264004633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3"/>
      <c r="EX26" s="50"/>
      <c r="EY26" s="51"/>
    </row>
    <row r="27" spans="1:155" x14ac:dyDescent="0.25">
      <c r="A27" s="80">
        <v>43478</v>
      </c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6"/>
      <c r="EX27" s="50"/>
      <c r="EY27" s="50"/>
    </row>
    <row r="28" spans="1:155" ht="15.75" thickBot="1" x14ac:dyDescent="0.3">
      <c r="A28" s="81"/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3"/>
      <c r="EX28" s="50"/>
      <c r="EY28" s="51"/>
    </row>
    <row r="29" spans="1:155" x14ac:dyDescent="0.25">
      <c r="A29" s="80">
        <v>43479</v>
      </c>
      <c r="B29" s="4">
        <v>0</v>
      </c>
      <c r="C29" s="5">
        <v>0</v>
      </c>
      <c r="D29" s="5">
        <v>2</v>
      </c>
      <c r="E29" s="5">
        <v>0</v>
      </c>
      <c r="F29" s="5">
        <v>6</v>
      </c>
      <c r="G29" s="5">
        <v>6</v>
      </c>
      <c r="H29" s="5">
        <v>9</v>
      </c>
      <c r="I29" s="5">
        <v>11</v>
      </c>
      <c r="J29" s="5">
        <v>9</v>
      </c>
      <c r="K29" s="5">
        <v>11</v>
      </c>
      <c r="L29" s="5">
        <v>15</v>
      </c>
      <c r="M29" s="5">
        <v>18</v>
      </c>
      <c r="N29" s="5">
        <v>15</v>
      </c>
      <c r="O29" s="5">
        <v>15</v>
      </c>
      <c r="P29" s="5">
        <v>13</v>
      </c>
      <c r="Q29" s="5">
        <v>11</v>
      </c>
      <c r="R29" s="5">
        <v>13</v>
      </c>
      <c r="S29" s="5">
        <v>15</v>
      </c>
      <c r="T29" s="5">
        <v>13</v>
      </c>
      <c r="U29" s="5">
        <v>13</v>
      </c>
      <c r="V29" s="5">
        <v>11</v>
      </c>
      <c r="W29" s="5">
        <v>8</v>
      </c>
      <c r="X29" s="5">
        <v>8</v>
      </c>
      <c r="Y29" s="5">
        <v>6</v>
      </c>
      <c r="Z29" s="5">
        <v>0</v>
      </c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6"/>
      <c r="EX29" s="50"/>
      <c r="EY29" s="50"/>
    </row>
    <row r="30" spans="1:155" ht="15.75" thickBot="1" x14ac:dyDescent="0.3">
      <c r="A30" s="81"/>
      <c r="B30" s="1">
        <v>43479.418056828705</v>
      </c>
      <c r="C30" s="2">
        <v>43479.418372106484</v>
      </c>
      <c r="D30" s="2">
        <v>43479.429100810186</v>
      </c>
      <c r="E30" s="2">
        <v>43479.444218055556</v>
      </c>
      <c r="F30" s="2">
        <v>43479.450602546298</v>
      </c>
      <c r="G30" s="2">
        <v>43479.45106053241</v>
      </c>
      <c r="H30" s="2">
        <v>43479.467623379627</v>
      </c>
      <c r="I30" s="2">
        <v>43479.468251041668</v>
      </c>
      <c r="J30" s="2">
        <v>43479.499968518518</v>
      </c>
      <c r="K30" s="2">
        <v>43479.551320833336</v>
      </c>
      <c r="L30" s="2">
        <v>43479.551857523147</v>
      </c>
      <c r="M30" s="2">
        <v>43479.554755902776</v>
      </c>
      <c r="N30" s="2">
        <v>43479.566788194446</v>
      </c>
      <c r="O30" s="2">
        <v>43479.569759606478</v>
      </c>
      <c r="P30" s="2">
        <v>43479.576098726851</v>
      </c>
      <c r="Q30" s="2">
        <v>43479.578298958331</v>
      </c>
      <c r="R30" s="2">
        <v>43479.595489930558</v>
      </c>
      <c r="S30" s="2">
        <v>43479.595873958337</v>
      </c>
      <c r="T30" s="2">
        <v>43479.636853240743</v>
      </c>
      <c r="U30" s="2">
        <v>43479.64605289352</v>
      </c>
      <c r="V30" s="2">
        <v>43479.647204513887</v>
      </c>
      <c r="W30" s="2">
        <v>43479.659425115744</v>
      </c>
      <c r="X30" s="2">
        <v>43479.708677546296</v>
      </c>
      <c r="Y30" s="2">
        <v>43479.708765393516</v>
      </c>
      <c r="Z30" s="2">
        <v>43479.758932060184</v>
      </c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3"/>
      <c r="EX30" s="50"/>
      <c r="EY30" s="51"/>
    </row>
    <row r="31" spans="1:155" x14ac:dyDescent="0.25">
      <c r="A31" s="80">
        <v>43480</v>
      </c>
      <c r="B31" s="4">
        <v>3</v>
      </c>
      <c r="C31" s="5">
        <v>9</v>
      </c>
      <c r="D31" s="5">
        <v>11</v>
      </c>
      <c r="E31" s="5">
        <v>14</v>
      </c>
      <c r="F31" s="5">
        <v>16</v>
      </c>
      <c r="G31" s="5">
        <v>18</v>
      </c>
      <c r="H31" s="5">
        <v>16</v>
      </c>
      <c r="I31" s="5">
        <v>13</v>
      </c>
      <c r="J31" s="5">
        <v>11</v>
      </c>
      <c r="K31" s="5">
        <v>14</v>
      </c>
      <c r="L31" s="5">
        <v>8</v>
      </c>
      <c r="M31" s="5">
        <v>12</v>
      </c>
      <c r="N31" s="5">
        <v>10</v>
      </c>
      <c r="O31" s="5">
        <v>12</v>
      </c>
      <c r="P31" s="5">
        <v>14</v>
      </c>
      <c r="Q31" s="5">
        <v>9</v>
      </c>
      <c r="R31" s="5">
        <v>7</v>
      </c>
      <c r="S31" s="5">
        <v>5</v>
      </c>
      <c r="T31" s="5">
        <v>2</v>
      </c>
      <c r="U31" s="5">
        <v>0</v>
      </c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6"/>
      <c r="EX31" s="50"/>
      <c r="EY31" s="50"/>
    </row>
    <row r="32" spans="1:155" ht="15.75" thickBot="1" x14ac:dyDescent="0.3">
      <c r="A32" s="81"/>
      <c r="B32" s="1">
        <v>43480.347534490742</v>
      </c>
      <c r="C32" s="2">
        <v>43480.382063541663</v>
      </c>
      <c r="D32" s="2">
        <v>43480.387642361115</v>
      </c>
      <c r="E32" s="2">
        <v>43480.402617129628</v>
      </c>
      <c r="F32" s="2">
        <v>43480.417121064813</v>
      </c>
      <c r="G32" s="2">
        <v>43480.457477199074</v>
      </c>
      <c r="H32" s="2">
        <v>43480.482747222224</v>
      </c>
      <c r="I32" s="2">
        <v>43480.487256250002</v>
      </c>
      <c r="J32" s="2">
        <v>43480.500415046299</v>
      </c>
      <c r="K32" s="2">
        <v>43480.551326388886</v>
      </c>
      <c r="L32" s="2">
        <v>43480.55071354167</v>
      </c>
      <c r="M32" s="2">
        <v>43480.565140509258</v>
      </c>
      <c r="N32" s="2">
        <v>43480.566274537035</v>
      </c>
      <c r="O32" s="2">
        <v>43480.598440972222</v>
      </c>
      <c r="P32" s="2">
        <v>43480.602226388888</v>
      </c>
      <c r="Q32" s="2">
        <v>43480.62770138889</v>
      </c>
      <c r="R32" s="2">
        <v>43480.639929745368</v>
      </c>
      <c r="S32" s="2">
        <v>43480.648080555555</v>
      </c>
      <c r="T32" s="2">
        <v>43480.673134027777</v>
      </c>
      <c r="U32" s="2">
        <v>43480.769303935187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3"/>
      <c r="EX32" s="50"/>
      <c r="EY32" s="51"/>
    </row>
    <row r="33" spans="1:155" x14ac:dyDescent="0.25">
      <c r="A33" s="80">
        <v>43481</v>
      </c>
      <c r="B33" s="4">
        <v>0</v>
      </c>
      <c r="C33" s="5">
        <v>0</v>
      </c>
      <c r="D33" s="5">
        <v>3</v>
      </c>
      <c r="E33" s="5">
        <v>5</v>
      </c>
      <c r="F33" s="5">
        <v>7</v>
      </c>
      <c r="G33" s="5">
        <v>11</v>
      </c>
      <c r="H33" s="5">
        <v>13</v>
      </c>
      <c r="I33" s="5">
        <v>16</v>
      </c>
      <c r="J33" s="5">
        <v>18</v>
      </c>
      <c r="K33" s="5">
        <v>20</v>
      </c>
      <c r="L33" s="5">
        <v>18</v>
      </c>
      <c r="M33" s="5">
        <v>15</v>
      </c>
      <c r="N33" s="5">
        <v>15</v>
      </c>
      <c r="O33" s="5">
        <v>13</v>
      </c>
      <c r="P33" s="5">
        <v>9</v>
      </c>
      <c r="Q33" s="5">
        <v>9</v>
      </c>
      <c r="R33" s="5">
        <v>6</v>
      </c>
      <c r="S33" s="5">
        <v>9</v>
      </c>
      <c r="T33" s="5">
        <v>11</v>
      </c>
      <c r="U33" s="5">
        <v>8</v>
      </c>
      <c r="V33" s="5">
        <v>10</v>
      </c>
      <c r="W33" s="5">
        <v>12</v>
      </c>
      <c r="X33" s="5">
        <v>14</v>
      </c>
      <c r="Y33" s="5">
        <v>12</v>
      </c>
      <c r="Z33" s="5">
        <v>13</v>
      </c>
      <c r="AA33" s="5">
        <v>11</v>
      </c>
      <c r="AB33" s="5">
        <v>13</v>
      </c>
      <c r="AC33" s="5">
        <v>11</v>
      </c>
      <c r="AD33" s="5">
        <v>12</v>
      </c>
      <c r="AE33" s="5">
        <v>11</v>
      </c>
      <c r="AF33" s="5">
        <v>9</v>
      </c>
      <c r="AG33" s="5">
        <v>9</v>
      </c>
      <c r="AH33" s="5">
        <v>9</v>
      </c>
      <c r="AI33" s="5">
        <v>9</v>
      </c>
      <c r="AJ33" s="5">
        <v>4</v>
      </c>
      <c r="AK33" s="5">
        <v>2</v>
      </c>
      <c r="AL33" s="5">
        <v>0</v>
      </c>
      <c r="AM33" s="5">
        <v>2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6"/>
      <c r="EX33" s="50"/>
      <c r="EY33" s="50"/>
    </row>
    <row r="34" spans="1:155" ht="15.75" thickBot="1" x14ac:dyDescent="0.3">
      <c r="A34" s="81"/>
      <c r="B34" s="1">
        <v>43481.231666087966</v>
      </c>
      <c r="C34" s="2">
        <v>43481.338944675925</v>
      </c>
      <c r="D34" s="2">
        <v>43481.350184143521</v>
      </c>
      <c r="E34" s="2">
        <v>43481.363327777777</v>
      </c>
      <c r="F34" s="2">
        <v>43481.37424571759</v>
      </c>
      <c r="G34" s="2">
        <v>43481.375624305554</v>
      </c>
      <c r="H34" s="2">
        <v>43481.388471874998</v>
      </c>
      <c r="I34" s="2">
        <v>43481.393123842594</v>
      </c>
      <c r="J34" s="2">
        <v>43481.394225810189</v>
      </c>
      <c r="K34" s="2">
        <v>43481.402315740743</v>
      </c>
      <c r="L34" s="2">
        <v>43481.408095254628</v>
      </c>
      <c r="M34" s="2">
        <v>43481.463838194446</v>
      </c>
      <c r="N34" s="2">
        <v>43481.464113194445</v>
      </c>
      <c r="O34" s="2">
        <v>43481.495980208332</v>
      </c>
      <c r="P34" s="2">
        <v>43481.513752314815</v>
      </c>
      <c r="Q34" s="2">
        <v>43481.513855324076</v>
      </c>
      <c r="R34" s="2">
        <v>43481.530208564815</v>
      </c>
      <c r="S34" s="2">
        <v>43481.554616782407</v>
      </c>
      <c r="T34" s="2">
        <v>43481.56245972222</v>
      </c>
      <c r="U34" s="2">
        <v>43481.575442592592</v>
      </c>
      <c r="V34" s="2">
        <v>43481.582203124999</v>
      </c>
      <c r="W34" s="2">
        <v>43481.593229398146</v>
      </c>
      <c r="X34" s="2">
        <v>43481.59451354167</v>
      </c>
      <c r="Y34" s="2">
        <v>43481.599080555556</v>
      </c>
      <c r="Z34" s="2">
        <v>43481.602832407407</v>
      </c>
      <c r="AA34" s="2">
        <v>43481.613533449075</v>
      </c>
      <c r="AB34" s="2">
        <v>43481.616845370372</v>
      </c>
      <c r="AC34" s="2">
        <v>43481.637574189815</v>
      </c>
      <c r="AD34" s="2">
        <v>43481.639663078706</v>
      </c>
      <c r="AE34" s="2">
        <v>43481.639895370368</v>
      </c>
      <c r="AF34" s="2">
        <v>43481.641956481479</v>
      </c>
      <c r="AG34" s="2">
        <v>43481.642082175924</v>
      </c>
      <c r="AH34" s="2">
        <v>43481.650930787036</v>
      </c>
      <c r="AI34" s="2">
        <v>43481.650996064818</v>
      </c>
      <c r="AJ34" s="2">
        <v>43481.669329282406</v>
      </c>
      <c r="AK34" s="2">
        <v>43481.669470833331</v>
      </c>
      <c r="AL34" s="2">
        <v>43481.690560185183</v>
      </c>
      <c r="AM34" s="2">
        <v>43481.970474305555</v>
      </c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3"/>
      <c r="EX34" s="50"/>
      <c r="EY34" s="51"/>
    </row>
    <row r="35" spans="1:155" x14ac:dyDescent="0.25">
      <c r="A35" s="80">
        <v>43482</v>
      </c>
      <c r="B35" s="4">
        <v>0</v>
      </c>
      <c r="C35" s="5">
        <v>0</v>
      </c>
      <c r="D35" s="5">
        <v>6</v>
      </c>
      <c r="E35" s="5">
        <v>10</v>
      </c>
      <c r="F35" s="5">
        <v>12</v>
      </c>
      <c r="G35" s="5">
        <v>14</v>
      </c>
      <c r="H35" s="5">
        <v>16</v>
      </c>
      <c r="I35" s="5">
        <v>18</v>
      </c>
      <c r="J35" s="5">
        <v>16</v>
      </c>
      <c r="K35" s="5">
        <v>18</v>
      </c>
      <c r="L35" s="5">
        <v>16</v>
      </c>
      <c r="M35" s="5">
        <v>14</v>
      </c>
      <c r="N35" s="5">
        <v>12</v>
      </c>
      <c r="O35" s="5">
        <v>12</v>
      </c>
      <c r="P35" s="5">
        <v>10</v>
      </c>
      <c r="Q35" s="5">
        <v>12</v>
      </c>
      <c r="R35" s="5">
        <v>12</v>
      </c>
      <c r="S35" s="5">
        <v>14</v>
      </c>
      <c r="T35" s="5">
        <v>16</v>
      </c>
      <c r="U35" s="5">
        <v>17</v>
      </c>
      <c r="V35" s="5">
        <v>19</v>
      </c>
      <c r="W35" s="5">
        <v>17</v>
      </c>
      <c r="X35" s="5">
        <v>15</v>
      </c>
      <c r="Y35" s="5">
        <v>13</v>
      </c>
      <c r="Z35" s="5">
        <v>9</v>
      </c>
      <c r="AA35" s="5">
        <v>8</v>
      </c>
      <c r="AB35" s="5">
        <v>8</v>
      </c>
      <c r="AC35" s="5">
        <v>8</v>
      </c>
      <c r="AD35" s="5">
        <v>6</v>
      </c>
      <c r="AE35" s="5">
        <v>0</v>
      </c>
      <c r="AF35" s="5">
        <v>0</v>
      </c>
      <c r="AG35" s="5">
        <v>12</v>
      </c>
      <c r="AH35" s="5">
        <v>19</v>
      </c>
      <c r="AI35" s="5">
        <v>22</v>
      </c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6"/>
      <c r="EX35" s="50"/>
      <c r="EY35" s="50"/>
    </row>
    <row r="36" spans="1:155" ht="15.75" thickBot="1" x14ac:dyDescent="0.3">
      <c r="A36" s="81"/>
      <c r="B36" s="1">
        <v>43482.080798958334</v>
      </c>
      <c r="C36" s="2">
        <v>43482.080820717594</v>
      </c>
      <c r="D36" s="2">
        <v>43482.366807060185</v>
      </c>
      <c r="E36" s="2">
        <v>43482.36749675926</v>
      </c>
      <c r="F36" s="2">
        <v>43482.403925231483</v>
      </c>
      <c r="G36" s="2">
        <v>43482.404532870372</v>
      </c>
      <c r="H36" s="2">
        <v>43482.410715625003</v>
      </c>
      <c r="I36" s="2">
        <v>43482.427618634261</v>
      </c>
      <c r="J36" s="2">
        <v>43482.427873842593</v>
      </c>
      <c r="K36" s="2">
        <v>43482.438734837961</v>
      </c>
      <c r="L36" s="2">
        <v>43482.472846990742</v>
      </c>
      <c r="M36" s="2">
        <v>43482.485042476852</v>
      </c>
      <c r="N36" s="2">
        <v>43482.485183680554</v>
      </c>
      <c r="O36" s="2">
        <v>43482.485184143516</v>
      </c>
      <c r="P36" s="2">
        <v>43482.546807638886</v>
      </c>
      <c r="Q36" s="2">
        <v>43482.550815509261</v>
      </c>
      <c r="R36" s="2">
        <v>43482.55170462963</v>
      </c>
      <c r="S36" s="2">
        <v>43482.578594212966</v>
      </c>
      <c r="T36" s="2">
        <v>43482.580990972223</v>
      </c>
      <c r="U36" s="2">
        <v>43482.619828935189</v>
      </c>
      <c r="V36" s="2">
        <v>43482.635398148152</v>
      </c>
      <c r="W36" s="2">
        <v>43482.652485416664</v>
      </c>
      <c r="X36" s="2">
        <v>43482.652705324072</v>
      </c>
      <c r="Y36" s="2">
        <v>43482.654147106485</v>
      </c>
      <c r="Z36" s="2">
        <v>43482.662946875003</v>
      </c>
      <c r="AA36" s="2">
        <v>43482.662973495368</v>
      </c>
      <c r="AB36" s="2">
        <v>43482.663306481481</v>
      </c>
      <c r="AC36" s="2">
        <v>43482.663784375</v>
      </c>
      <c r="AD36" s="2">
        <v>43482.673105324073</v>
      </c>
      <c r="AE36" s="2">
        <v>43482.750437268522</v>
      </c>
      <c r="AF36" s="2">
        <v>43482.750494328706</v>
      </c>
      <c r="AG36" s="2">
        <v>43482.896881944442</v>
      </c>
      <c r="AH36" s="2">
        <v>43482.922465972224</v>
      </c>
      <c r="AI36" s="2">
        <v>43482.932595254628</v>
      </c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3"/>
      <c r="EX36" s="50"/>
      <c r="EY36" s="51"/>
    </row>
    <row r="37" spans="1:155" x14ac:dyDescent="0.25">
      <c r="A37" s="80">
        <v>43483</v>
      </c>
      <c r="B37" s="4">
        <v>19</v>
      </c>
      <c r="C37" s="5">
        <v>17</v>
      </c>
      <c r="D37" s="5">
        <v>15</v>
      </c>
      <c r="E37" s="5">
        <v>12</v>
      </c>
      <c r="F37" s="5">
        <v>9</v>
      </c>
      <c r="G37" s="5">
        <v>7</v>
      </c>
      <c r="H37" s="5">
        <v>0</v>
      </c>
      <c r="I37" s="5">
        <v>2</v>
      </c>
      <c r="J37" s="5">
        <v>6</v>
      </c>
      <c r="K37" s="5">
        <v>11</v>
      </c>
      <c r="L37" s="5">
        <v>13</v>
      </c>
      <c r="M37" s="5">
        <v>11</v>
      </c>
      <c r="N37" s="5">
        <v>7</v>
      </c>
      <c r="O37" s="5">
        <v>5</v>
      </c>
      <c r="P37" s="5">
        <v>0</v>
      </c>
      <c r="Q37" s="5">
        <v>4</v>
      </c>
      <c r="R37" s="5">
        <v>0</v>
      </c>
      <c r="S37" s="5">
        <v>11</v>
      </c>
      <c r="T37" s="5">
        <v>15</v>
      </c>
      <c r="U37" s="5">
        <v>16</v>
      </c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6"/>
      <c r="EX37" s="50"/>
      <c r="EY37" s="50"/>
    </row>
    <row r="38" spans="1:155" ht="15.75" thickBot="1" x14ac:dyDescent="0.3">
      <c r="A38" s="81"/>
      <c r="B38" s="1">
        <v>43483.004107986111</v>
      </c>
      <c r="C38" s="2">
        <v>43483.00423136574</v>
      </c>
      <c r="D38" s="2">
        <v>43483.008818865739</v>
      </c>
      <c r="E38" s="2">
        <v>43483.074627430557</v>
      </c>
      <c r="F38" s="2">
        <v>43483.103991550925</v>
      </c>
      <c r="G38" s="2">
        <v>43483.113046759259</v>
      </c>
      <c r="H38" s="2">
        <v>43483.132193518519</v>
      </c>
      <c r="I38" s="2">
        <v>43483.344432754631</v>
      </c>
      <c r="J38" s="2">
        <v>43483.39059166667</v>
      </c>
      <c r="K38" s="2">
        <v>43483.405098379626</v>
      </c>
      <c r="L38" s="2">
        <v>43483.454598958335</v>
      </c>
      <c r="M38" s="2">
        <v>43483.492374768517</v>
      </c>
      <c r="N38" s="2">
        <v>43483.506076041667</v>
      </c>
      <c r="O38" s="2">
        <v>43483.521854513892</v>
      </c>
      <c r="P38" s="2">
        <v>43483.52578009259</v>
      </c>
      <c r="Q38" s="2">
        <v>43483.57398912037</v>
      </c>
      <c r="R38" s="2">
        <v>43483.869376388888</v>
      </c>
      <c r="S38" s="2">
        <v>43483.905332523151</v>
      </c>
      <c r="T38" s="2">
        <v>43483.919857407411</v>
      </c>
      <c r="U38" s="2">
        <v>43483.934311111108</v>
      </c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3"/>
      <c r="EX38" s="50"/>
      <c r="EY38" s="51"/>
    </row>
    <row r="39" spans="1:155" x14ac:dyDescent="0.25">
      <c r="A39" s="80">
        <v>43484</v>
      </c>
      <c r="B39" s="4">
        <v>12</v>
      </c>
      <c r="C39" s="5">
        <v>11</v>
      </c>
      <c r="D39" s="5">
        <v>9</v>
      </c>
      <c r="E39" s="5">
        <v>0</v>
      </c>
      <c r="F39" s="5">
        <v>0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6"/>
      <c r="EX39" s="50"/>
      <c r="EY39" s="50"/>
    </row>
    <row r="40" spans="1:155" ht="15.75" thickBot="1" x14ac:dyDescent="0.3">
      <c r="A40" s="81"/>
      <c r="B40" s="1">
        <v>43484.014895486114</v>
      </c>
      <c r="C40" s="2">
        <v>43484.014941666668</v>
      </c>
      <c r="D40" s="2">
        <v>43484.067116203703</v>
      </c>
      <c r="E40" s="2">
        <v>43484.098988194448</v>
      </c>
      <c r="F40" s="2">
        <v>43484.09903391204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3"/>
      <c r="EX40" s="50"/>
      <c r="EY40" s="51"/>
    </row>
    <row r="41" spans="1:155" x14ac:dyDescent="0.25">
      <c r="A41" s="80">
        <v>43485</v>
      </c>
      <c r="B41" s="4">
        <v>0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6"/>
      <c r="EX41" s="50"/>
      <c r="EY41" s="50"/>
    </row>
    <row r="42" spans="1:155" ht="15.75" thickBot="1" x14ac:dyDescent="0.3">
      <c r="A42" s="81"/>
      <c r="B42" s="1">
        <v>43485.087875694444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3"/>
      <c r="EX42" s="50"/>
      <c r="EY42" s="51"/>
    </row>
    <row r="43" spans="1:155" x14ac:dyDescent="0.25">
      <c r="A43" s="80">
        <v>43486</v>
      </c>
      <c r="B43" s="4">
        <v>0</v>
      </c>
      <c r="C43" s="5">
        <v>2</v>
      </c>
      <c r="D43" s="5">
        <v>5</v>
      </c>
      <c r="E43" s="5">
        <v>8</v>
      </c>
      <c r="F43" s="5">
        <v>10</v>
      </c>
      <c r="G43" s="5">
        <v>7</v>
      </c>
      <c r="H43" s="5">
        <v>11</v>
      </c>
      <c r="I43" s="5">
        <v>8</v>
      </c>
      <c r="J43" s="5">
        <v>270</v>
      </c>
      <c r="K43" s="5">
        <v>10</v>
      </c>
      <c r="L43" s="5">
        <v>8</v>
      </c>
      <c r="M43" s="5">
        <v>6</v>
      </c>
      <c r="N43" s="5">
        <v>4</v>
      </c>
      <c r="O43" s="5">
        <v>0</v>
      </c>
      <c r="P43" s="5">
        <v>3</v>
      </c>
      <c r="Q43" s="5">
        <v>5</v>
      </c>
      <c r="R43" s="5">
        <v>7</v>
      </c>
      <c r="S43" s="5">
        <v>14</v>
      </c>
      <c r="T43" s="5">
        <v>16</v>
      </c>
      <c r="U43" s="5">
        <v>18</v>
      </c>
      <c r="V43" s="5">
        <v>16</v>
      </c>
      <c r="W43" s="5">
        <v>17</v>
      </c>
      <c r="X43" s="5">
        <v>16</v>
      </c>
      <c r="Y43" s="5">
        <v>14</v>
      </c>
      <c r="Z43" s="5">
        <v>16</v>
      </c>
      <c r="AA43" s="5">
        <v>20</v>
      </c>
      <c r="AB43" s="5">
        <v>17</v>
      </c>
      <c r="AC43" s="5">
        <v>17</v>
      </c>
      <c r="AD43" s="5">
        <v>15</v>
      </c>
      <c r="AE43" s="5">
        <v>15</v>
      </c>
      <c r="AF43" s="5">
        <v>8</v>
      </c>
      <c r="AG43" s="5">
        <v>8</v>
      </c>
      <c r="AH43" s="5">
        <v>6</v>
      </c>
      <c r="AI43" s="5">
        <v>6</v>
      </c>
      <c r="AJ43" s="5">
        <v>4</v>
      </c>
      <c r="AK43" s="5">
        <v>0</v>
      </c>
      <c r="AL43" s="5">
        <v>0</v>
      </c>
      <c r="AM43" s="5">
        <v>4</v>
      </c>
      <c r="AN43" s="5">
        <v>0</v>
      </c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6"/>
      <c r="EX43" s="50"/>
      <c r="EY43" s="50"/>
    </row>
    <row r="44" spans="1:155" ht="15.75" thickBot="1" x14ac:dyDescent="0.3">
      <c r="A44" s="81"/>
      <c r="B44" s="1">
        <v>43486.20956145833</v>
      </c>
      <c r="C44" s="2">
        <v>43486.394768865743</v>
      </c>
      <c r="D44" s="2">
        <v>43486.398883564812</v>
      </c>
      <c r="E44" s="2">
        <v>43486.405352083333</v>
      </c>
      <c r="F44" s="2">
        <v>43486.414379398149</v>
      </c>
      <c r="G44" s="2">
        <v>43486.420386226855</v>
      </c>
      <c r="H44" s="2">
        <v>43486.424026388886</v>
      </c>
      <c r="I44" s="2">
        <v>43486.454115740744</v>
      </c>
      <c r="J44" s="2">
        <v>43486.467750115742</v>
      </c>
      <c r="K44" s="2">
        <v>43486.467792013886</v>
      </c>
      <c r="L44" s="2">
        <v>43486.489267476849</v>
      </c>
      <c r="M44" s="2">
        <v>43486.494486111114</v>
      </c>
      <c r="N44" s="2">
        <v>43486.496417476854</v>
      </c>
      <c r="O44" s="2">
        <v>43486.516552893518</v>
      </c>
      <c r="P44" s="2">
        <v>43486.566790972225</v>
      </c>
      <c r="Q44" s="2">
        <v>43486.57399016204</v>
      </c>
      <c r="R44" s="2">
        <v>43486.586885763892</v>
      </c>
      <c r="S44" s="2">
        <v>43486.587814120372</v>
      </c>
      <c r="T44" s="2">
        <v>43486.59487847222</v>
      </c>
      <c r="U44" s="2">
        <v>43486.596587384258</v>
      </c>
      <c r="V44" s="2">
        <v>43486.608671064816</v>
      </c>
      <c r="W44" s="2">
        <v>43486.608818402776</v>
      </c>
      <c r="X44" s="2">
        <v>43486.619646990737</v>
      </c>
      <c r="Y44" s="2">
        <v>43486.621459027781</v>
      </c>
      <c r="Z44" s="2">
        <v>43486.624544791666</v>
      </c>
      <c r="AA44" s="2">
        <v>43486.654079398148</v>
      </c>
      <c r="AB44" s="2">
        <v>43486.662795717595</v>
      </c>
      <c r="AC44" s="2">
        <v>43486.664588888889</v>
      </c>
      <c r="AD44" s="2">
        <v>43486.670416203706</v>
      </c>
      <c r="AE44" s="2">
        <v>43486.670481712965</v>
      </c>
      <c r="AF44" s="2">
        <v>43486.673062152775</v>
      </c>
      <c r="AG44" s="2">
        <v>43486.680574189813</v>
      </c>
      <c r="AH44" s="2">
        <v>43486.680617708334</v>
      </c>
      <c r="AI44" s="2">
        <v>43486.68066273148</v>
      </c>
      <c r="AJ44" s="2">
        <v>43486.696902430558</v>
      </c>
      <c r="AK44" s="2">
        <v>43486.696928240737</v>
      </c>
      <c r="AL44" s="2">
        <v>43486.696952662038</v>
      </c>
      <c r="AM44" s="2">
        <v>43486.698039120369</v>
      </c>
      <c r="AN44" s="2">
        <v>43486.855876851849</v>
      </c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3"/>
      <c r="EX44" s="50"/>
      <c r="EY44" s="51"/>
    </row>
    <row r="45" spans="1:155" x14ac:dyDescent="0.25">
      <c r="A45" s="80">
        <v>43487</v>
      </c>
      <c r="B45" s="4">
        <v>3</v>
      </c>
      <c r="C45" s="5">
        <v>5</v>
      </c>
      <c r="D45" s="5">
        <v>7</v>
      </c>
      <c r="E45" s="5">
        <v>14</v>
      </c>
      <c r="F45" s="5">
        <v>12</v>
      </c>
      <c r="G45" s="5">
        <v>14</v>
      </c>
      <c r="H45" s="5">
        <v>12</v>
      </c>
      <c r="I45" s="5">
        <v>10</v>
      </c>
      <c r="J45" s="5">
        <v>12</v>
      </c>
      <c r="K45" s="5">
        <v>10</v>
      </c>
      <c r="L45" s="5">
        <v>14</v>
      </c>
      <c r="M45" s="5">
        <v>11</v>
      </c>
      <c r="N45" s="5">
        <v>7</v>
      </c>
      <c r="O45" s="5">
        <v>8</v>
      </c>
      <c r="P45" s="5">
        <v>11</v>
      </c>
      <c r="Q45" s="5">
        <v>13</v>
      </c>
      <c r="R45" s="5">
        <v>12</v>
      </c>
      <c r="S45" s="5">
        <v>9</v>
      </c>
      <c r="T45" s="5">
        <v>5</v>
      </c>
      <c r="U45" s="5">
        <v>2</v>
      </c>
      <c r="V45" s="5">
        <v>2</v>
      </c>
      <c r="W45" s="5">
        <v>0</v>
      </c>
      <c r="X45" s="5">
        <v>0</v>
      </c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6"/>
      <c r="EX45" s="50"/>
      <c r="EY45" s="50"/>
    </row>
    <row r="46" spans="1:155" ht="15.75" thickBot="1" x14ac:dyDescent="0.3">
      <c r="A46" s="81"/>
      <c r="B46" s="1">
        <v>43487.347265277778</v>
      </c>
      <c r="C46" s="2">
        <v>43487.352780208334</v>
      </c>
      <c r="D46" s="2">
        <v>43487.36322835648</v>
      </c>
      <c r="E46" s="2">
        <v>43487.374557291667</v>
      </c>
      <c r="F46" s="2">
        <v>43487.374712152778</v>
      </c>
      <c r="G46" s="2">
        <v>43487.375240856483</v>
      </c>
      <c r="H46" s="2">
        <v>43487.377184722223</v>
      </c>
      <c r="I46" s="2">
        <v>43487.377429050925</v>
      </c>
      <c r="J46" s="2">
        <v>43487.40035196759</v>
      </c>
      <c r="K46" s="2">
        <v>43487.404355902778</v>
      </c>
      <c r="L46" s="2">
        <v>43487.409078472221</v>
      </c>
      <c r="M46" s="2">
        <v>43487.452959490744</v>
      </c>
      <c r="N46" s="2">
        <v>43487.497721990738</v>
      </c>
      <c r="O46" s="2">
        <v>43487.560987384262</v>
      </c>
      <c r="P46" s="2">
        <v>43487.591204976852</v>
      </c>
      <c r="Q46" s="2">
        <v>43487.608682407408</v>
      </c>
      <c r="R46" s="2">
        <v>43487.613443634262</v>
      </c>
      <c r="S46" s="2">
        <v>43487.613967245372</v>
      </c>
      <c r="T46" s="2">
        <v>43487.614728587963</v>
      </c>
      <c r="U46" s="2">
        <v>43487.62221296296</v>
      </c>
      <c r="V46" s="2">
        <v>43487.692932175923</v>
      </c>
      <c r="W46" s="2">
        <v>43487.705974884258</v>
      </c>
      <c r="X46" s="2">
        <v>43487.706044212966</v>
      </c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3"/>
      <c r="EX46" s="50"/>
      <c r="EY46" s="51"/>
    </row>
    <row r="47" spans="1:155" x14ac:dyDescent="0.25">
      <c r="A47" s="80">
        <v>43488</v>
      </c>
      <c r="B47" s="4">
        <v>3</v>
      </c>
      <c r="C47" s="5">
        <v>6</v>
      </c>
      <c r="D47" s="5">
        <v>10</v>
      </c>
      <c r="E47" s="5">
        <v>12</v>
      </c>
      <c r="F47" s="5">
        <v>14</v>
      </c>
      <c r="G47" s="5">
        <v>14</v>
      </c>
      <c r="H47" s="5">
        <v>14</v>
      </c>
      <c r="I47" s="5">
        <v>10</v>
      </c>
      <c r="J47" s="5">
        <v>8</v>
      </c>
      <c r="K47" s="5">
        <v>5</v>
      </c>
      <c r="L47" s="5">
        <v>5</v>
      </c>
      <c r="M47" s="5">
        <v>5</v>
      </c>
      <c r="N47" s="5">
        <v>2</v>
      </c>
      <c r="O47" s="5">
        <v>3</v>
      </c>
      <c r="P47" s="5">
        <v>5</v>
      </c>
      <c r="Q47" s="5">
        <v>3</v>
      </c>
      <c r="R47" s="5">
        <v>0</v>
      </c>
      <c r="S47" s="5">
        <v>2</v>
      </c>
      <c r="T47" s="5">
        <v>0</v>
      </c>
      <c r="U47" s="5">
        <v>0</v>
      </c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6"/>
      <c r="EX47" s="50"/>
      <c r="EY47" s="50"/>
    </row>
    <row r="48" spans="1:155" ht="15.75" thickBot="1" x14ac:dyDescent="0.3">
      <c r="A48" s="81"/>
      <c r="B48" s="1">
        <v>43488.349304976851</v>
      </c>
      <c r="C48" s="2">
        <v>43488.350542592591</v>
      </c>
      <c r="D48" s="2">
        <v>43488.372808680557</v>
      </c>
      <c r="E48" s="2">
        <v>43488.385178124998</v>
      </c>
      <c r="F48" s="2">
        <v>43488.392693402777</v>
      </c>
      <c r="G48" s="2">
        <v>43488.392741203701</v>
      </c>
      <c r="H48" s="2">
        <v>43488.400884606483</v>
      </c>
      <c r="I48" s="2">
        <v>43488.450667592595</v>
      </c>
      <c r="J48" s="2">
        <v>43488.451142013888</v>
      </c>
      <c r="K48" s="2">
        <v>43488.462095717594</v>
      </c>
      <c r="L48" s="2">
        <v>43488.493937615742</v>
      </c>
      <c r="M48" s="2">
        <v>43488.518325925928</v>
      </c>
      <c r="N48" s="2">
        <v>43488.532604513886</v>
      </c>
      <c r="O48" s="2">
        <v>43488.565424421293</v>
      </c>
      <c r="P48" s="2">
        <v>43488.568245833332</v>
      </c>
      <c r="Q48" s="2">
        <v>43488.600692361113</v>
      </c>
      <c r="R48" s="2">
        <v>43488.603147800924</v>
      </c>
      <c r="S48" s="2">
        <v>43488.652479398152</v>
      </c>
      <c r="T48" s="2">
        <v>43488.659414351852</v>
      </c>
      <c r="U48" s="2">
        <v>43488.662434953701</v>
      </c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3"/>
      <c r="EX48" s="50"/>
      <c r="EY48" s="51"/>
    </row>
    <row r="49" spans="1:155" x14ac:dyDescent="0.25">
      <c r="A49" s="80">
        <v>43489</v>
      </c>
      <c r="B49" s="4">
        <v>4</v>
      </c>
      <c r="C49" s="5">
        <v>7</v>
      </c>
      <c r="D49" s="5">
        <v>9</v>
      </c>
      <c r="E49" s="5">
        <v>5</v>
      </c>
      <c r="F49" s="5">
        <v>6</v>
      </c>
      <c r="G49" s="5">
        <v>4</v>
      </c>
      <c r="H49" s="5">
        <v>4</v>
      </c>
      <c r="I49" s="5">
        <v>0</v>
      </c>
      <c r="J49" s="5">
        <v>0</v>
      </c>
      <c r="K49" s="5">
        <v>18</v>
      </c>
      <c r="L49" s="5">
        <v>18</v>
      </c>
      <c r="M49" s="5">
        <v>28</v>
      </c>
      <c r="N49" s="5">
        <v>29</v>
      </c>
      <c r="O49" s="5">
        <v>28</v>
      </c>
      <c r="P49" s="5">
        <v>27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6"/>
      <c r="EX49" s="50"/>
      <c r="EY49" s="50"/>
    </row>
    <row r="50" spans="1:155" ht="15.75" thickBot="1" x14ac:dyDescent="0.3">
      <c r="A50" s="81"/>
      <c r="B50" s="1">
        <v>43489.345624652778</v>
      </c>
      <c r="C50" s="2">
        <v>43489.379639930557</v>
      </c>
      <c r="D50" s="2">
        <v>43489.438640856482</v>
      </c>
      <c r="E50" s="2">
        <v>43489.478161689818</v>
      </c>
      <c r="F50" s="2">
        <v>43489.496986805556</v>
      </c>
      <c r="G50" s="2">
        <v>43489.497151388889</v>
      </c>
      <c r="H50" s="2">
        <v>43489.546882870367</v>
      </c>
      <c r="I50" s="2">
        <v>43489.551450578707</v>
      </c>
      <c r="J50" s="2">
        <v>43489.617728935184</v>
      </c>
      <c r="K50" s="2">
        <v>43489.902674537036</v>
      </c>
      <c r="L50" s="2">
        <v>43489.913652314812</v>
      </c>
      <c r="M50" s="2">
        <v>43489.914007407409</v>
      </c>
      <c r="N50" s="2">
        <v>43489.915123379629</v>
      </c>
      <c r="O50" s="2">
        <v>43489.987445254628</v>
      </c>
      <c r="P50" s="2">
        <v>43489.995381828703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3"/>
      <c r="EX50" s="50"/>
      <c r="EY50" s="51"/>
    </row>
    <row r="51" spans="1:155" x14ac:dyDescent="0.25">
      <c r="A51" s="80">
        <v>43490</v>
      </c>
      <c r="B51" s="4">
        <v>30</v>
      </c>
      <c r="C51" s="5">
        <v>29</v>
      </c>
      <c r="D51" s="5">
        <v>26</v>
      </c>
      <c r="E51" s="5">
        <v>22</v>
      </c>
      <c r="F51" s="5">
        <v>21</v>
      </c>
      <c r="G51" s="5">
        <v>18</v>
      </c>
      <c r="H51" s="5">
        <v>16</v>
      </c>
      <c r="I51" s="5">
        <v>7</v>
      </c>
      <c r="J51" s="5">
        <v>3</v>
      </c>
      <c r="K51" s="5">
        <v>3</v>
      </c>
      <c r="L51" s="5">
        <v>0</v>
      </c>
      <c r="M51" s="5">
        <v>19</v>
      </c>
      <c r="N51" s="5">
        <v>25</v>
      </c>
      <c r="O51" s="5">
        <v>31</v>
      </c>
      <c r="P51" s="5">
        <v>25</v>
      </c>
      <c r="Q51" s="5">
        <v>26</v>
      </c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6"/>
      <c r="EX51" s="50"/>
      <c r="EY51" s="50"/>
    </row>
    <row r="52" spans="1:155" ht="15.75" thickBot="1" x14ac:dyDescent="0.3">
      <c r="A52" s="81"/>
      <c r="B52" s="1">
        <v>43490.004086921297</v>
      </c>
      <c r="C52" s="2">
        <v>43490.030608449073</v>
      </c>
      <c r="D52" s="2">
        <v>43490.0306837963</v>
      </c>
      <c r="E52" s="2">
        <v>43490.091654629628</v>
      </c>
      <c r="F52" s="2">
        <v>43490.09382037037</v>
      </c>
      <c r="G52" s="2">
        <v>43490.101401736109</v>
      </c>
      <c r="H52" s="2">
        <v>43490.127232523148</v>
      </c>
      <c r="I52" s="2">
        <v>43490.160290509259</v>
      </c>
      <c r="J52" s="2">
        <v>43490.197296759259</v>
      </c>
      <c r="K52" s="2">
        <v>43490.197908796297</v>
      </c>
      <c r="L52" s="2">
        <v>43490.494999074072</v>
      </c>
      <c r="M52" s="2">
        <v>43490.919657523147</v>
      </c>
      <c r="N52" s="2">
        <v>43490.92019513889</v>
      </c>
      <c r="O52" s="2">
        <v>43490.920215393518</v>
      </c>
      <c r="P52" s="2">
        <v>43490.920223726855</v>
      </c>
      <c r="Q52" s="2">
        <v>43490.925182754632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3"/>
      <c r="EX52" s="50"/>
      <c r="EY52" s="51"/>
    </row>
    <row r="53" spans="1:155" x14ac:dyDescent="0.25">
      <c r="A53" s="80">
        <v>43491</v>
      </c>
      <c r="B53" s="4">
        <v>0</v>
      </c>
      <c r="C53" s="5">
        <v>18</v>
      </c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6"/>
      <c r="EX53" s="50"/>
      <c r="EY53" s="50"/>
    </row>
    <row r="54" spans="1:155" ht="15.75" thickBot="1" x14ac:dyDescent="0.3">
      <c r="A54" s="81"/>
      <c r="B54" s="1">
        <v>43491.194700578701</v>
      </c>
      <c r="C54" s="2">
        <v>43491.904674884259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3"/>
      <c r="EX54" s="50"/>
      <c r="EY54" s="51"/>
    </row>
    <row r="55" spans="1:155" x14ac:dyDescent="0.25">
      <c r="A55" s="80">
        <v>43492</v>
      </c>
      <c r="B55" s="4">
        <v>0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6"/>
      <c r="EX55" s="50"/>
      <c r="EY55" s="50"/>
    </row>
    <row r="56" spans="1:155" ht="15.75" thickBot="1" x14ac:dyDescent="0.3">
      <c r="A56" s="81"/>
      <c r="B56" s="1">
        <v>43492.143233796298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3"/>
      <c r="EX56" s="50"/>
      <c r="EY56" s="51"/>
    </row>
    <row r="57" spans="1:155" x14ac:dyDescent="0.25">
      <c r="A57" s="80">
        <v>43493</v>
      </c>
      <c r="B57" s="4">
        <v>3</v>
      </c>
      <c r="C57" s="5">
        <v>5</v>
      </c>
      <c r="D57" s="5">
        <v>9</v>
      </c>
      <c r="E57" s="5">
        <v>10</v>
      </c>
      <c r="F57" s="5">
        <v>11</v>
      </c>
      <c r="G57" s="5">
        <v>9</v>
      </c>
      <c r="H57" s="5">
        <v>11</v>
      </c>
      <c r="I57" s="5">
        <v>13</v>
      </c>
      <c r="J57" s="5">
        <v>11</v>
      </c>
      <c r="K57" s="5">
        <v>13</v>
      </c>
      <c r="L57" s="5">
        <v>11</v>
      </c>
      <c r="M57" s="5">
        <v>9</v>
      </c>
      <c r="N57" s="5">
        <v>6</v>
      </c>
      <c r="O57" s="5">
        <v>6</v>
      </c>
      <c r="P57" s="5">
        <v>8</v>
      </c>
      <c r="Q57" s="5">
        <v>10</v>
      </c>
      <c r="R57" s="5">
        <v>8</v>
      </c>
      <c r="S57" s="5">
        <v>10</v>
      </c>
      <c r="T57" s="5">
        <v>8</v>
      </c>
      <c r="U57" s="5">
        <v>10</v>
      </c>
      <c r="V57" s="5">
        <v>8</v>
      </c>
      <c r="W57" s="5">
        <v>6</v>
      </c>
      <c r="X57" s="5">
        <v>4</v>
      </c>
      <c r="Y57" s="5">
        <v>2</v>
      </c>
      <c r="Z57" s="5">
        <v>0</v>
      </c>
      <c r="AA57" s="5">
        <v>2</v>
      </c>
      <c r="AB57" s="5">
        <v>4</v>
      </c>
      <c r="AC57" s="5">
        <v>2</v>
      </c>
      <c r="AD57" s="5">
        <v>0</v>
      </c>
      <c r="AE57" s="5">
        <v>0</v>
      </c>
      <c r="AF57" s="5">
        <v>0</v>
      </c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6"/>
      <c r="EX57" s="50"/>
      <c r="EY57" s="50"/>
    </row>
    <row r="58" spans="1:155" ht="15.75" thickBot="1" x14ac:dyDescent="0.3">
      <c r="A58" s="81"/>
      <c r="B58" s="1">
        <v>43493.300450925926</v>
      </c>
      <c r="C58" s="2">
        <v>43493.363210532407</v>
      </c>
      <c r="D58" s="2">
        <v>43493.384011921298</v>
      </c>
      <c r="E58" s="2">
        <v>43493.392799652778</v>
      </c>
      <c r="F58" s="2">
        <v>43493.393248263892</v>
      </c>
      <c r="G58" s="2">
        <v>43493.401364120371</v>
      </c>
      <c r="H58" s="2">
        <v>43493.40383865741</v>
      </c>
      <c r="I58" s="2">
        <v>43493.404340972222</v>
      </c>
      <c r="J58" s="2">
        <v>43493.421249421299</v>
      </c>
      <c r="K58" s="2">
        <v>43493.499437152779</v>
      </c>
      <c r="L58" s="2">
        <v>43493.499449074072</v>
      </c>
      <c r="M58" s="2">
        <v>43493.499711458331</v>
      </c>
      <c r="N58" s="2">
        <v>43493.514435069446</v>
      </c>
      <c r="O58" s="2">
        <v>43493.514767939814</v>
      </c>
      <c r="P58" s="2">
        <v>43493.552970138888</v>
      </c>
      <c r="Q58" s="2">
        <v>43493.596849884256</v>
      </c>
      <c r="R58" s="2">
        <v>43493.619477546294</v>
      </c>
      <c r="S58" s="2">
        <v>43493.635655555554</v>
      </c>
      <c r="T58" s="2">
        <v>43493.644959027777</v>
      </c>
      <c r="U58" s="2">
        <v>43493.644796875</v>
      </c>
      <c r="V58" s="2">
        <v>43493.647988194447</v>
      </c>
      <c r="W58" s="2">
        <v>43493.65140347222</v>
      </c>
      <c r="X58" s="2">
        <v>43493.652563310185</v>
      </c>
      <c r="Y58" s="2">
        <v>43493.655226736111</v>
      </c>
      <c r="Z58" s="2">
        <v>43493.655361574078</v>
      </c>
      <c r="AA58" s="2">
        <v>43493.665301273148</v>
      </c>
      <c r="AB58" s="2">
        <v>43493.665658564816</v>
      </c>
      <c r="AC58" s="2">
        <v>43493.721203935187</v>
      </c>
      <c r="AD58" s="2">
        <v>43493.721218402781</v>
      </c>
      <c r="AE58" s="2">
        <v>43493.721233796299</v>
      </c>
      <c r="AF58" s="2">
        <v>43493.721248726855</v>
      </c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3"/>
      <c r="EX58" s="50"/>
      <c r="EY58" s="51"/>
    </row>
    <row r="59" spans="1:155" x14ac:dyDescent="0.25">
      <c r="A59" s="80">
        <v>43494</v>
      </c>
      <c r="B59" s="4">
        <v>2</v>
      </c>
      <c r="C59" s="5">
        <v>6</v>
      </c>
      <c r="D59" s="5">
        <v>11</v>
      </c>
      <c r="E59" s="5">
        <v>10</v>
      </c>
      <c r="F59" s="5">
        <v>16</v>
      </c>
      <c r="G59" s="5">
        <v>12</v>
      </c>
      <c r="H59" s="5">
        <v>14</v>
      </c>
      <c r="I59" s="5">
        <v>16</v>
      </c>
      <c r="J59" s="5">
        <v>18</v>
      </c>
      <c r="K59" s="5">
        <v>17</v>
      </c>
      <c r="L59" s="5">
        <v>15</v>
      </c>
      <c r="M59" s="5">
        <v>14</v>
      </c>
      <c r="N59" s="5">
        <v>10</v>
      </c>
      <c r="O59" s="5">
        <v>8</v>
      </c>
      <c r="P59" s="5">
        <v>12</v>
      </c>
      <c r="Q59" s="5">
        <v>10</v>
      </c>
      <c r="R59" s="5">
        <v>6</v>
      </c>
      <c r="S59" s="5">
        <v>6</v>
      </c>
      <c r="T59" s="5">
        <v>8</v>
      </c>
      <c r="U59" s="5">
        <v>8</v>
      </c>
      <c r="V59" s="5">
        <v>8</v>
      </c>
      <c r="W59" s="5">
        <v>8</v>
      </c>
      <c r="X59" s="5">
        <v>8</v>
      </c>
      <c r="Y59" s="5">
        <v>10</v>
      </c>
      <c r="Z59" s="5">
        <v>13</v>
      </c>
      <c r="AA59" s="5">
        <v>14</v>
      </c>
      <c r="AB59" s="5">
        <v>16</v>
      </c>
      <c r="AC59" s="5">
        <v>14</v>
      </c>
      <c r="AD59" s="5">
        <v>13</v>
      </c>
      <c r="AE59" s="5">
        <v>14</v>
      </c>
      <c r="AF59" s="5">
        <v>16</v>
      </c>
      <c r="AG59" s="5">
        <v>13</v>
      </c>
      <c r="AH59" s="5">
        <v>11</v>
      </c>
      <c r="AI59" s="5">
        <v>9</v>
      </c>
      <c r="AJ59" s="5">
        <v>5</v>
      </c>
      <c r="AK59" s="5">
        <v>2</v>
      </c>
      <c r="AL59" s="5">
        <v>0</v>
      </c>
      <c r="AM59" s="5">
        <v>0</v>
      </c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6"/>
      <c r="EX59" s="50"/>
      <c r="EY59" s="50"/>
    </row>
    <row r="60" spans="1:155" ht="15.75" thickBot="1" x14ac:dyDescent="0.3">
      <c r="A60" s="81"/>
      <c r="B60" s="1">
        <v>43494.373649768517</v>
      </c>
      <c r="C60" s="2">
        <v>43494.374717824074</v>
      </c>
      <c r="D60" s="2">
        <v>43494.375100462959</v>
      </c>
      <c r="E60" s="2">
        <v>43494.379625578702</v>
      </c>
      <c r="F60" s="2">
        <v>43494.383335185186</v>
      </c>
      <c r="G60" s="2">
        <v>43494.387614120373</v>
      </c>
      <c r="H60" s="2">
        <v>43494.39538321759</v>
      </c>
      <c r="I60" s="2">
        <v>43494.399420254631</v>
      </c>
      <c r="J60" s="2">
        <v>43494.403713078704</v>
      </c>
      <c r="K60" s="2">
        <v>43494.404227893516</v>
      </c>
      <c r="L60" s="2">
        <v>43494.412628935184</v>
      </c>
      <c r="M60" s="2">
        <v>43494.44787048611</v>
      </c>
      <c r="N60" s="2">
        <v>43494.488973611114</v>
      </c>
      <c r="O60" s="2">
        <v>43494.490597685188</v>
      </c>
      <c r="P60" s="2">
        <v>43494.494598726851</v>
      </c>
      <c r="Q60" s="2">
        <v>43494.511203935188</v>
      </c>
      <c r="R60" s="2">
        <v>43494.51297974537</v>
      </c>
      <c r="S60" s="2">
        <v>43494.545283449072</v>
      </c>
      <c r="T60" s="2">
        <v>43494.545644560189</v>
      </c>
      <c r="U60" s="2">
        <v>43494.545979861112</v>
      </c>
      <c r="V60" s="2">
        <v>43494.546074305559</v>
      </c>
      <c r="W60" s="2">
        <v>43494.546178240744</v>
      </c>
      <c r="X60" s="2">
        <v>43494.546220717595</v>
      </c>
      <c r="Y60" s="2">
        <v>43494.559696990742</v>
      </c>
      <c r="Z60" s="2">
        <v>43494.565380208332</v>
      </c>
      <c r="AA60" s="2">
        <v>43494.566538888888</v>
      </c>
      <c r="AB60" s="2">
        <v>43494.57102152778</v>
      </c>
      <c r="AC60" s="2">
        <v>43494.576678819445</v>
      </c>
      <c r="AD60" s="2">
        <v>43494.591057638892</v>
      </c>
      <c r="AE60" s="2">
        <v>43494.591428472224</v>
      </c>
      <c r="AF60" s="2">
        <v>43494.604863194443</v>
      </c>
      <c r="AG60" s="2">
        <v>43494.607448495372</v>
      </c>
      <c r="AH60" s="2">
        <v>43494.642341319442</v>
      </c>
      <c r="AI60" s="2">
        <v>43494.64386423611</v>
      </c>
      <c r="AJ60" s="2">
        <v>43494.657051041664</v>
      </c>
      <c r="AK60" s="2">
        <v>43494.665276157408</v>
      </c>
      <c r="AL60" s="2">
        <v>43494.688559259259</v>
      </c>
      <c r="AM60" s="2">
        <v>43494.688902430556</v>
      </c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3"/>
      <c r="EX60" s="50"/>
      <c r="EY60" s="51"/>
    </row>
    <row r="61" spans="1:155" x14ac:dyDescent="0.25">
      <c r="A61" s="80">
        <v>43495</v>
      </c>
      <c r="B61" s="4">
        <v>2</v>
      </c>
      <c r="C61" s="5">
        <v>5</v>
      </c>
      <c r="D61" s="5">
        <v>8</v>
      </c>
      <c r="E61" s="5">
        <v>11</v>
      </c>
      <c r="F61" s="5">
        <v>13</v>
      </c>
      <c r="G61" s="5">
        <v>18</v>
      </c>
      <c r="H61" s="5">
        <v>21</v>
      </c>
      <c r="I61" s="5">
        <v>23</v>
      </c>
      <c r="J61" s="5">
        <v>18</v>
      </c>
      <c r="K61" s="5">
        <v>16</v>
      </c>
      <c r="L61" s="5">
        <v>14</v>
      </c>
      <c r="M61" s="5">
        <v>12</v>
      </c>
      <c r="N61" s="5">
        <v>9</v>
      </c>
      <c r="O61" s="5">
        <v>6</v>
      </c>
      <c r="P61" s="5">
        <v>9</v>
      </c>
      <c r="Q61" s="5">
        <v>9</v>
      </c>
      <c r="R61" s="5">
        <v>12</v>
      </c>
      <c r="S61" s="5">
        <v>13</v>
      </c>
      <c r="T61" s="5">
        <v>17</v>
      </c>
      <c r="U61" s="5">
        <v>19</v>
      </c>
      <c r="V61" s="5">
        <v>21</v>
      </c>
      <c r="W61" s="5">
        <v>21</v>
      </c>
      <c r="X61" s="5">
        <v>22</v>
      </c>
      <c r="Y61" s="5">
        <v>18</v>
      </c>
      <c r="Z61" s="5">
        <v>17</v>
      </c>
      <c r="AA61" s="5">
        <v>18</v>
      </c>
      <c r="AB61" s="5">
        <v>16</v>
      </c>
      <c r="AC61" s="5">
        <v>14</v>
      </c>
      <c r="AD61" s="5">
        <v>8</v>
      </c>
      <c r="AE61" s="5">
        <v>6</v>
      </c>
      <c r="AF61" s="5">
        <v>3</v>
      </c>
      <c r="AG61" s="5">
        <v>0</v>
      </c>
      <c r="AH61" s="5">
        <v>3</v>
      </c>
      <c r="AI61" s="5">
        <v>0</v>
      </c>
      <c r="AJ61" s="5">
        <v>0</v>
      </c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6"/>
      <c r="EX61" s="50"/>
      <c r="EY61" s="50"/>
    </row>
    <row r="62" spans="1:155" ht="15.75" thickBot="1" x14ac:dyDescent="0.3">
      <c r="A62" s="81"/>
      <c r="B62" s="1">
        <v>43495.345341203705</v>
      </c>
      <c r="C62" s="2">
        <v>43495.350612037037</v>
      </c>
      <c r="D62" s="2">
        <v>43495.375712847221</v>
      </c>
      <c r="E62" s="2">
        <v>43495.376146875002</v>
      </c>
      <c r="F62" s="2">
        <v>43495.403845717592</v>
      </c>
      <c r="G62" s="2">
        <v>43495.431329629631</v>
      </c>
      <c r="H62" s="2">
        <v>43495.440507754633</v>
      </c>
      <c r="I62" s="2">
        <v>43495.444087037038</v>
      </c>
      <c r="J62" s="2">
        <v>43495.45765138889</v>
      </c>
      <c r="K62" s="2">
        <v>43495.459510300927</v>
      </c>
      <c r="L62" s="2">
        <v>43495.487284490744</v>
      </c>
      <c r="M62" s="2">
        <v>43495.48977847222</v>
      </c>
      <c r="N62" s="2">
        <v>43495.500460185183</v>
      </c>
      <c r="O62" s="2">
        <v>43495.526098379632</v>
      </c>
      <c r="P62" s="2">
        <v>43495.547235763886</v>
      </c>
      <c r="Q62" s="2">
        <v>43495.547769097226</v>
      </c>
      <c r="R62" s="2">
        <v>43495.572555092593</v>
      </c>
      <c r="S62" s="2">
        <v>43495.574762847224</v>
      </c>
      <c r="T62" s="2">
        <v>43495.588381828704</v>
      </c>
      <c r="U62" s="2">
        <v>43495.597117592595</v>
      </c>
      <c r="V62" s="2">
        <v>43495.597454513889</v>
      </c>
      <c r="W62" s="2">
        <v>43495.603981250002</v>
      </c>
      <c r="X62" s="2">
        <v>43495.60862835648</v>
      </c>
      <c r="Y62" s="2">
        <v>43495.608858449072</v>
      </c>
      <c r="Z62" s="2">
        <v>43495.609008449072</v>
      </c>
      <c r="AA62" s="2">
        <v>43495.609540625002</v>
      </c>
      <c r="AB62" s="2">
        <v>43495.622591898151</v>
      </c>
      <c r="AC62" s="2">
        <v>43495.626220833336</v>
      </c>
      <c r="AD62" s="2">
        <v>43495.641898842594</v>
      </c>
      <c r="AE62" s="2">
        <v>43495.659596874997</v>
      </c>
      <c r="AF62" s="2">
        <v>43495.663297685183</v>
      </c>
      <c r="AG62" s="2">
        <v>43495.684335416663</v>
      </c>
      <c r="AH62" s="2">
        <v>43495.69545428241</v>
      </c>
      <c r="AI62" s="2">
        <v>43495.707098842591</v>
      </c>
      <c r="AJ62" s="2">
        <v>43495.707278125003</v>
      </c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3"/>
      <c r="EX62" s="50"/>
      <c r="EY62" s="51"/>
    </row>
    <row r="63" spans="1:155" x14ac:dyDescent="0.25">
      <c r="A63" s="80">
        <v>43496</v>
      </c>
      <c r="B63" s="4">
        <v>5</v>
      </c>
      <c r="C63" s="5">
        <v>7</v>
      </c>
      <c r="D63" s="5">
        <v>9</v>
      </c>
      <c r="E63" s="5">
        <v>11</v>
      </c>
      <c r="F63" s="5">
        <v>13</v>
      </c>
      <c r="G63" s="5">
        <v>22</v>
      </c>
      <c r="H63" s="5">
        <v>20</v>
      </c>
      <c r="I63" s="5">
        <v>18</v>
      </c>
      <c r="J63" s="5">
        <v>20</v>
      </c>
      <c r="K63" s="5">
        <v>11</v>
      </c>
      <c r="L63" s="5">
        <v>9</v>
      </c>
      <c r="M63" s="5">
        <v>7</v>
      </c>
      <c r="N63" s="5">
        <v>5</v>
      </c>
      <c r="O63" s="5">
        <v>7</v>
      </c>
      <c r="P63" s="5">
        <v>5</v>
      </c>
      <c r="Q63" s="5">
        <v>9</v>
      </c>
      <c r="R63" s="5">
        <v>13</v>
      </c>
      <c r="S63" s="5">
        <v>11</v>
      </c>
      <c r="T63" s="5">
        <v>6</v>
      </c>
      <c r="U63" s="5">
        <v>2</v>
      </c>
      <c r="V63" s="5">
        <v>0</v>
      </c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6"/>
      <c r="EX63" s="50"/>
      <c r="EY63" s="50"/>
    </row>
    <row r="64" spans="1:155" ht="15.75" thickBot="1" x14ac:dyDescent="0.3">
      <c r="A64" s="81"/>
      <c r="B64" s="1">
        <v>43496.37327314815</v>
      </c>
      <c r="C64" s="2">
        <v>43496.376902546297</v>
      </c>
      <c r="D64" s="2">
        <v>43496.392905671295</v>
      </c>
      <c r="E64" s="2">
        <v>43496.393199189813</v>
      </c>
      <c r="F64" s="2">
        <v>43496.401045949075</v>
      </c>
      <c r="G64" s="2">
        <v>43496.408248032407</v>
      </c>
      <c r="H64" s="2">
        <v>43496.452825115739</v>
      </c>
      <c r="I64" s="2">
        <v>43496.457981712963</v>
      </c>
      <c r="J64" s="2">
        <v>43496.46957465278</v>
      </c>
      <c r="K64" s="2">
        <v>43496.506713541668</v>
      </c>
      <c r="L64" s="2">
        <v>43496.507016087962</v>
      </c>
      <c r="M64" s="2">
        <v>43496.524547106485</v>
      </c>
      <c r="N64" s="2">
        <v>43496.536054398151</v>
      </c>
      <c r="O64" s="2">
        <v>43496.571349999998</v>
      </c>
      <c r="P64" s="2">
        <v>43496.562734837964</v>
      </c>
      <c r="Q64" s="2">
        <v>43496.629764699072</v>
      </c>
      <c r="R64" s="2">
        <v>43496.636416550929</v>
      </c>
      <c r="S64" s="2">
        <v>43496.671802199075</v>
      </c>
      <c r="T64" s="2">
        <v>43496.672881250001</v>
      </c>
      <c r="U64" s="2">
        <v>43496.672932754627</v>
      </c>
      <c r="V64" s="2">
        <v>43496.704124189811</v>
      </c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3"/>
      <c r="EX64" s="50"/>
      <c r="EY64" s="51"/>
    </row>
    <row r="65" spans="1:155" x14ac:dyDescent="0.25">
      <c r="A65" s="80">
        <v>43497</v>
      </c>
      <c r="B65" s="4">
        <v>0</v>
      </c>
      <c r="C65" s="5">
        <v>2</v>
      </c>
      <c r="D65" s="5">
        <v>6</v>
      </c>
      <c r="E65" s="5">
        <v>9</v>
      </c>
      <c r="F65" s="5">
        <v>7</v>
      </c>
      <c r="G65" s="5">
        <v>9</v>
      </c>
      <c r="H65" s="5">
        <v>7</v>
      </c>
      <c r="I65" s="5">
        <v>0</v>
      </c>
      <c r="J65" s="5">
        <v>0</v>
      </c>
      <c r="K65" s="5">
        <v>0</v>
      </c>
      <c r="L65" s="5">
        <v>10</v>
      </c>
      <c r="M65" s="5">
        <v>0</v>
      </c>
      <c r="N65" s="5">
        <v>11</v>
      </c>
      <c r="O65" s="5">
        <v>0</v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6"/>
      <c r="EX65" s="50"/>
      <c r="EY65" s="50"/>
    </row>
    <row r="66" spans="1:155" ht="15.75" thickBot="1" x14ac:dyDescent="0.3">
      <c r="A66" s="81"/>
      <c r="B66" s="1">
        <v>43497.345102777777</v>
      </c>
      <c r="C66" s="2">
        <v>43497.34538726852</v>
      </c>
      <c r="D66" s="2">
        <v>43497.352458333335</v>
      </c>
      <c r="E66" s="2">
        <v>43497.390180787035</v>
      </c>
      <c r="F66" s="2">
        <v>43497.42649351852</v>
      </c>
      <c r="G66" s="2">
        <v>43497.426931828704</v>
      </c>
      <c r="H66" s="2">
        <v>43497.455544907411</v>
      </c>
      <c r="I66" s="2">
        <v>43497.536862731482</v>
      </c>
      <c r="J66" s="2">
        <v>43497.536892476855</v>
      </c>
      <c r="K66" s="2">
        <v>43497.884067245373</v>
      </c>
      <c r="L66" s="2">
        <v>43497.905609837966</v>
      </c>
      <c r="M66" s="2">
        <v>43497.910283333331</v>
      </c>
      <c r="N66" s="2">
        <v>43497.910575578702</v>
      </c>
      <c r="O66" s="2">
        <v>43497.912765624998</v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3"/>
      <c r="EX66" s="50"/>
      <c r="EY66" s="51"/>
    </row>
    <row r="67" spans="1:155" x14ac:dyDescent="0.25">
      <c r="A67" s="80">
        <v>43498</v>
      </c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6"/>
      <c r="EX67" s="50"/>
      <c r="EY67" s="50"/>
    </row>
    <row r="68" spans="1:155" ht="15.75" thickBot="1" x14ac:dyDescent="0.3">
      <c r="A68" s="81"/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3"/>
      <c r="EX68" s="50"/>
      <c r="EY68" s="51"/>
    </row>
    <row r="69" spans="1:155" x14ac:dyDescent="0.25">
      <c r="A69" s="80">
        <v>43499</v>
      </c>
      <c r="B69" s="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6"/>
      <c r="EX69" s="50"/>
      <c r="EY69" s="50"/>
    </row>
    <row r="70" spans="1:155" ht="15.75" thickBot="1" x14ac:dyDescent="0.3">
      <c r="A70" s="81"/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3"/>
      <c r="EX70" s="50"/>
      <c r="EY70" s="51"/>
    </row>
    <row r="71" spans="1:155" x14ac:dyDescent="0.25">
      <c r="A71" s="80">
        <v>43500</v>
      </c>
      <c r="B71" s="4">
        <v>0</v>
      </c>
      <c r="C71" s="5">
        <v>2</v>
      </c>
      <c r="D71" s="5">
        <v>4</v>
      </c>
      <c r="E71" s="5">
        <v>2</v>
      </c>
      <c r="F71" s="5">
        <v>0</v>
      </c>
      <c r="G71" s="5">
        <v>0</v>
      </c>
      <c r="H71" s="5">
        <v>2</v>
      </c>
      <c r="I71" s="5">
        <v>0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6"/>
      <c r="EX71" s="50"/>
      <c r="EY71" s="50"/>
    </row>
    <row r="72" spans="1:155" ht="15.75" thickBot="1" x14ac:dyDescent="0.3">
      <c r="A72" s="81"/>
      <c r="B72" s="1">
        <v>43500.333081828707</v>
      </c>
      <c r="C72" s="2">
        <v>43500.333325810185</v>
      </c>
      <c r="D72" s="2">
        <v>43500.422182060189</v>
      </c>
      <c r="E72" s="2">
        <v>43500.523715972224</v>
      </c>
      <c r="F72" s="2">
        <v>43500.523743055557</v>
      </c>
      <c r="G72" s="2">
        <v>43500.527573726853</v>
      </c>
      <c r="H72" s="2">
        <v>43500.527639467589</v>
      </c>
      <c r="I72" s="2">
        <v>43500.71148229167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3"/>
      <c r="EX72" s="50"/>
      <c r="EY72" s="51"/>
    </row>
    <row r="73" spans="1:155" x14ac:dyDescent="0.25">
      <c r="A73" s="80">
        <v>43501</v>
      </c>
      <c r="B73" s="4">
        <v>3</v>
      </c>
      <c r="C73" s="5">
        <v>6</v>
      </c>
      <c r="D73" s="5">
        <v>3</v>
      </c>
      <c r="E73" s="5">
        <v>5</v>
      </c>
      <c r="F73" s="5">
        <v>14</v>
      </c>
      <c r="G73" s="5">
        <v>7</v>
      </c>
      <c r="H73" s="5">
        <v>14</v>
      </c>
      <c r="I73" s="5">
        <v>15</v>
      </c>
      <c r="J73" s="5">
        <v>18</v>
      </c>
      <c r="K73" s="5">
        <v>17</v>
      </c>
      <c r="L73" s="5">
        <v>15</v>
      </c>
      <c r="M73" s="5">
        <v>12</v>
      </c>
      <c r="N73" s="5">
        <v>8</v>
      </c>
      <c r="O73" s="5">
        <v>5</v>
      </c>
      <c r="P73" s="5">
        <v>2</v>
      </c>
      <c r="Q73" s="5">
        <v>0</v>
      </c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6"/>
      <c r="EX73" s="50"/>
      <c r="EY73" s="50"/>
    </row>
    <row r="74" spans="1:155" ht="15.75" thickBot="1" x14ac:dyDescent="0.3">
      <c r="A74" s="81"/>
      <c r="B74" s="1">
        <v>43501.349923842594</v>
      </c>
      <c r="C74" s="2">
        <v>43501.367984490738</v>
      </c>
      <c r="D74" s="2">
        <v>43501.368353587961</v>
      </c>
      <c r="E74" s="2">
        <v>43501.371717013892</v>
      </c>
      <c r="F74" s="2">
        <v>43501.381232638887</v>
      </c>
      <c r="G74" s="2">
        <v>43501.381305208335</v>
      </c>
      <c r="H74" s="2">
        <v>43501.381437731485</v>
      </c>
      <c r="I74" s="2">
        <v>43501.422067708336</v>
      </c>
      <c r="J74" s="2">
        <v>43501.428791782404</v>
      </c>
      <c r="K74" s="2">
        <v>43501.477365509258</v>
      </c>
      <c r="L74" s="2">
        <v>43501.486082523152</v>
      </c>
      <c r="M74" s="2">
        <v>43501.65426354167</v>
      </c>
      <c r="N74" s="2">
        <v>43501.698867129628</v>
      </c>
      <c r="O74" s="2">
        <v>43501.767024884262</v>
      </c>
      <c r="P74" s="2">
        <v>43501.767275231483</v>
      </c>
      <c r="Q74" s="2">
        <v>43501.76757314815</v>
      </c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3"/>
      <c r="EX74" s="50"/>
      <c r="EY74" s="51"/>
    </row>
    <row r="75" spans="1:155" x14ac:dyDescent="0.25">
      <c r="A75" s="80">
        <v>43502</v>
      </c>
      <c r="B75" s="4">
        <v>2</v>
      </c>
      <c r="C75" s="5">
        <v>3</v>
      </c>
      <c r="D75" s="5">
        <v>10</v>
      </c>
      <c r="E75" s="5">
        <v>13</v>
      </c>
      <c r="F75" s="5">
        <v>15</v>
      </c>
      <c r="G75" s="5">
        <v>17</v>
      </c>
      <c r="H75" s="5">
        <v>19</v>
      </c>
      <c r="I75" s="5">
        <v>17</v>
      </c>
      <c r="J75" s="5">
        <v>19</v>
      </c>
      <c r="K75" s="5">
        <v>16</v>
      </c>
      <c r="L75" s="5">
        <v>12</v>
      </c>
      <c r="M75" s="5">
        <v>10</v>
      </c>
      <c r="N75" s="5">
        <v>13</v>
      </c>
      <c r="O75" s="5">
        <v>15</v>
      </c>
      <c r="P75" s="5">
        <v>17</v>
      </c>
      <c r="Q75" s="5">
        <v>9</v>
      </c>
      <c r="R75" s="5">
        <v>5</v>
      </c>
      <c r="S75" s="5">
        <v>2</v>
      </c>
      <c r="T75" s="5">
        <v>2</v>
      </c>
      <c r="U75" s="5">
        <v>0</v>
      </c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6"/>
      <c r="EX75" s="50"/>
      <c r="EY75" s="50"/>
    </row>
    <row r="76" spans="1:155" ht="15.75" thickBot="1" x14ac:dyDescent="0.3">
      <c r="A76" s="81"/>
      <c r="B76" s="1">
        <v>43502.340438541665</v>
      </c>
      <c r="C76" s="2">
        <v>43502.340482754633</v>
      </c>
      <c r="D76" s="2">
        <v>43502.372614583335</v>
      </c>
      <c r="E76" s="2">
        <v>43502.372808564818</v>
      </c>
      <c r="F76" s="2">
        <v>43502.403895833333</v>
      </c>
      <c r="G76" s="2">
        <v>43502.428427662038</v>
      </c>
      <c r="H76" s="2">
        <v>43502.443858101855</v>
      </c>
      <c r="I76" s="2">
        <v>43502.474010648148</v>
      </c>
      <c r="J76" s="2">
        <v>43502.46258240741</v>
      </c>
      <c r="K76" s="2">
        <v>43502.489745370367</v>
      </c>
      <c r="L76" s="2">
        <v>43502.489856018517</v>
      </c>
      <c r="M76" s="2">
        <v>43502.527014699073</v>
      </c>
      <c r="N76" s="2">
        <v>43502.552197685189</v>
      </c>
      <c r="O76" s="2">
        <v>43502.577944791665</v>
      </c>
      <c r="P76" s="2">
        <v>43502.585771412036</v>
      </c>
      <c r="Q76" s="2">
        <v>43502.638522453701</v>
      </c>
      <c r="R76" s="2">
        <v>43502.638534259262</v>
      </c>
      <c r="S76" s="2">
        <v>43502.673649189812</v>
      </c>
      <c r="T76" s="2">
        <v>43502.711778124998</v>
      </c>
      <c r="U76" s="2">
        <v>43502.741089467592</v>
      </c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3"/>
      <c r="EX76" s="50"/>
      <c r="EY76" s="51"/>
    </row>
    <row r="77" spans="1:155" x14ac:dyDescent="0.25">
      <c r="A77" s="80">
        <v>43503</v>
      </c>
      <c r="B77" s="4">
        <v>3</v>
      </c>
      <c r="C77" s="5">
        <v>6</v>
      </c>
      <c r="D77" s="5">
        <v>9</v>
      </c>
      <c r="E77" s="5">
        <v>11</v>
      </c>
      <c r="F77" s="5">
        <v>13</v>
      </c>
      <c r="G77" s="5">
        <v>10</v>
      </c>
      <c r="H77" s="5">
        <v>13</v>
      </c>
      <c r="I77" s="5">
        <v>8</v>
      </c>
      <c r="J77" s="5">
        <v>8</v>
      </c>
      <c r="K77" s="5">
        <v>11</v>
      </c>
      <c r="L77" s="5">
        <v>11</v>
      </c>
      <c r="M77" s="5">
        <v>11</v>
      </c>
      <c r="N77" s="5">
        <v>11</v>
      </c>
      <c r="O77" s="5">
        <v>13</v>
      </c>
      <c r="P77" s="5">
        <v>15</v>
      </c>
      <c r="Q77" s="5">
        <v>12</v>
      </c>
      <c r="R77" s="5">
        <v>4</v>
      </c>
      <c r="S77" s="5">
        <v>6</v>
      </c>
      <c r="T77" s="5">
        <v>4</v>
      </c>
      <c r="U77" s="5">
        <v>4</v>
      </c>
      <c r="V77" s="5">
        <v>4</v>
      </c>
      <c r="W77" s="5">
        <v>2</v>
      </c>
      <c r="X77" s="5">
        <v>0</v>
      </c>
      <c r="Y77" s="5">
        <v>18</v>
      </c>
      <c r="Z77" s="5">
        <v>22</v>
      </c>
      <c r="AA77" s="5">
        <v>25</v>
      </c>
      <c r="AB77" s="5">
        <v>27</v>
      </c>
      <c r="AC77" s="5">
        <v>30</v>
      </c>
      <c r="AD77" s="5">
        <v>27</v>
      </c>
      <c r="AE77" s="5">
        <v>26</v>
      </c>
      <c r="AF77" s="5">
        <v>27</v>
      </c>
      <c r="AG77" s="5">
        <v>26</v>
      </c>
      <c r="AH77" s="5">
        <v>27</v>
      </c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6"/>
      <c r="EX77" s="50"/>
      <c r="EY77" s="50"/>
    </row>
    <row r="78" spans="1:155" ht="15.75" thickBot="1" x14ac:dyDescent="0.3">
      <c r="A78" s="81"/>
      <c r="B78" s="1">
        <v>43503.345021759262</v>
      </c>
      <c r="C78" s="2">
        <v>43503.37896736111</v>
      </c>
      <c r="D78" s="2">
        <v>43503.37934201389</v>
      </c>
      <c r="E78" s="2">
        <v>43503.385726736109</v>
      </c>
      <c r="F78" s="2">
        <v>43503.406757407407</v>
      </c>
      <c r="G78" s="2">
        <v>43503.487606249997</v>
      </c>
      <c r="H78" s="2">
        <v>43503.46303958333</v>
      </c>
      <c r="I78" s="2">
        <v>43503.515770601851</v>
      </c>
      <c r="J78" s="2">
        <v>43503.515726967591</v>
      </c>
      <c r="K78" s="2">
        <v>43503.55280972222</v>
      </c>
      <c r="L78" s="2">
        <v>43503.586405324073</v>
      </c>
      <c r="M78" s="2">
        <v>43503.57744050926</v>
      </c>
      <c r="N78" s="2">
        <v>43503.600770717596</v>
      </c>
      <c r="O78" s="2">
        <v>43503.600831134259</v>
      </c>
      <c r="P78" s="2">
        <v>43503.61819872685</v>
      </c>
      <c r="Q78" s="2">
        <v>43503.669805671299</v>
      </c>
      <c r="R78" s="2">
        <v>43503.670191087964</v>
      </c>
      <c r="S78" s="2">
        <v>43503.670653125002</v>
      </c>
      <c r="T78" s="2">
        <v>43503.675982986111</v>
      </c>
      <c r="U78" s="2">
        <v>43503.676159027775</v>
      </c>
      <c r="V78" s="2">
        <v>43503.676228124998</v>
      </c>
      <c r="W78" s="2">
        <v>43503.680953935182</v>
      </c>
      <c r="X78" s="2">
        <v>43503.698214930555</v>
      </c>
      <c r="Y78" s="2">
        <v>43503.89498611111</v>
      </c>
      <c r="Z78" s="2">
        <v>43503.911311226853</v>
      </c>
      <c r="AA78" s="2">
        <v>43503.911345949076</v>
      </c>
      <c r="AB78" s="2">
        <v>43503.925386226852</v>
      </c>
      <c r="AC78" s="2">
        <v>43503.938974884259</v>
      </c>
      <c r="AD78" s="2">
        <v>43503.944204050924</v>
      </c>
      <c r="AE78" s="2">
        <v>43503.944397106483</v>
      </c>
      <c r="AF78" s="2">
        <v>43503.94443541667</v>
      </c>
      <c r="AG78" s="2">
        <v>43503.944538657408</v>
      </c>
      <c r="AH78" s="2">
        <v>43503.944571759261</v>
      </c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3"/>
      <c r="EX78" s="50"/>
      <c r="EY78" s="51"/>
    </row>
    <row r="79" spans="1:155" x14ac:dyDescent="0.25">
      <c r="A79" s="80">
        <v>43504</v>
      </c>
      <c r="B79" s="4">
        <v>25</v>
      </c>
      <c r="C79" s="5">
        <v>29</v>
      </c>
      <c r="D79" s="5">
        <v>27</v>
      </c>
      <c r="E79" s="5">
        <v>24</v>
      </c>
      <c r="F79" s="5">
        <v>17</v>
      </c>
      <c r="G79" s="5">
        <v>4</v>
      </c>
      <c r="H79" s="5">
        <v>2</v>
      </c>
      <c r="I79" s="5">
        <v>0</v>
      </c>
      <c r="J79" s="5">
        <v>2</v>
      </c>
      <c r="K79" s="5">
        <v>0</v>
      </c>
      <c r="L79" s="5">
        <v>0</v>
      </c>
      <c r="M79" s="5">
        <v>0</v>
      </c>
      <c r="N79" s="5">
        <v>0</v>
      </c>
      <c r="O79" s="5">
        <v>3</v>
      </c>
      <c r="P79" s="5">
        <v>5</v>
      </c>
      <c r="Q79" s="5">
        <v>9</v>
      </c>
      <c r="R79" s="5">
        <v>11</v>
      </c>
      <c r="S79" s="5">
        <v>9</v>
      </c>
      <c r="T79" s="5">
        <v>7</v>
      </c>
      <c r="U79" s="5">
        <v>3</v>
      </c>
      <c r="V79" s="5">
        <v>0</v>
      </c>
      <c r="W79" s="5">
        <v>0</v>
      </c>
      <c r="X79" s="5">
        <v>2</v>
      </c>
      <c r="Y79" s="5">
        <v>0</v>
      </c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6"/>
      <c r="EX79" s="50"/>
      <c r="EY79" s="50"/>
    </row>
    <row r="80" spans="1:155" ht="15.75" thickBot="1" x14ac:dyDescent="0.3">
      <c r="A80" s="81"/>
      <c r="B80" s="1">
        <v>43504.015271064818</v>
      </c>
      <c r="C80" s="2">
        <v>43504.01529826389</v>
      </c>
      <c r="D80" s="2">
        <v>43504.081509953707</v>
      </c>
      <c r="E80" s="2">
        <v>43504.096308333334</v>
      </c>
      <c r="F80" s="2">
        <v>43504.105080324072</v>
      </c>
      <c r="G80" s="2">
        <v>43504.135287962963</v>
      </c>
      <c r="H80" s="2">
        <v>43504.153147916666</v>
      </c>
      <c r="I80" s="2">
        <v>43504.168159606481</v>
      </c>
      <c r="J80" s="2">
        <v>43504.19181423611</v>
      </c>
      <c r="K80" s="2">
        <v>43504.34492974537</v>
      </c>
      <c r="L80" s="2">
        <v>43504.344932754633</v>
      </c>
      <c r="M80" s="2">
        <v>43504.344937499998</v>
      </c>
      <c r="N80" s="2">
        <v>43504.344955324072</v>
      </c>
      <c r="O80" s="2">
        <v>43504.345219328701</v>
      </c>
      <c r="P80" s="2">
        <v>43504.363227662034</v>
      </c>
      <c r="Q80" s="2">
        <v>43504.382937847222</v>
      </c>
      <c r="R80" s="2">
        <v>43504.39261087963</v>
      </c>
      <c r="S80" s="2">
        <v>43504.432612384262</v>
      </c>
      <c r="T80" s="2">
        <v>43504.458132291664</v>
      </c>
      <c r="U80" s="2">
        <v>43504.480201157407</v>
      </c>
      <c r="V80" s="2">
        <v>43504.481418518517</v>
      </c>
      <c r="W80" s="2">
        <v>43504.532414814814</v>
      </c>
      <c r="X80" s="2">
        <v>43504.590449074072</v>
      </c>
      <c r="Y80" s="2">
        <v>43504.618392129632</v>
      </c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3"/>
      <c r="EX80" s="50"/>
      <c r="EY80" s="51"/>
    </row>
    <row r="81" spans="1:155" x14ac:dyDescent="0.25">
      <c r="A81" s="80">
        <v>43505</v>
      </c>
      <c r="B81" s="4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6"/>
      <c r="EX81" s="50"/>
      <c r="EY81" s="50"/>
    </row>
    <row r="82" spans="1:155" ht="15.75" thickBot="1" x14ac:dyDescent="0.3">
      <c r="A82" s="81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3"/>
      <c r="EX82" s="50"/>
      <c r="EY82" s="51"/>
    </row>
    <row r="83" spans="1:155" x14ac:dyDescent="0.25">
      <c r="A83" s="80">
        <v>43506</v>
      </c>
      <c r="B83" s="4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6"/>
      <c r="EX83" s="50"/>
      <c r="EY83" s="50"/>
    </row>
    <row r="84" spans="1:155" ht="15.75" thickBot="1" x14ac:dyDescent="0.3">
      <c r="A84" s="81"/>
      <c r="B84" s="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3"/>
      <c r="EX84" s="50"/>
      <c r="EY84" s="51"/>
    </row>
    <row r="85" spans="1:155" x14ac:dyDescent="0.25">
      <c r="A85" s="80">
        <v>43507</v>
      </c>
      <c r="B85" s="4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6"/>
      <c r="EX85" s="50"/>
      <c r="EY85" s="50"/>
    </row>
    <row r="86" spans="1:155" ht="15.75" thickBot="1" x14ac:dyDescent="0.3">
      <c r="A86" s="81"/>
      <c r="B86" s="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3"/>
      <c r="EX86" s="50"/>
      <c r="EY86" s="51"/>
    </row>
    <row r="87" spans="1:155" x14ac:dyDescent="0.25">
      <c r="A87" s="80">
        <v>43508</v>
      </c>
      <c r="B87" s="4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6"/>
      <c r="EX87" s="50"/>
      <c r="EY87" s="50"/>
    </row>
    <row r="88" spans="1:155" ht="15.75" thickBot="1" x14ac:dyDescent="0.3">
      <c r="A88" s="81"/>
      <c r="B88" s="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3"/>
      <c r="EX88" s="50"/>
      <c r="EY88" s="51"/>
    </row>
    <row r="89" spans="1:155" x14ac:dyDescent="0.25">
      <c r="A89" s="80">
        <v>43509</v>
      </c>
      <c r="B89" s="4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6"/>
      <c r="EX89" s="50"/>
      <c r="EY89" s="50"/>
    </row>
    <row r="90" spans="1:155" ht="15.75" thickBot="1" x14ac:dyDescent="0.3">
      <c r="A90" s="81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3"/>
      <c r="EX90" s="50"/>
      <c r="EY90" s="51"/>
    </row>
    <row r="91" spans="1:155" x14ac:dyDescent="0.25">
      <c r="A91" s="80">
        <v>43510</v>
      </c>
      <c r="B91" s="4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6"/>
      <c r="EX91" s="50"/>
      <c r="EY91" s="50"/>
    </row>
    <row r="92" spans="1:155" ht="15.75" thickBot="1" x14ac:dyDescent="0.3">
      <c r="A92" s="81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3"/>
      <c r="EX92" s="50"/>
      <c r="EY92" s="51"/>
    </row>
    <row r="93" spans="1:155" x14ac:dyDescent="0.25">
      <c r="A93" s="80">
        <v>43511</v>
      </c>
      <c r="B93" s="4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6"/>
      <c r="EX93" s="50"/>
      <c r="EY93" s="50"/>
    </row>
    <row r="94" spans="1:155" ht="15.75" thickBot="1" x14ac:dyDescent="0.3">
      <c r="A94" s="81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3"/>
      <c r="EX94" s="50"/>
      <c r="EY94" s="51"/>
    </row>
    <row r="95" spans="1:155" x14ac:dyDescent="0.25">
      <c r="A95" s="80">
        <v>43512</v>
      </c>
      <c r="B95" s="4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6"/>
      <c r="EX95" s="50"/>
      <c r="EY95" s="50"/>
    </row>
    <row r="96" spans="1:155" ht="15.75" thickBot="1" x14ac:dyDescent="0.3">
      <c r="A96" s="81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3"/>
      <c r="EX96" s="50"/>
      <c r="EY96" s="51"/>
    </row>
    <row r="97" spans="1:155" x14ac:dyDescent="0.25">
      <c r="A97" s="80">
        <v>43513</v>
      </c>
      <c r="B97" s="4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6"/>
      <c r="EX97" s="50"/>
      <c r="EY97" s="50"/>
    </row>
    <row r="98" spans="1:155" ht="15.75" thickBot="1" x14ac:dyDescent="0.3">
      <c r="A98" s="81"/>
      <c r="B98" s="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3"/>
      <c r="EX98" s="50"/>
      <c r="EY98" s="51"/>
    </row>
    <row r="99" spans="1:155" x14ac:dyDescent="0.25">
      <c r="A99" s="80">
        <v>43514</v>
      </c>
      <c r="B99" s="4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6"/>
      <c r="EX99" s="50"/>
      <c r="EY99" s="50"/>
    </row>
    <row r="100" spans="1:155" ht="15.75" thickBot="1" x14ac:dyDescent="0.3">
      <c r="A100" s="81"/>
      <c r="B100" s="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3"/>
      <c r="EX100" s="50"/>
      <c r="EY100" s="51"/>
    </row>
    <row r="101" spans="1:155" x14ac:dyDescent="0.25">
      <c r="A101" s="80">
        <v>43515</v>
      </c>
      <c r="B101" s="4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6"/>
      <c r="EX101" s="50"/>
      <c r="EY101" s="50"/>
    </row>
    <row r="102" spans="1:155" ht="15.75" thickBot="1" x14ac:dyDescent="0.3">
      <c r="A102" s="81"/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3"/>
      <c r="EX102" s="50"/>
      <c r="EY102" s="51"/>
    </row>
    <row r="103" spans="1:155" x14ac:dyDescent="0.25">
      <c r="A103" s="80">
        <v>43516</v>
      </c>
      <c r="B103" s="4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6"/>
      <c r="EX103" s="50"/>
      <c r="EY103" s="50"/>
    </row>
    <row r="104" spans="1:155" ht="15.75" thickBot="1" x14ac:dyDescent="0.3">
      <c r="A104" s="81"/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3"/>
      <c r="EX104" s="50"/>
      <c r="EY104" s="51"/>
    </row>
    <row r="105" spans="1:155" x14ac:dyDescent="0.25">
      <c r="A105" s="80">
        <v>43517</v>
      </c>
      <c r="B105" s="4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6"/>
      <c r="EX105" s="50"/>
      <c r="EY105" s="50"/>
    </row>
    <row r="106" spans="1:155" ht="15.75" thickBot="1" x14ac:dyDescent="0.3">
      <c r="A106" s="81"/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3"/>
      <c r="EX106" s="50"/>
      <c r="EY106" s="51"/>
    </row>
    <row r="107" spans="1:155" x14ac:dyDescent="0.25">
      <c r="A107" s="80">
        <v>43518</v>
      </c>
      <c r="B107" s="4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6"/>
      <c r="EX107" s="50"/>
      <c r="EY107" s="50"/>
    </row>
    <row r="108" spans="1:155" ht="15.75" thickBot="1" x14ac:dyDescent="0.3">
      <c r="A108" s="81"/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3"/>
      <c r="EX108" s="50"/>
      <c r="EY108" s="51"/>
    </row>
    <row r="109" spans="1:155" x14ac:dyDescent="0.25">
      <c r="A109" s="80">
        <v>43519</v>
      </c>
      <c r="B109" s="4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6"/>
      <c r="EX109" s="50"/>
      <c r="EY109" s="50"/>
    </row>
    <row r="110" spans="1:155" ht="15.75" thickBot="1" x14ac:dyDescent="0.3">
      <c r="A110" s="81"/>
      <c r="B110" s="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3"/>
      <c r="EX110" s="50"/>
      <c r="EY110" s="51"/>
    </row>
    <row r="111" spans="1:155" x14ac:dyDescent="0.25">
      <c r="A111" s="80">
        <v>43520</v>
      </c>
      <c r="B111" s="4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6"/>
      <c r="EX111" s="50"/>
      <c r="EY111" s="50"/>
    </row>
    <row r="112" spans="1:155" ht="15.75" thickBot="1" x14ac:dyDescent="0.3">
      <c r="A112" s="81"/>
      <c r="B112" s="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3"/>
      <c r="EX112" s="50"/>
      <c r="EY112" s="51"/>
    </row>
    <row r="113" spans="1:155" x14ac:dyDescent="0.25">
      <c r="A113" s="80">
        <v>43521</v>
      </c>
      <c r="B113" s="4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6"/>
      <c r="EX113" s="50"/>
      <c r="EY113" s="50"/>
    </row>
    <row r="114" spans="1:155" ht="15.75" thickBot="1" x14ac:dyDescent="0.3">
      <c r="A114" s="81"/>
      <c r="B114" s="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3"/>
      <c r="EX114" s="50"/>
      <c r="EY114" s="51"/>
    </row>
    <row r="115" spans="1:155" x14ac:dyDescent="0.25">
      <c r="A115" s="80">
        <v>43522</v>
      </c>
      <c r="B115" s="4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6"/>
      <c r="EX115" s="50"/>
      <c r="EY115" s="50"/>
    </row>
    <row r="116" spans="1:155" ht="15.75" thickBot="1" x14ac:dyDescent="0.3">
      <c r="A116" s="81"/>
      <c r="B116" s="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3"/>
      <c r="EX116" s="50"/>
      <c r="EY116" s="51"/>
    </row>
    <row r="117" spans="1:155" x14ac:dyDescent="0.25">
      <c r="A117" s="80">
        <v>43523</v>
      </c>
      <c r="B117" s="4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6"/>
      <c r="EX117" s="50"/>
      <c r="EY117" s="50"/>
    </row>
    <row r="118" spans="1:155" ht="15.75" thickBot="1" x14ac:dyDescent="0.3">
      <c r="A118" s="81"/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3"/>
      <c r="EX118" s="50"/>
      <c r="EY118" s="51"/>
    </row>
    <row r="119" spans="1:155" x14ac:dyDescent="0.25">
      <c r="A119" s="80">
        <v>43524</v>
      </c>
      <c r="B119" s="4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6"/>
      <c r="EX119" s="50"/>
      <c r="EY119" s="50"/>
    </row>
    <row r="120" spans="1:155" ht="15.75" thickBot="1" x14ac:dyDescent="0.3">
      <c r="A120" s="81"/>
      <c r="B120" s="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3"/>
      <c r="EX120" s="50"/>
      <c r="EY120" s="51"/>
    </row>
    <row r="121" spans="1:155" x14ac:dyDescent="0.25">
      <c r="A121" s="80">
        <v>43525</v>
      </c>
      <c r="B121" s="4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6"/>
      <c r="EX121" s="50"/>
      <c r="EY121" s="50"/>
    </row>
    <row r="122" spans="1:155" ht="15.75" thickBot="1" x14ac:dyDescent="0.3">
      <c r="A122" s="81"/>
      <c r="B122" s="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3"/>
      <c r="EX122" s="50"/>
      <c r="EY122" s="51"/>
    </row>
    <row r="123" spans="1:155" x14ac:dyDescent="0.25">
      <c r="A123" s="80">
        <v>43526</v>
      </c>
      <c r="B123" s="4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6"/>
      <c r="EX123" s="50"/>
      <c r="EY123" s="50"/>
    </row>
    <row r="124" spans="1:155" ht="15.75" thickBot="1" x14ac:dyDescent="0.3">
      <c r="A124" s="81"/>
      <c r="B124" s="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3"/>
      <c r="EX124" s="50"/>
      <c r="EY124" s="51"/>
    </row>
    <row r="125" spans="1:155" x14ac:dyDescent="0.25">
      <c r="A125" s="80">
        <v>43527</v>
      </c>
      <c r="B125" s="4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6"/>
      <c r="EX125" s="50"/>
      <c r="EY125" s="50"/>
    </row>
    <row r="126" spans="1:155" ht="15.75" thickBot="1" x14ac:dyDescent="0.3">
      <c r="A126" s="81"/>
      <c r="B126" s="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3"/>
      <c r="EX126" s="50"/>
      <c r="EY126" s="51"/>
    </row>
    <row r="127" spans="1:155" x14ac:dyDescent="0.25">
      <c r="A127" s="80">
        <v>43528</v>
      </c>
      <c r="B127" s="4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6"/>
      <c r="EX127" s="50"/>
      <c r="EY127" s="50"/>
    </row>
    <row r="128" spans="1:155" ht="15.75" thickBot="1" x14ac:dyDescent="0.3">
      <c r="A128" s="81"/>
      <c r="B128" s="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3"/>
      <c r="EX128" s="50"/>
      <c r="EY128" s="51"/>
    </row>
    <row r="129" spans="1:155" x14ac:dyDescent="0.25">
      <c r="A129" s="80">
        <v>43529</v>
      </c>
      <c r="B129" s="4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6"/>
      <c r="EX129" s="50"/>
      <c r="EY129" s="50"/>
    </row>
    <row r="130" spans="1:155" ht="15.75" thickBot="1" x14ac:dyDescent="0.3">
      <c r="A130" s="81"/>
      <c r="B130" s="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3"/>
      <c r="EX130" s="50"/>
      <c r="EY130" s="51"/>
    </row>
    <row r="131" spans="1:155" x14ac:dyDescent="0.25">
      <c r="A131" s="80">
        <v>43530</v>
      </c>
      <c r="B131" s="4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6"/>
      <c r="EX131" s="50"/>
      <c r="EY131" s="50"/>
    </row>
    <row r="132" spans="1:155" ht="15.75" thickBot="1" x14ac:dyDescent="0.3">
      <c r="A132" s="81"/>
      <c r="B132" s="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3"/>
      <c r="EX132" s="50"/>
      <c r="EY132" s="51"/>
    </row>
    <row r="133" spans="1:155" x14ac:dyDescent="0.25">
      <c r="A133" s="80">
        <v>43531</v>
      </c>
      <c r="B133" s="4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6"/>
      <c r="EX133" s="50"/>
      <c r="EY133" s="50"/>
    </row>
    <row r="134" spans="1:155" ht="15.75" thickBot="1" x14ac:dyDescent="0.3">
      <c r="A134" s="81"/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3"/>
      <c r="EX134" s="50"/>
      <c r="EY134" s="51"/>
    </row>
    <row r="135" spans="1:155" x14ac:dyDescent="0.25">
      <c r="A135" s="80">
        <v>43532</v>
      </c>
      <c r="B135" s="4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6"/>
      <c r="EX135" s="50"/>
      <c r="EY135" s="50"/>
    </row>
    <row r="136" spans="1:155" ht="15.75" thickBot="1" x14ac:dyDescent="0.3">
      <c r="A136" s="81"/>
      <c r="B136" s="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3"/>
      <c r="EX136" s="50"/>
      <c r="EY136" s="51"/>
    </row>
    <row r="137" spans="1:155" x14ac:dyDescent="0.25">
      <c r="A137" s="80">
        <v>43533</v>
      </c>
      <c r="B137" s="4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6"/>
      <c r="EX137" s="50"/>
      <c r="EY137" s="50"/>
    </row>
    <row r="138" spans="1:155" ht="15.75" thickBot="1" x14ac:dyDescent="0.3">
      <c r="A138" s="81"/>
      <c r="B138" s="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3"/>
      <c r="EX138" s="50"/>
      <c r="EY138" s="51"/>
    </row>
    <row r="139" spans="1:155" x14ac:dyDescent="0.25">
      <c r="A139" s="80">
        <v>43534</v>
      </c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6"/>
      <c r="EX139" s="50"/>
      <c r="EY139" s="50"/>
    </row>
    <row r="140" spans="1:155" ht="15.75" thickBot="1" x14ac:dyDescent="0.3">
      <c r="A140" s="81"/>
      <c r="B140" s="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3"/>
      <c r="EX140" s="50"/>
      <c r="EY140" s="51"/>
    </row>
    <row r="141" spans="1:155" x14ac:dyDescent="0.25">
      <c r="A141" s="80">
        <v>43535</v>
      </c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6"/>
      <c r="EX141" s="50"/>
      <c r="EY141" s="50"/>
    </row>
    <row r="142" spans="1:155" ht="15.75" thickBot="1" x14ac:dyDescent="0.3">
      <c r="A142" s="81"/>
      <c r="B142" s="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3"/>
      <c r="EX142" s="50"/>
      <c r="EY142" s="51"/>
    </row>
    <row r="143" spans="1:155" x14ac:dyDescent="0.25">
      <c r="A143" s="80">
        <v>43536</v>
      </c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6"/>
      <c r="EX143" s="50"/>
      <c r="EY143" s="50"/>
    </row>
    <row r="144" spans="1:155" ht="15.75" thickBot="1" x14ac:dyDescent="0.3">
      <c r="A144" s="81"/>
      <c r="B144" s="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3"/>
      <c r="EX144" s="50"/>
      <c r="EY144" s="51"/>
    </row>
    <row r="145" spans="1:155" x14ac:dyDescent="0.25">
      <c r="A145" s="80">
        <v>43537</v>
      </c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6"/>
      <c r="EX145" s="50"/>
      <c r="EY145" s="50"/>
    </row>
    <row r="146" spans="1:155" ht="15.75" thickBot="1" x14ac:dyDescent="0.3">
      <c r="A146" s="81"/>
      <c r="B146" s="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3"/>
      <c r="EX146" s="50"/>
      <c r="EY146" s="51"/>
    </row>
    <row r="147" spans="1:155" x14ac:dyDescent="0.25">
      <c r="A147" s="80">
        <v>43538</v>
      </c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6"/>
      <c r="EX147" s="50"/>
      <c r="EY147" s="50"/>
    </row>
    <row r="148" spans="1:155" ht="15.75" thickBot="1" x14ac:dyDescent="0.3">
      <c r="A148" s="81"/>
      <c r="B148" s="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3"/>
      <c r="EX148" s="50"/>
      <c r="EY148" s="51"/>
    </row>
    <row r="149" spans="1:155" x14ac:dyDescent="0.25">
      <c r="A149" s="80">
        <v>43539</v>
      </c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6"/>
      <c r="EX149" s="50"/>
      <c r="EY149" s="50"/>
    </row>
    <row r="150" spans="1:155" ht="15.75" thickBot="1" x14ac:dyDescent="0.3">
      <c r="A150" s="81"/>
      <c r="B150" s="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3"/>
      <c r="EX150" s="50"/>
      <c r="EY150" s="51"/>
    </row>
    <row r="151" spans="1:155" x14ac:dyDescent="0.25">
      <c r="A151" s="80">
        <v>43540</v>
      </c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6"/>
      <c r="EX151" s="50"/>
      <c r="EY151" s="50"/>
    </row>
    <row r="152" spans="1:155" ht="15.75" thickBot="1" x14ac:dyDescent="0.3">
      <c r="A152" s="81"/>
      <c r="B152" s="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3"/>
      <c r="EX152" s="50"/>
      <c r="EY152" s="51"/>
    </row>
    <row r="153" spans="1:155" x14ac:dyDescent="0.25">
      <c r="A153" s="80">
        <v>43541</v>
      </c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6"/>
      <c r="EX153" s="50"/>
      <c r="EY153" s="50"/>
    </row>
    <row r="154" spans="1:155" ht="15.75" thickBot="1" x14ac:dyDescent="0.3">
      <c r="A154" s="81"/>
      <c r="B154" s="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3"/>
      <c r="EX154" s="50"/>
      <c r="EY154" s="51"/>
    </row>
    <row r="155" spans="1:155" x14ac:dyDescent="0.25">
      <c r="A155" s="80">
        <v>43542</v>
      </c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6"/>
      <c r="EX155" s="50"/>
      <c r="EY155" s="50"/>
    </row>
    <row r="156" spans="1:155" ht="15.75" thickBot="1" x14ac:dyDescent="0.3">
      <c r="A156" s="81"/>
      <c r="B156" s="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3"/>
      <c r="EX156" s="50"/>
      <c r="EY156" s="51"/>
    </row>
    <row r="157" spans="1:155" x14ac:dyDescent="0.25">
      <c r="A157" s="80">
        <v>43543</v>
      </c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6"/>
      <c r="EX157" s="50"/>
      <c r="EY157" s="50"/>
    </row>
    <row r="158" spans="1:155" ht="15.75" thickBot="1" x14ac:dyDescent="0.3">
      <c r="A158" s="81"/>
      <c r="B158" s="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3"/>
      <c r="EX158" s="50"/>
      <c r="EY158" s="51"/>
    </row>
    <row r="159" spans="1:155" x14ac:dyDescent="0.25">
      <c r="A159" s="80">
        <v>43544</v>
      </c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6"/>
      <c r="EX159" s="50"/>
      <c r="EY159" s="50"/>
    </row>
    <row r="160" spans="1:155" ht="15.75" thickBot="1" x14ac:dyDescent="0.3">
      <c r="A160" s="81"/>
      <c r="B160" s="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3"/>
      <c r="EX160" s="50"/>
      <c r="EY160" s="51"/>
    </row>
    <row r="161" spans="1:155" x14ac:dyDescent="0.25">
      <c r="A161" s="80">
        <v>43545</v>
      </c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6"/>
      <c r="EX161" s="50"/>
      <c r="EY161" s="50"/>
    </row>
    <row r="162" spans="1:155" ht="15.75" thickBot="1" x14ac:dyDescent="0.3">
      <c r="A162" s="81"/>
      <c r="B162" s="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3"/>
      <c r="EX162" s="50"/>
      <c r="EY162" s="51"/>
    </row>
    <row r="163" spans="1:155" x14ac:dyDescent="0.25">
      <c r="A163" s="80">
        <v>43546</v>
      </c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6"/>
      <c r="EX163" s="50"/>
      <c r="EY163" s="50"/>
    </row>
    <row r="164" spans="1:155" ht="15.75" thickBot="1" x14ac:dyDescent="0.3">
      <c r="A164" s="81"/>
      <c r="B164" s="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3"/>
      <c r="EX164" s="50"/>
      <c r="EY164" s="51"/>
    </row>
    <row r="165" spans="1:155" x14ac:dyDescent="0.25">
      <c r="A165" s="80">
        <v>43547</v>
      </c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6"/>
      <c r="EX165" s="50"/>
      <c r="EY165" s="50"/>
    </row>
    <row r="166" spans="1:155" ht="15.75" thickBot="1" x14ac:dyDescent="0.3">
      <c r="A166" s="81"/>
      <c r="B166" s="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3"/>
      <c r="EX166" s="50"/>
      <c r="EY166" s="51"/>
    </row>
    <row r="167" spans="1:155" x14ac:dyDescent="0.25">
      <c r="A167" s="80">
        <v>43548</v>
      </c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6"/>
      <c r="EX167" s="50"/>
      <c r="EY167" s="50"/>
    </row>
    <row r="168" spans="1:155" ht="15.75" thickBot="1" x14ac:dyDescent="0.3">
      <c r="A168" s="81"/>
      <c r="B168" s="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3"/>
      <c r="EX168" s="50"/>
      <c r="EY168" s="51"/>
    </row>
    <row r="169" spans="1:155" x14ac:dyDescent="0.25">
      <c r="A169" s="80">
        <v>43549</v>
      </c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6"/>
      <c r="EX169" s="50"/>
      <c r="EY169" s="50"/>
    </row>
    <row r="170" spans="1:155" ht="15.75" thickBot="1" x14ac:dyDescent="0.3">
      <c r="A170" s="81"/>
      <c r="B170" s="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3"/>
      <c r="EX170" s="50"/>
      <c r="EY170" s="51"/>
    </row>
    <row r="171" spans="1:155" x14ac:dyDescent="0.25">
      <c r="A171" s="80">
        <v>43550</v>
      </c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6"/>
      <c r="EX171" s="50"/>
      <c r="EY171" s="50"/>
    </row>
    <row r="172" spans="1:155" ht="15.75" thickBot="1" x14ac:dyDescent="0.3">
      <c r="A172" s="81"/>
      <c r="B172" s="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3"/>
      <c r="EX172" s="50"/>
      <c r="EY172" s="51"/>
    </row>
    <row r="173" spans="1:155" x14ac:dyDescent="0.25">
      <c r="A173" s="80">
        <v>43551</v>
      </c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6"/>
      <c r="EX173" s="50"/>
      <c r="EY173" s="50"/>
    </row>
    <row r="174" spans="1:155" ht="15.75" thickBot="1" x14ac:dyDescent="0.3">
      <c r="A174" s="81"/>
      <c r="B174" s="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3"/>
      <c r="EX174" s="50"/>
      <c r="EY174" s="51"/>
    </row>
    <row r="175" spans="1:155" x14ac:dyDescent="0.25">
      <c r="A175" s="80">
        <v>43552</v>
      </c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6"/>
      <c r="EX175" s="50"/>
      <c r="EY175" s="50"/>
    </row>
    <row r="176" spans="1:155" ht="15.75" thickBot="1" x14ac:dyDescent="0.3">
      <c r="A176" s="81"/>
      <c r="B176" s="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3"/>
      <c r="EX176" s="50"/>
      <c r="EY176" s="51"/>
    </row>
    <row r="177" spans="1:155" x14ac:dyDescent="0.25">
      <c r="A177" s="80">
        <v>43553</v>
      </c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6"/>
      <c r="EX177" s="50"/>
      <c r="EY177" s="50"/>
    </row>
    <row r="178" spans="1:155" ht="15.75" thickBot="1" x14ac:dyDescent="0.3">
      <c r="A178" s="81"/>
      <c r="B178" s="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3"/>
      <c r="EX178" s="50"/>
      <c r="EY178" s="51"/>
    </row>
    <row r="179" spans="1:155" x14ac:dyDescent="0.25">
      <c r="A179" s="80">
        <v>43554</v>
      </c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6"/>
      <c r="EX179" s="50"/>
      <c r="EY179" s="50"/>
    </row>
    <row r="180" spans="1:155" ht="15.75" thickBot="1" x14ac:dyDescent="0.3">
      <c r="A180" s="81"/>
      <c r="B180" s="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3"/>
      <c r="EX180" s="50"/>
      <c r="EY180" s="51"/>
    </row>
    <row r="181" spans="1:155" x14ac:dyDescent="0.25">
      <c r="A181" s="80">
        <v>43555</v>
      </c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6"/>
      <c r="EX181" s="50"/>
      <c r="EY181" s="50"/>
    </row>
    <row r="182" spans="1:155" ht="15.75" thickBot="1" x14ac:dyDescent="0.3">
      <c r="A182" s="81"/>
      <c r="B182" s="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3"/>
      <c r="EX182" s="50"/>
      <c r="EY182" s="51"/>
    </row>
    <row r="183" spans="1:155" x14ac:dyDescent="0.25">
      <c r="A183" s="80">
        <v>43556</v>
      </c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6"/>
      <c r="EX183" s="50"/>
      <c r="EY183" s="50"/>
    </row>
    <row r="184" spans="1:155" ht="15.75" thickBot="1" x14ac:dyDescent="0.3">
      <c r="A184" s="81"/>
      <c r="B184" s="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3"/>
      <c r="EX184" s="50"/>
      <c r="EY184" s="51"/>
    </row>
    <row r="185" spans="1:155" x14ac:dyDescent="0.25">
      <c r="A185" s="80">
        <v>43557</v>
      </c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6"/>
      <c r="EX185" s="50"/>
      <c r="EY185" s="50"/>
    </row>
    <row r="186" spans="1:155" ht="15.75" thickBot="1" x14ac:dyDescent="0.3">
      <c r="A186" s="81"/>
      <c r="B186" s="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3"/>
      <c r="EX186" s="50"/>
      <c r="EY186" s="51"/>
    </row>
    <row r="187" spans="1:155" x14ac:dyDescent="0.25">
      <c r="A187" s="80">
        <v>43558</v>
      </c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6"/>
      <c r="EX187" s="50"/>
      <c r="EY187" s="50"/>
    </row>
    <row r="188" spans="1:155" ht="15.75" thickBot="1" x14ac:dyDescent="0.3">
      <c r="A188" s="81"/>
      <c r="B188" s="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3"/>
      <c r="EX188" s="50"/>
      <c r="EY188" s="51"/>
    </row>
    <row r="189" spans="1:155" x14ac:dyDescent="0.25">
      <c r="A189" s="80">
        <v>43559</v>
      </c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6"/>
      <c r="EX189" s="50"/>
      <c r="EY189" s="50"/>
    </row>
    <row r="190" spans="1:155" ht="15.75" thickBot="1" x14ac:dyDescent="0.3">
      <c r="A190" s="81"/>
      <c r="B190" s="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3"/>
      <c r="EX190" s="50"/>
      <c r="EY190" s="51"/>
    </row>
    <row r="191" spans="1:155" x14ac:dyDescent="0.25">
      <c r="A191" s="80">
        <v>43560</v>
      </c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6"/>
      <c r="EX191" s="50"/>
      <c r="EY191" s="50"/>
    </row>
    <row r="192" spans="1:155" ht="15.75" thickBot="1" x14ac:dyDescent="0.3">
      <c r="A192" s="81"/>
      <c r="B192" s="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3"/>
      <c r="EX192" s="50"/>
      <c r="EY192" s="51"/>
    </row>
    <row r="193" spans="1:155" x14ac:dyDescent="0.25">
      <c r="A193" s="80">
        <v>43561</v>
      </c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6"/>
      <c r="EX193" s="50"/>
      <c r="EY193" s="50"/>
    </row>
    <row r="194" spans="1:155" ht="15.75" thickBot="1" x14ac:dyDescent="0.3">
      <c r="A194" s="81"/>
      <c r="B194" s="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3"/>
      <c r="EX194" s="50"/>
      <c r="EY194" s="51"/>
    </row>
    <row r="195" spans="1:155" x14ac:dyDescent="0.25">
      <c r="A195" s="80">
        <v>43562</v>
      </c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6"/>
      <c r="EX195" s="50"/>
      <c r="EY195" s="50"/>
    </row>
    <row r="196" spans="1:155" ht="15.75" thickBot="1" x14ac:dyDescent="0.3">
      <c r="A196" s="81"/>
      <c r="B196" s="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3"/>
      <c r="EX196" s="50"/>
      <c r="EY196" s="51"/>
    </row>
    <row r="197" spans="1:155" x14ac:dyDescent="0.25">
      <c r="A197" s="80">
        <v>43563</v>
      </c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6"/>
      <c r="EX197" s="50"/>
      <c r="EY197" s="50"/>
    </row>
    <row r="198" spans="1:155" ht="15.75" thickBot="1" x14ac:dyDescent="0.3">
      <c r="A198" s="81"/>
      <c r="B198" s="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3"/>
      <c r="EX198" s="50"/>
      <c r="EY198" s="51"/>
    </row>
    <row r="199" spans="1:155" x14ac:dyDescent="0.25">
      <c r="A199" s="80">
        <v>43564</v>
      </c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6"/>
      <c r="EX199" s="50"/>
      <c r="EY199" s="50"/>
    </row>
    <row r="200" spans="1:155" ht="15.75" thickBot="1" x14ac:dyDescent="0.3">
      <c r="A200" s="81"/>
      <c r="B200" s="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3"/>
      <c r="EX200" s="50"/>
      <c r="EY200" s="51"/>
    </row>
    <row r="201" spans="1:155" x14ac:dyDescent="0.25">
      <c r="A201" s="80">
        <v>43565</v>
      </c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6"/>
      <c r="EX201" s="50"/>
      <c r="EY201" s="50"/>
    </row>
    <row r="202" spans="1:155" ht="15.75" thickBot="1" x14ac:dyDescent="0.3">
      <c r="A202" s="81"/>
      <c r="B202" s="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3"/>
      <c r="EX202" s="50"/>
      <c r="EY202" s="51"/>
    </row>
    <row r="203" spans="1:155" x14ac:dyDescent="0.25">
      <c r="A203" s="80">
        <v>43566</v>
      </c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6"/>
      <c r="EX203" s="50"/>
      <c r="EY203" s="50"/>
    </row>
    <row r="204" spans="1:155" ht="15.75" thickBot="1" x14ac:dyDescent="0.3">
      <c r="A204" s="81"/>
      <c r="B204" s="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3"/>
      <c r="EX204" s="50"/>
      <c r="EY204" s="51"/>
    </row>
    <row r="205" spans="1:155" x14ac:dyDescent="0.25">
      <c r="A205" s="80">
        <v>43567</v>
      </c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6"/>
      <c r="EX205" s="50"/>
      <c r="EY205" s="50"/>
    </row>
    <row r="206" spans="1:155" ht="15.75" thickBot="1" x14ac:dyDescent="0.3">
      <c r="A206" s="81"/>
      <c r="B206" s="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3"/>
      <c r="EX206" s="50"/>
      <c r="EY206" s="51"/>
    </row>
    <row r="207" spans="1:155" x14ac:dyDescent="0.25">
      <c r="A207" s="80">
        <v>43568</v>
      </c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6"/>
      <c r="EX207" s="50"/>
      <c r="EY207" s="50"/>
    </row>
    <row r="208" spans="1:155" ht="15.75" thickBot="1" x14ac:dyDescent="0.3">
      <c r="A208" s="81"/>
      <c r="B208" s="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3"/>
      <c r="EX208" s="50"/>
      <c r="EY208" s="51"/>
    </row>
    <row r="209" spans="1:155" x14ac:dyDescent="0.25">
      <c r="A209" s="80">
        <v>43569</v>
      </c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6"/>
      <c r="EX209" s="50"/>
      <c r="EY209" s="50"/>
    </row>
    <row r="210" spans="1:155" ht="15.75" thickBot="1" x14ac:dyDescent="0.3">
      <c r="A210" s="81"/>
      <c r="B210" s="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3"/>
      <c r="EX210" s="50"/>
      <c r="EY210" s="51"/>
    </row>
    <row r="211" spans="1:155" x14ac:dyDescent="0.25">
      <c r="A211" s="80">
        <v>43570</v>
      </c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6"/>
      <c r="EX211" s="50"/>
      <c r="EY211" s="50"/>
    </row>
    <row r="212" spans="1:155" ht="15.75" thickBot="1" x14ac:dyDescent="0.3">
      <c r="A212" s="81"/>
      <c r="B212" s="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3"/>
      <c r="EX212" s="50"/>
      <c r="EY212" s="51"/>
    </row>
    <row r="213" spans="1:155" x14ac:dyDescent="0.25">
      <c r="A213" s="80">
        <v>43571</v>
      </c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6"/>
      <c r="EX213" s="50"/>
      <c r="EY213" s="50"/>
    </row>
    <row r="214" spans="1:155" ht="15.75" thickBot="1" x14ac:dyDescent="0.3">
      <c r="A214" s="81"/>
      <c r="B214" s="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3"/>
      <c r="EX214" s="50"/>
      <c r="EY214" s="51"/>
    </row>
    <row r="215" spans="1:155" x14ac:dyDescent="0.25">
      <c r="A215" s="80">
        <v>43572</v>
      </c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6"/>
      <c r="EX215" s="50"/>
      <c r="EY215" s="50"/>
    </row>
    <row r="216" spans="1:155" ht="15.75" thickBot="1" x14ac:dyDescent="0.3">
      <c r="A216" s="81"/>
      <c r="B216" s="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3"/>
      <c r="EX216" s="50"/>
      <c r="EY216" s="51"/>
    </row>
    <row r="217" spans="1:155" x14ac:dyDescent="0.25">
      <c r="A217" s="80">
        <v>43573</v>
      </c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6"/>
      <c r="EX217" s="50"/>
      <c r="EY217" s="50"/>
    </row>
    <row r="218" spans="1:155" ht="15.75" thickBot="1" x14ac:dyDescent="0.3">
      <c r="A218" s="81"/>
      <c r="B218" s="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3"/>
      <c r="EX218" s="50"/>
      <c r="EY218" s="51"/>
    </row>
    <row r="219" spans="1:155" x14ac:dyDescent="0.25">
      <c r="A219" s="80">
        <v>43574</v>
      </c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6"/>
      <c r="EX219" s="50"/>
      <c r="EY219" s="50"/>
    </row>
    <row r="220" spans="1:155" ht="15.75" thickBot="1" x14ac:dyDescent="0.3">
      <c r="A220" s="81"/>
      <c r="B220" s="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3"/>
      <c r="EX220" s="50"/>
      <c r="EY220" s="51"/>
    </row>
    <row r="221" spans="1:155" x14ac:dyDescent="0.25">
      <c r="A221" s="80">
        <v>43575</v>
      </c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6"/>
      <c r="EX221" s="50"/>
      <c r="EY221" s="50"/>
    </row>
    <row r="222" spans="1:155" ht="15.75" thickBot="1" x14ac:dyDescent="0.3">
      <c r="A222" s="81"/>
      <c r="B222" s="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3"/>
      <c r="EX222" s="50"/>
      <c r="EY222" s="51"/>
    </row>
    <row r="223" spans="1:155" x14ac:dyDescent="0.25">
      <c r="A223" s="80">
        <v>43576</v>
      </c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6"/>
      <c r="EX223" s="50"/>
      <c r="EY223" s="50"/>
    </row>
    <row r="224" spans="1:155" ht="15.75" thickBot="1" x14ac:dyDescent="0.3">
      <c r="A224" s="81"/>
      <c r="B224" s="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3"/>
      <c r="EX224" s="50"/>
      <c r="EY224" s="51"/>
    </row>
    <row r="225" spans="1:155" x14ac:dyDescent="0.25">
      <c r="A225" s="80">
        <v>43577</v>
      </c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6"/>
      <c r="EX225" s="50"/>
      <c r="EY225" s="50"/>
    </row>
    <row r="226" spans="1:155" ht="15.75" thickBot="1" x14ac:dyDescent="0.3">
      <c r="A226" s="81"/>
      <c r="B226" s="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3"/>
      <c r="EX226" s="50"/>
      <c r="EY226" s="51"/>
    </row>
    <row r="227" spans="1:155" x14ac:dyDescent="0.25">
      <c r="A227" s="80">
        <v>43578</v>
      </c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6"/>
      <c r="EX227" s="50"/>
      <c r="EY227" s="50"/>
    </row>
    <row r="228" spans="1:155" ht="15.75" thickBot="1" x14ac:dyDescent="0.3">
      <c r="A228" s="81"/>
      <c r="B228" s="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3"/>
      <c r="EX228" s="50"/>
      <c r="EY228" s="51"/>
    </row>
    <row r="229" spans="1:155" x14ac:dyDescent="0.25">
      <c r="A229" s="80">
        <v>43579</v>
      </c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6"/>
      <c r="EX229" s="50"/>
      <c r="EY229" s="50"/>
    </row>
    <row r="230" spans="1:155" ht="15.75" thickBot="1" x14ac:dyDescent="0.3">
      <c r="A230" s="81"/>
      <c r="B230" s="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3"/>
      <c r="EX230" s="50"/>
      <c r="EY230" s="51"/>
    </row>
    <row r="231" spans="1:155" x14ac:dyDescent="0.25">
      <c r="A231" s="80">
        <v>43580</v>
      </c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6"/>
      <c r="EX231" s="50"/>
      <c r="EY231" s="50"/>
    </row>
    <row r="232" spans="1:155" ht="15.75" thickBot="1" x14ac:dyDescent="0.3">
      <c r="A232" s="81"/>
      <c r="B232" s="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3"/>
      <c r="EX232" s="50"/>
      <c r="EY232" s="51"/>
    </row>
    <row r="233" spans="1:155" x14ac:dyDescent="0.25">
      <c r="A233" s="80">
        <v>43581</v>
      </c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6"/>
      <c r="EX233" s="50"/>
      <c r="EY233" s="50"/>
    </row>
    <row r="234" spans="1:155" ht="15.75" thickBot="1" x14ac:dyDescent="0.3">
      <c r="A234" s="81"/>
      <c r="B234" s="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3"/>
      <c r="EX234" s="50"/>
      <c r="EY234" s="51"/>
    </row>
    <row r="235" spans="1:155" x14ac:dyDescent="0.25">
      <c r="A235" s="80">
        <v>43582</v>
      </c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6"/>
      <c r="EX235" s="50"/>
      <c r="EY235" s="50"/>
    </row>
    <row r="236" spans="1:155" ht="15.75" thickBot="1" x14ac:dyDescent="0.3">
      <c r="A236" s="81"/>
      <c r="B236" s="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3"/>
      <c r="EX236" s="50"/>
      <c r="EY236" s="51"/>
    </row>
    <row r="237" spans="1:155" x14ac:dyDescent="0.25">
      <c r="A237" s="80">
        <v>43583</v>
      </c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6"/>
      <c r="EX237" s="50"/>
      <c r="EY237" s="50"/>
    </row>
    <row r="238" spans="1:155" ht="15.75" thickBot="1" x14ac:dyDescent="0.3">
      <c r="A238" s="81"/>
      <c r="B238" s="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3"/>
      <c r="EX238" s="50"/>
      <c r="EY238" s="51"/>
    </row>
    <row r="239" spans="1:155" x14ac:dyDescent="0.25">
      <c r="A239" s="80">
        <v>43584</v>
      </c>
      <c r="B239" s="4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6"/>
      <c r="EX239" s="50"/>
      <c r="EY239" s="50"/>
    </row>
    <row r="240" spans="1:155" ht="15.75" thickBot="1" x14ac:dyDescent="0.3">
      <c r="A240" s="81"/>
      <c r="B240" s="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3"/>
      <c r="EX240" s="50"/>
      <c r="EY240" s="51"/>
    </row>
    <row r="241" spans="1:155" x14ac:dyDescent="0.25">
      <c r="A241" s="80">
        <v>43585</v>
      </c>
      <c r="B241" s="4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6"/>
      <c r="EX241" s="50"/>
      <c r="EY241" s="50"/>
    </row>
    <row r="242" spans="1:155" ht="15.75" thickBot="1" x14ac:dyDescent="0.3">
      <c r="A242" s="81"/>
      <c r="B242" s="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3"/>
      <c r="EX242" s="50"/>
      <c r="EY242" s="51"/>
    </row>
    <row r="243" spans="1:155" x14ac:dyDescent="0.25">
      <c r="A243" s="80">
        <v>43586</v>
      </c>
      <c r="B243" s="4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6"/>
      <c r="EX243" s="50"/>
      <c r="EY243" s="50"/>
    </row>
    <row r="244" spans="1:155" ht="15.75" thickBot="1" x14ac:dyDescent="0.3">
      <c r="A244" s="81"/>
      <c r="B244" s="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3"/>
      <c r="EX244" s="50"/>
      <c r="EY244" s="51"/>
    </row>
    <row r="245" spans="1:155" x14ac:dyDescent="0.25">
      <c r="A245" s="80">
        <v>43587</v>
      </c>
      <c r="B245" s="4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6"/>
      <c r="EX245" s="50"/>
      <c r="EY245" s="50"/>
    </row>
    <row r="246" spans="1:155" ht="15.75" thickBot="1" x14ac:dyDescent="0.3">
      <c r="A246" s="81"/>
      <c r="B246" s="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3"/>
      <c r="EX246" s="50"/>
      <c r="EY246" s="51"/>
    </row>
    <row r="247" spans="1:155" x14ac:dyDescent="0.25">
      <c r="A247" s="80">
        <v>43588</v>
      </c>
      <c r="B247" s="4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6"/>
      <c r="EX247" s="50"/>
      <c r="EY247" s="50"/>
    </row>
    <row r="248" spans="1:155" ht="15.75" thickBot="1" x14ac:dyDescent="0.3">
      <c r="A248" s="81"/>
      <c r="B248" s="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3"/>
      <c r="EX248" s="50"/>
      <c r="EY248" s="51"/>
    </row>
    <row r="249" spans="1:155" x14ac:dyDescent="0.25">
      <c r="A249" s="80">
        <v>43589</v>
      </c>
      <c r="B249" s="4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6"/>
      <c r="EX249" s="50"/>
      <c r="EY249" s="50"/>
    </row>
    <row r="250" spans="1:155" ht="15.75" thickBot="1" x14ac:dyDescent="0.3">
      <c r="A250" s="81"/>
      <c r="B250" s="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3"/>
      <c r="EX250" s="50"/>
      <c r="EY250" s="51"/>
    </row>
    <row r="251" spans="1:155" x14ac:dyDescent="0.25">
      <c r="A251" s="80">
        <v>43590</v>
      </c>
      <c r="B251" s="4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6"/>
      <c r="EX251" s="50"/>
      <c r="EY251" s="50"/>
    </row>
    <row r="252" spans="1:155" ht="15.75" thickBot="1" x14ac:dyDescent="0.3">
      <c r="A252" s="81"/>
      <c r="B252" s="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3"/>
      <c r="EX252" s="50"/>
      <c r="EY252" s="51"/>
    </row>
    <row r="253" spans="1:155" x14ac:dyDescent="0.25">
      <c r="A253" s="80">
        <v>43591</v>
      </c>
      <c r="B253" s="4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6"/>
      <c r="EX253" s="50"/>
      <c r="EY253" s="50"/>
    </row>
    <row r="254" spans="1:155" ht="15.75" thickBot="1" x14ac:dyDescent="0.3">
      <c r="A254" s="81"/>
      <c r="B254" s="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3"/>
      <c r="EX254" s="50"/>
      <c r="EY254" s="51"/>
    </row>
    <row r="255" spans="1:155" x14ac:dyDescent="0.25">
      <c r="A255" s="80">
        <v>43592</v>
      </c>
      <c r="B255" s="4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6"/>
      <c r="EX255" s="50"/>
      <c r="EY255" s="50"/>
    </row>
    <row r="256" spans="1:155" ht="15.75" thickBot="1" x14ac:dyDescent="0.3">
      <c r="A256" s="81"/>
      <c r="B256" s="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3"/>
      <c r="EX256" s="50"/>
      <c r="EY256" s="51"/>
    </row>
    <row r="257" spans="1:155" x14ac:dyDescent="0.25">
      <c r="A257" s="80">
        <v>43593</v>
      </c>
      <c r="B257" s="4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6"/>
      <c r="EX257" s="50"/>
      <c r="EY257" s="50"/>
    </row>
    <row r="258" spans="1:155" ht="15.75" thickBot="1" x14ac:dyDescent="0.3">
      <c r="A258" s="81"/>
      <c r="B258" s="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3"/>
      <c r="EX258" s="50"/>
      <c r="EY258" s="51"/>
    </row>
    <row r="259" spans="1:155" x14ac:dyDescent="0.25">
      <c r="A259" s="80">
        <v>43594</v>
      </c>
      <c r="B259" s="4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6"/>
      <c r="EX259" s="50"/>
      <c r="EY259" s="50"/>
    </row>
    <row r="260" spans="1:155" ht="15.75" thickBot="1" x14ac:dyDescent="0.3">
      <c r="A260" s="81"/>
      <c r="B260" s="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3"/>
      <c r="EX260" s="50"/>
      <c r="EY260" s="51"/>
    </row>
    <row r="261" spans="1:155" x14ac:dyDescent="0.25">
      <c r="A261" s="80">
        <v>43595</v>
      </c>
      <c r="B261" s="4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6"/>
      <c r="EX261" s="50"/>
      <c r="EY261" s="50"/>
    </row>
    <row r="262" spans="1:155" ht="15.75" thickBot="1" x14ac:dyDescent="0.3">
      <c r="A262" s="81"/>
      <c r="B262" s="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3"/>
      <c r="EX262" s="50"/>
      <c r="EY262" s="51"/>
    </row>
    <row r="263" spans="1:155" x14ac:dyDescent="0.25">
      <c r="A263" s="80">
        <v>43596</v>
      </c>
      <c r="B263" s="4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6"/>
      <c r="EX263" s="50"/>
      <c r="EY263" s="50"/>
    </row>
    <row r="264" spans="1:155" ht="15.75" thickBot="1" x14ac:dyDescent="0.3">
      <c r="A264" s="81"/>
      <c r="B264" s="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3"/>
      <c r="EX264" s="50"/>
      <c r="EY264" s="51"/>
    </row>
    <row r="265" spans="1:155" x14ac:dyDescent="0.25">
      <c r="A265" s="80">
        <v>43597</v>
      </c>
      <c r="B265" s="4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6"/>
      <c r="EX265" s="50"/>
      <c r="EY265" s="50"/>
    </row>
    <row r="266" spans="1:155" ht="15.75" thickBot="1" x14ac:dyDescent="0.3">
      <c r="A266" s="81"/>
      <c r="B266" s="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3"/>
      <c r="EX266" s="50"/>
      <c r="EY266" s="51"/>
    </row>
    <row r="267" spans="1:155" x14ac:dyDescent="0.25">
      <c r="A267" s="80">
        <v>43598</v>
      </c>
      <c r="B267" s="4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6"/>
      <c r="EX267" s="50"/>
      <c r="EY267" s="50"/>
    </row>
    <row r="268" spans="1:155" ht="15.75" thickBot="1" x14ac:dyDescent="0.3">
      <c r="A268" s="81"/>
      <c r="B268" s="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3"/>
      <c r="EX268" s="50"/>
      <c r="EY268" s="51"/>
    </row>
    <row r="269" spans="1:155" x14ac:dyDescent="0.25">
      <c r="A269" s="80">
        <v>43599</v>
      </c>
      <c r="B269" s="4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6"/>
      <c r="EX269" s="50"/>
      <c r="EY269" s="50"/>
    </row>
    <row r="270" spans="1:155" ht="15.75" thickBot="1" x14ac:dyDescent="0.3">
      <c r="A270" s="81"/>
      <c r="B270" s="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3"/>
      <c r="EX270" s="50"/>
      <c r="EY270" s="51"/>
    </row>
    <row r="271" spans="1:155" x14ac:dyDescent="0.25">
      <c r="A271" s="80">
        <v>43600</v>
      </c>
      <c r="B271" s="4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6"/>
      <c r="EX271" s="50"/>
      <c r="EY271" s="50"/>
    </row>
    <row r="272" spans="1:155" ht="15.75" thickBot="1" x14ac:dyDescent="0.3">
      <c r="A272" s="81"/>
      <c r="B272" s="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3"/>
      <c r="EX272" s="50"/>
      <c r="EY272" s="51"/>
    </row>
    <row r="273" spans="1:155" x14ac:dyDescent="0.25">
      <c r="A273" s="80">
        <v>43601</v>
      </c>
      <c r="B273" s="4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6"/>
      <c r="EX273" s="50"/>
      <c r="EY273" s="50"/>
    </row>
    <row r="274" spans="1:155" ht="15.75" thickBot="1" x14ac:dyDescent="0.3">
      <c r="A274" s="81"/>
      <c r="B274" s="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3"/>
      <c r="EX274" s="50"/>
      <c r="EY274" s="51"/>
    </row>
    <row r="275" spans="1:155" x14ac:dyDescent="0.25">
      <c r="A275" s="80">
        <v>43602</v>
      </c>
      <c r="B275" s="4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6"/>
      <c r="EX275" s="50"/>
      <c r="EY275" s="50"/>
    </row>
    <row r="276" spans="1:155" ht="15.75" thickBot="1" x14ac:dyDescent="0.3">
      <c r="A276" s="81"/>
      <c r="B276" s="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3"/>
      <c r="EX276" s="50"/>
      <c r="EY276" s="51"/>
    </row>
    <row r="277" spans="1:155" x14ac:dyDescent="0.25">
      <c r="A277" s="80">
        <v>43603</v>
      </c>
      <c r="B277" s="4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6"/>
      <c r="EX277" s="50"/>
      <c r="EY277" s="50"/>
    </row>
    <row r="278" spans="1:155" ht="15.75" thickBot="1" x14ac:dyDescent="0.3">
      <c r="A278" s="81"/>
      <c r="B278" s="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3"/>
      <c r="EX278" s="50"/>
      <c r="EY278" s="51"/>
    </row>
    <row r="279" spans="1:155" x14ac:dyDescent="0.25">
      <c r="A279" s="80">
        <v>43604</v>
      </c>
      <c r="B279" s="4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6"/>
      <c r="EX279" s="50"/>
      <c r="EY279" s="50"/>
    </row>
    <row r="280" spans="1:155" ht="15.75" thickBot="1" x14ac:dyDescent="0.3">
      <c r="A280" s="81"/>
      <c r="B280" s="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3"/>
      <c r="EX280" s="50"/>
      <c r="EY280" s="51"/>
    </row>
    <row r="281" spans="1:155" x14ac:dyDescent="0.25">
      <c r="A281" s="80">
        <v>43605</v>
      </c>
      <c r="B281" s="4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6"/>
      <c r="EX281" s="50"/>
      <c r="EY281" s="50"/>
    </row>
    <row r="282" spans="1:155" ht="15.75" thickBot="1" x14ac:dyDescent="0.3">
      <c r="A282" s="81"/>
      <c r="B282" s="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3"/>
      <c r="EX282" s="50"/>
      <c r="EY282" s="51"/>
    </row>
    <row r="283" spans="1:155" x14ac:dyDescent="0.25">
      <c r="A283" s="80">
        <v>43606</v>
      </c>
      <c r="B283" s="4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6"/>
      <c r="EX283" s="50"/>
      <c r="EY283" s="50"/>
    </row>
    <row r="284" spans="1:155" ht="15.75" thickBot="1" x14ac:dyDescent="0.3">
      <c r="A284" s="81"/>
      <c r="B284" s="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3"/>
      <c r="EX284" s="50"/>
      <c r="EY284" s="51"/>
    </row>
    <row r="285" spans="1:155" x14ac:dyDescent="0.25">
      <c r="A285" s="80">
        <v>43607</v>
      </c>
      <c r="B285" s="4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6"/>
      <c r="EX285" s="50"/>
      <c r="EY285" s="50"/>
    </row>
    <row r="286" spans="1:155" ht="15.75" thickBot="1" x14ac:dyDescent="0.3">
      <c r="A286" s="81"/>
      <c r="B286" s="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3"/>
      <c r="EX286" s="50"/>
      <c r="EY286" s="51"/>
    </row>
    <row r="287" spans="1:155" x14ac:dyDescent="0.25">
      <c r="A287" s="80">
        <v>43608</v>
      </c>
      <c r="B287" s="4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6"/>
      <c r="EX287" s="50"/>
      <c r="EY287" s="50"/>
    </row>
    <row r="288" spans="1:155" ht="15.75" thickBot="1" x14ac:dyDescent="0.3">
      <c r="A288" s="81"/>
      <c r="B288" s="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3"/>
      <c r="EX288" s="50"/>
      <c r="EY288" s="51"/>
    </row>
    <row r="289" spans="1:155" x14ac:dyDescent="0.25">
      <c r="A289" s="80">
        <v>43609</v>
      </c>
      <c r="B289" s="4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6"/>
      <c r="EX289" s="50"/>
      <c r="EY289" s="50"/>
    </row>
    <row r="290" spans="1:155" ht="15.75" thickBot="1" x14ac:dyDescent="0.3">
      <c r="A290" s="81"/>
      <c r="B290" s="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3"/>
      <c r="EX290" s="50"/>
      <c r="EY290" s="51"/>
    </row>
    <row r="291" spans="1:155" x14ac:dyDescent="0.25">
      <c r="A291" s="80">
        <v>43610</v>
      </c>
      <c r="B291" s="4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6"/>
      <c r="EX291" s="50"/>
      <c r="EY291" s="50"/>
    </row>
    <row r="292" spans="1:155" ht="15.75" thickBot="1" x14ac:dyDescent="0.3">
      <c r="A292" s="81"/>
      <c r="B292" s="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3"/>
      <c r="EX292" s="50"/>
      <c r="EY292" s="51"/>
    </row>
    <row r="293" spans="1:155" x14ac:dyDescent="0.25">
      <c r="A293" s="80">
        <v>43611</v>
      </c>
      <c r="B293" s="4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6"/>
      <c r="EX293" s="50"/>
      <c r="EY293" s="50"/>
    </row>
    <row r="294" spans="1:155" ht="15.75" thickBot="1" x14ac:dyDescent="0.3">
      <c r="A294" s="81"/>
      <c r="B294" s="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3"/>
      <c r="EX294" s="50"/>
      <c r="EY294" s="51"/>
    </row>
    <row r="295" spans="1:155" x14ac:dyDescent="0.25">
      <c r="A295" s="80">
        <v>43612</v>
      </c>
      <c r="B295" s="4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6"/>
      <c r="EX295" s="50"/>
      <c r="EY295" s="50"/>
    </row>
    <row r="296" spans="1:155" ht="15.75" thickBot="1" x14ac:dyDescent="0.3">
      <c r="A296" s="81"/>
      <c r="B296" s="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3"/>
      <c r="EX296" s="50"/>
      <c r="EY296" s="51"/>
    </row>
    <row r="297" spans="1:155" x14ac:dyDescent="0.25">
      <c r="A297" s="80">
        <v>43613</v>
      </c>
      <c r="B297" s="4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6"/>
      <c r="EX297" s="50"/>
      <c r="EY297" s="50"/>
    </row>
    <row r="298" spans="1:155" ht="15.75" thickBot="1" x14ac:dyDescent="0.3">
      <c r="A298" s="81"/>
      <c r="B298" s="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3"/>
      <c r="EX298" s="50"/>
      <c r="EY298" s="51"/>
    </row>
    <row r="299" spans="1:155" x14ac:dyDescent="0.25">
      <c r="A299" s="80">
        <v>43614</v>
      </c>
      <c r="B299" s="4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6"/>
      <c r="EX299" s="50"/>
      <c r="EY299" s="50"/>
    </row>
    <row r="300" spans="1:155" ht="15.75" thickBot="1" x14ac:dyDescent="0.3">
      <c r="A300" s="81"/>
      <c r="B300" s="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3"/>
      <c r="EX300" s="50"/>
      <c r="EY300" s="51"/>
    </row>
    <row r="301" spans="1:155" x14ac:dyDescent="0.25">
      <c r="A301" s="80">
        <v>43615</v>
      </c>
      <c r="B301" s="4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6"/>
      <c r="EX301" s="50"/>
      <c r="EY301" s="50"/>
    </row>
    <row r="302" spans="1:155" ht="15.75" thickBot="1" x14ac:dyDescent="0.3">
      <c r="A302" s="81"/>
      <c r="B302" s="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3"/>
      <c r="EX302" s="50"/>
      <c r="EY302" s="51"/>
    </row>
    <row r="303" spans="1:155" x14ac:dyDescent="0.25">
      <c r="A303" s="80">
        <v>43616</v>
      </c>
      <c r="B303" s="4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6"/>
      <c r="EX303" s="50"/>
      <c r="EY303" s="50"/>
    </row>
    <row r="304" spans="1:155" ht="15.75" thickBot="1" x14ac:dyDescent="0.3">
      <c r="A304" s="81"/>
      <c r="B304" s="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3"/>
      <c r="EX304" s="50"/>
      <c r="EY304" s="51"/>
    </row>
    <row r="305" spans="1:155" x14ac:dyDescent="0.25">
      <c r="A305" s="80">
        <v>43617</v>
      </c>
      <c r="B305" s="4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6"/>
      <c r="EX305" s="50"/>
      <c r="EY305" s="50"/>
    </row>
    <row r="306" spans="1:155" ht="15.75" thickBot="1" x14ac:dyDescent="0.3">
      <c r="A306" s="81"/>
      <c r="B306" s="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3"/>
      <c r="EX306" s="50"/>
      <c r="EY306" s="51"/>
    </row>
    <row r="307" spans="1:155" x14ac:dyDescent="0.25">
      <c r="A307" s="80">
        <v>43618</v>
      </c>
      <c r="B307" s="4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6"/>
      <c r="EX307" s="50"/>
      <c r="EY307" s="50"/>
    </row>
    <row r="308" spans="1:155" ht="15.75" thickBot="1" x14ac:dyDescent="0.3">
      <c r="A308" s="81"/>
      <c r="B308" s="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3"/>
      <c r="EX308" s="50"/>
      <c r="EY308" s="51"/>
    </row>
    <row r="309" spans="1:155" x14ac:dyDescent="0.25">
      <c r="A309" s="80">
        <v>43619</v>
      </c>
      <c r="B309" s="4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6"/>
      <c r="EX309" s="50"/>
      <c r="EY309" s="50"/>
    </row>
    <row r="310" spans="1:155" ht="15.75" thickBot="1" x14ac:dyDescent="0.3">
      <c r="A310" s="81"/>
      <c r="B310" s="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3"/>
      <c r="EX310" s="50"/>
      <c r="EY310" s="51"/>
    </row>
    <row r="311" spans="1:155" x14ac:dyDescent="0.25">
      <c r="A311" s="80">
        <v>43620</v>
      </c>
      <c r="B311" s="4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6"/>
      <c r="EX311" s="50"/>
      <c r="EY311" s="50"/>
    </row>
    <row r="312" spans="1:155" ht="15.75" thickBot="1" x14ac:dyDescent="0.3">
      <c r="A312" s="81"/>
      <c r="B312" s="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3"/>
      <c r="EX312" s="50"/>
      <c r="EY312" s="51"/>
    </row>
    <row r="313" spans="1:155" x14ac:dyDescent="0.25">
      <c r="A313" s="80">
        <v>43621</v>
      </c>
      <c r="B313" s="4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6"/>
      <c r="EX313" s="50"/>
      <c r="EY313" s="50"/>
    </row>
    <row r="314" spans="1:155" ht="15.75" thickBot="1" x14ac:dyDescent="0.3">
      <c r="A314" s="81"/>
      <c r="B314" s="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3"/>
      <c r="EX314" s="50"/>
      <c r="EY314" s="51"/>
    </row>
    <row r="315" spans="1:155" x14ac:dyDescent="0.25">
      <c r="A315" s="80">
        <v>43622</v>
      </c>
      <c r="B315" s="4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6"/>
      <c r="EX315" s="50"/>
      <c r="EY315" s="50"/>
    </row>
    <row r="316" spans="1:155" ht="15.75" thickBot="1" x14ac:dyDescent="0.3">
      <c r="A316" s="81"/>
      <c r="B316" s="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3"/>
      <c r="EX316" s="50"/>
      <c r="EY316" s="51"/>
    </row>
    <row r="317" spans="1:155" x14ac:dyDescent="0.25">
      <c r="A317" s="80">
        <v>43623</v>
      </c>
      <c r="B317" s="4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6"/>
      <c r="EX317" s="50"/>
      <c r="EY317" s="50"/>
    </row>
    <row r="318" spans="1:155" ht="15.75" thickBot="1" x14ac:dyDescent="0.3">
      <c r="A318" s="81"/>
      <c r="B318" s="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3"/>
      <c r="EX318" s="50"/>
      <c r="EY318" s="51"/>
    </row>
    <row r="319" spans="1:155" x14ac:dyDescent="0.25">
      <c r="A319" s="80">
        <v>43624</v>
      </c>
      <c r="B319" s="4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6"/>
      <c r="EX319" s="50"/>
      <c r="EY319" s="50"/>
    </row>
    <row r="320" spans="1:155" ht="15.75" thickBot="1" x14ac:dyDescent="0.3">
      <c r="A320" s="81"/>
      <c r="B320" s="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3"/>
      <c r="EX320" s="50"/>
      <c r="EY320" s="51"/>
    </row>
    <row r="321" spans="1:155" x14ac:dyDescent="0.25">
      <c r="A321" s="80">
        <v>43625</v>
      </c>
      <c r="B321" s="4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6"/>
      <c r="EX321" s="50"/>
      <c r="EY321" s="50"/>
    </row>
    <row r="322" spans="1:155" ht="15.75" thickBot="1" x14ac:dyDescent="0.3">
      <c r="A322" s="81"/>
      <c r="B322" s="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3"/>
      <c r="EX322" s="50"/>
      <c r="EY322" s="51"/>
    </row>
    <row r="323" spans="1:155" x14ac:dyDescent="0.25">
      <c r="A323" s="80">
        <v>43626</v>
      </c>
      <c r="B323" s="4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6"/>
      <c r="EX323" s="50"/>
      <c r="EY323" s="50"/>
    </row>
    <row r="324" spans="1:155" ht="15.75" thickBot="1" x14ac:dyDescent="0.3">
      <c r="A324" s="81"/>
      <c r="B324" s="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3"/>
      <c r="EX324" s="50"/>
      <c r="EY324" s="51"/>
    </row>
    <row r="325" spans="1:155" x14ac:dyDescent="0.25">
      <c r="A325" s="80">
        <v>43627</v>
      </c>
      <c r="B325" s="4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6"/>
      <c r="EX325" s="50"/>
      <c r="EY325" s="50"/>
    </row>
    <row r="326" spans="1:155" ht="15.75" thickBot="1" x14ac:dyDescent="0.3">
      <c r="A326" s="81"/>
      <c r="B326" s="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3"/>
      <c r="EX326" s="50"/>
      <c r="EY326" s="51"/>
    </row>
    <row r="327" spans="1:155" x14ac:dyDescent="0.25">
      <c r="A327" s="80">
        <v>43628</v>
      </c>
      <c r="B327" s="4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6"/>
      <c r="EX327" s="50"/>
      <c r="EY327" s="50"/>
    </row>
    <row r="328" spans="1:155" ht="15.75" thickBot="1" x14ac:dyDescent="0.3">
      <c r="A328" s="81"/>
      <c r="B328" s="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3"/>
      <c r="EX328" s="50"/>
      <c r="EY328" s="51"/>
    </row>
    <row r="329" spans="1:155" x14ac:dyDescent="0.25">
      <c r="A329" s="80">
        <v>43629</v>
      </c>
      <c r="B329" s="4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6"/>
      <c r="EX329" s="50"/>
      <c r="EY329" s="50"/>
    </row>
    <row r="330" spans="1:155" ht="15.75" thickBot="1" x14ac:dyDescent="0.3">
      <c r="A330" s="81"/>
      <c r="B330" s="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3"/>
      <c r="EX330" s="50"/>
      <c r="EY330" s="51"/>
    </row>
    <row r="331" spans="1:155" x14ac:dyDescent="0.25">
      <c r="A331" s="80">
        <v>43630</v>
      </c>
      <c r="B331" s="4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6"/>
      <c r="EX331" s="50"/>
      <c r="EY331" s="50"/>
    </row>
    <row r="332" spans="1:155" ht="15.75" thickBot="1" x14ac:dyDescent="0.3">
      <c r="A332" s="81"/>
      <c r="B332" s="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3"/>
      <c r="EX332" s="50"/>
      <c r="EY332" s="51"/>
    </row>
    <row r="333" spans="1:155" x14ac:dyDescent="0.25">
      <c r="A333" s="80">
        <v>43631</v>
      </c>
      <c r="B333" s="4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6"/>
      <c r="EX333" s="50"/>
      <c r="EY333" s="50"/>
    </row>
    <row r="334" spans="1:155" ht="15.75" thickBot="1" x14ac:dyDescent="0.3">
      <c r="A334" s="81"/>
      <c r="B334" s="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3"/>
      <c r="EX334" s="50"/>
      <c r="EY334" s="51"/>
    </row>
    <row r="335" spans="1:155" x14ac:dyDescent="0.25">
      <c r="A335" s="80">
        <v>43632</v>
      </c>
      <c r="B335" s="4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6"/>
      <c r="EX335" s="50"/>
      <c r="EY335" s="50"/>
    </row>
    <row r="336" spans="1:155" ht="15.75" thickBot="1" x14ac:dyDescent="0.3">
      <c r="A336" s="81"/>
      <c r="B336" s="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3"/>
      <c r="EX336" s="50"/>
      <c r="EY336" s="51"/>
    </row>
    <row r="337" spans="1:155" x14ac:dyDescent="0.25">
      <c r="A337" s="80">
        <v>43633</v>
      </c>
      <c r="B337" s="4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6"/>
      <c r="EX337" s="50"/>
      <c r="EY337" s="50"/>
    </row>
    <row r="338" spans="1:155" ht="15.75" thickBot="1" x14ac:dyDescent="0.3">
      <c r="A338" s="81"/>
      <c r="B338" s="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3"/>
      <c r="EX338" s="50"/>
      <c r="EY338" s="51"/>
    </row>
    <row r="339" spans="1:155" x14ac:dyDescent="0.25">
      <c r="A339" s="80">
        <v>43634</v>
      </c>
      <c r="B339" s="4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6"/>
      <c r="EX339" s="50"/>
      <c r="EY339" s="50"/>
    </row>
    <row r="340" spans="1:155" ht="15.75" thickBot="1" x14ac:dyDescent="0.3">
      <c r="A340" s="81"/>
      <c r="B340" s="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3"/>
      <c r="EX340" s="50"/>
      <c r="EY340" s="51"/>
    </row>
    <row r="341" spans="1:155" x14ac:dyDescent="0.25">
      <c r="A341" s="80">
        <v>43635</v>
      </c>
      <c r="B341" s="4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6"/>
      <c r="EX341" s="50"/>
      <c r="EY341" s="50"/>
    </row>
    <row r="342" spans="1:155" ht="15.75" thickBot="1" x14ac:dyDescent="0.3">
      <c r="A342" s="81"/>
      <c r="B342" s="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3"/>
      <c r="EX342" s="50"/>
      <c r="EY342" s="51"/>
    </row>
    <row r="343" spans="1:155" x14ac:dyDescent="0.25">
      <c r="A343" s="80">
        <v>43636</v>
      </c>
      <c r="B343" s="4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6"/>
      <c r="EX343" s="50"/>
      <c r="EY343" s="50"/>
    </row>
    <row r="344" spans="1:155" ht="15.75" thickBot="1" x14ac:dyDescent="0.3">
      <c r="A344" s="81"/>
      <c r="B344" s="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3"/>
      <c r="EX344" s="50"/>
      <c r="EY344" s="51"/>
    </row>
    <row r="345" spans="1:155" x14ac:dyDescent="0.25">
      <c r="A345" s="80">
        <v>43637</v>
      </c>
      <c r="B345" s="4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6"/>
      <c r="EX345" s="50"/>
      <c r="EY345" s="50"/>
    </row>
    <row r="346" spans="1:155" ht="15.75" thickBot="1" x14ac:dyDescent="0.3">
      <c r="A346" s="81"/>
      <c r="B346" s="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3"/>
      <c r="EX346" s="50"/>
      <c r="EY346" s="51"/>
    </row>
    <row r="347" spans="1:155" x14ac:dyDescent="0.25">
      <c r="A347" s="80">
        <v>43638</v>
      </c>
      <c r="B347" s="4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6"/>
      <c r="EX347" s="50"/>
      <c r="EY347" s="50"/>
    </row>
    <row r="348" spans="1:155" ht="15.75" thickBot="1" x14ac:dyDescent="0.3">
      <c r="A348" s="81"/>
      <c r="B348" s="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3"/>
      <c r="EX348" s="50"/>
      <c r="EY348" s="51"/>
    </row>
    <row r="349" spans="1:155" x14ac:dyDescent="0.25">
      <c r="A349" s="80">
        <v>43639</v>
      </c>
      <c r="B349" s="4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6"/>
      <c r="EX349" s="50"/>
      <c r="EY349" s="50"/>
    </row>
    <row r="350" spans="1:155" ht="15.75" thickBot="1" x14ac:dyDescent="0.3">
      <c r="A350" s="81"/>
      <c r="B350" s="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3"/>
      <c r="EX350" s="50"/>
      <c r="EY350" s="51"/>
    </row>
    <row r="351" spans="1:155" x14ac:dyDescent="0.25">
      <c r="A351" s="80">
        <v>43640</v>
      </c>
      <c r="B351" s="4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6"/>
      <c r="EX351" s="50"/>
      <c r="EY351" s="50"/>
    </row>
    <row r="352" spans="1:155" ht="15.75" thickBot="1" x14ac:dyDescent="0.3">
      <c r="A352" s="81"/>
      <c r="B352" s="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3"/>
      <c r="EX352" s="50"/>
      <c r="EY352" s="51"/>
    </row>
    <row r="353" spans="1:155" x14ac:dyDescent="0.25">
      <c r="A353" s="80">
        <v>43641</v>
      </c>
      <c r="B353" s="4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6"/>
      <c r="EX353" s="50"/>
      <c r="EY353" s="50"/>
    </row>
    <row r="354" spans="1:155" ht="15.75" thickBot="1" x14ac:dyDescent="0.3">
      <c r="A354" s="81"/>
      <c r="B354" s="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3"/>
      <c r="EX354" s="50"/>
      <c r="EY354" s="51"/>
    </row>
    <row r="355" spans="1:155" x14ac:dyDescent="0.25">
      <c r="A355" s="80">
        <v>43642</v>
      </c>
      <c r="B355" s="4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6"/>
      <c r="EX355" s="50"/>
      <c r="EY355" s="50"/>
    </row>
    <row r="356" spans="1:155" ht="15.75" thickBot="1" x14ac:dyDescent="0.3">
      <c r="A356" s="81"/>
      <c r="B356" s="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3"/>
      <c r="EX356" s="50"/>
      <c r="EY356" s="51"/>
    </row>
    <row r="357" spans="1:155" x14ac:dyDescent="0.25">
      <c r="A357" s="80">
        <v>43643</v>
      </c>
      <c r="B357" s="4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6"/>
      <c r="EX357" s="50"/>
      <c r="EY357" s="50"/>
    </row>
    <row r="358" spans="1:155" ht="15.75" thickBot="1" x14ac:dyDescent="0.3">
      <c r="A358" s="81"/>
      <c r="B358" s="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3"/>
      <c r="EX358" s="50"/>
      <c r="EY358" s="51"/>
    </row>
    <row r="359" spans="1:155" x14ac:dyDescent="0.25">
      <c r="A359" s="80">
        <v>43644</v>
      </c>
      <c r="B359" s="4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6"/>
      <c r="EX359" s="50"/>
      <c r="EY359" s="50"/>
    </row>
    <row r="360" spans="1:155" ht="15.75" thickBot="1" x14ac:dyDescent="0.3">
      <c r="A360" s="81"/>
      <c r="B360" s="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3"/>
      <c r="EX360" s="50"/>
      <c r="EY360" s="51"/>
    </row>
    <row r="361" spans="1:155" x14ac:dyDescent="0.25">
      <c r="A361" s="80">
        <v>43645</v>
      </c>
      <c r="B361" s="4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6"/>
      <c r="EX361" s="50"/>
      <c r="EY361" s="50"/>
    </row>
    <row r="362" spans="1:155" ht="15.75" thickBot="1" x14ac:dyDescent="0.3">
      <c r="A362" s="81"/>
      <c r="B362" s="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3"/>
      <c r="EX362" s="50"/>
      <c r="EY362" s="51"/>
    </row>
    <row r="363" spans="1:155" x14ac:dyDescent="0.25">
      <c r="A363" s="80">
        <v>43646</v>
      </c>
      <c r="B363" s="4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6"/>
      <c r="EX363" s="50"/>
      <c r="EY363" s="50"/>
    </row>
    <row r="364" spans="1:155" ht="15.75" thickBot="1" x14ac:dyDescent="0.3">
      <c r="A364" s="81"/>
      <c r="B364" s="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3"/>
      <c r="EX364" s="50"/>
      <c r="EY364" s="51"/>
    </row>
    <row r="365" spans="1:155" x14ac:dyDescent="0.25">
      <c r="A365" s="80">
        <v>43647</v>
      </c>
      <c r="B365" s="4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6"/>
      <c r="EX365" s="50"/>
      <c r="EY365" s="50"/>
    </row>
    <row r="366" spans="1:155" ht="15.75" thickBot="1" x14ac:dyDescent="0.3">
      <c r="A366" s="81"/>
      <c r="B366" s="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3"/>
      <c r="EX366" s="50"/>
      <c r="EY366" s="51"/>
    </row>
    <row r="367" spans="1:155" x14ac:dyDescent="0.25">
      <c r="A367" s="80">
        <v>43648</v>
      </c>
      <c r="B367" s="4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6"/>
      <c r="EX367" s="50"/>
      <c r="EY367" s="50"/>
    </row>
    <row r="368" spans="1:155" ht="15.75" thickBot="1" x14ac:dyDescent="0.3">
      <c r="A368" s="81"/>
      <c r="B368" s="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3"/>
      <c r="EX368" s="50"/>
      <c r="EY368" s="51"/>
    </row>
    <row r="369" spans="1:155" x14ac:dyDescent="0.25">
      <c r="A369" s="80">
        <v>43649</v>
      </c>
      <c r="B369" s="4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6"/>
      <c r="EX369" s="50"/>
      <c r="EY369" s="50"/>
    </row>
    <row r="370" spans="1:155" ht="15.75" thickBot="1" x14ac:dyDescent="0.3">
      <c r="A370" s="81"/>
      <c r="B370" s="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3"/>
      <c r="EX370" s="50"/>
      <c r="EY370" s="51"/>
    </row>
    <row r="371" spans="1:155" x14ac:dyDescent="0.25">
      <c r="A371" s="80">
        <v>43650</v>
      </c>
      <c r="B371" s="4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6"/>
      <c r="EX371" s="50"/>
      <c r="EY371" s="50"/>
    </row>
    <row r="372" spans="1:155" ht="15.75" thickBot="1" x14ac:dyDescent="0.3">
      <c r="A372" s="81"/>
      <c r="B372" s="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3"/>
      <c r="EX372" s="50"/>
      <c r="EY372" s="51"/>
    </row>
    <row r="373" spans="1:155" x14ac:dyDescent="0.25">
      <c r="A373" s="80">
        <v>43651</v>
      </c>
      <c r="B373" s="4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6"/>
      <c r="EX373" s="50"/>
      <c r="EY373" s="50"/>
    </row>
    <row r="374" spans="1:155" ht="15.75" thickBot="1" x14ac:dyDescent="0.3">
      <c r="A374" s="81"/>
      <c r="B374" s="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3"/>
      <c r="EX374" s="50"/>
      <c r="EY374" s="51"/>
    </row>
    <row r="375" spans="1:155" x14ac:dyDescent="0.25">
      <c r="A375" s="80">
        <v>43652</v>
      </c>
      <c r="B375" s="4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6"/>
      <c r="EX375" s="50"/>
      <c r="EY375" s="50"/>
    </row>
    <row r="376" spans="1:155" ht="15.75" thickBot="1" x14ac:dyDescent="0.3">
      <c r="A376" s="81"/>
      <c r="B376" s="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3"/>
      <c r="EX376" s="50"/>
      <c r="EY376" s="51"/>
    </row>
    <row r="377" spans="1:155" x14ac:dyDescent="0.25">
      <c r="A377" s="80">
        <v>43653</v>
      </c>
      <c r="B377" s="4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6"/>
      <c r="EX377" s="50"/>
      <c r="EY377" s="50"/>
    </row>
    <row r="378" spans="1:155" ht="15.75" thickBot="1" x14ac:dyDescent="0.3">
      <c r="A378" s="81"/>
      <c r="B378" s="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3"/>
      <c r="EX378" s="50"/>
      <c r="EY378" s="51"/>
    </row>
    <row r="379" spans="1:155" x14ac:dyDescent="0.25">
      <c r="A379" s="80">
        <v>43654</v>
      </c>
      <c r="B379" s="4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6"/>
      <c r="EX379" s="50"/>
      <c r="EY379" s="50"/>
    </row>
    <row r="380" spans="1:155" ht="15.75" thickBot="1" x14ac:dyDescent="0.3">
      <c r="A380" s="81"/>
      <c r="B380" s="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3"/>
      <c r="EX380" s="50"/>
      <c r="EY380" s="51"/>
    </row>
    <row r="381" spans="1:155" x14ac:dyDescent="0.25">
      <c r="A381" s="80">
        <v>43655</v>
      </c>
      <c r="B381" s="4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6"/>
      <c r="EX381" s="50"/>
      <c r="EY381" s="50"/>
    </row>
    <row r="382" spans="1:155" ht="15.75" thickBot="1" x14ac:dyDescent="0.3">
      <c r="A382" s="81"/>
      <c r="B382" s="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3"/>
      <c r="EX382" s="50"/>
      <c r="EY382" s="51"/>
    </row>
    <row r="383" spans="1:155" x14ac:dyDescent="0.25">
      <c r="A383" s="80">
        <v>43656</v>
      </c>
      <c r="B383" s="4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6"/>
      <c r="EX383" s="50"/>
      <c r="EY383" s="50"/>
    </row>
    <row r="384" spans="1:155" ht="15.75" thickBot="1" x14ac:dyDescent="0.3">
      <c r="A384" s="81"/>
      <c r="B384" s="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3"/>
      <c r="EX384" s="50"/>
      <c r="EY384" s="51"/>
    </row>
    <row r="385" spans="1:155" x14ac:dyDescent="0.25">
      <c r="A385" s="80">
        <v>43657</v>
      </c>
      <c r="B385" s="4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6"/>
      <c r="EX385" s="50"/>
      <c r="EY385" s="50"/>
    </row>
    <row r="386" spans="1:155" ht="15.75" thickBot="1" x14ac:dyDescent="0.3">
      <c r="A386" s="81"/>
      <c r="B386" s="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3"/>
      <c r="EX386" s="50"/>
      <c r="EY386" s="51"/>
    </row>
    <row r="387" spans="1:155" x14ac:dyDescent="0.25">
      <c r="A387" s="80">
        <v>43658</v>
      </c>
      <c r="B387" s="4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6"/>
      <c r="EX387" s="50"/>
      <c r="EY387" s="50"/>
    </row>
    <row r="388" spans="1:155" ht="15.75" thickBot="1" x14ac:dyDescent="0.3">
      <c r="A388" s="81"/>
      <c r="B388" s="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3"/>
      <c r="EX388" s="50"/>
      <c r="EY388" s="51"/>
    </row>
    <row r="389" spans="1:155" x14ac:dyDescent="0.25">
      <c r="A389" s="80">
        <v>43659</v>
      </c>
      <c r="B389" s="4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6"/>
      <c r="EX389" s="50"/>
      <c r="EY389" s="50"/>
    </row>
    <row r="390" spans="1:155" ht="15.75" thickBot="1" x14ac:dyDescent="0.3">
      <c r="A390" s="81"/>
      <c r="B390" s="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3"/>
      <c r="EX390" s="50"/>
      <c r="EY390" s="51"/>
    </row>
    <row r="391" spans="1:155" x14ac:dyDescent="0.25">
      <c r="A391" s="80">
        <v>43660</v>
      </c>
      <c r="B391" s="4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6"/>
      <c r="EX391" s="50"/>
      <c r="EY391" s="50"/>
    </row>
    <row r="392" spans="1:155" ht="15.75" thickBot="1" x14ac:dyDescent="0.3">
      <c r="A392" s="81"/>
      <c r="B392" s="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3"/>
      <c r="EX392" s="50"/>
      <c r="EY392" s="51"/>
    </row>
    <row r="393" spans="1:155" x14ac:dyDescent="0.25">
      <c r="A393" s="80">
        <v>43661</v>
      </c>
      <c r="B393" s="4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6"/>
      <c r="EX393" s="50"/>
      <c r="EY393" s="50"/>
    </row>
    <row r="394" spans="1:155" ht="15.75" thickBot="1" x14ac:dyDescent="0.3">
      <c r="A394" s="81"/>
      <c r="B394" s="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3"/>
      <c r="EX394" s="50"/>
      <c r="EY394" s="51"/>
    </row>
    <row r="395" spans="1:155" x14ac:dyDescent="0.25">
      <c r="A395" s="80">
        <v>43662</v>
      </c>
      <c r="B395" s="4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6"/>
      <c r="EX395" s="50"/>
      <c r="EY395" s="50"/>
    </row>
    <row r="396" spans="1:155" ht="15.75" thickBot="1" x14ac:dyDescent="0.3">
      <c r="A396" s="81"/>
      <c r="B396" s="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3"/>
      <c r="EX396" s="50"/>
      <c r="EY396" s="51"/>
    </row>
    <row r="397" spans="1:155" x14ac:dyDescent="0.25">
      <c r="A397" s="80">
        <v>43663</v>
      </c>
      <c r="B397" s="4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6"/>
      <c r="EX397" s="50"/>
      <c r="EY397" s="50"/>
    </row>
    <row r="398" spans="1:155" ht="15.75" thickBot="1" x14ac:dyDescent="0.3">
      <c r="A398" s="81"/>
      <c r="B398" s="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3"/>
      <c r="EX398" s="50"/>
      <c r="EY398" s="51"/>
    </row>
    <row r="399" spans="1:155" x14ac:dyDescent="0.25">
      <c r="A399" s="80">
        <v>43664</v>
      </c>
      <c r="B399" s="4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6"/>
      <c r="EX399" s="50"/>
      <c r="EY399" s="50"/>
    </row>
    <row r="400" spans="1:155" ht="15.75" thickBot="1" x14ac:dyDescent="0.3">
      <c r="A400" s="81"/>
      <c r="B400" s="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3"/>
      <c r="EX400" s="50"/>
      <c r="EY400" s="51"/>
    </row>
    <row r="401" spans="1:155" x14ac:dyDescent="0.25">
      <c r="A401" s="80">
        <v>43665</v>
      </c>
      <c r="B401" s="4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6"/>
      <c r="EX401" s="50"/>
      <c r="EY401" s="50"/>
    </row>
    <row r="402" spans="1:155" ht="15.75" thickBot="1" x14ac:dyDescent="0.3">
      <c r="A402" s="81"/>
      <c r="B402" s="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3"/>
      <c r="EX402" s="50"/>
      <c r="EY402" s="51"/>
    </row>
    <row r="403" spans="1:155" x14ac:dyDescent="0.25">
      <c r="A403" s="80">
        <v>43666</v>
      </c>
      <c r="B403" s="4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6"/>
      <c r="EX403" s="50"/>
      <c r="EY403" s="50"/>
    </row>
    <row r="404" spans="1:155" ht="15.75" thickBot="1" x14ac:dyDescent="0.3">
      <c r="A404" s="81"/>
      <c r="B404" s="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3"/>
      <c r="EX404" s="50"/>
      <c r="EY404" s="51"/>
    </row>
    <row r="405" spans="1:155" x14ac:dyDescent="0.25">
      <c r="A405" s="80">
        <v>43667</v>
      </c>
      <c r="B405" s="4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6"/>
      <c r="EX405" s="50"/>
      <c r="EY405" s="50"/>
    </row>
    <row r="406" spans="1:155" ht="15.75" thickBot="1" x14ac:dyDescent="0.3">
      <c r="A406" s="81"/>
      <c r="B406" s="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3"/>
      <c r="EX406" s="50"/>
      <c r="EY406" s="51"/>
    </row>
    <row r="407" spans="1:155" x14ac:dyDescent="0.25">
      <c r="A407" s="80">
        <v>43668</v>
      </c>
      <c r="B407" s="4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6"/>
      <c r="EX407" s="50"/>
      <c r="EY407" s="50"/>
    </row>
    <row r="408" spans="1:155" ht="15.75" thickBot="1" x14ac:dyDescent="0.3">
      <c r="A408" s="81"/>
      <c r="B408" s="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3"/>
      <c r="EX408" s="50"/>
      <c r="EY408" s="51"/>
    </row>
    <row r="409" spans="1:155" x14ac:dyDescent="0.25">
      <c r="A409" s="80">
        <v>43669</v>
      </c>
      <c r="B409" s="4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6"/>
      <c r="EX409" s="50"/>
      <c r="EY409" s="50"/>
    </row>
    <row r="410" spans="1:155" ht="15.75" thickBot="1" x14ac:dyDescent="0.3">
      <c r="A410" s="81"/>
      <c r="B410" s="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3"/>
      <c r="EX410" s="50"/>
      <c r="EY410" s="51"/>
    </row>
    <row r="411" spans="1:155" x14ac:dyDescent="0.25">
      <c r="A411" s="80">
        <v>43670</v>
      </c>
      <c r="B411" s="4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6"/>
      <c r="EX411" s="50"/>
      <c r="EY411" s="50"/>
    </row>
    <row r="412" spans="1:155" ht="15.75" thickBot="1" x14ac:dyDescent="0.3">
      <c r="A412" s="81"/>
      <c r="B412" s="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3"/>
      <c r="EX412" s="50"/>
      <c r="EY412" s="51"/>
    </row>
    <row r="413" spans="1:155" x14ac:dyDescent="0.25">
      <c r="A413" s="80">
        <v>43671</v>
      </c>
      <c r="B413" s="4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6"/>
      <c r="EX413" s="50"/>
      <c r="EY413" s="50"/>
    </row>
    <row r="414" spans="1:155" ht="15.75" thickBot="1" x14ac:dyDescent="0.3">
      <c r="A414" s="81"/>
      <c r="B414" s="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3"/>
      <c r="EX414" s="50"/>
      <c r="EY414" s="51"/>
    </row>
    <row r="415" spans="1:155" x14ac:dyDescent="0.25">
      <c r="A415" s="80">
        <v>43672</v>
      </c>
      <c r="B415" s="4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6"/>
      <c r="EX415" s="50"/>
      <c r="EY415" s="50"/>
    </row>
    <row r="416" spans="1:155" ht="15.75" thickBot="1" x14ac:dyDescent="0.3">
      <c r="A416" s="81"/>
      <c r="B416" s="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3"/>
      <c r="EX416" s="50"/>
      <c r="EY416" s="51"/>
    </row>
    <row r="417" spans="1:155" x14ac:dyDescent="0.25">
      <c r="A417" s="80">
        <v>43673</v>
      </c>
      <c r="B417" s="4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6"/>
      <c r="EX417" s="50"/>
      <c r="EY417" s="50"/>
    </row>
    <row r="418" spans="1:155" ht="15.75" thickBot="1" x14ac:dyDescent="0.3">
      <c r="A418" s="81"/>
      <c r="B418" s="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3"/>
      <c r="EX418" s="50"/>
      <c r="EY418" s="51"/>
    </row>
    <row r="419" spans="1:155" x14ac:dyDescent="0.25">
      <c r="A419" s="80">
        <v>43674</v>
      </c>
      <c r="B419" s="4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6"/>
      <c r="EX419" s="50"/>
      <c r="EY419" s="50"/>
    </row>
    <row r="420" spans="1:155" ht="15.75" thickBot="1" x14ac:dyDescent="0.3">
      <c r="A420" s="81"/>
      <c r="B420" s="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3"/>
      <c r="EX420" s="50"/>
      <c r="EY420" s="51"/>
    </row>
    <row r="421" spans="1:155" x14ac:dyDescent="0.25">
      <c r="A421" s="80">
        <v>43675</v>
      </c>
      <c r="B421" s="4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6"/>
      <c r="EX421" s="50"/>
      <c r="EY421" s="50"/>
    </row>
    <row r="422" spans="1:155" ht="15.75" thickBot="1" x14ac:dyDescent="0.3">
      <c r="A422" s="81"/>
      <c r="B422" s="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3"/>
      <c r="EX422" s="50"/>
      <c r="EY422" s="51"/>
    </row>
    <row r="423" spans="1:155" x14ac:dyDescent="0.25">
      <c r="A423" s="80">
        <v>43676</v>
      </c>
      <c r="B423" s="4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6"/>
      <c r="EX423" s="50"/>
      <c r="EY423" s="50"/>
    </row>
    <row r="424" spans="1:155" ht="15.75" thickBot="1" x14ac:dyDescent="0.3">
      <c r="A424" s="81"/>
      <c r="B424" s="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3"/>
      <c r="EX424" s="50"/>
      <c r="EY424" s="51"/>
    </row>
    <row r="425" spans="1:155" x14ac:dyDescent="0.25">
      <c r="A425" s="80">
        <v>43677</v>
      </c>
      <c r="B425" s="4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6"/>
      <c r="EX425" s="50"/>
      <c r="EY425" s="50"/>
    </row>
    <row r="426" spans="1:155" ht="15.75" thickBot="1" x14ac:dyDescent="0.3">
      <c r="A426" s="81"/>
      <c r="B426" s="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3"/>
      <c r="EX426" s="50"/>
      <c r="EY426" s="51"/>
    </row>
    <row r="427" spans="1:155" x14ac:dyDescent="0.25">
      <c r="A427" s="80">
        <v>43678</v>
      </c>
      <c r="B427" s="4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6"/>
      <c r="EX427" s="50"/>
      <c r="EY427" s="50"/>
    </row>
    <row r="428" spans="1:155" ht="15.75" thickBot="1" x14ac:dyDescent="0.3">
      <c r="A428" s="81"/>
      <c r="B428" s="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3"/>
      <c r="EX428" s="50"/>
      <c r="EY428" s="51"/>
    </row>
    <row r="429" spans="1:155" x14ac:dyDescent="0.25">
      <c r="A429" s="80">
        <v>43679</v>
      </c>
      <c r="B429" s="4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6"/>
      <c r="EX429" s="50"/>
      <c r="EY429" s="50"/>
    </row>
    <row r="430" spans="1:155" ht="15.75" thickBot="1" x14ac:dyDescent="0.3">
      <c r="A430" s="81"/>
      <c r="B430" s="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3"/>
      <c r="EX430" s="50"/>
      <c r="EY430" s="51"/>
    </row>
    <row r="431" spans="1:155" x14ac:dyDescent="0.25">
      <c r="A431" s="80">
        <v>43680</v>
      </c>
      <c r="B431" s="4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6"/>
      <c r="EX431" s="50"/>
      <c r="EY431" s="50"/>
    </row>
    <row r="432" spans="1:155" ht="15.75" thickBot="1" x14ac:dyDescent="0.3">
      <c r="A432" s="81"/>
      <c r="B432" s="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3"/>
      <c r="EX432" s="50"/>
      <c r="EY432" s="51"/>
    </row>
    <row r="433" spans="1:155" x14ac:dyDescent="0.25">
      <c r="A433" s="80">
        <v>43681</v>
      </c>
      <c r="B433" s="4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6"/>
      <c r="EX433" s="50"/>
      <c r="EY433" s="50"/>
    </row>
    <row r="434" spans="1:155" ht="15.75" thickBot="1" x14ac:dyDescent="0.3">
      <c r="A434" s="81"/>
      <c r="B434" s="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3"/>
      <c r="EX434" s="50"/>
      <c r="EY434" s="51"/>
    </row>
    <row r="435" spans="1:155" x14ac:dyDescent="0.25">
      <c r="A435" s="80">
        <v>43682</v>
      </c>
      <c r="B435" s="4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6"/>
      <c r="EX435" s="50"/>
      <c r="EY435" s="50"/>
    </row>
    <row r="436" spans="1:155" ht="15.75" thickBot="1" x14ac:dyDescent="0.3">
      <c r="A436" s="81"/>
      <c r="B436" s="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3"/>
      <c r="EX436" s="50"/>
      <c r="EY436" s="51"/>
    </row>
    <row r="437" spans="1:155" x14ac:dyDescent="0.25">
      <c r="A437" s="80">
        <v>43683</v>
      </c>
      <c r="B437" s="4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6"/>
      <c r="EX437" s="50"/>
      <c r="EY437" s="50"/>
    </row>
    <row r="438" spans="1:155" ht="15.75" thickBot="1" x14ac:dyDescent="0.3">
      <c r="A438" s="81"/>
      <c r="B438" s="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3"/>
      <c r="EX438" s="50"/>
      <c r="EY438" s="51"/>
    </row>
    <row r="439" spans="1:155" x14ac:dyDescent="0.25">
      <c r="A439" s="80">
        <v>43684</v>
      </c>
      <c r="B439" s="4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6"/>
      <c r="EX439" s="50"/>
      <c r="EY439" s="50"/>
    </row>
    <row r="440" spans="1:155" ht="15.75" thickBot="1" x14ac:dyDescent="0.3">
      <c r="A440" s="81"/>
      <c r="B440" s="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3"/>
      <c r="EX440" s="50"/>
      <c r="EY440" s="51"/>
    </row>
    <row r="441" spans="1:155" x14ac:dyDescent="0.25">
      <c r="A441" s="80">
        <v>43685</v>
      </c>
      <c r="B441" s="4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6"/>
      <c r="EX441" s="50"/>
      <c r="EY441" s="50"/>
    </row>
    <row r="442" spans="1:155" ht="15.75" thickBot="1" x14ac:dyDescent="0.3">
      <c r="A442" s="81"/>
      <c r="B442" s="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3"/>
      <c r="EX442" s="50"/>
      <c r="EY442" s="51"/>
    </row>
    <row r="443" spans="1:155" x14ac:dyDescent="0.25">
      <c r="A443" s="80">
        <v>43686</v>
      </c>
      <c r="B443" s="4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6"/>
      <c r="EX443" s="50"/>
      <c r="EY443" s="50"/>
    </row>
    <row r="444" spans="1:155" ht="15.75" thickBot="1" x14ac:dyDescent="0.3">
      <c r="A444" s="81"/>
      <c r="B444" s="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3"/>
      <c r="EX444" s="50"/>
      <c r="EY444" s="51"/>
    </row>
    <row r="445" spans="1:155" x14ac:dyDescent="0.25">
      <c r="A445" s="80">
        <v>43687</v>
      </c>
      <c r="B445" s="4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6"/>
      <c r="EX445" s="50"/>
      <c r="EY445" s="50"/>
    </row>
    <row r="446" spans="1:155" ht="15.75" thickBot="1" x14ac:dyDescent="0.3">
      <c r="A446" s="81"/>
      <c r="B446" s="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3"/>
      <c r="EX446" s="50"/>
      <c r="EY446" s="51"/>
    </row>
    <row r="447" spans="1:155" x14ac:dyDescent="0.25">
      <c r="A447" s="80">
        <v>43688</v>
      </c>
      <c r="B447" s="4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6"/>
      <c r="EX447" s="50"/>
      <c r="EY447" s="50"/>
    </row>
    <row r="448" spans="1:155" ht="15.75" thickBot="1" x14ac:dyDescent="0.3">
      <c r="A448" s="81"/>
      <c r="B448" s="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3"/>
      <c r="EX448" s="50"/>
      <c r="EY448" s="51"/>
    </row>
    <row r="449" spans="1:155" x14ac:dyDescent="0.25">
      <c r="A449" s="80">
        <v>43689</v>
      </c>
      <c r="B449" s="4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6"/>
      <c r="EX449" s="50"/>
      <c r="EY449" s="50"/>
    </row>
    <row r="450" spans="1:155" ht="15.75" thickBot="1" x14ac:dyDescent="0.3">
      <c r="A450" s="81"/>
      <c r="B450" s="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3"/>
      <c r="EX450" s="50"/>
      <c r="EY450" s="51"/>
    </row>
    <row r="451" spans="1:155" x14ac:dyDescent="0.25">
      <c r="A451" s="80">
        <v>43690</v>
      </c>
      <c r="B451" s="4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6"/>
      <c r="EX451" s="50"/>
      <c r="EY451" s="50"/>
    </row>
    <row r="452" spans="1:155" ht="15.75" thickBot="1" x14ac:dyDescent="0.3">
      <c r="A452" s="81"/>
      <c r="B452" s="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3"/>
      <c r="EX452" s="50"/>
      <c r="EY452" s="51"/>
    </row>
    <row r="453" spans="1:155" x14ac:dyDescent="0.25">
      <c r="A453" s="80">
        <v>43691</v>
      </c>
      <c r="B453" s="4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6"/>
      <c r="EX453" s="50"/>
      <c r="EY453" s="50"/>
    </row>
    <row r="454" spans="1:155" ht="15.75" thickBot="1" x14ac:dyDescent="0.3">
      <c r="A454" s="81"/>
      <c r="B454" s="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3"/>
      <c r="EX454" s="50"/>
      <c r="EY454" s="51"/>
    </row>
    <row r="455" spans="1:155" x14ac:dyDescent="0.25">
      <c r="A455" s="80">
        <v>43692</v>
      </c>
      <c r="B455" s="4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6"/>
      <c r="EX455" s="50"/>
      <c r="EY455" s="50"/>
    </row>
    <row r="456" spans="1:155" ht="15.75" thickBot="1" x14ac:dyDescent="0.3">
      <c r="A456" s="81"/>
      <c r="B456" s="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3"/>
      <c r="EX456" s="50"/>
      <c r="EY456" s="51"/>
    </row>
    <row r="457" spans="1:155" x14ac:dyDescent="0.25">
      <c r="A457" s="80">
        <v>43693</v>
      </c>
      <c r="B457" s="4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6"/>
      <c r="EX457" s="50"/>
      <c r="EY457" s="50"/>
    </row>
    <row r="458" spans="1:155" ht="15.75" thickBot="1" x14ac:dyDescent="0.3">
      <c r="A458" s="81"/>
      <c r="B458" s="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3"/>
      <c r="EX458" s="50"/>
      <c r="EY458" s="51"/>
    </row>
    <row r="459" spans="1:155" x14ac:dyDescent="0.25">
      <c r="A459" s="80">
        <v>43694</v>
      </c>
      <c r="B459" s="4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6"/>
      <c r="EX459" s="50"/>
      <c r="EY459" s="50"/>
    </row>
    <row r="460" spans="1:155" ht="15.75" thickBot="1" x14ac:dyDescent="0.3">
      <c r="A460" s="81"/>
      <c r="B460" s="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3"/>
      <c r="EX460" s="50"/>
      <c r="EY460" s="51"/>
    </row>
    <row r="461" spans="1:155" x14ac:dyDescent="0.25">
      <c r="A461" s="80">
        <v>43695</v>
      </c>
      <c r="B461" s="4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6"/>
      <c r="EX461" s="50"/>
      <c r="EY461" s="50"/>
    </row>
    <row r="462" spans="1:155" ht="15.75" thickBot="1" x14ac:dyDescent="0.3">
      <c r="A462" s="81"/>
      <c r="B462" s="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3"/>
      <c r="EX462" s="50"/>
      <c r="EY462" s="51"/>
    </row>
    <row r="463" spans="1:155" x14ac:dyDescent="0.25">
      <c r="A463" s="80">
        <v>43696</v>
      </c>
      <c r="B463" s="4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6"/>
      <c r="EX463" s="50"/>
      <c r="EY463" s="50"/>
    </row>
    <row r="464" spans="1:155" ht="15.75" thickBot="1" x14ac:dyDescent="0.3">
      <c r="A464" s="81"/>
      <c r="B464" s="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3"/>
      <c r="EX464" s="50"/>
      <c r="EY464" s="51"/>
    </row>
    <row r="465" spans="1:155" x14ac:dyDescent="0.25">
      <c r="A465" s="80">
        <v>43697</v>
      </c>
      <c r="B465" s="4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6"/>
      <c r="EX465" s="50"/>
      <c r="EY465" s="50"/>
    </row>
    <row r="466" spans="1:155" ht="15.75" thickBot="1" x14ac:dyDescent="0.3">
      <c r="A466" s="81"/>
      <c r="B466" s="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3"/>
      <c r="EX466" s="50"/>
      <c r="EY466" s="51"/>
    </row>
    <row r="467" spans="1:155" x14ac:dyDescent="0.25">
      <c r="A467" s="80">
        <v>43698</v>
      </c>
      <c r="B467" s="4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6"/>
      <c r="EX467" s="50"/>
      <c r="EY467" s="50"/>
    </row>
    <row r="468" spans="1:155" ht="15.75" thickBot="1" x14ac:dyDescent="0.3">
      <c r="A468" s="81"/>
      <c r="B468" s="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3"/>
      <c r="EX468" s="50"/>
      <c r="EY468" s="51"/>
    </row>
    <row r="469" spans="1:155" x14ac:dyDescent="0.25">
      <c r="A469" s="80">
        <v>43699</v>
      </c>
      <c r="B469" s="4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6"/>
      <c r="EX469" s="50"/>
      <c r="EY469" s="50"/>
    </row>
    <row r="470" spans="1:155" ht="15.75" thickBot="1" x14ac:dyDescent="0.3">
      <c r="A470" s="81"/>
      <c r="B470" s="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3"/>
      <c r="EX470" s="50"/>
      <c r="EY470" s="51"/>
    </row>
    <row r="471" spans="1:155" x14ac:dyDescent="0.25">
      <c r="A471" s="80">
        <v>43700</v>
      </c>
      <c r="B471" s="4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6"/>
      <c r="EX471" s="50"/>
      <c r="EY471" s="50"/>
    </row>
    <row r="472" spans="1:155" ht="15.75" thickBot="1" x14ac:dyDescent="0.3">
      <c r="A472" s="81"/>
      <c r="B472" s="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3"/>
      <c r="EX472" s="50"/>
      <c r="EY472" s="51"/>
    </row>
    <row r="473" spans="1:155" x14ac:dyDescent="0.25">
      <c r="A473" s="80">
        <v>43701</v>
      </c>
      <c r="B473" s="4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6"/>
      <c r="EX473" s="50"/>
      <c r="EY473" s="50"/>
    </row>
    <row r="474" spans="1:155" ht="15.75" thickBot="1" x14ac:dyDescent="0.3">
      <c r="A474" s="81"/>
      <c r="B474" s="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3"/>
      <c r="EX474" s="50"/>
      <c r="EY474" s="51"/>
    </row>
    <row r="475" spans="1:155" x14ac:dyDescent="0.25">
      <c r="A475" s="80">
        <v>43702</v>
      </c>
      <c r="B475" s="4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6"/>
      <c r="EX475" s="50"/>
      <c r="EY475" s="50"/>
    </row>
    <row r="476" spans="1:155" ht="15.75" thickBot="1" x14ac:dyDescent="0.3">
      <c r="A476" s="81"/>
      <c r="B476" s="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3"/>
      <c r="EX476" s="50"/>
      <c r="EY476" s="51"/>
    </row>
    <row r="477" spans="1:155" x14ac:dyDescent="0.25">
      <c r="A477" s="80">
        <v>43703</v>
      </c>
      <c r="B477" s="4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6"/>
      <c r="EX477" s="50"/>
      <c r="EY477" s="50"/>
    </row>
    <row r="478" spans="1:155" ht="15.75" thickBot="1" x14ac:dyDescent="0.3">
      <c r="A478" s="81"/>
      <c r="B478" s="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3"/>
      <c r="EX478" s="50"/>
      <c r="EY478" s="51"/>
    </row>
    <row r="479" spans="1:155" x14ac:dyDescent="0.25">
      <c r="A479" s="80">
        <v>43704</v>
      </c>
      <c r="B479" s="4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6"/>
      <c r="EX479" s="50"/>
      <c r="EY479" s="50"/>
    </row>
    <row r="480" spans="1:155" ht="15.75" thickBot="1" x14ac:dyDescent="0.3">
      <c r="A480" s="81"/>
      <c r="B480" s="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3"/>
      <c r="EX480" s="50"/>
      <c r="EY480" s="51"/>
    </row>
    <row r="481" spans="1:155" x14ac:dyDescent="0.25">
      <c r="A481" s="80">
        <v>43705</v>
      </c>
      <c r="B481" s="4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6"/>
      <c r="EX481" s="50"/>
      <c r="EY481" s="50"/>
    </row>
    <row r="482" spans="1:155" ht="15.75" thickBot="1" x14ac:dyDescent="0.3">
      <c r="A482" s="81"/>
      <c r="B482" s="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3"/>
      <c r="EX482" s="50"/>
      <c r="EY482" s="51"/>
    </row>
    <row r="483" spans="1:155" x14ac:dyDescent="0.25">
      <c r="A483" s="80">
        <v>43706</v>
      </c>
      <c r="B483" s="4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6"/>
      <c r="EX483" s="50"/>
      <c r="EY483" s="50"/>
    </row>
    <row r="484" spans="1:155" ht="15.75" thickBot="1" x14ac:dyDescent="0.3">
      <c r="A484" s="81"/>
      <c r="B484" s="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3"/>
      <c r="EX484" s="50"/>
      <c r="EY484" s="51"/>
    </row>
    <row r="485" spans="1:155" x14ac:dyDescent="0.25">
      <c r="A485" s="80">
        <v>43707</v>
      </c>
      <c r="B485" s="4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6"/>
      <c r="EX485" s="50"/>
      <c r="EY485" s="50"/>
    </row>
    <row r="486" spans="1:155" ht="15.75" thickBot="1" x14ac:dyDescent="0.3">
      <c r="A486" s="81"/>
      <c r="B486" s="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3"/>
      <c r="EX486" s="50"/>
      <c r="EY486" s="51"/>
    </row>
    <row r="487" spans="1:155" x14ac:dyDescent="0.25">
      <c r="A487" s="80">
        <v>43708</v>
      </c>
      <c r="B487" s="4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6"/>
      <c r="EX487" s="50"/>
      <c r="EY487" s="50"/>
    </row>
    <row r="488" spans="1:155" ht="15.75" thickBot="1" x14ac:dyDescent="0.3">
      <c r="A488" s="81"/>
      <c r="B488" s="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3"/>
      <c r="EX488" s="50"/>
      <c r="EY488" s="51"/>
    </row>
    <row r="489" spans="1:155" x14ac:dyDescent="0.25">
      <c r="A489" s="80">
        <v>43709</v>
      </c>
      <c r="B489" s="4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6"/>
      <c r="EX489" s="50"/>
      <c r="EY489" s="50"/>
    </row>
    <row r="490" spans="1:155" ht="15.75" thickBot="1" x14ac:dyDescent="0.3">
      <c r="A490" s="81"/>
      <c r="B490" s="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3"/>
      <c r="EX490" s="50"/>
      <c r="EY490" s="51"/>
    </row>
    <row r="491" spans="1:155" x14ac:dyDescent="0.25">
      <c r="A491" s="80">
        <v>43710</v>
      </c>
      <c r="B491" s="4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6"/>
      <c r="EX491" s="50"/>
      <c r="EY491" s="50"/>
    </row>
    <row r="492" spans="1:155" ht="15.75" thickBot="1" x14ac:dyDescent="0.3">
      <c r="A492" s="81"/>
      <c r="B492" s="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3"/>
      <c r="EX492" s="50"/>
      <c r="EY492" s="51"/>
    </row>
    <row r="493" spans="1:155" x14ac:dyDescent="0.25">
      <c r="A493" s="80">
        <v>43711</v>
      </c>
      <c r="B493" s="4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6"/>
      <c r="EX493" s="50"/>
      <c r="EY493" s="50"/>
    </row>
    <row r="494" spans="1:155" ht="15.75" thickBot="1" x14ac:dyDescent="0.3">
      <c r="A494" s="81"/>
      <c r="B494" s="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3"/>
      <c r="EX494" s="50"/>
      <c r="EY494" s="51"/>
    </row>
    <row r="495" spans="1:155" x14ac:dyDescent="0.25">
      <c r="A495" s="80">
        <v>43712</v>
      </c>
      <c r="B495" s="4"/>
      <c r="C495" s="5"/>
      <c r="D495" s="5"/>
      <c r="E495" s="5"/>
      <c r="F495" s="5"/>
      <c r="G495" s="59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6"/>
      <c r="EX495" s="50"/>
      <c r="EY495" s="50"/>
    </row>
    <row r="496" spans="1:155" ht="15.75" thickBot="1" x14ac:dyDescent="0.3">
      <c r="A496" s="81"/>
      <c r="B496" s="1"/>
      <c r="C496" s="2"/>
      <c r="D496" s="2"/>
      <c r="E496" s="2"/>
      <c r="F496" s="2"/>
      <c r="G496" s="60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3"/>
      <c r="EX496" s="50"/>
      <c r="EY496" s="51"/>
    </row>
    <row r="497" spans="1:155" x14ac:dyDescent="0.25">
      <c r="A497" s="80">
        <v>43713</v>
      </c>
      <c r="B497" s="4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6"/>
      <c r="EX497" s="50"/>
      <c r="EY497" s="50"/>
    </row>
    <row r="498" spans="1:155" ht="15.75" thickBot="1" x14ac:dyDescent="0.3">
      <c r="A498" s="81"/>
      <c r="B498" s="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3"/>
      <c r="EX498" s="50"/>
      <c r="EY498" s="51"/>
    </row>
    <row r="499" spans="1:155" x14ac:dyDescent="0.25">
      <c r="A499" s="80">
        <v>43714</v>
      </c>
      <c r="B499" s="4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6"/>
      <c r="EX499" s="50"/>
      <c r="EY499" s="50"/>
    </row>
    <row r="500" spans="1:155" ht="15.75" thickBot="1" x14ac:dyDescent="0.3">
      <c r="A500" s="81"/>
      <c r="B500" s="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3"/>
      <c r="EX500" s="50"/>
      <c r="EY500" s="51"/>
    </row>
    <row r="501" spans="1:155" x14ac:dyDescent="0.25">
      <c r="A501" s="80">
        <v>43715</v>
      </c>
      <c r="B501" s="12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6"/>
      <c r="EX501" s="50"/>
      <c r="EY501" s="50"/>
    </row>
    <row r="502" spans="1:155" ht="15.75" thickBot="1" x14ac:dyDescent="0.3">
      <c r="A502" s="81"/>
      <c r="B502" s="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3"/>
      <c r="EX502" s="50"/>
      <c r="EY502" s="51"/>
    </row>
    <row r="503" spans="1:155" x14ac:dyDescent="0.25">
      <c r="A503" s="80">
        <v>43716</v>
      </c>
      <c r="B503" s="4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6"/>
      <c r="EX503" s="50"/>
      <c r="EY503" s="50"/>
    </row>
    <row r="504" spans="1:155" ht="15.75" thickBot="1" x14ac:dyDescent="0.3">
      <c r="A504" s="81"/>
      <c r="B504" s="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3"/>
      <c r="EX504" s="50"/>
      <c r="EY504" s="51"/>
    </row>
    <row r="505" spans="1:155" x14ac:dyDescent="0.25">
      <c r="A505" s="80">
        <v>43717</v>
      </c>
      <c r="B505" s="4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6"/>
      <c r="EX505" s="50"/>
      <c r="EY505" s="50"/>
    </row>
    <row r="506" spans="1:155" ht="15.75" thickBot="1" x14ac:dyDescent="0.3">
      <c r="A506" s="81"/>
      <c r="B506" s="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3"/>
      <c r="EX506" s="50"/>
      <c r="EY506" s="51"/>
    </row>
    <row r="507" spans="1:155" x14ac:dyDescent="0.25">
      <c r="A507" s="80">
        <v>43718</v>
      </c>
      <c r="B507" s="4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6"/>
      <c r="EX507" s="50"/>
      <c r="EY507" s="50"/>
    </row>
    <row r="508" spans="1:155" ht="15.75" thickBot="1" x14ac:dyDescent="0.3">
      <c r="A508" s="81"/>
      <c r="B508" s="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3"/>
      <c r="EX508" s="50"/>
      <c r="EY508" s="51"/>
    </row>
    <row r="509" spans="1:155" x14ac:dyDescent="0.25">
      <c r="A509" s="80">
        <v>43719</v>
      </c>
      <c r="B509" s="4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6"/>
      <c r="EX509" s="50"/>
      <c r="EY509" s="50"/>
    </row>
    <row r="510" spans="1:155" ht="15.75" thickBot="1" x14ac:dyDescent="0.3">
      <c r="A510" s="81"/>
      <c r="B510" s="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3"/>
      <c r="EX510" s="50"/>
      <c r="EY510" s="51"/>
    </row>
    <row r="511" spans="1:155" x14ac:dyDescent="0.25">
      <c r="A511" s="80">
        <v>43720</v>
      </c>
      <c r="B511" s="4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6"/>
      <c r="EX511" s="50"/>
      <c r="EY511" s="50"/>
    </row>
    <row r="512" spans="1:155" ht="15.75" thickBot="1" x14ac:dyDescent="0.3">
      <c r="A512" s="81"/>
      <c r="B512" s="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3"/>
      <c r="EX512" s="50"/>
      <c r="EY512" s="51"/>
    </row>
    <row r="513" spans="1:155" x14ac:dyDescent="0.25">
      <c r="A513" s="80">
        <v>43721</v>
      </c>
      <c r="B513" s="4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10"/>
      <c r="AO513" s="10"/>
      <c r="AP513" s="10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3"/>
      <c r="BQ513" s="52"/>
      <c r="EX513" s="50"/>
      <c r="EY513" s="50"/>
    </row>
    <row r="514" spans="1:155" ht="15.75" thickBot="1" x14ac:dyDescent="0.3">
      <c r="A514" s="81"/>
      <c r="B514" s="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3"/>
      <c r="EX514" s="50"/>
      <c r="EY514" s="51"/>
    </row>
    <row r="515" spans="1:155" x14ac:dyDescent="0.25">
      <c r="A515" s="80">
        <v>43722</v>
      </c>
      <c r="B515" s="4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6"/>
      <c r="EX515" s="50"/>
      <c r="EY515" s="50"/>
    </row>
    <row r="516" spans="1:155" ht="15.75" thickBot="1" x14ac:dyDescent="0.3">
      <c r="A516" s="81"/>
      <c r="B516" s="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3"/>
      <c r="EX516" s="50"/>
      <c r="EY516" s="51"/>
    </row>
    <row r="517" spans="1:155" x14ac:dyDescent="0.25">
      <c r="A517" s="80">
        <v>43723</v>
      </c>
      <c r="B517" s="4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6"/>
      <c r="EX517" s="50"/>
      <c r="EY517" s="50"/>
    </row>
    <row r="518" spans="1:155" ht="15.75" thickBot="1" x14ac:dyDescent="0.3">
      <c r="A518" s="81"/>
      <c r="B518" s="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3"/>
      <c r="EX518" s="50"/>
      <c r="EY518" s="51"/>
    </row>
    <row r="519" spans="1:155" x14ac:dyDescent="0.25">
      <c r="A519" s="80">
        <v>43724</v>
      </c>
      <c r="B519" s="4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6"/>
      <c r="EX519" s="50"/>
      <c r="EY519" s="50"/>
    </row>
    <row r="520" spans="1:155" ht="15.75" thickBot="1" x14ac:dyDescent="0.3">
      <c r="A520" s="81"/>
      <c r="B520" s="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3"/>
      <c r="EX520" s="50"/>
      <c r="EY520" s="51"/>
    </row>
    <row r="521" spans="1:155" x14ac:dyDescent="0.25">
      <c r="A521" s="80">
        <v>43725</v>
      </c>
      <c r="B521" s="4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6"/>
      <c r="EX521" s="50"/>
      <c r="EY521" s="50"/>
    </row>
    <row r="522" spans="1:155" ht="15.75" thickBot="1" x14ac:dyDescent="0.3">
      <c r="A522" s="81"/>
      <c r="B522" s="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3"/>
      <c r="EX522" s="50"/>
      <c r="EY522" s="51"/>
    </row>
    <row r="523" spans="1:155" x14ac:dyDescent="0.25">
      <c r="A523" s="80">
        <v>43726</v>
      </c>
      <c r="B523" s="4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6"/>
      <c r="EX523" s="50"/>
      <c r="EY523" s="50"/>
    </row>
    <row r="524" spans="1:155" ht="15.75" thickBot="1" x14ac:dyDescent="0.3">
      <c r="A524" s="81"/>
      <c r="B524" s="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3"/>
      <c r="EX524" s="50"/>
      <c r="EY524" s="51"/>
    </row>
    <row r="525" spans="1:155" x14ac:dyDescent="0.25">
      <c r="A525" s="80">
        <v>43727</v>
      </c>
      <c r="B525" s="4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6"/>
      <c r="EX525" s="50"/>
      <c r="EY525" s="50"/>
    </row>
    <row r="526" spans="1:155" ht="15.75" thickBot="1" x14ac:dyDescent="0.3">
      <c r="A526" s="81"/>
      <c r="B526" s="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3"/>
      <c r="EX526" s="50"/>
      <c r="EY526" s="51"/>
    </row>
    <row r="527" spans="1:155" x14ac:dyDescent="0.25">
      <c r="A527" s="80">
        <v>43728</v>
      </c>
      <c r="B527" s="4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13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6"/>
      <c r="EX527" s="50"/>
      <c r="EY527" s="50"/>
    </row>
    <row r="528" spans="1:155" ht="15.75" thickBot="1" x14ac:dyDescent="0.3">
      <c r="A528" s="81"/>
      <c r="B528" s="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13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3"/>
      <c r="EX528" s="50"/>
      <c r="EY528" s="51"/>
    </row>
    <row r="529" spans="1:155" x14ac:dyDescent="0.25">
      <c r="A529" s="80">
        <v>43729</v>
      </c>
      <c r="B529" s="4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6"/>
      <c r="EX529" s="50"/>
      <c r="EY529" s="50"/>
    </row>
    <row r="530" spans="1:155" ht="15.75" thickBot="1" x14ac:dyDescent="0.3">
      <c r="A530" s="81"/>
      <c r="B530" s="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3"/>
      <c r="EX530" s="50"/>
      <c r="EY530" s="51"/>
    </row>
    <row r="531" spans="1:155" x14ac:dyDescent="0.25">
      <c r="A531" s="80">
        <v>43730</v>
      </c>
      <c r="B531" s="4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6"/>
      <c r="EX531" s="50"/>
      <c r="EY531" s="50"/>
    </row>
    <row r="532" spans="1:155" ht="15.75" thickBot="1" x14ac:dyDescent="0.3">
      <c r="A532" s="81"/>
      <c r="B532" s="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3"/>
      <c r="EX532" s="50"/>
      <c r="EY532" s="51"/>
    </row>
    <row r="533" spans="1:155" x14ac:dyDescent="0.25">
      <c r="A533" s="80">
        <v>43731</v>
      </c>
      <c r="B533" s="4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6"/>
      <c r="EX533" s="50"/>
      <c r="EY533" s="50"/>
    </row>
    <row r="534" spans="1:155" ht="15.75" thickBot="1" x14ac:dyDescent="0.3">
      <c r="A534" s="81"/>
      <c r="B534" s="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3"/>
      <c r="EX534" s="50"/>
      <c r="EY534" s="51"/>
    </row>
    <row r="535" spans="1:155" x14ac:dyDescent="0.25">
      <c r="A535" s="80">
        <v>43732</v>
      </c>
      <c r="B535" s="4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6"/>
      <c r="EX535" s="50"/>
      <c r="EY535" s="50"/>
    </row>
    <row r="536" spans="1:155" ht="15.75" thickBot="1" x14ac:dyDescent="0.3">
      <c r="A536" s="81"/>
      <c r="B536" s="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3"/>
      <c r="EX536" s="50"/>
      <c r="EY536" s="51"/>
    </row>
    <row r="537" spans="1:155" x14ac:dyDescent="0.25">
      <c r="A537" s="80">
        <v>43733</v>
      </c>
      <c r="B537" s="4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14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6"/>
      <c r="BQ537" s="52"/>
      <c r="EX537" s="50"/>
      <c r="EY537" s="50"/>
    </row>
    <row r="538" spans="1:155" ht="15.75" thickBot="1" x14ac:dyDescent="0.3">
      <c r="A538" s="81"/>
      <c r="B538" s="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3"/>
      <c r="EX538" s="50"/>
      <c r="EY538" s="51"/>
    </row>
    <row r="539" spans="1:155" x14ac:dyDescent="0.25">
      <c r="A539" s="80">
        <v>43734</v>
      </c>
      <c r="B539" s="4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3"/>
      <c r="BA539" s="13"/>
      <c r="BB539" s="13"/>
      <c r="BC539" s="13"/>
      <c r="BD539" s="10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3"/>
      <c r="BQ539" s="52"/>
      <c r="EX539" s="50"/>
      <c r="EY539" s="50"/>
    </row>
    <row r="540" spans="1:155" ht="15.75" thickBot="1" x14ac:dyDescent="0.3">
      <c r="A540" s="81"/>
      <c r="B540" s="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11"/>
      <c r="AL540" s="11"/>
      <c r="AM540" s="11"/>
      <c r="AN540" s="11"/>
      <c r="AO540" s="11"/>
      <c r="AP540" s="11"/>
      <c r="AQ540" s="11"/>
      <c r="AR540" s="11"/>
      <c r="AS540" s="11"/>
      <c r="AT540" s="11"/>
      <c r="AU540" s="11"/>
      <c r="AV540" s="11"/>
      <c r="AW540" s="11"/>
      <c r="AX540" s="11"/>
      <c r="AY540" s="11"/>
      <c r="AZ540" s="13"/>
      <c r="BA540" s="13"/>
      <c r="BB540" s="13"/>
      <c r="BC540" s="13"/>
      <c r="BD540" s="11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3"/>
      <c r="EX540" s="50"/>
      <c r="EY540" s="51"/>
    </row>
    <row r="541" spans="1:155" x14ac:dyDescent="0.25">
      <c r="A541" s="80">
        <v>43735</v>
      </c>
      <c r="B541" s="4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3"/>
      <c r="BQ541" s="52"/>
      <c r="EX541" s="50"/>
      <c r="EY541" s="50"/>
    </row>
    <row r="542" spans="1:155" ht="15.75" thickBot="1" x14ac:dyDescent="0.3">
      <c r="A542" s="81"/>
      <c r="B542" s="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3"/>
      <c r="EX542" s="50"/>
      <c r="EY542" s="51"/>
    </row>
    <row r="543" spans="1:155" x14ac:dyDescent="0.25">
      <c r="A543" s="80">
        <v>43736</v>
      </c>
      <c r="B543" s="4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6"/>
      <c r="BQ543" s="52"/>
      <c r="EX543" s="50"/>
      <c r="EY543" s="50"/>
    </row>
    <row r="544" spans="1:155" ht="15.75" thickBot="1" x14ac:dyDescent="0.3">
      <c r="A544" s="81"/>
      <c r="B544" s="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3"/>
      <c r="EX544" s="50"/>
      <c r="EY544" s="51"/>
    </row>
    <row r="545" spans="1:155" x14ac:dyDescent="0.25">
      <c r="A545" s="80">
        <v>43737</v>
      </c>
      <c r="B545" s="4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6"/>
      <c r="BQ545" s="52"/>
      <c r="EX545" s="50"/>
      <c r="EY545" s="50"/>
    </row>
    <row r="546" spans="1:155" ht="15.75" thickBot="1" x14ac:dyDescent="0.3">
      <c r="A546" s="81"/>
      <c r="B546" s="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3"/>
      <c r="EX546" s="50"/>
      <c r="EY546" s="51"/>
    </row>
    <row r="547" spans="1:155" x14ac:dyDescent="0.25">
      <c r="A547" s="80">
        <v>43738</v>
      </c>
      <c r="B547" s="4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6"/>
      <c r="BQ547" s="52"/>
      <c r="EX547" s="50"/>
      <c r="EY547" s="50"/>
    </row>
    <row r="548" spans="1:155" ht="15.75" thickBot="1" x14ac:dyDescent="0.3">
      <c r="A548" s="81"/>
      <c r="B548" s="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3"/>
      <c r="EX548" s="50"/>
      <c r="EY548" s="51"/>
    </row>
    <row r="549" spans="1:155" x14ac:dyDescent="0.25">
      <c r="A549" s="80">
        <v>43739</v>
      </c>
      <c r="B549" s="77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6"/>
      <c r="BQ549" s="52"/>
      <c r="EX549" s="50"/>
      <c r="EY549" s="50"/>
    </row>
    <row r="550" spans="1:155" ht="15.75" thickBot="1" x14ac:dyDescent="0.3">
      <c r="A550" s="81"/>
      <c r="B550" s="60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3"/>
      <c r="EX550" s="50"/>
      <c r="EY550" s="51"/>
    </row>
    <row r="551" spans="1:155" x14ac:dyDescent="0.25">
      <c r="A551" s="80">
        <v>43740</v>
      </c>
      <c r="B551" s="77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6"/>
      <c r="BQ551" s="52"/>
      <c r="EX551" s="50"/>
      <c r="EY551" s="50"/>
    </row>
    <row r="552" spans="1:155" ht="15.75" thickBot="1" x14ac:dyDescent="0.3">
      <c r="A552" s="81"/>
      <c r="B552" s="60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3"/>
      <c r="EX552" s="50"/>
      <c r="EY552" s="51"/>
    </row>
    <row r="553" spans="1:155" x14ac:dyDescent="0.25">
      <c r="A553" s="80">
        <v>43741</v>
      </c>
      <c r="B553" s="77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6"/>
      <c r="BQ553" s="52"/>
      <c r="BW553" s="49"/>
      <c r="EX553" s="50"/>
      <c r="EY553" s="50"/>
    </row>
    <row r="554" spans="1:155" ht="15.75" thickBot="1" x14ac:dyDescent="0.3">
      <c r="A554" s="81"/>
      <c r="B554" s="60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3"/>
      <c r="EX554" s="50"/>
      <c r="EY554" s="51"/>
    </row>
    <row r="555" spans="1:155" x14ac:dyDescent="0.25">
      <c r="A555" s="80">
        <v>43742</v>
      </c>
      <c r="B555" s="59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6"/>
      <c r="BQ555" s="52"/>
      <c r="EX555" s="50"/>
      <c r="EY555" s="50"/>
    </row>
    <row r="556" spans="1:155" ht="15.75" thickBot="1" x14ac:dyDescent="0.3">
      <c r="A556" s="81"/>
      <c r="B556" s="60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3"/>
      <c r="EX556" s="50"/>
      <c r="EY556" s="51"/>
    </row>
    <row r="557" spans="1:155" x14ac:dyDescent="0.25">
      <c r="A557" s="80">
        <v>43743</v>
      </c>
      <c r="B557" s="77"/>
      <c r="C557" s="10"/>
      <c r="D557" s="10"/>
      <c r="E557" s="10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6"/>
      <c r="BQ557" s="52"/>
      <c r="EX557" s="50"/>
      <c r="EY557" s="50"/>
    </row>
    <row r="558" spans="1:155" ht="15.75" thickBot="1" x14ac:dyDescent="0.3">
      <c r="A558" s="81"/>
      <c r="B558" s="60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3"/>
      <c r="EX558" s="50"/>
      <c r="EY558" s="51"/>
    </row>
    <row r="559" spans="1:155" x14ac:dyDescent="0.25">
      <c r="A559" s="80">
        <v>43744</v>
      </c>
      <c r="B559" s="59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6"/>
      <c r="BQ559" s="52"/>
      <c r="EX559" s="50"/>
      <c r="EY559" s="50"/>
    </row>
    <row r="560" spans="1:155" ht="15.75" thickBot="1" x14ac:dyDescent="0.3">
      <c r="A560" s="81"/>
      <c r="B560" s="60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3"/>
      <c r="EX560" s="50"/>
      <c r="EY560" s="51"/>
    </row>
    <row r="561" spans="1:155" x14ac:dyDescent="0.25">
      <c r="A561" s="80">
        <v>43745</v>
      </c>
      <c r="B561" s="59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6"/>
      <c r="BQ561" s="52"/>
      <c r="EX561" s="50"/>
      <c r="EY561" s="50"/>
    </row>
    <row r="562" spans="1:155" ht="15.75" thickBot="1" x14ac:dyDescent="0.3">
      <c r="A562" s="81"/>
      <c r="B562" s="60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3"/>
      <c r="EX562" s="50"/>
      <c r="EY562" s="51"/>
    </row>
    <row r="563" spans="1:155" x14ac:dyDescent="0.25">
      <c r="A563" s="80">
        <v>43746</v>
      </c>
      <c r="B563" s="59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6"/>
      <c r="BQ563" s="52"/>
      <c r="EX563" s="50"/>
      <c r="EY563" s="50"/>
    </row>
    <row r="564" spans="1:155" ht="15.75" thickBot="1" x14ac:dyDescent="0.3">
      <c r="A564" s="81"/>
      <c r="B564" s="60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3"/>
      <c r="EX564" s="50"/>
      <c r="EY564" s="51"/>
    </row>
    <row r="565" spans="1:155" x14ac:dyDescent="0.25">
      <c r="A565" s="80">
        <v>43747</v>
      </c>
      <c r="B565" s="59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6"/>
      <c r="BQ565" s="52"/>
      <c r="EX565" s="50"/>
      <c r="EY565" s="50"/>
    </row>
    <row r="566" spans="1:155" ht="15.75" thickBot="1" x14ac:dyDescent="0.3">
      <c r="A566" s="81"/>
      <c r="B566" s="60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3"/>
      <c r="EX566" s="50"/>
      <c r="EY566" s="51"/>
    </row>
    <row r="567" spans="1:155" x14ac:dyDescent="0.25">
      <c r="A567" s="80">
        <v>43748</v>
      </c>
      <c r="B567" s="78"/>
      <c r="C567" s="5"/>
      <c r="D567" s="59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6"/>
      <c r="BQ567" s="52"/>
      <c r="EX567" s="50"/>
      <c r="EY567" s="50"/>
    </row>
    <row r="568" spans="1:155" ht="15.75" thickBot="1" x14ac:dyDescent="0.3">
      <c r="A568" s="81"/>
      <c r="B568" s="79"/>
      <c r="C568" s="2"/>
      <c r="D568" s="60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3"/>
      <c r="EX568" s="50"/>
      <c r="EY568" s="51"/>
    </row>
    <row r="569" spans="1:155" x14ac:dyDescent="0.25">
      <c r="A569" s="80">
        <v>43749</v>
      </c>
      <c r="B569" s="59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6"/>
      <c r="BQ569" s="52"/>
      <c r="EX569" s="50"/>
      <c r="EY569" s="50"/>
    </row>
    <row r="570" spans="1:155" ht="15.75" thickBot="1" x14ac:dyDescent="0.3">
      <c r="A570" s="81"/>
      <c r="B570" s="60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3"/>
      <c r="EX570" s="50"/>
      <c r="EY570" s="51"/>
    </row>
    <row r="571" spans="1:155" x14ac:dyDescent="0.25">
      <c r="A571" s="80">
        <v>43750</v>
      </c>
      <c r="B571" s="59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6"/>
      <c r="BQ571" s="52"/>
      <c r="EX571" s="50"/>
      <c r="EY571" s="50"/>
    </row>
    <row r="572" spans="1:155" ht="15.75" thickBot="1" x14ac:dyDescent="0.3">
      <c r="A572" s="81"/>
      <c r="B572" s="60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3"/>
      <c r="EX572" s="50"/>
      <c r="EY572" s="51"/>
    </row>
    <row r="573" spans="1:155" x14ac:dyDescent="0.25">
      <c r="A573" s="80">
        <v>43751</v>
      </c>
      <c r="B573" s="59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6"/>
      <c r="BQ573" s="52"/>
      <c r="EX573" s="50"/>
      <c r="EY573" s="50"/>
    </row>
    <row r="574" spans="1:155" ht="15.75" thickBot="1" x14ac:dyDescent="0.3">
      <c r="A574" s="81"/>
      <c r="B574" s="60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3"/>
      <c r="EX574" s="50"/>
      <c r="EY574" s="51"/>
    </row>
    <row r="575" spans="1:155" x14ac:dyDescent="0.25">
      <c r="A575" s="80">
        <v>43752</v>
      </c>
      <c r="B575" s="59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6"/>
      <c r="BQ575" s="52"/>
      <c r="EX575" s="50"/>
      <c r="EY575" s="50"/>
    </row>
    <row r="576" spans="1:155" ht="15.75" thickBot="1" x14ac:dyDescent="0.3">
      <c r="A576" s="81"/>
      <c r="B576" s="60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3"/>
      <c r="EX576" s="50"/>
      <c r="EY576" s="51"/>
    </row>
    <row r="577" spans="1:155" x14ac:dyDescent="0.25">
      <c r="A577" s="80">
        <v>43753</v>
      </c>
      <c r="B577" s="59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6"/>
      <c r="BQ577" s="52"/>
      <c r="EX577" s="50"/>
      <c r="EY577" s="50"/>
    </row>
    <row r="578" spans="1:155" ht="15.75" thickBot="1" x14ac:dyDescent="0.3">
      <c r="A578" s="81"/>
      <c r="B578" s="60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3"/>
      <c r="EX578" s="50"/>
      <c r="EY578" s="51"/>
    </row>
    <row r="579" spans="1:155" x14ac:dyDescent="0.25">
      <c r="A579" s="80">
        <v>43754</v>
      </c>
      <c r="B579" s="59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6"/>
      <c r="BQ579" s="52"/>
      <c r="EX579" s="50"/>
      <c r="EY579" s="50"/>
    </row>
    <row r="580" spans="1:155" ht="15.75" thickBot="1" x14ac:dyDescent="0.3">
      <c r="A580" s="81"/>
      <c r="B580" s="60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3"/>
      <c r="EX580" s="50"/>
      <c r="EY580" s="51"/>
    </row>
    <row r="581" spans="1:155" x14ac:dyDescent="0.25">
      <c r="A581" s="80">
        <v>43755</v>
      </c>
      <c r="B581" s="59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6"/>
      <c r="BQ581" s="52"/>
      <c r="EX581" s="50"/>
      <c r="EY581" s="50"/>
    </row>
    <row r="582" spans="1:155" ht="15.75" thickBot="1" x14ac:dyDescent="0.3">
      <c r="A582" s="81"/>
      <c r="B582" s="60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3"/>
      <c r="EX582" s="50"/>
      <c r="EY582" s="51"/>
    </row>
    <row r="583" spans="1:155" x14ac:dyDescent="0.25">
      <c r="A583" s="80">
        <v>43756</v>
      </c>
      <c r="B583" s="59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6"/>
      <c r="BQ583" s="52"/>
      <c r="EX583" s="50"/>
      <c r="EY583" s="50"/>
    </row>
    <row r="584" spans="1:155" ht="15.75" thickBot="1" x14ac:dyDescent="0.3">
      <c r="A584" s="81"/>
      <c r="B584" s="60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3"/>
      <c r="EX584" s="50"/>
      <c r="EY584" s="51"/>
    </row>
    <row r="585" spans="1:155" x14ac:dyDescent="0.25">
      <c r="A585" s="80">
        <v>43757</v>
      </c>
      <c r="B585" s="59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6"/>
      <c r="BQ585" s="52"/>
      <c r="EX585" s="50"/>
      <c r="EY585" s="50"/>
    </row>
    <row r="586" spans="1:155" ht="15.75" thickBot="1" x14ac:dyDescent="0.3">
      <c r="A586" s="81"/>
      <c r="B586" s="60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3"/>
      <c r="EX586" s="50"/>
      <c r="EY586" s="51"/>
    </row>
    <row r="587" spans="1:155" x14ac:dyDescent="0.25">
      <c r="A587" s="80">
        <v>43758</v>
      </c>
      <c r="B587" s="59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6"/>
      <c r="BQ587" s="52"/>
      <c r="EX587" s="50"/>
      <c r="EY587" s="50"/>
    </row>
    <row r="588" spans="1:155" ht="15.75" thickBot="1" x14ac:dyDescent="0.3">
      <c r="A588" s="81"/>
      <c r="B588" s="60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3"/>
      <c r="EX588" s="50"/>
      <c r="EY588" s="51"/>
    </row>
    <row r="589" spans="1:155" x14ac:dyDescent="0.25">
      <c r="A589" s="80">
        <v>43759</v>
      </c>
      <c r="B589" s="59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6"/>
      <c r="BQ589" s="52"/>
      <c r="EX589" s="50"/>
      <c r="EY589" s="50"/>
    </row>
    <row r="590" spans="1:155" ht="15.75" thickBot="1" x14ac:dyDescent="0.3">
      <c r="A590" s="81"/>
      <c r="B590" s="60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3"/>
      <c r="EX590" s="50"/>
      <c r="EY590" s="51"/>
    </row>
    <row r="591" spans="1:155" x14ac:dyDescent="0.25">
      <c r="A591" s="80">
        <v>43760</v>
      </c>
      <c r="B591" s="59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6"/>
      <c r="BQ591" s="52"/>
      <c r="EX591" s="50"/>
      <c r="EY591" s="50"/>
    </row>
    <row r="592" spans="1:155" ht="15.75" thickBot="1" x14ac:dyDescent="0.3">
      <c r="A592" s="81"/>
      <c r="B592" s="60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3"/>
      <c r="EX592" s="50"/>
      <c r="EY592" s="51"/>
    </row>
    <row r="593" spans="1:155" x14ac:dyDescent="0.25">
      <c r="A593" s="80">
        <v>43761</v>
      </c>
      <c r="B593" s="59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6"/>
      <c r="BQ593" s="52"/>
      <c r="EX593" s="50"/>
      <c r="EY593" s="50"/>
    </row>
    <row r="594" spans="1:155" ht="15.75" thickBot="1" x14ac:dyDescent="0.3">
      <c r="A594" s="81"/>
      <c r="B594" s="60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3"/>
      <c r="EX594" s="50"/>
      <c r="EY594" s="51"/>
    </row>
    <row r="595" spans="1:155" x14ac:dyDescent="0.25">
      <c r="A595" s="80">
        <v>43762</v>
      </c>
      <c r="B595" s="59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6"/>
      <c r="BQ595" s="52"/>
      <c r="EX595" s="50"/>
      <c r="EY595" s="50"/>
    </row>
    <row r="596" spans="1:155" ht="15.75" thickBot="1" x14ac:dyDescent="0.3">
      <c r="A596" s="81"/>
      <c r="B596" s="60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3"/>
      <c r="EX596" s="50"/>
      <c r="EY596" s="51"/>
    </row>
    <row r="597" spans="1:155" x14ac:dyDescent="0.25">
      <c r="A597" s="80">
        <v>43763</v>
      </c>
      <c r="B597" s="59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6"/>
      <c r="BQ597" s="52"/>
      <c r="EX597" s="50"/>
      <c r="EY597" s="50"/>
    </row>
    <row r="598" spans="1:155" ht="15.75" thickBot="1" x14ac:dyDescent="0.3">
      <c r="A598" s="81"/>
      <c r="B598" s="60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3"/>
      <c r="EX598" s="50"/>
      <c r="EY598" s="51"/>
    </row>
    <row r="599" spans="1:155" x14ac:dyDescent="0.25">
      <c r="A599" s="80">
        <v>43764</v>
      </c>
      <c r="B599" s="59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6"/>
      <c r="BQ599" s="52"/>
      <c r="EX599" s="50"/>
      <c r="EY599" s="50"/>
    </row>
    <row r="600" spans="1:155" ht="15.75" thickBot="1" x14ac:dyDescent="0.3">
      <c r="A600" s="81"/>
      <c r="B600" s="60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3"/>
      <c r="EX600" s="50"/>
      <c r="EY600" s="51"/>
    </row>
    <row r="601" spans="1:155" x14ac:dyDescent="0.25">
      <c r="A601" s="80">
        <v>43765</v>
      </c>
      <c r="B601" s="59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6"/>
      <c r="BQ601" s="52"/>
      <c r="EX601" s="50"/>
      <c r="EY601" s="50"/>
    </row>
    <row r="602" spans="1:155" ht="15.75" thickBot="1" x14ac:dyDescent="0.3">
      <c r="A602" s="81"/>
      <c r="B602" s="60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3"/>
      <c r="EX602" s="50"/>
      <c r="EY602" s="51"/>
    </row>
    <row r="603" spans="1:155" x14ac:dyDescent="0.25">
      <c r="A603" s="80">
        <v>43766</v>
      </c>
      <c r="B603" s="59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6"/>
      <c r="BQ603" s="52"/>
      <c r="EX603" s="50"/>
      <c r="EY603" s="50"/>
    </row>
    <row r="604" spans="1:155" ht="15.75" thickBot="1" x14ac:dyDescent="0.3">
      <c r="A604" s="81"/>
      <c r="B604" s="60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3"/>
      <c r="EX604" s="50"/>
      <c r="EY604" s="51"/>
    </row>
    <row r="605" spans="1:155" x14ac:dyDescent="0.25">
      <c r="A605" s="80">
        <v>43767</v>
      </c>
      <c r="B605" s="59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6"/>
      <c r="BQ605" s="52"/>
      <c r="EX605" s="50"/>
      <c r="EY605" s="50"/>
    </row>
    <row r="606" spans="1:155" ht="15.75" thickBot="1" x14ac:dyDescent="0.3">
      <c r="A606" s="81"/>
      <c r="B606" s="60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3"/>
      <c r="EX606" s="50"/>
      <c r="EY606" s="51"/>
    </row>
    <row r="607" spans="1:155" x14ac:dyDescent="0.25">
      <c r="A607" s="80">
        <v>43768</v>
      </c>
      <c r="B607" s="59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13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6"/>
      <c r="BQ607" s="52"/>
      <c r="EX607" s="50"/>
      <c r="EY607" s="50"/>
    </row>
    <row r="608" spans="1:155" ht="15.75" thickBot="1" x14ac:dyDescent="0.3">
      <c r="A608" s="81"/>
      <c r="B608" s="60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13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3"/>
      <c r="EX608" s="50"/>
      <c r="EY608" s="51"/>
    </row>
    <row r="609" spans="1:155" x14ac:dyDescent="0.25">
      <c r="A609" s="80">
        <v>43769</v>
      </c>
      <c r="B609" s="59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6"/>
      <c r="BQ609" s="52"/>
      <c r="EX609" s="50"/>
      <c r="EY609" s="50"/>
    </row>
    <row r="610" spans="1:155" ht="15.75" thickBot="1" x14ac:dyDescent="0.3">
      <c r="A610" s="81"/>
      <c r="B610" s="60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3"/>
      <c r="EX610" s="50"/>
      <c r="EY610" s="51"/>
    </row>
    <row r="611" spans="1:155" x14ac:dyDescent="0.25">
      <c r="A611" s="80">
        <v>43770</v>
      </c>
      <c r="B611" s="4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6"/>
      <c r="BQ611" s="52"/>
      <c r="EX611" s="50"/>
      <c r="EY611" s="50"/>
    </row>
    <row r="612" spans="1:155" ht="15.75" thickBot="1" x14ac:dyDescent="0.3">
      <c r="A612" s="81"/>
      <c r="B612" s="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3"/>
      <c r="EX612" s="50"/>
      <c r="EY612" s="51"/>
    </row>
    <row r="613" spans="1:155" x14ac:dyDescent="0.25">
      <c r="A613" s="80">
        <v>43771</v>
      </c>
      <c r="B613" s="4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6"/>
      <c r="BQ613" s="52"/>
      <c r="EX613" s="50"/>
      <c r="EY613" s="50"/>
    </row>
    <row r="614" spans="1:155" ht="15.75" thickBot="1" x14ac:dyDescent="0.3">
      <c r="A614" s="81"/>
      <c r="B614" s="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3"/>
      <c r="EX614" s="50"/>
      <c r="EY614" s="51"/>
    </row>
    <row r="615" spans="1:155" x14ac:dyDescent="0.25">
      <c r="A615" s="80">
        <v>43772</v>
      </c>
      <c r="B615" s="4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6"/>
      <c r="BQ615" s="52"/>
      <c r="EX615" s="50"/>
      <c r="EY615" s="50"/>
    </row>
    <row r="616" spans="1:155" ht="15.75" thickBot="1" x14ac:dyDescent="0.3">
      <c r="A616" s="81"/>
      <c r="B616" s="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3"/>
      <c r="EX616" s="50"/>
      <c r="EY616" s="51"/>
    </row>
    <row r="617" spans="1:155" x14ac:dyDescent="0.25">
      <c r="A617" s="80">
        <v>43773</v>
      </c>
      <c r="B617" s="4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6"/>
      <c r="BQ617" s="52"/>
      <c r="EX617" s="50"/>
      <c r="EY617" s="50"/>
    </row>
    <row r="618" spans="1:155" ht="15.75" thickBot="1" x14ac:dyDescent="0.3">
      <c r="A618" s="81"/>
      <c r="B618" s="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3"/>
      <c r="EX618" s="50"/>
      <c r="EY618" s="51"/>
    </row>
    <row r="619" spans="1:155" x14ac:dyDescent="0.25">
      <c r="A619" s="80">
        <v>43774</v>
      </c>
      <c r="B619" s="4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6"/>
      <c r="BQ619" s="52"/>
      <c r="EX619" s="50"/>
      <c r="EY619" s="50"/>
    </row>
    <row r="620" spans="1:155" ht="15.75" thickBot="1" x14ac:dyDescent="0.3">
      <c r="A620" s="81"/>
      <c r="B620" s="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3"/>
      <c r="EX620" s="50"/>
      <c r="EY620" s="51"/>
    </row>
    <row r="621" spans="1:155" x14ac:dyDescent="0.25">
      <c r="A621" s="80">
        <v>43775</v>
      </c>
      <c r="B621" s="4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6"/>
      <c r="BQ621" s="52"/>
      <c r="EX621" s="50"/>
      <c r="EY621" s="50"/>
    </row>
    <row r="622" spans="1:155" ht="15.75" thickBot="1" x14ac:dyDescent="0.3">
      <c r="A622" s="81"/>
      <c r="B622" s="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3"/>
      <c r="EX622" s="50"/>
      <c r="EY622" s="51"/>
    </row>
    <row r="623" spans="1:155" x14ac:dyDescent="0.25">
      <c r="A623" s="80">
        <v>43776</v>
      </c>
      <c r="B623" s="4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6"/>
      <c r="BQ623" s="52"/>
      <c r="EX623" s="50"/>
      <c r="EY623" s="50"/>
    </row>
    <row r="624" spans="1:155" ht="15.75" thickBot="1" x14ac:dyDescent="0.3">
      <c r="A624" s="81"/>
      <c r="B624" s="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3"/>
      <c r="EX624" s="50"/>
      <c r="EY624" s="51"/>
    </row>
    <row r="625" spans="1:155" x14ac:dyDescent="0.25">
      <c r="A625" s="80">
        <v>43777</v>
      </c>
      <c r="B625" s="4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6"/>
      <c r="BQ625" s="52"/>
      <c r="EX625" s="50"/>
      <c r="EY625" s="50"/>
    </row>
    <row r="626" spans="1:155" ht="15.75" thickBot="1" x14ac:dyDescent="0.3">
      <c r="A626" s="81"/>
      <c r="B626" s="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3"/>
      <c r="EX626" s="50"/>
      <c r="EY626" s="51"/>
    </row>
    <row r="627" spans="1:155" x14ac:dyDescent="0.25">
      <c r="A627" s="80">
        <v>43778</v>
      </c>
      <c r="B627" s="4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6"/>
      <c r="BQ627" s="52"/>
      <c r="EX627" s="50"/>
      <c r="EY627" s="50"/>
    </row>
    <row r="628" spans="1:155" ht="15.75" thickBot="1" x14ac:dyDescent="0.3">
      <c r="A628" s="81"/>
      <c r="B628" s="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3"/>
      <c r="EX628" s="50"/>
      <c r="EY628" s="51"/>
    </row>
    <row r="629" spans="1:155" x14ac:dyDescent="0.25">
      <c r="A629" s="80">
        <v>43779</v>
      </c>
      <c r="B629" s="4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6"/>
      <c r="BQ629" s="52"/>
      <c r="EX629" s="50"/>
      <c r="EY629" s="50"/>
    </row>
    <row r="630" spans="1:155" ht="15.75" thickBot="1" x14ac:dyDescent="0.3">
      <c r="A630" s="81"/>
      <c r="B630" s="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3"/>
      <c r="EX630" s="50"/>
      <c r="EY630" s="51"/>
    </row>
    <row r="631" spans="1:155" x14ac:dyDescent="0.25">
      <c r="A631" s="80">
        <v>43780</v>
      </c>
      <c r="B631" s="4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6"/>
      <c r="BQ631" s="52"/>
      <c r="EX631" s="50"/>
      <c r="EY631" s="50"/>
    </row>
    <row r="632" spans="1:155" ht="15.75" thickBot="1" x14ac:dyDescent="0.3">
      <c r="A632" s="81"/>
      <c r="B632" s="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3"/>
      <c r="EX632" s="50"/>
      <c r="EY632" s="51"/>
    </row>
    <row r="633" spans="1:155" x14ac:dyDescent="0.25">
      <c r="A633" s="80">
        <v>43781</v>
      </c>
      <c r="B633" s="4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6"/>
      <c r="BQ633" s="52"/>
      <c r="EX633" s="50"/>
      <c r="EY633" s="50"/>
    </row>
    <row r="634" spans="1:155" ht="15.75" thickBot="1" x14ac:dyDescent="0.3">
      <c r="A634" s="81"/>
      <c r="B634" s="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3"/>
      <c r="EX634" s="50"/>
      <c r="EY634" s="51"/>
    </row>
    <row r="635" spans="1:155" x14ac:dyDescent="0.25">
      <c r="A635" s="80">
        <v>43782</v>
      </c>
      <c r="B635" s="4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6"/>
      <c r="BQ635" s="52"/>
      <c r="EX635" s="50"/>
      <c r="EY635" s="50"/>
    </row>
    <row r="636" spans="1:155" ht="15.75" thickBot="1" x14ac:dyDescent="0.3">
      <c r="A636" s="81"/>
      <c r="B636" s="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3"/>
      <c r="EX636" s="50"/>
      <c r="EY636" s="51"/>
    </row>
    <row r="637" spans="1:155" x14ac:dyDescent="0.25">
      <c r="A637" s="80">
        <v>43783</v>
      </c>
      <c r="B637" s="4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6"/>
      <c r="BQ637" s="52"/>
      <c r="EX637" s="50"/>
      <c r="EY637" s="50"/>
    </row>
    <row r="638" spans="1:155" ht="15.75" thickBot="1" x14ac:dyDescent="0.3">
      <c r="A638" s="81"/>
      <c r="B638" s="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3"/>
      <c r="EX638" s="50"/>
      <c r="EY638" s="51"/>
    </row>
    <row r="639" spans="1:155" x14ac:dyDescent="0.25">
      <c r="A639" s="80">
        <v>43784</v>
      </c>
      <c r="B639" s="4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6"/>
      <c r="BQ639" s="52"/>
      <c r="EX639" s="50"/>
      <c r="EY639" s="50"/>
    </row>
    <row r="640" spans="1:155" ht="15.75" thickBot="1" x14ac:dyDescent="0.3">
      <c r="A640" s="81"/>
      <c r="B640" s="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3"/>
      <c r="EX640" s="50"/>
      <c r="EY640" s="51"/>
    </row>
    <row r="641" spans="1:155" x14ac:dyDescent="0.25">
      <c r="A641" s="80">
        <v>43785</v>
      </c>
      <c r="B641" s="4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6"/>
      <c r="BQ641" s="52"/>
      <c r="EX641" s="50"/>
      <c r="EY641" s="50"/>
    </row>
    <row r="642" spans="1:155" ht="15.75" thickBot="1" x14ac:dyDescent="0.3">
      <c r="A642" s="81"/>
      <c r="B642" s="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3"/>
      <c r="EX642" s="50"/>
      <c r="EY642" s="51"/>
    </row>
    <row r="643" spans="1:155" x14ac:dyDescent="0.25">
      <c r="A643" s="80">
        <v>43786</v>
      </c>
      <c r="B643" s="4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6"/>
      <c r="BQ643" s="52"/>
      <c r="EX643" s="50"/>
      <c r="EY643" s="50"/>
    </row>
    <row r="644" spans="1:155" ht="15.75" thickBot="1" x14ac:dyDescent="0.3">
      <c r="A644" s="81"/>
      <c r="B644" s="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3"/>
      <c r="EX644" s="50"/>
      <c r="EY644" s="51"/>
    </row>
    <row r="645" spans="1:155" x14ac:dyDescent="0.25">
      <c r="A645" s="80">
        <v>43787</v>
      </c>
      <c r="B645" s="4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6"/>
      <c r="BQ645" s="52"/>
      <c r="EX645" s="50"/>
      <c r="EY645" s="50"/>
    </row>
    <row r="646" spans="1:155" ht="15.75" thickBot="1" x14ac:dyDescent="0.3">
      <c r="A646" s="81"/>
      <c r="B646" s="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3"/>
      <c r="EX646" s="50"/>
      <c r="EY646" s="51"/>
    </row>
    <row r="647" spans="1:155" x14ac:dyDescent="0.25">
      <c r="A647" s="80">
        <v>43788</v>
      </c>
      <c r="B647" s="4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6"/>
      <c r="BQ647" s="52"/>
      <c r="EX647" s="50"/>
      <c r="EY647" s="50"/>
    </row>
    <row r="648" spans="1:155" ht="15.75" thickBot="1" x14ac:dyDescent="0.3">
      <c r="A648" s="81"/>
      <c r="B648" s="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3"/>
      <c r="EX648" s="50"/>
      <c r="EY648" s="51"/>
    </row>
    <row r="649" spans="1:155" x14ac:dyDescent="0.25">
      <c r="A649" s="80">
        <v>43789</v>
      </c>
      <c r="B649" s="4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6"/>
      <c r="BQ649" s="52"/>
      <c r="EX649" s="50"/>
      <c r="EY649" s="50"/>
    </row>
    <row r="650" spans="1:155" ht="15.75" thickBot="1" x14ac:dyDescent="0.3">
      <c r="A650" s="81"/>
      <c r="B650" s="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3"/>
      <c r="EX650" s="50"/>
      <c r="EY650" s="51"/>
    </row>
    <row r="651" spans="1:155" x14ac:dyDescent="0.25">
      <c r="A651" s="80">
        <v>43790</v>
      </c>
      <c r="B651" s="4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6"/>
      <c r="BQ651" s="52"/>
      <c r="EX651" s="50"/>
      <c r="EY651" s="50"/>
    </row>
    <row r="652" spans="1:155" ht="15.75" thickBot="1" x14ac:dyDescent="0.3">
      <c r="A652" s="81"/>
      <c r="B652" s="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3"/>
      <c r="EX652" s="50"/>
      <c r="EY652" s="51"/>
    </row>
    <row r="653" spans="1:155" x14ac:dyDescent="0.25">
      <c r="A653" s="80">
        <v>43791</v>
      </c>
      <c r="B653" s="4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6"/>
      <c r="BQ653" s="52"/>
      <c r="EX653" s="50"/>
      <c r="EY653" s="50"/>
    </row>
    <row r="654" spans="1:155" ht="15.75" thickBot="1" x14ac:dyDescent="0.3">
      <c r="A654" s="81"/>
      <c r="B654" s="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3"/>
      <c r="EX654" s="50"/>
      <c r="EY654" s="51"/>
    </row>
    <row r="655" spans="1:155" x14ac:dyDescent="0.25">
      <c r="A655" s="80">
        <v>43792</v>
      </c>
      <c r="B655" s="4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6"/>
      <c r="BQ655" s="52"/>
      <c r="EX655" s="50"/>
      <c r="EY655" s="50"/>
    </row>
    <row r="656" spans="1:155" ht="15.75" thickBot="1" x14ac:dyDescent="0.3">
      <c r="A656" s="81"/>
      <c r="B656" s="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3"/>
      <c r="EX656" s="50"/>
      <c r="EY656" s="51"/>
    </row>
    <row r="657" spans="1:155" x14ac:dyDescent="0.25">
      <c r="A657" s="80">
        <v>43793</v>
      </c>
      <c r="B657" s="4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6"/>
      <c r="BQ657" s="52"/>
      <c r="EX657" s="50"/>
      <c r="EY657" s="50"/>
    </row>
    <row r="658" spans="1:155" ht="15.75" thickBot="1" x14ac:dyDescent="0.3">
      <c r="A658" s="81"/>
      <c r="B658" s="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3"/>
      <c r="EX658" s="50"/>
      <c r="EY658" s="51"/>
    </row>
    <row r="659" spans="1:155" x14ac:dyDescent="0.25">
      <c r="A659" s="80">
        <v>43794</v>
      </c>
      <c r="B659" s="4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6"/>
      <c r="BQ659" s="52"/>
      <c r="EX659" s="50"/>
      <c r="EY659" s="50"/>
    </row>
    <row r="660" spans="1:155" ht="15.75" thickBot="1" x14ac:dyDescent="0.3">
      <c r="A660" s="81"/>
      <c r="B660" s="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3"/>
      <c r="EX660" s="50"/>
      <c r="EY660" s="51"/>
    </row>
    <row r="661" spans="1:155" x14ac:dyDescent="0.25">
      <c r="A661" s="80">
        <v>43795</v>
      </c>
      <c r="B661" s="4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6"/>
      <c r="BQ661" s="52"/>
      <c r="EX661" s="50"/>
      <c r="EY661" s="50"/>
    </row>
    <row r="662" spans="1:155" ht="15.75" thickBot="1" x14ac:dyDescent="0.3">
      <c r="A662" s="81"/>
      <c r="B662" s="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3"/>
      <c r="EX662" s="50"/>
      <c r="EY662" s="51"/>
    </row>
    <row r="663" spans="1:155" x14ac:dyDescent="0.25">
      <c r="A663" s="80">
        <v>43796</v>
      </c>
      <c r="B663" s="4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6"/>
      <c r="BQ663" s="52"/>
      <c r="EX663" s="50"/>
      <c r="EY663" s="50"/>
    </row>
    <row r="664" spans="1:155" ht="15.75" thickBot="1" x14ac:dyDescent="0.3">
      <c r="A664" s="81"/>
      <c r="B664" s="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3"/>
      <c r="EX664" s="50"/>
      <c r="EY664" s="51"/>
    </row>
    <row r="665" spans="1:155" x14ac:dyDescent="0.25">
      <c r="A665" s="80">
        <v>43797</v>
      </c>
      <c r="B665" s="4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6"/>
      <c r="BQ665" s="52"/>
      <c r="EX665" s="50"/>
      <c r="EY665" s="50"/>
    </row>
    <row r="666" spans="1:155" ht="15.75" thickBot="1" x14ac:dyDescent="0.3">
      <c r="A666" s="81"/>
      <c r="B666" s="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3"/>
      <c r="EX666" s="50"/>
      <c r="EY666" s="51"/>
    </row>
    <row r="667" spans="1:155" x14ac:dyDescent="0.25">
      <c r="A667" s="80">
        <v>43798</v>
      </c>
      <c r="B667" s="4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6"/>
      <c r="BQ667" s="52"/>
      <c r="EX667" s="50"/>
      <c r="EY667" s="50"/>
    </row>
    <row r="668" spans="1:155" ht="15.75" thickBot="1" x14ac:dyDescent="0.3">
      <c r="A668" s="81"/>
      <c r="B668" s="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3"/>
      <c r="EX668" s="50"/>
      <c r="EY668" s="51"/>
    </row>
    <row r="669" spans="1:155" x14ac:dyDescent="0.25">
      <c r="A669" s="80">
        <v>43799</v>
      </c>
      <c r="B669" s="4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6"/>
      <c r="BQ669" s="52"/>
      <c r="EX669" s="50"/>
      <c r="EY669" s="50"/>
    </row>
    <row r="670" spans="1:155" ht="15.75" thickBot="1" x14ac:dyDescent="0.3">
      <c r="A670" s="81"/>
      <c r="B670" s="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3"/>
      <c r="EX670" s="50"/>
      <c r="EY670" s="51"/>
    </row>
    <row r="671" spans="1:155" x14ac:dyDescent="0.25">
      <c r="A671" s="80">
        <v>43800</v>
      </c>
      <c r="B671" s="4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6"/>
      <c r="BQ671" s="52"/>
      <c r="EX671" s="50"/>
      <c r="EY671" s="50"/>
    </row>
    <row r="672" spans="1:155" ht="15.75" thickBot="1" x14ac:dyDescent="0.3">
      <c r="A672" s="81"/>
      <c r="B672" s="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3"/>
      <c r="EX672" s="50"/>
      <c r="EY672" s="51"/>
    </row>
    <row r="673" spans="1:155" x14ac:dyDescent="0.25">
      <c r="A673" s="80">
        <v>43801</v>
      </c>
      <c r="B673" s="4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6"/>
      <c r="BQ673" s="52"/>
      <c r="EX673" s="50"/>
      <c r="EY673" s="50"/>
    </row>
    <row r="674" spans="1:155" ht="15.75" thickBot="1" x14ac:dyDescent="0.3">
      <c r="A674" s="81"/>
      <c r="B674" s="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3"/>
      <c r="EX674" s="50"/>
      <c r="EY674" s="51"/>
    </row>
    <row r="675" spans="1:155" x14ac:dyDescent="0.25">
      <c r="A675" s="80">
        <v>43802</v>
      </c>
      <c r="B675" s="4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6"/>
      <c r="BQ675" s="52"/>
      <c r="EX675" s="50"/>
      <c r="EY675" s="50"/>
    </row>
    <row r="676" spans="1:155" ht="15.75" thickBot="1" x14ac:dyDescent="0.3">
      <c r="A676" s="81"/>
      <c r="B676" s="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3"/>
      <c r="EX676" s="50"/>
      <c r="EY676" s="51"/>
    </row>
    <row r="677" spans="1:155" x14ac:dyDescent="0.25">
      <c r="A677" s="80">
        <v>43803</v>
      </c>
      <c r="B677" s="4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6"/>
      <c r="BQ677" s="52"/>
      <c r="EX677" s="50"/>
      <c r="EY677" s="50"/>
    </row>
    <row r="678" spans="1:155" ht="15.75" thickBot="1" x14ac:dyDescent="0.3">
      <c r="A678" s="81"/>
      <c r="B678" s="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3"/>
      <c r="EX678" s="50"/>
      <c r="EY678" s="51"/>
    </row>
    <row r="679" spans="1:155" x14ac:dyDescent="0.25">
      <c r="A679" s="80">
        <v>43804</v>
      </c>
      <c r="B679" s="4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6"/>
      <c r="BQ679" s="52"/>
      <c r="EX679" s="50"/>
      <c r="EY679" s="50"/>
    </row>
    <row r="680" spans="1:155" ht="15.75" thickBot="1" x14ac:dyDescent="0.3">
      <c r="A680" s="81"/>
      <c r="B680" s="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3"/>
      <c r="EX680" s="50"/>
      <c r="EY680" s="51"/>
    </row>
    <row r="681" spans="1:155" x14ac:dyDescent="0.25">
      <c r="A681" s="80">
        <v>43805</v>
      </c>
      <c r="B681" s="4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6"/>
      <c r="BQ681" s="52"/>
      <c r="EX681" s="50"/>
      <c r="EY681" s="50"/>
    </row>
    <row r="682" spans="1:155" ht="15.75" thickBot="1" x14ac:dyDescent="0.3">
      <c r="A682" s="81"/>
      <c r="B682" s="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3"/>
      <c r="EX682" s="50"/>
      <c r="EY682" s="51"/>
    </row>
    <row r="683" spans="1:155" x14ac:dyDescent="0.25">
      <c r="A683" s="80">
        <v>43806</v>
      </c>
      <c r="B683" s="4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6"/>
      <c r="BQ683" s="52"/>
      <c r="EX683" s="50"/>
      <c r="EY683" s="50"/>
    </row>
    <row r="684" spans="1:155" ht="15.75" thickBot="1" x14ac:dyDescent="0.3">
      <c r="A684" s="81"/>
      <c r="B684" s="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3"/>
      <c r="EX684" s="50"/>
      <c r="EY684" s="51"/>
    </row>
    <row r="685" spans="1:155" x14ac:dyDescent="0.25">
      <c r="A685" s="80">
        <v>43807</v>
      </c>
      <c r="B685" s="4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6"/>
      <c r="BQ685" s="52"/>
      <c r="EX685" s="50"/>
      <c r="EY685" s="50"/>
    </row>
    <row r="686" spans="1:155" ht="15.75" thickBot="1" x14ac:dyDescent="0.3">
      <c r="A686" s="81"/>
      <c r="B686" s="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3"/>
      <c r="EX686" s="50"/>
      <c r="EY686" s="51"/>
    </row>
    <row r="687" spans="1:155" x14ac:dyDescent="0.25">
      <c r="A687" s="80">
        <v>43808</v>
      </c>
      <c r="B687" s="4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6"/>
      <c r="BQ687" s="52"/>
      <c r="EX687" s="50"/>
      <c r="EY687" s="50"/>
    </row>
    <row r="688" spans="1:155" ht="15.75" thickBot="1" x14ac:dyDescent="0.3">
      <c r="A688" s="81"/>
      <c r="B688" s="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3"/>
      <c r="EX688" s="50"/>
      <c r="EY688" s="51"/>
    </row>
    <row r="689" spans="1:155" x14ac:dyDescent="0.25">
      <c r="A689" s="80">
        <v>43809</v>
      </c>
      <c r="B689" s="4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6"/>
      <c r="BQ689" s="52"/>
      <c r="EX689" s="50"/>
      <c r="EY689" s="50"/>
    </row>
    <row r="690" spans="1:155" ht="15.75" thickBot="1" x14ac:dyDescent="0.3">
      <c r="A690" s="81"/>
      <c r="B690" s="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3"/>
      <c r="EX690" s="50"/>
      <c r="EY690" s="51"/>
    </row>
    <row r="691" spans="1:155" x14ac:dyDescent="0.25">
      <c r="A691" s="80">
        <v>43810</v>
      </c>
      <c r="B691" s="4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6"/>
      <c r="BQ691" s="52"/>
      <c r="EX691" s="50"/>
      <c r="EY691" s="50"/>
    </row>
    <row r="692" spans="1:155" ht="15.75" thickBot="1" x14ac:dyDescent="0.3">
      <c r="A692" s="81"/>
      <c r="B692" s="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3"/>
      <c r="EX692" s="50"/>
      <c r="EY692" s="51"/>
    </row>
    <row r="693" spans="1:155" x14ac:dyDescent="0.25">
      <c r="A693" s="80">
        <v>43811</v>
      </c>
      <c r="B693" s="4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6"/>
      <c r="BQ693" s="52"/>
      <c r="EX693" s="50"/>
      <c r="EY693" s="50"/>
    </row>
    <row r="694" spans="1:155" ht="15.75" thickBot="1" x14ac:dyDescent="0.3">
      <c r="A694" s="81"/>
      <c r="B694" s="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3"/>
      <c r="EX694" s="50"/>
      <c r="EY694" s="51"/>
    </row>
    <row r="695" spans="1:155" x14ac:dyDescent="0.25">
      <c r="A695" s="80">
        <v>43812</v>
      </c>
      <c r="B695" s="4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6"/>
      <c r="BQ695" s="52"/>
      <c r="EX695" s="50"/>
      <c r="EY695" s="50"/>
    </row>
    <row r="696" spans="1:155" ht="15.75" thickBot="1" x14ac:dyDescent="0.3">
      <c r="A696" s="81"/>
      <c r="B696" s="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3"/>
      <c r="EX696" s="50"/>
      <c r="EY696" s="51"/>
    </row>
    <row r="697" spans="1:155" x14ac:dyDescent="0.25">
      <c r="A697" s="80">
        <v>43813</v>
      </c>
      <c r="B697" s="4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6"/>
      <c r="BQ697" s="52"/>
      <c r="EX697" s="50"/>
      <c r="EY697" s="50"/>
    </row>
    <row r="698" spans="1:155" ht="15.75" thickBot="1" x14ac:dyDescent="0.3">
      <c r="A698" s="81"/>
      <c r="B698" s="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3"/>
      <c r="EX698" s="50"/>
      <c r="EY698" s="51"/>
    </row>
    <row r="699" spans="1:155" x14ac:dyDescent="0.25">
      <c r="A699" s="80">
        <v>43814</v>
      </c>
      <c r="B699" s="4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6"/>
      <c r="BQ699" s="52"/>
      <c r="EX699" s="50"/>
      <c r="EY699" s="50"/>
    </row>
    <row r="700" spans="1:155" ht="15.75" thickBot="1" x14ac:dyDescent="0.3">
      <c r="A700" s="81"/>
      <c r="B700" s="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3"/>
      <c r="EX700" s="50"/>
      <c r="EY700" s="51"/>
    </row>
    <row r="701" spans="1:155" x14ac:dyDescent="0.25">
      <c r="A701" s="80">
        <v>43815</v>
      </c>
      <c r="B701" s="4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6"/>
      <c r="BQ701" s="52"/>
      <c r="EX701" s="50"/>
      <c r="EY701" s="50"/>
    </row>
    <row r="702" spans="1:155" ht="15.75" thickBot="1" x14ac:dyDescent="0.3">
      <c r="A702" s="81"/>
      <c r="B702" s="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3"/>
      <c r="EX702" s="50"/>
      <c r="EY702" s="51"/>
    </row>
    <row r="703" spans="1:155" x14ac:dyDescent="0.25">
      <c r="A703" s="80">
        <v>43816</v>
      </c>
      <c r="B703" s="4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6"/>
      <c r="BQ703" s="52"/>
      <c r="EX703" s="50"/>
      <c r="EY703" s="50"/>
    </row>
    <row r="704" spans="1:155" ht="15.75" thickBot="1" x14ac:dyDescent="0.3">
      <c r="A704" s="81"/>
      <c r="B704" s="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3"/>
      <c r="EX704" s="50"/>
      <c r="EY704" s="51"/>
    </row>
    <row r="705" spans="1:155" x14ac:dyDescent="0.25">
      <c r="A705" s="80">
        <v>43817</v>
      </c>
      <c r="B705" s="4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6"/>
      <c r="BQ705" s="52"/>
      <c r="EX705" s="50"/>
      <c r="EY705" s="50"/>
    </row>
    <row r="706" spans="1:155" ht="15.75" thickBot="1" x14ac:dyDescent="0.3">
      <c r="A706" s="81"/>
      <c r="B706" s="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3"/>
      <c r="EX706" s="50"/>
      <c r="EY706" s="51"/>
    </row>
    <row r="707" spans="1:155" x14ac:dyDescent="0.25">
      <c r="A707" s="80">
        <v>43818</v>
      </c>
      <c r="B707" s="4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6"/>
      <c r="BQ707" s="52"/>
      <c r="EX707" s="50"/>
      <c r="EY707" s="50"/>
    </row>
    <row r="708" spans="1:155" ht="15.75" thickBot="1" x14ac:dyDescent="0.3">
      <c r="A708" s="81"/>
      <c r="B708" s="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3"/>
      <c r="EX708" s="50"/>
      <c r="EY708" s="51"/>
    </row>
    <row r="709" spans="1:155" x14ac:dyDescent="0.25">
      <c r="A709" s="80">
        <v>43819</v>
      </c>
      <c r="B709" s="4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6"/>
      <c r="BQ709" s="52"/>
      <c r="EX709" s="50"/>
      <c r="EY709" s="50"/>
    </row>
    <row r="710" spans="1:155" ht="15.75" thickBot="1" x14ac:dyDescent="0.3">
      <c r="A710" s="81"/>
      <c r="B710" s="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3"/>
      <c r="EX710" s="50"/>
      <c r="EY710" s="51"/>
    </row>
    <row r="711" spans="1:155" x14ac:dyDescent="0.25">
      <c r="A711" s="80">
        <v>43820</v>
      </c>
      <c r="B711" s="4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6"/>
      <c r="BQ711" s="52"/>
      <c r="EX711" s="50"/>
      <c r="EY711" s="50"/>
    </row>
    <row r="712" spans="1:155" ht="15.75" thickBot="1" x14ac:dyDescent="0.3">
      <c r="A712" s="81"/>
      <c r="B712" s="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3"/>
      <c r="EX712" s="50"/>
      <c r="EY712" s="51"/>
    </row>
    <row r="713" spans="1:155" x14ac:dyDescent="0.25">
      <c r="A713" s="80">
        <v>43821</v>
      </c>
      <c r="B713" s="4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6"/>
      <c r="BQ713" s="52"/>
      <c r="EX713" s="50"/>
      <c r="EY713" s="50"/>
    </row>
    <row r="714" spans="1:155" ht="15.75" thickBot="1" x14ac:dyDescent="0.3">
      <c r="A714" s="81"/>
      <c r="B714" s="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3"/>
      <c r="EX714" s="50"/>
      <c r="EY714" s="51"/>
    </row>
    <row r="715" spans="1:155" x14ac:dyDescent="0.25">
      <c r="A715" s="80">
        <v>43822</v>
      </c>
      <c r="B715" s="4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6"/>
      <c r="BQ715" s="52"/>
      <c r="EX715" s="50"/>
      <c r="EY715" s="50"/>
    </row>
    <row r="716" spans="1:155" ht="15.75" thickBot="1" x14ac:dyDescent="0.3">
      <c r="A716" s="81"/>
      <c r="B716" s="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3"/>
      <c r="EX716" s="50"/>
      <c r="EY716" s="51"/>
    </row>
    <row r="717" spans="1:155" x14ac:dyDescent="0.25">
      <c r="A717" s="80">
        <v>43823</v>
      </c>
      <c r="B717" s="4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6"/>
      <c r="BQ717" s="52"/>
      <c r="EX717" s="50"/>
      <c r="EY717" s="50"/>
    </row>
    <row r="718" spans="1:155" ht="15.75" thickBot="1" x14ac:dyDescent="0.3">
      <c r="A718" s="81"/>
      <c r="B718" s="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3"/>
      <c r="EX718" s="50"/>
      <c r="EY718" s="51"/>
    </row>
    <row r="719" spans="1:155" x14ac:dyDescent="0.25">
      <c r="A719" s="80">
        <v>43824</v>
      </c>
      <c r="B719" s="4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6"/>
      <c r="BQ719" s="52"/>
      <c r="EX719" s="50"/>
      <c r="EY719" s="50"/>
    </row>
    <row r="720" spans="1:155" ht="15.75" thickBot="1" x14ac:dyDescent="0.3">
      <c r="A720" s="81"/>
      <c r="B720" s="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3"/>
      <c r="EX720" s="50"/>
      <c r="EY720" s="51"/>
    </row>
    <row r="721" spans="1:155" x14ac:dyDescent="0.25">
      <c r="A721" s="80">
        <v>43825</v>
      </c>
      <c r="B721" s="4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6"/>
      <c r="BQ721" s="52"/>
      <c r="EX721" s="50"/>
      <c r="EY721" s="50"/>
    </row>
    <row r="722" spans="1:155" ht="15.75" thickBot="1" x14ac:dyDescent="0.3">
      <c r="A722" s="81"/>
      <c r="B722" s="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3"/>
      <c r="EX722" s="50"/>
      <c r="EY722" s="51"/>
    </row>
    <row r="723" spans="1:155" x14ac:dyDescent="0.25">
      <c r="A723" s="80">
        <v>43826</v>
      </c>
      <c r="B723" s="4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6"/>
      <c r="BQ723" s="52"/>
      <c r="EX723" s="50"/>
      <c r="EY723" s="50"/>
    </row>
    <row r="724" spans="1:155" ht="15.75" thickBot="1" x14ac:dyDescent="0.3">
      <c r="A724" s="81"/>
      <c r="B724" s="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3"/>
      <c r="EX724" s="50"/>
      <c r="EY724" s="51"/>
    </row>
    <row r="725" spans="1:155" x14ac:dyDescent="0.25">
      <c r="A725" s="80">
        <v>43827</v>
      </c>
      <c r="B725" s="4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6"/>
      <c r="BQ725" s="52"/>
      <c r="EX725" s="50"/>
      <c r="EY725" s="50"/>
    </row>
    <row r="726" spans="1:155" ht="15.75" thickBot="1" x14ac:dyDescent="0.3">
      <c r="A726" s="81"/>
      <c r="B726" s="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3"/>
      <c r="EX726" s="50"/>
      <c r="EY726" s="51"/>
    </row>
    <row r="727" spans="1:155" x14ac:dyDescent="0.25">
      <c r="A727" s="80">
        <v>43828</v>
      </c>
      <c r="B727" s="4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6"/>
      <c r="BQ727" s="52"/>
      <c r="EX727" s="50"/>
      <c r="EY727" s="50"/>
    </row>
    <row r="728" spans="1:155" ht="15.75" thickBot="1" x14ac:dyDescent="0.3">
      <c r="A728" s="81"/>
      <c r="B728" s="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3"/>
      <c r="EX728" s="50"/>
      <c r="EY728" s="51"/>
    </row>
    <row r="729" spans="1:155" x14ac:dyDescent="0.25">
      <c r="A729" s="80">
        <v>43829</v>
      </c>
      <c r="B729" s="4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6"/>
      <c r="BQ729" s="52"/>
      <c r="EX729" s="50"/>
      <c r="EY729" s="50"/>
    </row>
    <row r="730" spans="1:155" ht="15.75" thickBot="1" x14ac:dyDescent="0.3">
      <c r="A730" s="81"/>
      <c r="B730" s="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3"/>
      <c r="EX730" s="50"/>
      <c r="EY730" s="51"/>
    </row>
    <row r="731" spans="1:155" x14ac:dyDescent="0.25">
      <c r="A731" s="80">
        <v>43830</v>
      </c>
      <c r="B731" s="4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6"/>
      <c r="BQ731" s="52"/>
      <c r="EX731" s="50"/>
      <c r="EY731" s="50"/>
    </row>
    <row r="732" spans="1:155" ht="15.75" thickBot="1" x14ac:dyDescent="0.3">
      <c r="A732" s="81"/>
      <c r="B732" s="7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9"/>
      <c r="EX732" s="50"/>
      <c r="EY732" s="51"/>
    </row>
    <row r="733" spans="1:155" x14ac:dyDescent="0.25">
      <c r="A733" s="80">
        <v>43831</v>
      </c>
    </row>
    <row r="734" spans="1:155" x14ac:dyDescent="0.25">
      <c r="A734" s="81"/>
    </row>
  </sheetData>
  <customSheetViews>
    <customSheetView guid="{05EC79B2-E0E8-4BD5-AF91-46AA63940802}" topLeftCell="A45">
      <selection activeCell="K78" sqref="K78"/>
      <pageMargins left="0.7" right="0.7" top="0.75" bottom="0.75" header="0.3" footer="0.3"/>
      <pageSetup paperSize="9" orientation="portrait" r:id="rId1"/>
    </customSheetView>
    <customSheetView guid="{B47E4528-4193-47FA-BDBA-9C99FC807ED3}" state="hidden" topLeftCell="A45">
      <selection activeCell="G77" sqref="G77"/>
      <pageMargins left="0.7" right="0.7" top="0.75" bottom="0.75" header="0.3" footer="0.3"/>
      <pageSetup paperSize="9" orientation="portrait" r:id="rId2"/>
    </customSheetView>
    <customSheetView guid="{122285D5-C445-4641-B906-3D160AF5A029}" state="hidden" topLeftCell="A45">
      <selection activeCell="I75" sqref="I75"/>
      <pageMargins left="0.7" right="0.7" top="0.75" bottom="0.75" header="0.3" footer="0.3"/>
      <pageSetup paperSize="9" orientation="portrait" r:id="rId3"/>
    </customSheetView>
    <customSheetView guid="{39017580-0DBD-4718-BF70-D0C640CEE437}" state="hidden" topLeftCell="C1">
      <selection activeCell="O36" sqref="O36"/>
      <pageMargins left="0.7" right="0.7" top="0.75" bottom="0.75" header="0.3" footer="0.3"/>
      <pageSetup paperSize="9" orientation="portrait" r:id="rId4"/>
    </customSheetView>
    <customSheetView guid="{4B3ADC3C-2378-419F-B002-0B230A43183E}" state="hidden">
      <selection activeCell="B21" sqref="B21"/>
      <pageMargins left="0.7" right="0.7" top="0.75" bottom="0.75" header="0.3" footer="0.3"/>
      <pageSetup paperSize="9" orientation="portrait" r:id="rId5"/>
    </customSheetView>
    <customSheetView guid="{A8233638-4F8B-4EA1-AAB2-C55FBB614668}" state="hidden">
      <selection activeCell="B21" sqref="B21"/>
      <pageMargins left="0.7" right="0.7" top="0.75" bottom="0.75" header="0.3" footer="0.3"/>
      <pageSetup paperSize="9" orientation="portrait" r:id="rId6"/>
    </customSheetView>
    <customSheetView guid="{4F19312B-5D0C-4241-AB7F-DEB9DC94D12C}" state="hidden" topLeftCell="A633">
      <selection activeCell="F666" sqref="F666"/>
      <pageMargins left="0.7" right="0.7" top="0.75" bottom="0.75" header="0.3" footer="0.3"/>
      <pageSetup paperSize="9" orientation="portrait" r:id="rId7"/>
    </customSheetView>
    <customSheetView guid="{55B86D05-2EE1-47D2-B8ED-3E58614F1E18}" state="hidden">
      <selection activeCell="O570" sqref="O570"/>
      <pageMargins left="0.7" right="0.7" top="0.75" bottom="0.75" header="0.3" footer="0.3"/>
      <pageSetup paperSize="9" orientation="portrait" r:id="rId8"/>
    </customSheetView>
    <customSheetView guid="{660F69B3-8B92-47E5-B723-00E085ABEA62}" state="hidden">
      <selection activeCell="O570" sqref="O570"/>
      <pageMargins left="0.7" right="0.7" top="0.75" bottom="0.75" header="0.3" footer="0.3"/>
      <pageSetup paperSize="9" orientation="portrait" r:id="rId9"/>
    </customSheetView>
    <customSheetView guid="{8A2DE55C-D6A4-4447-A0D5-B45D3DF6F0EB}" state="hidden" topLeftCell="A556">
      <selection activeCell="O570" sqref="O570"/>
      <pageMargins left="0.7" right="0.7" top="0.75" bottom="0.75" header="0.3" footer="0.3"/>
      <pageSetup paperSize="9" orientation="portrait" r:id="rId10"/>
    </customSheetView>
    <customSheetView guid="{0AD5A112-3007-4EB5-B370-8A6A5536E3AF}" state="hidden" topLeftCell="A488">
      <selection activeCell="B508" sqref="B508:B509"/>
      <pageMargins left="0.7" right="0.7" top="0.75" bottom="0.75" header="0.3" footer="0.3"/>
      <pageSetup paperSize="9" orientation="portrait" r:id="rId11"/>
    </customSheetView>
    <customSheetView guid="{AD182103-47BA-4BD6-8FAB-0569F05CEF97}" state="hidden">
      <selection activeCell="O570" sqref="O570"/>
      <pageMargins left="0.7" right="0.7" top="0.75" bottom="0.75" header="0.3" footer="0.3"/>
      <pageSetup paperSize="9" orientation="portrait" r:id="rId12"/>
    </customSheetView>
    <customSheetView guid="{08D8D3B7-1529-4874-A98E-E98A8D9F9921}" state="hidden" topLeftCell="A633">
      <selection activeCell="F666" sqref="F666"/>
      <pageMargins left="0.7" right="0.7" top="0.75" bottom="0.75" header="0.3" footer="0.3"/>
      <pageSetup paperSize="9" orientation="portrait" r:id="rId13"/>
    </customSheetView>
    <customSheetView guid="{566939CC-5BB6-4AD5-9E33-E7CE58089770}" state="hidden" topLeftCell="C25">
      <selection activeCell="K44" sqref="K44"/>
      <pageMargins left="0.7" right="0.7" top="0.75" bottom="0.75" header="0.3" footer="0.3"/>
      <pageSetup paperSize="9" orientation="portrait" r:id="rId14"/>
    </customSheetView>
    <customSheetView guid="{8C7DD989-BDF2-4D55-B9C7-AE671BCB4054}" state="hidden" topLeftCell="N37">
      <selection activeCell="AA56" sqref="AA56"/>
      <pageMargins left="0.7" right="0.7" top="0.75" bottom="0.75" header="0.3" footer="0.3"/>
      <pageSetup paperSize="9" orientation="portrait" r:id="rId15"/>
    </customSheetView>
    <customSheetView guid="{D6DA32A2-D829-4D60-A32F-1C3434F99BC6}" state="hidden" topLeftCell="N42">
      <selection activeCell="AG62" sqref="AG62"/>
      <pageMargins left="0.7" right="0.7" top="0.75" bottom="0.75" header="0.3" footer="0.3"/>
      <pageSetup paperSize="9" orientation="portrait" r:id="rId16"/>
    </customSheetView>
    <customSheetView guid="{EE492F06-3943-4B52-8C26-96BF20DC357D}" state="hidden" topLeftCell="A45">
      <selection activeCell="O63" sqref="O63"/>
      <pageMargins left="0.7" right="0.7" top="0.75" bottom="0.75" header="0.3" footer="0.3"/>
      <pageSetup paperSize="9" orientation="portrait" r:id="rId17"/>
    </customSheetView>
    <customSheetView guid="{8FD0291B-A169-45C6-8315-2D1B3E22F96D}" state="hidden" topLeftCell="A45">
      <selection activeCell="O63" sqref="O63"/>
      <pageMargins left="0.7" right="0.7" top="0.75" bottom="0.75" header="0.3" footer="0.3"/>
      <pageSetup paperSize="9" orientation="portrait" r:id="rId18"/>
    </customSheetView>
    <customSheetView guid="{B1ADF8E8-30A1-4C41-A0F8-2A3415185454}" state="hidden" topLeftCell="A45">
      <selection activeCell="O63" sqref="O63"/>
      <pageMargins left="0.7" right="0.7" top="0.75" bottom="0.75" header="0.3" footer="0.3"/>
      <pageSetup paperSize="9" orientation="portrait" r:id="rId19"/>
    </customSheetView>
    <customSheetView guid="{DB8733A5-8EF1-4C78-8D8C-CD0FB1863DA0}" state="hidden" topLeftCell="A45">
      <selection activeCell="O78" sqref="O78"/>
      <pageMargins left="0.7" right="0.7" top="0.75" bottom="0.75" header="0.3" footer="0.3"/>
      <pageSetup paperSize="9" orientation="portrait" r:id="rId20"/>
    </customSheetView>
    <customSheetView guid="{294CB196-716B-43E9-A7C8-4861A3F25685}" state="hidden" topLeftCell="Q45">
      <selection activeCell="AC77" sqref="AC77"/>
      <pageMargins left="0.7" right="0.7" top="0.75" bottom="0.75" header="0.3" footer="0.3"/>
      <pageSetup paperSize="9" orientation="portrait" r:id="rId21"/>
    </customSheetView>
    <customSheetView guid="{31F5F635-AC11-4411-B0C3-83D053493483}" state="hidden" topLeftCell="S45">
      <selection activeCell="AD77" sqref="AD77"/>
      <pageMargins left="0.7" right="0.7" top="0.75" bottom="0.75" header="0.3" footer="0.3"/>
      <pageSetup paperSize="9" orientation="portrait" r:id="rId22"/>
    </customSheetView>
    <customSheetView guid="{F075734E-466E-424D-AAB3-F953E84A0CE4}" state="hidden" topLeftCell="A64">
      <selection activeCell="L78" sqref="L78"/>
      <pageMargins left="0.7" right="0.7" top="0.75" bottom="0.75" header="0.3" footer="0.3"/>
      <pageSetup paperSize="9" orientation="portrait" r:id="rId23"/>
    </customSheetView>
  </customSheetView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7">
    <tabColor rgb="FF00B0F0"/>
  </sheetPr>
  <dimension ref="A1:BS57"/>
  <sheetViews>
    <sheetView tabSelected="1" topLeftCell="C1" workbookViewId="0">
      <selection activeCell="F8" sqref="F8"/>
    </sheetView>
  </sheetViews>
  <sheetFormatPr defaultColWidth="9.140625" defaultRowHeight="15" x14ac:dyDescent="0.25"/>
  <cols>
    <col min="1" max="1" width="14.28515625" customWidth="1"/>
    <col min="6" max="6" width="10.7109375" customWidth="1"/>
    <col min="7" max="7" width="11.5703125" customWidth="1"/>
    <col min="8" max="13" width="10.7109375" customWidth="1"/>
    <col min="14" max="14" width="11.85546875" customWidth="1"/>
    <col min="15" max="15" width="10.7109375" customWidth="1"/>
    <col min="16" max="16" width="11.5703125" customWidth="1"/>
    <col min="17" max="72" width="10.7109375" customWidth="1"/>
  </cols>
  <sheetData>
    <row r="1" spans="1:71" ht="15.75" thickBot="1" x14ac:dyDescent="0.3">
      <c r="C1" s="119" t="s">
        <v>0</v>
      </c>
      <c r="D1" s="120"/>
      <c r="E1" s="121"/>
      <c r="F1" s="16" t="str">
        <f ca="1">IFERROR(OFFSET(stattunnel!$B$4,MATCH(#REF!,stattunnel!$A:$A,0)-2,-1+COLUMNS(stattunnel!$A:A)),"")</f>
        <v/>
      </c>
      <c r="G1" s="16" t="str">
        <f ca="1">IFERROR(OFFSET(stattunnel!$B$4,MATCH(#REF!,stattunnel!$A:$A,0)-2,-1+COLUMNS(stattunnel!$A:B)),"")</f>
        <v/>
      </c>
      <c r="H1" s="16" t="str">
        <f ca="1">IFERROR(OFFSET(stattunnel!$B$4,MATCH(#REF!,stattunnel!$A:$A,0)-2,-1+COLUMNS(stattunnel!$A:C)),"")</f>
        <v/>
      </c>
      <c r="I1" s="16" t="str">
        <f ca="1">IFERROR(OFFSET(stattunnel!$B$4,MATCH(#REF!,stattunnel!$A:$A,0)-2,-1+COLUMNS(stattunnel!$A:D)),"")</f>
        <v/>
      </c>
      <c r="J1" s="16" t="str">
        <f ca="1">IFERROR(OFFSET(stattunnel!$B$4,MATCH(#REF!,stattunnel!$A:$A,0)-2,-1+COLUMNS(stattunnel!$A:E)),"")</f>
        <v/>
      </c>
      <c r="K1" s="16" t="str">
        <f ca="1">IFERROR(OFFSET(stattunnel!$B$4,MATCH(#REF!,stattunnel!$A:$A,0)-2,-1+COLUMNS(stattunnel!$A:F)),"")</f>
        <v/>
      </c>
      <c r="L1" s="16" t="str">
        <f ca="1">IFERROR(OFFSET(stattunnel!$B$4,MATCH(#REF!,stattunnel!$A:$A,0)-2,-1+COLUMNS(stattunnel!$A:G)),"")</f>
        <v/>
      </c>
      <c r="M1" s="16" t="str">
        <f ca="1">IFERROR(OFFSET(stattunnel!$B$4,MATCH(#REF!,stattunnel!$A:$A,0)-2,-1+COLUMNS(stattunnel!$A:H)),"")</f>
        <v/>
      </c>
      <c r="N1" s="16" t="str">
        <f ca="1">IFERROR(OFFSET(stattunnel!$B$4,MATCH(#REF!,stattunnel!$A:$A,0)-2,-1+COLUMNS(stattunnel!$A:I)),"")</f>
        <v/>
      </c>
      <c r="O1" s="16" t="str">
        <f ca="1">IFERROR(OFFSET(stattunnel!$B$4,MATCH(#REF!,stattunnel!$A:$A,0)-2,-1+COLUMNS(stattunnel!$A:J)),"")</f>
        <v/>
      </c>
      <c r="P1" s="16" t="str">
        <f ca="1">IFERROR(OFFSET(stattunnel!$B$4,MATCH(#REF!,stattunnel!$A:$A,0)-2,-1+COLUMNS(stattunnel!$A:K)),"")</f>
        <v/>
      </c>
      <c r="Q1" s="16" t="str">
        <f ca="1">IFERROR(OFFSET(stattunnel!$B$4,MATCH(#REF!,stattunnel!$A:$A,0)-2,-1+COLUMNS(stattunnel!$A:L)),"")</f>
        <v/>
      </c>
      <c r="R1" s="16" t="str">
        <f ca="1">IFERROR(OFFSET(stattunnel!$B$4,MATCH(#REF!,stattunnel!$A:$A,0)-2,-1+COLUMNS(stattunnel!$A:M)),"")</f>
        <v/>
      </c>
      <c r="S1" s="16" t="str">
        <f ca="1">IFERROR(OFFSET(stattunnel!$B$4,MATCH(#REF!,stattunnel!$A:$A,0)-2,-1+COLUMNS(stattunnel!$A:N)),"")</f>
        <v/>
      </c>
      <c r="T1" s="16" t="str">
        <f ca="1">IFERROR(OFFSET(stattunnel!$B$4,MATCH(#REF!,stattunnel!$A:$A,0)-2,-1+COLUMNS(stattunnel!$A:O)),"")</f>
        <v/>
      </c>
      <c r="U1" s="16" t="str">
        <f ca="1">IFERROR(OFFSET(stattunnel!$B$4,MATCH(#REF!,stattunnel!$A:$A,0)-2,-1+COLUMNS(stattunnel!$A:P)),"")</f>
        <v/>
      </c>
      <c r="V1" s="16" t="str">
        <f ca="1">IFERROR(OFFSET(stattunnel!$B$4,MATCH(#REF!,stattunnel!$A:$A,0)-2,-1+COLUMNS(stattunnel!$A:Q)),"")</f>
        <v/>
      </c>
      <c r="W1" s="16" t="str">
        <f ca="1">IFERROR(OFFSET(stattunnel!$B$4,MATCH(#REF!,stattunnel!$A:$A,0)-2,-1+COLUMNS(stattunnel!$A:R)),"")</f>
        <v/>
      </c>
      <c r="X1" s="16" t="str">
        <f ca="1">IFERROR(OFFSET(stattunnel!$B$4,MATCH(#REF!,stattunnel!$A:$A,0)-2,-1+COLUMNS(stattunnel!$A:S)),"")</f>
        <v/>
      </c>
      <c r="Y1" s="16" t="str">
        <f ca="1">IFERROR(OFFSET(stattunnel!$B$4,MATCH(#REF!,stattunnel!$A:$A,0)-2,-1+COLUMNS(stattunnel!$A:T)),"")</f>
        <v/>
      </c>
      <c r="Z1" s="16" t="str">
        <f ca="1">IFERROR(OFFSET(stattunnel!$B$4,MATCH(#REF!,stattunnel!$A:$A,0)-2,-1+COLUMNS(stattunnel!$A:U)),"")</f>
        <v/>
      </c>
      <c r="AA1" s="16" t="str">
        <f ca="1">IFERROR(OFFSET(stattunnel!$B$4,MATCH(#REF!,stattunnel!$A:$A,0)-2,-1+COLUMNS(stattunnel!$A:V)),"")</f>
        <v/>
      </c>
      <c r="AB1" s="16" t="str">
        <f ca="1">IFERROR(OFFSET(stattunnel!$B$4,MATCH(#REF!,stattunnel!$A:$A,0)-2,-1+COLUMNS(stattunnel!$A:W)),"")</f>
        <v/>
      </c>
      <c r="AC1" s="16" t="str">
        <f ca="1">IFERROR(OFFSET(stattunnel!$B$4,MATCH(#REF!,stattunnel!$A:$A,0)-2,-1+COLUMNS(stattunnel!$A:X)),"")</f>
        <v/>
      </c>
      <c r="AD1" s="16" t="str">
        <f ca="1">IFERROR(OFFSET(stattunnel!$B$4,MATCH(#REF!,stattunnel!$A:$A,0)-2,-1+COLUMNS(stattunnel!$A:Y)),"")</f>
        <v/>
      </c>
      <c r="AE1" s="16" t="str">
        <f ca="1">IFERROR(OFFSET(stattunnel!$B$4,MATCH(#REF!,stattunnel!$A:$A,0)-2,-1+COLUMNS(stattunnel!$A:Z)),"")</f>
        <v/>
      </c>
      <c r="AF1" s="16" t="str">
        <f ca="1">IFERROR(OFFSET(stattunnel!$B$4,MATCH(#REF!,stattunnel!$A:$A,0)-2,-1+COLUMNS(stattunnel!$A:AA)),"")</f>
        <v/>
      </c>
      <c r="AG1" s="16" t="str">
        <f ca="1">IFERROR(OFFSET(stattunnel!$B$4,MATCH(#REF!,stattunnel!$A:$A,0)-2,-1+COLUMNS(stattunnel!$A:AB)),"")</f>
        <v/>
      </c>
      <c r="AH1" s="16" t="str">
        <f ca="1">IFERROR(OFFSET(stattunnel!$B$4,MATCH(#REF!,stattunnel!$A:$A,0)-2,-1+COLUMNS(stattunnel!$A:AC)),"")</f>
        <v/>
      </c>
      <c r="AI1" s="16" t="str">
        <f ca="1">IFERROR(OFFSET(stattunnel!$B$4,MATCH(#REF!,stattunnel!$A:$A,0)-2,-1+COLUMNS(stattunnel!$A:AD)),"")</f>
        <v/>
      </c>
      <c r="AJ1" s="16" t="str">
        <f ca="1">IFERROR(OFFSET(stattunnel!$B$4,MATCH(#REF!,stattunnel!$A:$A,0)-2,-1+COLUMNS(stattunnel!$A:AE)),"")</f>
        <v/>
      </c>
      <c r="AK1" s="16" t="str">
        <f ca="1">IFERROR(OFFSET(stattunnel!$B$4,MATCH(#REF!,stattunnel!$A:$A,0)-2,-1+COLUMNS(stattunnel!$A:AF)),"")</f>
        <v/>
      </c>
      <c r="AL1" s="16" t="str">
        <f ca="1">IFERROR(OFFSET(stattunnel!$B$4,MATCH(#REF!,stattunnel!$A:$A,0)-2,-1+COLUMNS(stattunnel!$A:AG)),"")</f>
        <v/>
      </c>
      <c r="AM1" s="16" t="str">
        <f ca="1">IFERROR(OFFSET(stattunnel!$B$4,MATCH(#REF!,stattunnel!$A:$A,0)-2,-1+COLUMNS(stattunnel!$A:AH)),"")</f>
        <v/>
      </c>
      <c r="AN1" s="16" t="str">
        <f ca="1">IFERROR(OFFSET(stattunnel!$B$4,MATCH(#REF!,stattunnel!$A:$A,0)-2,-1+COLUMNS(stattunnel!$A:AI)),"")</f>
        <v/>
      </c>
      <c r="AO1" s="16" t="str">
        <f ca="1">IFERROR(OFFSET(stattunnel!$B$4,MATCH(#REF!,stattunnel!$A:$A,0)-2,-1+COLUMNS(stattunnel!$A:AJ)),"")</f>
        <v/>
      </c>
      <c r="AP1" s="16" t="str">
        <f ca="1">IFERROR(OFFSET(stattunnel!$B$4,MATCH(#REF!,stattunnel!$A:$A,0)-2,-1+COLUMNS(stattunnel!$A:AK)),"")</f>
        <v/>
      </c>
      <c r="AQ1" s="16" t="str">
        <f ca="1">IFERROR(OFFSET(stattunnel!$B$4,MATCH(#REF!,stattunnel!$A:$A,0)-2,-1+COLUMNS(stattunnel!$A:AL)),"")</f>
        <v/>
      </c>
      <c r="AR1" s="16" t="str">
        <f ca="1">IFERROR(OFFSET(stattunnel!$B$4,MATCH(#REF!,stattunnel!$A:$A,0)-2,-1+COLUMNS(stattunnel!$A:AM)),"")</f>
        <v/>
      </c>
      <c r="AS1" s="16" t="str">
        <f ca="1">IFERROR(OFFSET(stattunnel!$B$4,MATCH(#REF!,stattunnel!$A:$A,0)-2,-1+COLUMNS(stattunnel!$A:AN)),"")</f>
        <v/>
      </c>
      <c r="AT1" s="16" t="str">
        <f ca="1">IFERROR(OFFSET(stattunnel!$B$4,MATCH(#REF!,stattunnel!$A:$A,0)-2,-1+COLUMNS(stattunnel!$A:AO)),"")</f>
        <v/>
      </c>
      <c r="AU1" s="16" t="str">
        <f ca="1">IFERROR(OFFSET(stattunnel!$B$4,MATCH(#REF!,stattunnel!$A:$A,0)-2,-1+COLUMNS(stattunnel!$A:AP)),"")</f>
        <v/>
      </c>
      <c r="AV1" s="16" t="str">
        <f ca="1">IFERROR(OFFSET(stattunnel!$B$4,MATCH(#REF!,stattunnel!$A:$A,0)-2,-1+COLUMNS(stattunnel!$A:AQ)),"")</f>
        <v/>
      </c>
      <c r="AW1" s="16" t="str">
        <f ca="1">IFERROR(OFFSET(stattunnel!$B$4,MATCH(#REF!,stattunnel!$A:$A,0)-2,-1+COLUMNS(stattunnel!$A:AR)),"")</f>
        <v/>
      </c>
      <c r="AX1" s="16" t="str">
        <f ca="1">IFERROR(OFFSET(stattunnel!$B$4,MATCH(#REF!,stattunnel!$A:$A,0)-2,-1+COLUMNS(stattunnel!$A:AS)),"")</f>
        <v/>
      </c>
      <c r="AY1" s="16" t="str">
        <f ca="1">IFERROR(OFFSET(stattunnel!$B$4,MATCH(#REF!,stattunnel!$A:$A,0)-2,-1+COLUMNS(stattunnel!$A:AT)),"")</f>
        <v/>
      </c>
      <c r="AZ1" s="16" t="str">
        <f ca="1">IFERROR(OFFSET(stattunnel!$B$4,MATCH(#REF!,stattunnel!$A:$A,0)-2,-1+COLUMNS(stattunnel!$A:AU)),"")</f>
        <v/>
      </c>
      <c r="BA1" s="16" t="str">
        <f ca="1">IFERROR(OFFSET(stattunnel!$B$4,MATCH(#REF!,stattunnel!$A:$A,0)-2,-1+COLUMNS(stattunnel!$A:AV)),"")</f>
        <v/>
      </c>
      <c r="BB1" s="16" t="str">
        <f ca="1">IFERROR(OFFSET(stattunnel!$B$4,MATCH(#REF!,stattunnel!$A:$A,0)-2,-1+COLUMNS(stattunnel!$A:AW)),"")</f>
        <v/>
      </c>
      <c r="BC1" s="16" t="str">
        <f ca="1">IFERROR(OFFSET(stattunnel!$B$4,MATCH(#REF!,stattunnel!$A:$A,0)-2,-1+COLUMNS(stattunnel!$A:AX)),"")</f>
        <v/>
      </c>
      <c r="BD1" s="16" t="str">
        <f ca="1">IFERROR(OFFSET(stattunnel!$B$4,MATCH(#REF!,stattunnel!$A:$A,0)-2,-1+COLUMNS(stattunnel!$A:AY)),"")</f>
        <v/>
      </c>
      <c r="BE1" s="16" t="str">
        <f ca="1">IFERROR(OFFSET(stattunnel!$B$4,MATCH(#REF!,stattunnel!$A:$A,0)-2,-1+COLUMNS(stattunnel!$A:AZ)),"")</f>
        <v/>
      </c>
      <c r="BF1" s="16" t="str">
        <f ca="1">IFERROR(OFFSET(stattunnel!$B$4,MATCH(#REF!,stattunnel!$A:$A,0)-2,-1+COLUMNS(stattunnel!$A:BA)),"")</f>
        <v/>
      </c>
      <c r="BG1" s="16" t="str">
        <f ca="1">IFERROR(OFFSET(stattunnel!$B$4,MATCH(#REF!,stattunnel!$A:$A,0)-2,-1+COLUMNS(stattunnel!$A:BB)),"")</f>
        <v/>
      </c>
      <c r="BH1" s="16" t="str">
        <f ca="1">IFERROR(OFFSET(stattunnel!$B$4,MATCH(#REF!,stattunnel!$A:$A,0)-2,-1+COLUMNS(stattunnel!$A:BC)),"")</f>
        <v/>
      </c>
      <c r="BI1" s="16" t="str">
        <f ca="1">IFERROR(OFFSET(stattunnel!$B$4,MATCH(#REF!,stattunnel!$A:$A,0)-2,-1+COLUMNS(stattunnel!$A:BD)),"")</f>
        <v/>
      </c>
      <c r="BJ1" s="16" t="str">
        <f ca="1">IFERROR(OFFSET(stattunnel!$B$4,MATCH(#REF!,stattunnel!$A:$A,0)-2,-1+COLUMNS(stattunnel!$A:BE)),"")</f>
        <v/>
      </c>
      <c r="BK1" s="16" t="str">
        <f ca="1">IFERROR(OFFSET(stattunnel!$B$4,MATCH(#REF!,stattunnel!$A:$A,0)-2,-1+COLUMNS(stattunnel!$A:BF)),"")</f>
        <v/>
      </c>
      <c r="BL1" s="16" t="str">
        <f ca="1">IFERROR(OFFSET(stattunnel!$B$4,MATCH(#REF!,stattunnel!$A:$A,0)-2,-1+COLUMNS(stattunnel!$A:BG)),"")</f>
        <v/>
      </c>
      <c r="BM1" s="16" t="str">
        <f ca="1">IFERROR(OFFSET(stattunnel!$B$4,MATCH(#REF!,stattunnel!$A:$A,0)-2,-1+COLUMNS(stattunnel!$A:BH)),"")</f>
        <v/>
      </c>
      <c r="BN1" s="16" t="str">
        <f ca="1">IFERROR(OFFSET(stattunnel!$B$4,MATCH(#REF!,stattunnel!$A:$A,0)-2,-1+COLUMNS(stattunnel!$A:BI)),"")</f>
        <v/>
      </c>
      <c r="BO1" s="16" t="str">
        <f ca="1">IFERROR(OFFSET(stattunnel!$B$4,MATCH(#REF!,stattunnel!$A:$A,0)-2,-1+COLUMNS(stattunnel!$A:BJ)),"")</f>
        <v/>
      </c>
      <c r="BP1" s="16" t="str">
        <f ca="1">IFERROR(OFFSET(stattunnel!$B$4,MATCH(#REF!,stattunnel!$A:$A,0)-2,-1+COLUMNS(stattunnel!$A:BK)),"")</f>
        <v/>
      </c>
      <c r="BQ1" s="16" t="str">
        <f ca="1">IFERROR(OFFSET(stattunnel!$B$4,MATCH(#REF!,stattunnel!$A:$A,0)-2,-1+COLUMNS(stattunnel!$A:BL)),"")</f>
        <v/>
      </c>
      <c r="BR1" s="16" t="str">
        <f ca="1">IFERROR(OFFSET(stattunnel!$B$4,MATCH(#REF!,stattunnel!$A:$A,0)-2,-1+COLUMNS(stattunnel!$A:BM)),"")</f>
        <v/>
      </c>
      <c r="BS1" s="16" t="str">
        <f ca="1">IFERROR(OFFSET(stattunnel!$B$4,MATCH(#REF!,stattunnel!$A:$A,0)-2,-1+COLUMNS(stattunnel!$A:BN)),"")</f>
        <v/>
      </c>
    </row>
    <row r="2" spans="1:71" ht="15.75" thickBot="1" x14ac:dyDescent="0.3">
      <c r="C2" s="122" t="s">
        <v>1</v>
      </c>
      <c r="D2" s="123"/>
      <c r="E2" s="124"/>
      <c r="F2" s="53" t="str">
        <f ca="1">IFERROR(OFFSET(stattunnel!$B$4,MATCH(#REF!,stattunnel!$A:$A,0)-1,-1+COLUMNS(stattunnel!$A:A)),"")</f>
        <v/>
      </c>
      <c r="G2" s="53" t="str">
        <f ca="1">IFERROR(OFFSET(stattunnel!$B$4,MATCH(#REF!,stattunnel!$A:$A,0)-1,-1+COLUMNS(stattunnel!$A:B)),"")</f>
        <v/>
      </c>
      <c r="H2" s="53" t="str">
        <f ca="1">IFERROR(OFFSET(stattunnel!$B$4,MATCH(#REF!,stattunnel!$A:$A,0)-1,-1+COLUMNS(stattunnel!$A:C)),"")</f>
        <v/>
      </c>
      <c r="I2" s="53" t="str">
        <f ca="1">IFERROR(OFFSET(stattunnel!$B$4,MATCH(#REF!,stattunnel!$A:$A,0)-1,-1+COLUMNS(stattunnel!$A:D)),"")</f>
        <v/>
      </c>
      <c r="J2" s="53" t="str">
        <f ca="1">IFERROR(OFFSET(stattunnel!$B$4,MATCH(#REF!,stattunnel!$A:$A,0)-1,-1+COLUMNS(stattunnel!$A:E)),"")</f>
        <v/>
      </c>
      <c r="K2" s="53" t="str">
        <f ca="1">IFERROR(OFFSET(stattunnel!$B$4,MATCH(#REF!,stattunnel!$A:$A,0)-1,-1+COLUMNS(stattunnel!$A:F)),"")</f>
        <v/>
      </c>
      <c r="L2" s="53" t="str">
        <f ca="1">IFERROR(OFFSET(stattunnel!$B$4,MATCH(#REF!,stattunnel!$A:$A,0)-1,-1+COLUMNS(stattunnel!$A:G)),"")</f>
        <v/>
      </c>
      <c r="M2" s="53" t="str">
        <f ca="1">IFERROR(OFFSET(stattunnel!$B$4,MATCH(#REF!,stattunnel!$A:$A,0)-1,-1+COLUMNS(stattunnel!$A:H)),"")</f>
        <v/>
      </c>
      <c r="N2" s="53" t="str">
        <f ca="1">IFERROR(OFFSET(stattunnel!$B$4,MATCH(#REF!,stattunnel!$A:$A,0)-1,-1+COLUMNS(stattunnel!$A:I)),"")</f>
        <v/>
      </c>
      <c r="O2" s="53" t="str">
        <f ca="1">IFERROR(OFFSET(stattunnel!$B$4,MATCH(#REF!,stattunnel!$A:$A,0)-1,-1+COLUMNS(stattunnel!$A:J)),"")</f>
        <v/>
      </c>
      <c r="P2" s="53" t="str">
        <f ca="1">IFERROR(OFFSET(stattunnel!$B$4,MATCH(#REF!,stattunnel!$A:$A,0)-1,-1+COLUMNS(stattunnel!$A:K)),"")</f>
        <v/>
      </c>
      <c r="Q2" s="53" t="str">
        <f ca="1">IFERROR(OFFSET(stattunnel!$B$4,MATCH(#REF!,stattunnel!$A:$A,0)-1,-1+COLUMNS(stattunnel!$A:L)),"")</f>
        <v/>
      </c>
      <c r="R2" s="53" t="str">
        <f ca="1">IFERROR(OFFSET(stattunnel!$B$4,MATCH(#REF!,stattunnel!$A:$A,0)-1,-1+COLUMNS(stattunnel!$A:M)),"")</f>
        <v/>
      </c>
      <c r="S2" s="53" t="str">
        <f ca="1">IFERROR(OFFSET(stattunnel!$B$4,MATCH(#REF!,stattunnel!$A:$A,0)-1,-1+COLUMNS(stattunnel!$A:N)),"")</f>
        <v/>
      </c>
      <c r="T2" s="53" t="str">
        <f ca="1">IFERROR(OFFSET(stattunnel!$B$4,MATCH(#REF!,stattunnel!$A:$A,0)-1,-1+COLUMNS(stattunnel!$A:O)),"")</f>
        <v/>
      </c>
      <c r="U2" s="53" t="str">
        <f ca="1">IFERROR(OFFSET(stattunnel!$B$4,MATCH(#REF!,stattunnel!$A:$A,0)-1,-1+COLUMNS(stattunnel!$A:P)),"")</f>
        <v/>
      </c>
      <c r="V2" s="53" t="str">
        <f ca="1">IFERROR(OFFSET(stattunnel!$B$4,MATCH(#REF!,stattunnel!$A:$A,0)-1,-1+COLUMNS(stattunnel!$A:Q)),"")</f>
        <v/>
      </c>
      <c r="W2" s="53" t="str">
        <f ca="1">IFERROR(OFFSET(stattunnel!$B$4,MATCH(#REF!,stattunnel!$A:$A,0)-1,-1+COLUMNS(stattunnel!$A:R)),"")</f>
        <v/>
      </c>
      <c r="X2" s="53" t="str">
        <f ca="1">IFERROR(OFFSET(stattunnel!$B$4,MATCH(#REF!,stattunnel!$A:$A,0)-1,-1+COLUMNS(stattunnel!$A:S)),"")</f>
        <v/>
      </c>
      <c r="Y2" s="53" t="str">
        <f ca="1">IFERROR(OFFSET(stattunnel!$B$4,MATCH(#REF!,stattunnel!$A:$A,0)-1,-1+COLUMNS(stattunnel!$A:T)),"")</f>
        <v/>
      </c>
      <c r="Z2" s="53" t="str">
        <f ca="1">IFERROR(OFFSET(stattunnel!$B$4,MATCH(#REF!,stattunnel!$A:$A,0)-1,-1+COLUMNS(stattunnel!$A:U)),"")</f>
        <v/>
      </c>
      <c r="AA2" s="53" t="str">
        <f ca="1">IFERROR(OFFSET(stattunnel!$B$4,MATCH(#REF!,stattunnel!$A:$A,0)-1,-1+COLUMNS(stattunnel!$A:V)),"")</f>
        <v/>
      </c>
      <c r="AB2" s="53" t="str">
        <f ca="1">IFERROR(OFFSET(stattunnel!$B$4,MATCH(#REF!,stattunnel!$A:$A,0)-1,-1+COLUMNS(stattunnel!$A:W)),"")</f>
        <v/>
      </c>
      <c r="AC2" s="53" t="str">
        <f ca="1">IFERROR(OFFSET(stattunnel!$B$4,MATCH(#REF!,stattunnel!$A:$A,0)-1,-1+COLUMNS(stattunnel!$A:X)),"")</f>
        <v/>
      </c>
      <c r="AD2" s="53" t="str">
        <f ca="1">IFERROR(OFFSET(stattunnel!$B$4,MATCH(#REF!,stattunnel!$A:$A,0)-1,-1+COLUMNS(stattunnel!$A:Y)),"")</f>
        <v/>
      </c>
      <c r="AE2" s="53" t="str">
        <f ca="1">IFERROR(OFFSET(stattunnel!$B$4,MATCH(#REF!,stattunnel!$A:$A,0)-1,-1+COLUMNS(stattunnel!$A:Z)),"")</f>
        <v/>
      </c>
      <c r="AF2" s="53" t="str">
        <f ca="1">IFERROR(OFFSET(stattunnel!$B$4,MATCH(#REF!,stattunnel!$A:$A,0)-1,-1+COLUMNS(stattunnel!$A:AA)),"")</f>
        <v/>
      </c>
      <c r="AG2" s="53" t="str">
        <f ca="1">IFERROR(OFFSET(stattunnel!$B$4,MATCH(#REF!,stattunnel!$A:$A,0)-1,-1+COLUMNS(stattunnel!$A:AB)),"")</f>
        <v/>
      </c>
      <c r="AH2" s="53" t="str">
        <f ca="1">IFERROR(OFFSET(stattunnel!$B$4,MATCH(#REF!,stattunnel!$A:$A,0)-1,-1+COLUMNS(stattunnel!$A:AC)),"")</f>
        <v/>
      </c>
      <c r="AI2" s="53" t="str">
        <f ca="1">IFERROR(OFFSET(stattunnel!$B$4,MATCH(#REF!,stattunnel!$A:$A,0)-1,-1+COLUMNS(stattunnel!$A:AD)),"")</f>
        <v/>
      </c>
      <c r="AJ2" s="53" t="str">
        <f ca="1">IFERROR(OFFSET(stattunnel!$B$4,MATCH(#REF!,stattunnel!$A:$A,0)-1,-1+COLUMNS(stattunnel!$A:AE)),"")</f>
        <v/>
      </c>
      <c r="AK2" s="53" t="str">
        <f ca="1">IFERROR(OFFSET(stattunnel!$B$4,MATCH(#REF!,stattunnel!$A:$A,0)-1,-1+COLUMNS(stattunnel!$A:AF)),"")</f>
        <v/>
      </c>
      <c r="AL2" s="53" t="str">
        <f ca="1">IFERROR(OFFSET(stattunnel!$B$4,MATCH(#REF!,stattunnel!$A:$A,0)-1,-1+COLUMNS(stattunnel!$A:AG)),"")</f>
        <v/>
      </c>
      <c r="AM2" s="53" t="str">
        <f ca="1">IFERROR(OFFSET(stattunnel!$B$4,MATCH(#REF!,stattunnel!$A:$A,0)-1,-1+COLUMNS(stattunnel!$A:AH)),"")</f>
        <v/>
      </c>
      <c r="AN2" s="53" t="str">
        <f ca="1">IFERROR(OFFSET(stattunnel!$B$4,MATCH(#REF!,stattunnel!$A:$A,0)-1,-1+COLUMNS(stattunnel!$A:AI)),"")</f>
        <v/>
      </c>
      <c r="AO2" s="53" t="str">
        <f ca="1">IFERROR(OFFSET(stattunnel!$B$4,MATCH(#REF!,stattunnel!$A:$A,0)-1,-1+COLUMNS(stattunnel!$A:AJ)),"")</f>
        <v/>
      </c>
      <c r="AP2" s="53" t="str">
        <f ca="1">IFERROR(OFFSET(stattunnel!$B$4,MATCH(#REF!,stattunnel!$A:$A,0)-1,-1+COLUMNS(stattunnel!$A:AK)),"")</f>
        <v/>
      </c>
      <c r="AQ2" s="53" t="str">
        <f ca="1">IFERROR(OFFSET(stattunnel!$B$4,MATCH(#REF!,stattunnel!$A:$A,0)-1,-1+COLUMNS(stattunnel!$A:AL)),"")</f>
        <v/>
      </c>
      <c r="AR2" s="53" t="str">
        <f ca="1">IFERROR(OFFSET(stattunnel!$B$4,MATCH(#REF!,stattunnel!$A:$A,0)-1,-1+COLUMNS(stattunnel!$A:AM)),"")</f>
        <v/>
      </c>
      <c r="AS2" s="53" t="str">
        <f ca="1">IFERROR(OFFSET(stattunnel!$B$4,MATCH(#REF!,stattunnel!$A:$A,0)-1,-1+COLUMNS(stattunnel!$A:AN)),"")</f>
        <v/>
      </c>
      <c r="AT2" s="53" t="str">
        <f ca="1">IFERROR(OFFSET(stattunnel!$B$4,MATCH(#REF!,stattunnel!$A:$A,0)-1,-1+COLUMNS(stattunnel!$A:AO)),"")</f>
        <v/>
      </c>
      <c r="AU2" s="53" t="str">
        <f ca="1">IFERROR(OFFSET(stattunnel!$B$4,MATCH(#REF!,stattunnel!$A:$A,0)-1,-1+COLUMNS(stattunnel!$A:AP)),"")</f>
        <v/>
      </c>
      <c r="AV2" s="53" t="str">
        <f ca="1">IFERROR(OFFSET(stattunnel!$B$4,MATCH(#REF!,stattunnel!$A:$A,0)-1,-1+COLUMNS(stattunnel!$A:AQ)),"")</f>
        <v/>
      </c>
      <c r="AW2" s="53" t="str">
        <f ca="1">IFERROR(OFFSET(stattunnel!$B$4,MATCH(#REF!,stattunnel!$A:$A,0)-1,-1+COLUMNS(stattunnel!$A:AR)),"")</f>
        <v/>
      </c>
      <c r="AX2" s="53" t="str">
        <f ca="1">IFERROR(OFFSET(stattunnel!$B$4,MATCH(#REF!,stattunnel!$A:$A,0)-1,-1+COLUMNS(stattunnel!$A:AS)),"")</f>
        <v/>
      </c>
      <c r="AY2" s="53" t="str">
        <f ca="1">IFERROR(OFFSET(stattunnel!$B$4,MATCH(#REF!,stattunnel!$A:$A,0)-1,-1+COLUMNS(stattunnel!$A:AT)),"")</f>
        <v/>
      </c>
      <c r="AZ2" s="53" t="str">
        <f ca="1">IFERROR(OFFSET(stattunnel!$B$4,MATCH(#REF!,stattunnel!$A:$A,0)-1,-1+COLUMNS(stattunnel!$A:AU)),"")</f>
        <v/>
      </c>
      <c r="BA2" s="53" t="str">
        <f ca="1">IFERROR(OFFSET(stattunnel!$B$4,MATCH(#REF!,stattunnel!$A:$A,0)-1,-1+COLUMNS(stattunnel!$A:AV)),"")</f>
        <v/>
      </c>
      <c r="BB2" s="53" t="str">
        <f ca="1">IFERROR(OFFSET(stattunnel!$B$4,MATCH(#REF!,stattunnel!$A:$A,0)-1,-1+COLUMNS(stattunnel!$A:AW)),"")</f>
        <v/>
      </c>
      <c r="BC2" s="53" t="str">
        <f ca="1">IFERROR(OFFSET(stattunnel!$B$4,MATCH(#REF!,stattunnel!$A:$A,0)-1,-1+COLUMNS(stattunnel!$A:AX)),"")</f>
        <v/>
      </c>
      <c r="BD2" s="53" t="str">
        <f ca="1">IFERROR(OFFSET(stattunnel!$B$4,MATCH(#REF!,stattunnel!$A:$A,0)-1,-1+COLUMNS(stattunnel!$A:AY)),"")</f>
        <v/>
      </c>
      <c r="BE2" s="53" t="str">
        <f ca="1">IFERROR(OFFSET(stattunnel!$B$4,MATCH(#REF!,stattunnel!$A:$A,0)-1,-1+COLUMNS(stattunnel!$A:AZ)),"")</f>
        <v/>
      </c>
      <c r="BF2" s="53" t="str">
        <f ca="1">IFERROR(OFFSET(stattunnel!$B$4,MATCH(#REF!,stattunnel!$A:$A,0)-1,-1+COLUMNS(stattunnel!$A:BA)),"")</f>
        <v/>
      </c>
      <c r="BG2" s="53" t="str">
        <f ca="1">IFERROR(OFFSET(stattunnel!$B$4,MATCH(#REF!,stattunnel!$A:$A,0)-1,-1+COLUMNS(stattunnel!$A:BB)),"")</f>
        <v/>
      </c>
      <c r="BH2" s="53" t="str">
        <f ca="1">IFERROR(OFFSET(stattunnel!$B$4,MATCH(#REF!,stattunnel!$A:$A,0)-1,-1+COLUMNS(stattunnel!$A:BC)),"")</f>
        <v/>
      </c>
      <c r="BI2" s="53" t="str">
        <f ca="1">IFERROR(OFFSET(stattunnel!$B$4,MATCH(#REF!,stattunnel!$A:$A,0)-1,-1+COLUMNS(stattunnel!$A:BD)),"")</f>
        <v/>
      </c>
      <c r="BJ2" s="53" t="str">
        <f ca="1">IFERROR(OFFSET(stattunnel!$B$4,MATCH(#REF!,stattunnel!$A:$A,0)-1,-1+COLUMNS(stattunnel!$A:BE)),"")</f>
        <v/>
      </c>
      <c r="BK2" s="53" t="str">
        <f ca="1">IFERROR(OFFSET(stattunnel!$B$4,MATCH(#REF!,stattunnel!$A:$A,0)-1,-1+COLUMNS(stattunnel!$A:BF)),"")</f>
        <v/>
      </c>
      <c r="BL2" s="53" t="str">
        <f ca="1">IFERROR(OFFSET(stattunnel!$B$4,MATCH(#REF!,stattunnel!$A:$A,0)-1,-1+COLUMNS(stattunnel!$A:BG)),"")</f>
        <v/>
      </c>
      <c r="BM2" s="53" t="str">
        <f ca="1">IFERROR(OFFSET(stattunnel!$B$4,MATCH(#REF!,stattunnel!$A:$A,0)-1,-1+COLUMNS(stattunnel!$A:BH)),"")</f>
        <v/>
      </c>
      <c r="BN2" s="53" t="str">
        <f ca="1">IFERROR(OFFSET(stattunnel!$B$4,MATCH(#REF!,stattunnel!$A:$A,0)-1,-1+COLUMNS(stattunnel!$A:BI)),"")</f>
        <v/>
      </c>
      <c r="BO2" s="53" t="str">
        <f ca="1">IFERROR(OFFSET(stattunnel!$B$4,MATCH(#REF!,stattunnel!$A:$A,0)-1,-1+COLUMNS(stattunnel!$A:BJ)),"")</f>
        <v/>
      </c>
      <c r="BP2" s="53" t="str">
        <f ca="1">IFERROR(OFFSET(stattunnel!$B$4,MATCH(#REF!,stattunnel!$A:$A,0)-1,-1+COLUMNS(stattunnel!$A:BK)),"")</f>
        <v/>
      </c>
      <c r="BQ2" s="53" t="str">
        <f ca="1">IFERROR(OFFSET(stattunnel!$B$4,MATCH(#REF!,stattunnel!$A:$A,0)-1,-1+COLUMNS(stattunnel!$A:BL)),"")</f>
        <v/>
      </c>
      <c r="BR2" s="53" t="str">
        <f ca="1">IFERROR(OFFSET(stattunnel!$B$4,MATCH(#REF!,stattunnel!$A:$A,0)-1,-1+COLUMNS(stattunnel!$A:BM)),"")</f>
        <v/>
      </c>
      <c r="BS2" s="53" t="str">
        <f ca="1">IFERROR(OFFSET(stattunnel!$B$4,MATCH(#REF!,stattunnel!$A:$A,0)-1,-1+COLUMNS(stattunnel!$A:BN)),"")</f>
        <v/>
      </c>
    </row>
    <row r="3" spans="1:71" ht="15.75" thickBot="1" x14ac:dyDescent="0.3">
      <c r="G3" t="e">
        <f ca="1">IF(OFFSET($CC$1,MATCH(#REF!,stattunnel!$A:$A,0)-1,-80+COLUMNS($A:B))="","",OFFSET($CC$1,MATCH(#REF!,stattunnel!$A:$A,0)-1,-80+COLUMNS($A:B)))</f>
        <v>#REF!</v>
      </c>
    </row>
    <row r="4" spans="1:71" ht="15.75" thickBot="1" x14ac:dyDescent="0.3">
      <c r="C4" s="104" t="s">
        <v>66</v>
      </c>
      <c r="D4" s="105"/>
      <c r="E4" s="105"/>
      <c r="F4" s="71" t="e">
        <f ca="1">F5/7</f>
        <v>#REF!</v>
      </c>
      <c r="G4" s="72" t="e">
        <f t="shared" ref="G4:L4" ca="1" si="0">G5/7</f>
        <v>#REF!</v>
      </c>
      <c r="H4" s="72" t="e">
        <f t="shared" ca="1" si="0"/>
        <v>#REF!</v>
      </c>
      <c r="I4" s="72" t="e">
        <f t="shared" ca="1" si="0"/>
        <v>#REF!</v>
      </c>
      <c r="J4" s="72" t="e">
        <f t="shared" ca="1" si="0"/>
        <v>#REF!</v>
      </c>
      <c r="K4" s="72" t="e">
        <f t="shared" ca="1" si="0"/>
        <v>#REF!</v>
      </c>
      <c r="L4" s="73" t="e">
        <f t="shared" ca="1" si="0"/>
        <v>#REF!</v>
      </c>
      <c r="N4" t="s">
        <v>60</v>
      </c>
      <c r="O4" s="56" t="s">
        <v>61</v>
      </c>
      <c r="R4" s="44">
        <f ca="1">(SUM(F1:BS1)/24)</f>
        <v>0</v>
      </c>
      <c r="S4" s="62"/>
    </row>
    <row r="5" spans="1:71" ht="15.75" thickBot="1" x14ac:dyDescent="0.3">
      <c r="C5" s="104" t="s">
        <v>62</v>
      </c>
      <c r="D5" s="105"/>
      <c r="E5" s="105"/>
      <c r="F5" s="68" t="e">
        <f ca="1">SUM(OFFSET(stattunnel!$A$4,MATCH(F7,stattunnel!$A:$A,0)-2,1,1,66))</f>
        <v>#REF!</v>
      </c>
      <c r="G5" s="69" t="e">
        <f ca="1">SUM(OFFSET(stattunnel!$A$4,MATCH(G7,stattunnel!$A:$A,0)-2,1,1,66))</f>
        <v>#REF!</v>
      </c>
      <c r="H5" s="69" t="e">
        <f ca="1">SUM(OFFSET(stattunnel!$A$4,MATCH(H7,stattunnel!$A:$A,0)-2,1,1,66))</f>
        <v>#REF!</v>
      </c>
      <c r="I5" s="69" t="e">
        <f ca="1">SUM(OFFSET(stattunnel!$A$4,MATCH(I7,stattunnel!$A:$A,0)-2,1,1,66))</f>
        <v>#REF!</v>
      </c>
      <c r="J5" s="69" t="e">
        <f ca="1">SUM(OFFSET(stattunnel!$A$4,MATCH(J7,stattunnel!$A:$A,0)-2,1,1,66))</f>
        <v>#REF!</v>
      </c>
      <c r="K5" s="69" t="e">
        <f ca="1">SUM(OFFSET(stattunnel!$A$4,MATCH(K7,stattunnel!$A:$A,0)-2,1,1,66))</f>
        <v>#REF!</v>
      </c>
      <c r="L5" s="70" t="e">
        <f ca="1">SUM(OFFSET(stattunnel!$A$4,MATCH(L7,stattunnel!$A:$A,0)-2,1,1,66))</f>
        <v>#REF!</v>
      </c>
      <c r="N5" s="23" t="e">
        <f ca="1">SUM(F5:L5)</f>
        <v>#REF!</v>
      </c>
      <c r="O5" s="23" t="e">
        <f ca="1">N5/7</f>
        <v>#REF!</v>
      </c>
    </row>
    <row r="6" spans="1:71" ht="15.75" thickBot="1" x14ac:dyDescent="0.3">
      <c r="A6" s="15" t="s">
        <v>2</v>
      </c>
      <c r="C6" s="104" t="s">
        <v>65</v>
      </c>
      <c r="D6" s="105"/>
      <c r="E6" s="105"/>
      <c r="F6" s="20" t="e">
        <f ca="1">F5/24</f>
        <v>#REF!</v>
      </c>
      <c r="G6" s="66" t="e">
        <f t="shared" ref="G6:L6" ca="1" si="1">G5/24</f>
        <v>#REF!</v>
      </c>
      <c r="H6" s="66" t="e">
        <f t="shared" ca="1" si="1"/>
        <v>#REF!</v>
      </c>
      <c r="I6" s="66" t="e">
        <f t="shared" ca="1" si="1"/>
        <v>#REF!</v>
      </c>
      <c r="J6" s="66" t="e">
        <f t="shared" ca="1" si="1"/>
        <v>#REF!</v>
      </c>
      <c r="K6" s="66" t="e">
        <f t="shared" ca="1" si="1"/>
        <v>#REF!</v>
      </c>
      <c r="L6" s="67" t="e">
        <f t="shared" ca="1" si="1"/>
        <v>#REF!</v>
      </c>
      <c r="M6" s="65"/>
      <c r="O6" s="23" t="e">
        <f ca="1">SUM(F6:L6)</f>
        <v>#REF!</v>
      </c>
      <c r="T6" s="61" t="s">
        <v>59</v>
      </c>
    </row>
    <row r="7" spans="1:71" ht="15.75" thickBot="1" x14ac:dyDescent="0.3">
      <c r="A7" s="15" t="s">
        <v>3</v>
      </c>
      <c r="C7" s="104" t="s">
        <v>54</v>
      </c>
      <c r="D7" s="105"/>
      <c r="E7" s="105"/>
      <c r="F7" s="18" t="e">
        <f>7*(MID(#REF!,9,2)*1)+DATE(2019,1,3)-WEEKDAY(DATE(année,1,4))+2-7</f>
        <v>#REF!</v>
      </c>
      <c r="G7" s="17" t="e">
        <f t="shared" ref="G7:L7" si="2">F7+1</f>
        <v>#REF!</v>
      </c>
      <c r="H7" s="17" t="e">
        <f t="shared" si="2"/>
        <v>#REF!</v>
      </c>
      <c r="I7" s="17" t="e">
        <f t="shared" si="2"/>
        <v>#REF!</v>
      </c>
      <c r="J7" s="17" t="e">
        <f t="shared" si="2"/>
        <v>#REF!</v>
      </c>
      <c r="K7" s="17" t="e">
        <f t="shared" si="2"/>
        <v>#REF!</v>
      </c>
      <c r="L7" s="19" t="e">
        <f t="shared" si="2"/>
        <v>#REF!</v>
      </c>
    </row>
    <row r="8" spans="1:71" x14ac:dyDescent="0.25">
      <c r="A8" s="15" t="s">
        <v>4</v>
      </c>
    </row>
    <row r="9" spans="1:71" ht="15.75" thickBot="1" x14ac:dyDescent="0.3">
      <c r="A9" s="15" t="s">
        <v>5</v>
      </c>
    </row>
    <row r="10" spans="1:71" ht="15.75" thickBot="1" x14ac:dyDescent="0.3">
      <c r="A10" s="15" t="s">
        <v>6</v>
      </c>
      <c r="C10" s="106" t="s">
        <v>55</v>
      </c>
      <c r="D10" s="107"/>
      <c r="E10" s="108"/>
      <c r="F10" s="24">
        <v>43466</v>
      </c>
      <c r="G10" s="25">
        <v>43497</v>
      </c>
      <c r="H10" s="24">
        <v>43525</v>
      </c>
      <c r="I10" s="25">
        <v>43556</v>
      </c>
      <c r="J10" s="26">
        <v>43586</v>
      </c>
      <c r="K10" s="27">
        <v>43617</v>
      </c>
      <c r="L10" s="24">
        <v>43647</v>
      </c>
      <c r="M10" s="27">
        <v>43678</v>
      </c>
      <c r="N10" s="26">
        <v>43709</v>
      </c>
      <c r="O10" s="27">
        <v>43739</v>
      </c>
      <c r="P10" s="26">
        <v>43770</v>
      </c>
      <c r="Q10" s="27">
        <v>43800</v>
      </c>
      <c r="S10" s="115" t="s">
        <v>56</v>
      </c>
      <c r="T10" s="116"/>
    </row>
    <row r="11" spans="1:71" ht="15.75" thickBot="1" x14ac:dyDescent="0.3">
      <c r="A11" s="15" t="s">
        <v>7</v>
      </c>
      <c r="C11" s="106" t="s">
        <v>58</v>
      </c>
      <c r="D11" s="109"/>
      <c r="E11" s="110"/>
      <c r="F11" s="22">
        <f ca="1">(INDIRECT("AL"&amp;15+(COLUMNS($A:A)*2)))/DAY(DATE(YEAR(F$10),MONTH(F$10)+1,0))</f>
        <v>167.12903225806451</v>
      </c>
      <c r="G11" s="22">
        <f ca="1">(INDIRECT("AL"&amp;15+(COLUMNS($A:B)*2)))/DAY(DATE(YEAR(G$10),MONTH(G$10)+1,0))</f>
        <v>37.642857142857146</v>
      </c>
      <c r="H11" s="22">
        <f ca="1">(INDIRECT("AL"&amp;15+(COLUMNS($A:C)*2)))/DAY(DATE(YEAR(H$10),MONTH(H$10)+1,0))</f>
        <v>0</v>
      </c>
      <c r="I11" s="22">
        <f ca="1">(INDIRECT("AL"&amp;15+(COLUMNS($A:D)*2)))/DAY(DATE(YEAR(I$10),MONTH(I$10)+1,0))</f>
        <v>0</v>
      </c>
      <c r="J11" s="22">
        <f ca="1">(INDIRECT("AL"&amp;15+(COLUMNS($A:E)*2)))/DAY(DATE(YEAR(J$10),MONTH(J$10)+1,0))</f>
        <v>0</v>
      </c>
      <c r="K11" s="22">
        <f ca="1">(INDIRECT("AL"&amp;15+(COLUMNS($A:F)*2)))/DAY(DATE(YEAR(K$10),MONTH(K$10)+1,0))</f>
        <v>0</v>
      </c>
      <c r="L11" s="22">
        <f ca="1">(INDIRECT("AL"&amp;15+(COLUMNS($A:G)*2)))/DAY(DATE(YEAR(L$10),MONTH(L$10)+1,0))</f>
        <v>0</v>
      </c>
      <c r="M11" s="22">
        <f ca="1">(INDIRECT("AL"&amp;15+(COLUMNS($A:H)*2)))/DAY(DATE(YEAR(M$10),MONTH(M$10)+1,0))</f>
        <v>0</v>
      </c>
      <c r="N11" s="22">
        <f ca="1">(INDIRECT("AL"&amp;15+(COLUMNS($A:I)*2)))/DAY(DATE(YEAR(N$10),MONTH(N$10)+1,0))</f>
        <v>0</v>
      </c>
      <c r="O11" s="22">
        <f ca="1">(INDIRECT("AL"&amp;15+(COLUMNS($A:J)*2)))/DAY(DATE(YEAR(O$10),MONTH(O$10)+1,0))</f>
        <v>0</v>
      </c>
      <c r="P11" s="22">
        <f ca="1">(INDIRECT("AL"&amp;15+(COLUMNS($A:K)*2)))/DAY(DATE(YEAR(P$10),MONTH(P$10)+1,0))</f>
        <v>0</v>
      </c>
      <c r="Q11" s="22">
        <f ca="1">(INDIRECT("AL"&amp;15+(COLUMNS($A:L)*2)))/DAY(DATE(YEAR(Q$10),MONTH(Q$10)+1,0))</f>
        <v>0</v>
      </c>
      <c r="R11" s="21"/>
      <c r="S11" s="117">
        <f ca="1">SUM(F11:Q11)</f>
        <v>204.77188940092165</v>
      </c>
      <c r="T11" s="118"/>
      <c r="U11" s="21"/>
      <c r="V11" s="21"/>
    </row>
    <row r="12" spans="1:71" ht="15.75" thickBot="1" x14ac:dyDescent="0.3">
      <c r="A12" s="15" t="s">
        <v>8</v>
      </c>
      <c r="C12" s="106" t="s">
        <v>64</v>
      </c>
      <c r="D12" s="109"/>
      <c r="E12" s="110"/>
      <c r="F12" s="22">
        <f ca="1">AK17</f>
        <v>740.14285714285711</v>
      </c>
      <c r="G12" s="75">
        <f ca="1">AK19</f>
        <v>150.57142857142858</v>
      </c>
      <c r="H12" s="75">
        <f ca="1">AK21</f>
        <v>0</v>
      </c>
      <c r="I12" s="75">
        <f ca="1">AK23</f>
        <v>0</v>
      </c>
      <c r="J12" s="75">
        <f ca="1">AK25</f>
        <v>0</v>
      </c>
      <c r="K12" s="75">
        <f ca="1">AK27</f>
        <v>0</v>
      </c>
      <c r="L12" s="75">
        <f ca="1">AK29</f>
        <v>0</v>
      </c>
      <c r="M12" s="75">
        <f ca="1">AK31</f>
        <v>0</v>
      </c>
      <c r="N12" s="75">
        <f ca="1">AK33</f>
        <v>0</v>
      </c>
      <c r="O12" s="75">
        <f ca="1">AK35</f>
        <v>0</v>
      </c>
      <c r="P12" s="75">
        <f ca="1">AK37</f>
        <v>0</v>
      </c>
      <c r="Q12" s="75">
        <f ca="1">AK39</f>
        <v>0</v>
      </c>
    </row>
    <row r="13" spans="1:71" x14ac:dyDescent="0.25">
      <c r="A13" s="15" t="s">
        <v>9</v>
      </c>
    </row>
    <row r="14" spans="1:71" x14ac:dyDescent="0.25">
      <c r="A14" s="15" t="s">
        <v>10</v>
      </c>
    </row>
    <row r="15" spans="1:71" ht="15.75" thickBot="1" x14ac:dyDescent="0.3">
      <c r="A15" s="15" t="s">
        <v>11</v>
      </c>
      <c r="D15" s="97" t="s">
        <v>55</v>
      </c>
      <c r="E15" s="97"/>
    </row>
    <row r="16" spans="1:71" ht="15.75" thickBot="1" x14ac:dyDescent="0.3">
      <c r="A16" s="15" t="s">
        <v>12</v>
      </c>
      <c r="B16" s="64">
        <v>2018</v>
      </c>
      <c r="D16" s="125">
        <v>43466</v>
      </c>
      <c r="E16" s="126"/>
      <c r="F16" s="45">
        <v>43466</v>
      </c>
      <c r="G16" s="43">
        <v>43467</v>
      </c>
      <c r="H16" s="45">
        <v>43468</v>
      </c>
      <c r="I16" s="43">
        <v>43469</v>
      </c>
      <c r="J16" s="45">
        <v>43470</v>
      </c>
      <c r="K16" s="43">
        <v>43471</v>
      </c>
      <c r="L16" s="45">
        <v>43472</v>
      </c>
      <c r="M16" s="43">
        <v>43473</v>
      </c>
      <c r="N16" s="45">
        <v>43474</v>
      </c>
      <c r="O16" s="43">
        <v>43475</v>
      </c>
      <c r="P16" s="45">
        <v>43476</v>
      </c>
      <c r="Q16" s="43">
        <v>43477</v>
      </c>
      <c r="R16" s="45">
        <v>43478</v>
      </c>
      <c r="S16" s="43">
        <v>43479</v>
      </c>
      <c r="T16" s="45">
        <v>43480</v>
      </c>
      <c r="U16" s="43">
        <v>43481</v>
      </c>
      <c r="V16" s="45">
        <v>43482</v>
      </c>
      <c r="W16" s="43">
        <v>43483</v>
      </c>
      <c r="X16" s="45">
        <v>43484</v>
      </c>
      <c r="Y16" s="43">
        <v>43485</v>
      </c>
      <c r="Z16" s="45">
        <v>43486</v>
      </c>
      <c r="AA16" s="43">
        <v>43487</v>
      </c>
      <c r="AB16" s="45">
        <v>43488</v>
      </c>
      <c r="AC16" s="43">
        <v>43489</v>
      </c>
      <c r="AD16" s="45">
        <v>43490</v>
      </c>
      <c r="AE16" s="43">
        <v>43491</v>
      </c>
      <c r="AF16" s="45">
        <v>43492</v>
      </c>
      <c r="AG16" s="43">
        <v>43493</v>
      </c>
      <c r="AH16" s="45">
        <v>43494</v>
      </c>
      <c r="AI16" s="43">
        <v>43495</v>
      </c>
      <c r="AJ16" s="45">
        <v>43496</v>
      </c>
      <c r="AK16" t="s">
        <v>63</v>
      </c>
      <c r="AL16" t="s">
        <v>57</v>
      </c>
    </row>
    <row r="17" spans="1:38" ht="15.75" thickBot="1" x14ac:dyDescent="0.3">
      <c r="A17" s="15" t="s">
        <v>13</v>
      </c>
      <c r="B17" s="64">
        <v>2019</v>
      </c>
      <c r="D17" s="100"/>
      <c r="E17" s="101"/>
      <c r="F17" s="54">
        <f ca="1">SUM(OFFSET(stattunnel!$B$3,IFERROR(MATCH(Bd!F16,stattunnel!$A$4:$A$732,0),0),0,1,66))</f>
        <v>0</v>
      </c>
      <c r="G17" s="54">
        <f ca="1">SUM(OFFSET(stattunnel!$B$3,IFERROR(MATCH(Bd!G16,stattunnel!$A$4:$A$732,0),0),0,1,66))</f>
        <v>18</v>
      </c>
      <c r="H17" s="54">
        <f ca="1">SUM(OFFSET(stattunnel!$B$3,IFERROR(MATCH(Bd!H16,stattunnel!$A$4:$A$732,0),0),0,1,66))</f>
        <v>2</v>
      </c>
      <c r="I17" s="54">
        <f ca="1">SUM(OFFSET(stattunnel!$B$3,IFERROR(MATCH(Bd!I16,stattunnel!$A$4:$A$732,0),0),0,1,66))</f>
        <v>8</v>
      </c>
      <c r="J17" s="54">
        <f ca="1">SUM(OFFSET(stattunnel!$B$3,IFERROR(MATCH(Bd!J16,stattunnel!$A$4:$A$732,0),0),0,1,66))</f>
        <v>0</v>
      </c>
      <c r="K17" s="54">
        <f ca="1">SUM(OFFSET(stattunnel!$B$3,IFERROR(MATCH(Bd!K16,stattunnel!$A$4:$A$732,0),0),0,1,66))</f>
        <v>0</v>
      </c>
      <c r="L17" s="54">
        <f ca="1">SUM(OFFSET(stattunnel!$B$3,IFERROR(MATCH(Bd!L16,stattunnel!$A$4:$A$732,0),0),0,1,66))</f>
        <v>10</v>
      </c>
      <c r="M17" s="54">
        <f ca="1">SUM(OFFSET(stattunnel!$B$3,IFERROR(MATCH(Bd!M16,stattunnel!$A$4:$A$732,0),0),0,1,66))</f>
        <v>273</v>
      </c>
      <c r="N17" s="54">
        <f ca="1">SUM(OFFSET(stattunnel!$B$3,IFERROR(MATCH(Bd!N16,stattunnel!$A$4:$A$732,0),0),0,1,66))</f>
        <v>424</v>
      </c>
      <c r="O17" s="54">
        <f ca="1">SUM(OFFSET(stattunnel!$B$3,IFERROR(MATCH(Bd!O16,stattunnel!$A$4:$A$732,0),0),0,1,66))</f>
        <v>225</v>
      </c>
      <c r="P17" s="54">
        <f ca="1">SUM(OFFSET(stattunnel!$B$3,IFERROR(MATCH(Bd!P16,stattunnel!$A$4:$A$732,0),0),0,1,66))</f>
        <v>139</v>
      </c>
      <c r="Q17" s="54">
        <f ca="1">SUM(OFFSET(stattunnel!$B$3,IFERROR(MATCH(Bd!Q16,stattunnel!$A$4:$A$732,0),0),0,1,66))</f>
        <v>3</v>
      </c>
      <c r="R17" s="54">
        <f ca="1">SUM(OFFSET(stattunnel!$B$3,IFERROR(MATCH(Bd!R16,stattunnel!$A$4:$A$732,0),0),0,1,66))</f>
        <v>0</v>
      </c>
      <c r="S17" s="54">
        <f ca="1">SUM(OFFSET(stattunnel!$B$3,IFERROR(MATCH(Bd!S16,stattunnel!$A$4:$A$732,0),0),0,1,66))</f>
        <v>228</v>
      </c>
      <c r="T17" s="54">
        <f ca="1">SUM(OFFSET(stattunnel!$B$3,IFERROR(MATCH(Bd!T16,stattunnel!$A$4:$A$732,0),0),0,1,66))</f>
        <v>204</v>
      </c>
      <c r="U17" s="54">
        <f ca="1">SUM(OFFSET(stattunnel!$B$3,IFERROR(MATCH(Bd!U16,stattunnel!$A$4:$A$732,0),0),0,1,66))</f>
        <v>369</v>
      </c>
      <c r="V17" s="54">
        <f ca="1">SUM(OFFSET(stattunnel!$B$3,IFERROR(MATCH(Bd!V16,stattunnel!$A$4:$A$732,0),0),0,1,66))</f>
        <v>401</v>
      </c>
      <c r="W17" s="54">
        <f ca="1">SUM(OFFSET(stattunnel!$B$3,IFERROR(MATCH(Bd!W16,stattunnel!$A$4:$A$732,0),0),0,1,66))</f>
        <v>180</v>
      </c>
      <c r="X17" s="54">
        <f ca="1">SUM(OFFSET(stattunnel!$B$3,IFERROR(MATCH(Bd!X16,stattunnel!$A$4:$A$732,0),0),0,1,66))</f>
        <v>32</v>
      </c>
      <c r="Y17" s="54">
        <f ca="1">SUM(OFFSET(stattunnel!$B$3,IFERROR(MATCH(Bd!Y16,stattunnel!$A$4:$A$732,0),0),0,1,66))</f>
        <v>0</v>
      </c>
      <c r="Z17" s="54">
        <f ca="1">SUM(OFFSET(stattunnel!$B$3,IFERROR(MATCH(Bd!Z16,stattunnel!$A$4:$A$732,0),0),0,1,66))</f>
        <v>611</v>
      </c>
      <c r="AA17" s="54">
        <f ca="1">SUM(OFFSET(stattunnel!$B$3,IFERROR(MATCH(Bd!AA16,stattunnel!$A$4:$A$732,0),0),0,1,66))</f>
        <v>193</v>
      </c>
      <c r="AB17" s="54">
        <f ca="1">SUM(OFFSET(stattunnel!$B$3,IFERROR(MATCH(Bd!AB16,stattunnel!$A$4:$A$732,0),0),0,1,66))</f>
        <v>121</v>
      </c>
      <c r="AC17" s="54">
        <f ca="1">SUM(OFFSET(stattunnel!$B$3,IFERROR(MATCH(Bd!AC16,stattunnel!$A$4:$A$732,0),0),0,1,66))</f>
        <v>187</v>
      </c>
      <c r="AD17" s="54">
        <f ca="1">SUM(OFFSET(stattunnel!$B$3,IFERROR(MATCH(Bd!AD16,stattunnel!$A$4:$A$732,0),0),0,1,66))</f>
        <v>301</v>
      </c>
      <c r="AE17" s="54">
        <f ca="1">SUM(OFFSET(stattunnel!$B$3,IFERROR(MATCH(Bd!AE16,stattunnel!$A$4:$A$732,0),0),0,1,66))</f>
        <v>18</v>
      </c>
      <c r="AF17" s="54">
        <f ca="1">SUM(OFFSET(stattunnel!$B$3,IFERROR(MATCH(Bd!AF16,stattunnel!$A$4:$A$732,0),0),0,1,66))</f>
        <v>0</v>
      </c>
      <c r="AG17" s="54">
        <f ca="1">SUM(OFFSET(stattunnel!$B$3,IFERROR(MATCH(Bd!AG16,stattunnel!$A$4:$A$732,0),0),0,1,66))</f>
        <v>209</v>
      </c>
      <c r="AH17" s="54">
        <f ca="1">SUM(OFFSET(stattunnel!$B$3,IFERROR(MATCH(Bd!AH16,stattunnel!$A$4:$A$732,0),0),0,1,66))</f>
        <v>393</v>
      </c>
      <c r="AI17" s="54">
        <f ca="1">SUM(OFFSET(stattunnel!$B$3,IFERROR(MATCH(Bd!AI16,stattunnel!$A$4:$A$732,0),0),0,1,66))</f>
        <v>422</v>
      </c>
      <c r="AJ17" s="54">
        <f ca="1">SUM(OFFSET(stattunnel!$B$3,IFERROR(MATCH(Bd!AJ16,stattunnel!$A$4:$A$732,0),0),0,1,66))</f>
        <v>210</v>
      </c>
      <c r="AK17" s="74">
        <f ca="1">AL17/7</f>
        <v>740.14285714285711</v>
      </c>
      <c r="AL17">
        <f ca="1">SUM(F17:AJ17)</f>
        <v>5181</v>
      </c>
    </row>
    <row r="18" spans="1:38" ht="15.75" thickBot="1" x14ac:dyDescent="0.3">
      <c r="A18" s="15" t="s">
        <v>14</v>
      </c>
      <c r="B18" s="64">
        <v>2020</v>
      </c>
      <c r="D18" s="129">
        <v>43497</v>
      </c>
      <c r="E18" s="130"/>
      <c r="F18" s="28">
        <v>43497</v>
      </c>
      <c r="G18" s="28">
        <v>43498</v>
      </c>
      <c r="H18" s="28">
        <v>43499</v>
      </c>
      <c r="I18" s="28">
        <v>43500</v>
      </c>
      <c r="J18" s="28">
        <v>43501</v>
      </c>
      <c r="K18" s="28">
        <v>43502</v>
      </c>
      <c r="L18" s="28">
        <v>43503</v>
      </c>
      <c r="M18" s="28">
        <v>43504</v>
      </c>
      <c r="N18" s="28">
        <v>43505</v>
      </c>
      <c r="O18" s="28">
        <v>43506</v>
      </c>
      <c r="P18" s="28">
        <v>43507</v>
      </c>
      <c r="Q18" s="28">
        <v>43508</v>
      </c>
      <c r="R18" s="28">
        <v>43509</v>
      </c>
      <c r="S18" s="28">
        <v>43510</v>
      </c>
      <c r="T18" s="28">
        <v>43511</v>
      </c>
      <c r="U18" s="28">
        <v>43512</v>
      </c>
      <c r="V18" s="28">
        <v>43513</v>
      </c>
      <c r="W18" s="28">
        <v>43514</v>
      </c>
      <c r="X18" s="28">
        <v>43515</v>
      </c>
      <c r="Y18" s="28">
        <v>43516</v>
      </c>
      <c r="Z18" s="28">
        <v>43517</v>
      </c>
      <c r="AA18" s="28">
        <v>43518</v>
      </c>
      <c r="AB18" s="28">
        <v>43519</v>
      </c>
      <c r="AC18" s="28">
        <v>43520</v>
      </c>
      <c r="AD18" s="28">
        <v>43521</v>
      </c>
      <c r="AE18" s="28">
        <v>43522</v>
      </c>
      <c r="AF18" s="28">
        <v>43523</v>
      </c>
      <c r="AG18" s="28">
        <v>43524</v>
      </c>
      <c r="AH18" s="29"/>
      <c r="AI18" s="29"/>
      <c r="AJ18" s="29"/>
      <c r="AK18" s="74"/>
    </row>
    <row r="19" spans="1:38" ht="15.75" thickBot="1" x14ac:dyDescent="0.3">
      <c r="A19" s="15" t="s">
        <v>15</v>
      </c>
      <c r="B19" s="64">
        <v>2021</v>
      </c>
      <c r="D19" s="99"/>
      <c r="E19" s="96"/>
      <c r="F19" s="54">
        <f ca="1">SUM(OFFSET(stattunnel!$B$3,IFERROR(MATCH(Bd!F18,stattunnel!$A$4:$A$732,0),0),0,1,66))</f>
        <v>61</v>
      </c>
      <c r="G19" s="54">
        <f ca="1">SUM(OFFSET(stattunnel!$B$3,IFERROR(MATCH(Bd!G18,stattunnel!$A$4:$A$732,0),0),0,1,66))</f>
        <v>0</v>
      </c>
      <c r="H19" s="54">
        <f ca="1">SUM(OFFSET(stattunnel!$B$3,IFERROR(MATCH(Bd!H18,stattunnel!$A$4:$A$732,0),0),0,1,66))</f>
        <v>0</v>
      </c>
      <c r="I19" s="54">
        <f ca="1">SUM(OFFSET(stattunnel!$B$3,IFERROR(MATCH(Bd!I18,stattunnel!$A$4:$A$732,0),0),0,1,66))</f>
        <v>10</v>
      </c>
      <c r="J19" s="54">
        <f ca="1">SUM(OFFSET(stattunnel!$B$3,IFERROR(MATCH(Bd!J18,stattunnel!$A$4:$A$732,0),0),0,1,66))</f>
        <v>144</v>
      </c>
      <c r="K19" s="54">
        <f ca="1">SUM(OFFSET(stattunnel!$B$3,IFERROR(MATCH(Bd!K18,stattunnel!$A$4:$A$732,0),0),0,1,66))</f>
        <v>216</v>
      </c>
      <c r="L19" s="54">
        <f ca="1">SUM(OFFSET(stattunnel!$B$3,IFERROR(MATCH(Bd!L18,stattunnel!$A$4:$A$732,0),0),0,1,66))</f>
        <v>444</v>
      </c>
      <c r="M19" s="54">
        <f ca="1">SUM(OFFSET(stattunnel!$B$3,IFERROR(MATCH(Bd!M18,stattunnel!$A$4:$A$732,0),0),0,1,66))</f>
        <v>179</v>
      </c>
      <c r="N19" s="54">
        <f ca="1">SUM(OFFSET(stattunnel!$B$3,IFERROR(MATCH(Bd!N18,stattunnel!$A$4:$A$732,0),0),0,1,66))</f>
        <v>0</v>
      </c>
      <c r="O19" s="54">
        <f ca="1">SUM(OFFSET(stattunnel!$B$3,IFERROR(MATCH(Bd!O18,stattunnel!$A$4:$A$732,0),0),0,1,66))</f>
        <v>0</v>
      </c>
      <c r="P19" s="54">
        <f ca="1">SUM(OFFSET(stattunnel!$B$3,IFERROR(MATCH(Bd!P18,stattunnel!$A$4:$A$732,0),0),0,1,66))</f>
        <v>0</v>
      </c>
      <c r="Q19" s="54">
        <f ca="1">SUM(OFFSET(stattunnel!$B$3,IFERROR(MATCH(Bd!Q18,stattunnel!$A$4:$A$732,0),0),0,1,66))</f>
        <v>0</v>
      </c>
      <c r="R19" s="54">
        <f ca="1">SUM(OFFSET(stattunnel!$B$3,IFERROR(MATCH(Bd!R18,stattunnel!$A$4:$A$732,0),0),0,1,66))</f>
        <v>0</v>
      </c>
      <c r="S19" s="54">
        <f ca="1">SUM(OFFSET(stattunnel!$B$3,IFERROR(MATCH(Bd!S18,stattunnel!$A$4:$A$732,0),0),0,1,66))</f>
        <v>0</v>
      </c>
      <c r="T19" s="54">
        <f ca="1">SUM(OFFSET(stattunnel!$B$3,IFERROR(MATCH(Bd!T18,stattunnel!$A$4:$A$732,0),0),0,1,66))</f>
        <v>0</v>
      </c>
      <c r="U19" s="54">
        <f ca="1">SUM(OFFSET(stattunnel!$B$3,IFERROR(MATCH(Bd!U18,stattunnel!$A$4:$A$732,0),0),0,1,66))</f>
        <v>0</v>
      </c>
      <c r="V19" s="54">
        <f ca="1">SUM(OFFSET(stattunnel!$B$3,IFERROR(MATCH(Bd!V18,stattunnel!$A$4:$A$732,0),0),0,1,66))</f>
        <v>0</v>
      </c>
      <c r="W19" s="54">
        <f ca="1">SUM(OFFSET(stattunnel!$B$3,IFERROR(MATCH(Bd!W18,stattunnel!$A$4:$A$732,0),0),0,1,66))</f>
        <v>0</v>
      </c>
      <c r="X19" s="54">
        <f ca="1">SUM(OFFSET(stattunnel!$B$3,IFERROR(MATCH(Bd!X18,stattunnel!$A$4:$A$732,0),0),0,1,66))</f>
        <v>0</v>
      </c>
      <c r="Y19" s="54">
        <f ca="1">SUM(OFFSET(stattunnel!$B$3,IFERROR(MATCH(Bd!Y18,stattunnel!$A$4:$A$732,0),0),0,1,66))</f>
        <v>0</v>
      </c>
      <c r="Z19" s="54">
        <f ca="1">SUM(OFFSET(stattunnel!$B$3,IFERROR(MATCH(Bd!Z18,stattunnel!$A$4:$A$732,0),0),0,1,66))</f>
        <v>0</v>
      </c>
      <c r="AA19" s="54">
        <f ca="1">SUM(OFFSET(stattunnel!$B$3,IFERROR(MATCH(Bd!AA18,stattunnel!$A$4:$A$732,0),0),0,1,66))</f>
        <v>0</v>
      </c>
      <c r="AB19" s="54">
        <f ca="1">SUM(OFFSET(stattunnel!$B$3,IFERROR(MATCH(Bd!AB18,stattunnel!$A$4:$A$732,0),0),0,1,66))</f>
        <v>0</v>
      </c>
      <c r="AC19" s="54">
        <f ca="1">SUM(OFFSET(stattunnel!$B$3,IFERROR(MATCH(Bd!AC18,stattunnel!$A$4:$A$732,0),0),0,1,66))</f>
        <v>0</v>
      </c>
      <c r="AD19" s="54">
        <f ca="1">SUM(OFFSET(stattunnel!$B$3,IFERROR(MATCH(Bd!AD18,stattunnel!$A$4:$A$732,0),0),0,1,66))</f>
        <v>0</v>
      </c>
      <c r="AE19" s="54">
        <f ca="1">SUM(OFFSET(stattunnel!$B$3,IFERROR(MATCH(Bd!AE18,stattunnel!$A$4:$A$732,0),0),0,1,66))</f>
        <v>0</v>
      </c>
      <c r="AF19" s="54">
        <f ca="1">SUM(OFFSET(stattunnel!$B$3,IFERROR(MATCH(Bd!AF18,stattunnel!$A$4:$A$732,0),0),0,1,66))</f>
        <v>0</v>
      </c>
      <c r="AG19" s="54">
        <f ca="1">SUM(OFFSET(stattunnel!$B$3,IFERROR(MATCH(Bd!AG18,stattunnel!$A$4:$A$732,0),0),0,1,66))</f>
        <v>0</v>
      </c>
      <c r="AH19" s="54"/>
      <c r="AI19" s="54"/>
      <c r="AJ19" s="54"/>
      <c r="AK19" s="74">
        <f ca="1">AL19/7</f>
        <v>150.57142857142858</v>
      </c>
      <c r="AL19">
        <f ca="1">SUM(F19:AJ19)</f>
        <v>1054</v>
      </c>
    </row>
    <row r="20" spans="1:38" ht="15.75" thickBot="1" x14ac:dyDescent="0.3">
      <c r="A20" s="15" t="s">
        <v>16</v>
      </c>
      <c r="B20" s="64">
        <v>2022</v>
      </c>
      <c r="D20" s="131">
        <v>43525</v>
      </c>
      <c r="E20" s="132"/>
      <c r="F20" s="30">
        <v>43525</v>
      </c>
      <c r="G20" s="30">
        <v>43526</v>
      </c>
      <c r="H20" s="30">
        <v>43527</v>
      </c>
      <c r="I20" s="30">
        <v>43528</v>
      </c>
      <c r="J20" s="30">
        <v>43529</v>
      </c>
      <c r="K20" s="30">
        <v>43530</v>
      </c>
      <c r="L20" s="30">
        <v>43531</v>
      </c>
      <c r="M20" s="30">
        <v>43532</v>
      </c>
      <c r="N20" s="30">
        <v>43533</v>
      </c>
      <c r="O20" s="30">
        <v>43534</v>
      </c>
      <c r="P20" s="30">
        <v>43535</v>
      </c>
      <c r="Q20" s="30">
        <v>43536</v>
      </c>
      <c r="R20" s="30">
        <v>43537</v>
      </c>
      <c r="S20" s="30">
        <v>43538</v>
      </c>
      <c r="T20" s="30">
        <v>43539</v>
      </c>
      <c r="U20" s="30">
        <v>43540</v>
      </c>
      <c r="V20" s="30">
        <v>43541</v>
      </c>
      <c r="W20" s="30">
        <v>43542</v>
      </c>
      <c r="X20" s="30">
        <v>43543</v>
      </c>
      <c r="Y20" s="30">
        <v>43544</v>
      </c>
      <c r="Z20" s="30">
        <v>43545</v>
      </c>
      <c r="AA20" s="30">
        <v>43546</v>
      </c>
      <c r="AB20" s="30">
        <v>43547</v>
      </c>
      <c r="AC20" s="30">
        <v>43548</v>
      </c>
      <c r="AD20" s="30">
        <v>43549</v>
      </c>
      <c r="AE20" s="30">
        <v>43550</v>
      </c>
      <c r="AF20" s="30">
        <v>43551</v>
      </c>
      <c r="AG20" s="30">
        <v>43552</v>
      </c>
      <c r="AH20" s="30">
        <v>43553</v>
      </c>
      <c r="AI20" s="30">
        <v>43554</v>
      </c>
      <c r="AJ20" s="30">
        <v>43555</v>
      </c>
      <c r="AK20" s="74"/>
    </row>
    <row r="21" spans="1:38" ht="15.75" thickBot="1" x14ac:dyDescent="0.3">
      <c r="A21" s="15" t="s">
        <v>17</v>
      </c>
      <c r="B21" s="64">
        <v>2023</v>
      </c>
      <c r="D21" s="100"/>
      <c r="E21" s="101"/>
      <c r="F21" s="54">
        <f ca="1">SUM(OFFSET(stattunnel!$B$3,IFERROR(MATCH(Bd!F20,stattunnel!$A$4:$A$732,0),0),0,1,66))</f>
        <v>0</v>
      </c>
      <c r="G21" s="54">
        <f ca="1">SUM(OFFSET(stattunnel!$B$3,IFERROR(MATCH(Bd!G20,stattunnel!$A$4:$A$732,0),0),0,1,66))</f>
        <v>0</v>
      </c>
      <c r="H21" s="54">
        <f ca="1">SUM(OFFSET(stattunnel!$B$3,IFERROR(MATCH(Bd!H20,stattunnel!$A$4:$A$732,0),0),0,1,66))</f>
        <v>0</v>
      </c>
      <c r="I21" s="54">
        <f ca="1">SUM(OFFSET(stattunnel!$B$3,IFERROR(MATCH(Bd!I20,stattunnel!$A$4:$A$732,0),0),0,1,66))</f>
        <v>0</v>
      </c>
      <c r="J21" s="54">
        <f ca="1">SUM(OFFSET(stattunnel!$B$3,IFERROR(MATCH(Bd!J20,stattunnel!$A$4:$A$732,0),0),0,1,66))</f>
        <v>0</v>
      </c>
      <c r="K21" s="54">
        <f ca="1">SUM(OFFSET(stattunnel!$B$3,IFERROR(MATCH(Bd!K20,stattunnel!$A$4:$A$732,0),0),0,1,66))</f>
        <v>0</v>
      </c>
      <c r="L21" s="54">
        <f ca="1">SUM(OFFSET(stattunnel!$B$3,IFERROR(MATCH(Bd!L20,stattunnel!$A$4:$A$732,0),0),0,1,66))</f>
        <v>0</v>
      </c>
      <c r="M21" s="54">
        <f ca="1">SUM(OFFSET(stattunnel!$B$3,IFERROR(MATCH(Bd!M20,stattunnel!$A$4:$A$732,0),0),0,1,66))</f>
        <v>0</v>
      </c>
      <c r="N21" s="54">
        <f ca="1">SUM(OFFSET(stattunnel!$B$3,IFERROR(MATCH(Bd!N20,stattunnel!$A$4:$A$732,0),0),0,1,66))</f>
        <v>0</v>
      </c>
      <c r="O21" s="54">
        <f ca="1">SUM(OFFSET(stattunnel!$B$3,IFERROR(MATCH(Bd!O20,stattunnel!$A$4:$A$732,0),0),0,1,66))</f>
        <v>0</v>
      </c>
      <c r="P21" s="54">
        <f ca="1">SUM(OFFSET(stattunnel!$B$3,IFERROR(MATCH(Bd!P20,stattunnel!$A$4:$A$732,0),0),0,1,66))</f>
        <v>0</v>
      </c>
      <c r="Q21" s="54">
        <f ca="1">SUM(OFFSET(stattunnel!$B$3,IFERROR(MATCH(Bd!Q20,stattunnel!$A$4:$A$732,0),0),0,1,66))</f>
        <v>0</v>
      </c>
      <c r="R21" s="54">
        <f ca="1">SUM(OFFSET(stattunnel!$B$3,IFERROR(MATCH(Bd!R20,stattunnel!$A$4:$A$732,0),0),0,1,66))</f>
        <v>0</v>
      </c>
      <c r="S21" s="54">
        <f ca="1">SUM(OFFSET(stattunnel!$B$3,IFERROR(MATCH(Bd!S20,stattunnel!$A$4:$A$732,0),0),0,1,66))</f>
        <v>0</v>
      </c>
      <c r="T21" s="54">
        <f ca="1">SUM(OFFSET(stattunnel!$B$3,IFERROR(MATCH(Bd!T20,stattunnel!$A$4:$A$732,0),0),0,1,66))</f>
        <v>0</v>
      </c>
      <c r="U21" s="54">
        <f ca="1">SUM(OFFSET(stattunnel!$B$3,IFERROR(MATCH(Bd!U20,stattunnel!$A$4:$A$732,0),0),0,1,66))</f>
        <v>0</v>
      </c>
      <c r="V21" s="54">
        <f ca="1">SUM(OFFSET(stattunnel!$B$3,IFERROR(MATCH(Bd!V20,stattunnel!$A$4:$A$732,0),0),0,1,66))</f>
        <v>0</v>
      </c>
      <c r="W21" s="54">
        <f ca="1">SUM(OFFSET(stattunnel!$B$3,IFERROR(MATCH(Bd!W20,stattunnel!$A$4:$A$732,0),0),0,1,66))</f>
        <v>0</v>
      </c>
      <c r="X21" s="54">
        <f ca="1">SUM(OFFSET(stattunnel!$B$3,IFERROR(MATCH(Bd!X20,stattunnel!$A$4:$A$732,0),0),0,1,66))</f>
        <v>0</v>
      </c>
      <c r="Y21" s="54">
        <f ca="1">SUM(OFFSET(stattunnel!$B$3,IFERROR(MATCH(Bd!Y20,stattunnel!$A$4:$A$732,0),0),0,1,66))</f>
        <v>0</v>
      </c>
      <c r="Z21" s="54">
        <f ca="1">SUM(OFFSET(stattunnel!$B$3,IFERROR(MATCH(Bd!Z20,stattunnel!$A$4:$A$732,0),0),0,1,66))</f>
        <v>0</v>
      </c>
      <c r="AA21" s="54">
        <f ca="1">SUM(OFFSET(stattunnel!$B$3,IFERROR(MATCH(Bd!AA20,stattunnel!$A$4:$A$732,0),0),0,1,66))</f>
        <v>0</v>
      </c>
      <c r="AB21" s="54">
        <f ca="1">SUM(OFFSET(stattunnel!$B$3,IFERROR(MATCH(Bd!AB20,stattunnel!$A$4:$A$732,0),0),0,1,66))</f>
        <v>0</v>
      </c>
      <c r="AC21" s="54">
        <f ca="1">SUM(OFFSET(stattunnel!$B$3,IFERROR(MATCH(Bd!AC20,stattunnel!$A$4:$A$732,0),0),0,1,66))</f>
        <v>0</v>
      </c>
      <c r="AD21" s="54">
        <f ca="1">SUM(OFFSET(stattunnel!$B$3,IFERROR(MATCH(Bd!AD20,stattunnel!$A$4:$A$732,0),0),0,1,66))</f>
        <v>0</v>
      </c>
      <c r="AE21" s="54">
        <f ca="1">SUM(OFFSET(stattunnel!$B$3,IFERROR(MATCH(Bd!AE20,stattunnel!$A$4:$A$732,0),0),0,1,66))</f>
        <v>0</v>
      </c>
      <c r="AF21" s="54">
        <f ca="1">SUM(OFFSET(stattunnel!$B$3,IFERROR(MATCH(Bd!AF20,stattunnel!$A$4:$A$732,0),0),0,1,66))</f>
        <v>0</v>
      </c>
      <c r="AG21" s="54">
        <f ca="1">SUM(OFFSET(stattunnel!$B$3,IFERROR(MATCH(Bd!AG20,stattunnel!$A$4:$A$732,0),0),0,1,66))</f>
        <v>0</v>
      </c>
      <c r="AH21" s="54">
        <f ca="1">SUM(OFFSET(stattunnel!$B$3,IFERROR(MATCH(Bd!AH20,stattunnel!$A$4:$A$732,0),0),0,1,66))</f>
        <v>0</v>
      </c>
      <c r="AI21" s="54">
        <f ca="1">SUM(OFFSET(stattunnel!$B$3,IFERROR(MATCH(Bd!AI20,stattunnel!$A$4:$A$732,0),0),0,1,66))</f>
        <v>0</v>
      </c>
      <c r="AJ21" s="54">
        <f ca="1">SUM(OFFSET(stattunnel!$B$3,IFERROR(MATCH(Bd!AJ20,stattunnel!$A$4:$A$732,0),0),0,1,66))</f>
        <v>0</v>
      </c>
      <c r="AK21" s="74">
        <f ca="1">AL21/7</f>
        <v>0</v>
      </c>
      <c r="AL21">
        <f ca="1">SUM(F21:AJ21)</f>
        <v>0</v>
      </c>
    </row>
    <row r="22" spans="1:38" ht="15.75" thickBot="1" x14ac:dyDescent="0.3">
      <c r="A22" s="15" t="s">
        <v>18</v>
      </c>
      <c r="B22" s="64">
        <v>2024</v>
      </c>
      <c r="D22" s="133">
        <v>43556</v>
      </c>
      <c r="E22" s="134"/>
      <c r="F22" s="31">
        <v>43556</v>
      </c>
      <c r="G22" s="31">
        <v>43557</v>
      </c>
      <c r="H22" s="31">
        <v>43558</v>
      </c>
      <c r="I22" s="31">
        <v>43559</v>
      </c>
      <c r="J22" s="31">
        <v>43560</v>
      </c>
      <c r="K22" s="31">
        <v>43561</v>
      </c>
      <c r="L22" s="31">
        <v>43562</v>
      </c>
      <c r="M22" s="31">
        <v>43563</v>
      </c>
      <c r="N22" s="31">
        <v>43564</v>
      </c>
      <c r="O22" s="31">
        <v>43565</v>
      </c>
      <c r="P22" s="31">
        <v>43566</v>
      </c>
      <c r="Q22" s="31">
        <v>43567</v>
      </c>
      <c r="R22" s="31">
        <v>43568</v>
      </c>
      <c r="S22" s="31">
        <v>43569</v>
      </c>
      <c r="T22" s="31">
        <v>43570</v>
      </c>
      <c r="U22" s="31">
        <v>43571</v>
      </c>
      <c r="V22" s="31">
        <v>43572</v>
      </c>
      <c r="W22" s="31">
        <v>43573</v>
      </c>
      <c r="X22" s="31">
        <v>43574</v>
      </c>
      <c r="Y22" s="31">
        <v>43575</v>
      </c>
      <c r="Z22" s="31">
        <v>43576</v>
      </c>
      <c r="AA22" s="31">
        <v>43577</v>
      </c>
      <c r="AB22" s="31">
        <v>43578</v>
      </c>
      <c r="AC22" s="31">
        <v>43579</v>
      </c>
      <c r="AD22" s="31">
        <v>43580</v>
      </c>
      <c r="AE22" s="31">
        <v>43581</v>
      </c>
      <c r="AF22" s="31">
        <v>43582</v>
      </c>
      <c r="AG22" s="31">
        <v>43583</v>
      </c>
      <c r="AH22" s="31">
        <v>43584</v>
      </c>
      <c r="AI22" s="31">
        <v>43585</v>
      </c>
      <c r="AJ22" s="32"/>
      <c r="AK22" s="74"/>
    </row>
    <row r="23" spans="1:38" ht="15.75" thickBot="1" x14ac:dyDescent="0.3">
      <c r="A23" s="15" t="s">
        <v>19</v>
      </c>
      <c r="B23" s="64">
        <v>2025</v>
      </c>
      <c r="D23" s="99"/>
      <c r="E23" s="96"/>
      <c r="F23" s="54">
        <f ca="1">SUM(OFFSET(stattunnel!$B$3,IFERROR(MATCH(Bd!F22,stattunnel!$A$4:$A$732,0),0),0,1,66))</f>
        <v>0</v>
      </c>
      <c r="G23" s="54">
        <f ca="1">SUM(OFFSET(stattunnel!$B$3,IFERROR(MATCH(Bd!G22,stattunnel!$A$4:$A$732,0),0),0,1,66))</f>
        <v>0</v>
      </c>
      <c r="H23" s="54">
        <f ca="1">SUM(OFFSET(stattunnel!$B$3,IFERROR(MATCH(Bd!H22,stattunnel!$A$4:$A$732,0),0),0,1,66))</f>
        <v>0</v>
      </c>
      <c r="I23" s="54">
        <f ca="1">SUM(OFFSET(stattunnel!$B$3,IFERROR(MATCH(Bd!I22,stattunnel!$A$4:$A$732,0),0),0,1,66))</f>
        <v>0</v>
      </c>
      <c r="J23" s="54">
        <f ca="1">SUM(OFFSET(stattunnel!$B$3,IFERROR(MATCH(Bd!J22,stattunnel!$A$4:$A$732,0),0),0,1,66))</f>
        <v>0</v>
      </c>
      <c r="K23" s="54">
        <f ca="1">SUM(OFFSET(stattunnel!$B$3,IFERROR(MATCH(Bd!K22,stattunnel!$A$4:$A$732,0),0),0,1,66))</f>
        <v>0</v>
      </c>
      <c r="L23" s="54">
        <f ca="1">SUM(OFFSET(stattunnel!$B$3,IFERROR(MATCH(Bd!L22,stattunnel!$A$4:$A$732,0),0),0,1,66))</f>
        <v>0</v>
      </c>
      <c r="M23" s="54">
        <f ca="1">SUM(OFFSET(stattunnel!$B$3,IFERROR(MATCH(Bd!M22,stattunnel!$A$4:$A$732,0),0),0,1,66))</f>
        <v>0</v>
      </c>
      <c r="N23" s="54">
        <f ca="1">SUM(OFFSET(stattunnel!$B$3,IFERROR(MATCH(Bd!N22,stattunnel!$A$4:$A$732,0),0),0,1,66))</f>
        <v>0</v>
      </c>
      <c r="O23" s="54">
        <f ca="1">SUM(OFFSET(stattunnel!$B$3,IFERROR(MATCH(Bd!O22,stattunnel!$A$4:$A$732,0),0),0,1,66))</f>
        <v>0</v>
      </c>
      <c r="P23" s="54">
        <f ca="1">SUM(OFFSET(stattunnel!$B$3,IFERROR(MATCH(Bd!P22,stattunnel!$A$4:$A$732,0),0),0,1,66))</f>
        <v>0</v>
      </c>
      <c r="Q23" s="54">
        <f ca="1">SUM(OFFSET(stattunnel!$B$3,IFERROR(MATCH(Bd!Q22,stattunnel!$A$4:$A$732,0),0),0,1,66))</f>
        <v>0</v>
      </c>
      <c r="R23" s="54">
        <f ca="1">SUM(OFFSET(stattunnel!$B$3,IFERROR(MATCH(Bd!R22,stattunnel!$A$4:$A$732,0),0),0,1,66))</f>
        <v>0</v>
      </c>
      <c r="S23" s="54">
        <f ca="1">SUM(OFFSET(stattunnel!$B$3,IFERROR(MATCH(Bd!S22,stattunnel!$A$4:$A$732,0),0),0,1,66))</f>
        <v>0</v>
      </c>
      <c r="T23" s="54">
        <f ca="1">SUM(OFFSET(stattunnel!$B$3,IFERROR(MATCH(Bd!T22,stattunnel!$A$4:$A$732,0),0),0,1,66))</f>
        <v>0</v>
      </c>
      <c r="U23" s="54">
        <f ca="1">SUM(OFFSET(stattunnel!$B$3,IFERROR(MATCH(Bd!U22,stattunnel!$A$4:$A$732,0),0),0,1,66))</f>
        <v>0</v>
      </c>
      <c r="V23" s="54">
        <f ca="1">SUM(OFFSET(stattunnel!$B$3,IFERROR(MATCH(Bd!V22,stattunnel!$A$4:$A$732,0),0),0,1,66))</f>
        <v>0</v>
      </c>
      <c r="W23" s="54">
        <f ca="1">SUM(OFFSET(stattunnel!$B$3,IFERROR(MATCH(Bd!W22,stattunnel!$A$4:$A$732,0),0),0,1,66))</f>
        <v>0</v>
      </c>
      <c r="X23" s="54">
        <f ca="1">SUM(OFFSET(stattunnel!$B$3,IFERROR(MATCH(Bd!X22,stattunnel!$A$4:$A$732,0),0),0,1,66))</f>
        <v>0</v>
      </c>
      <c r="Y23" s="54">
        <f ca="1">SUM(OFFSET(stattunnel!$B$3,IFERROR(MATCH(Bd!Y22,stattunnel!$A$4:$A$732,0),0),0,1,66))</f>
        <v>0</v>
      </c>
      <c r="Z23" s="54">
        <f ca="1">SUM(OFFSET(stattunnel!$B$3,IFERROR(MATCH(Bd!Z22,stattunnel!$A$4:$A$732,0),0),0,1,66))</f>
        <v>0</v>
      </c>
      <c r="AA23" s="54">
        <f ca="1">SUM(OFFSET(stattunnel!$B$3,IFERROR(MATCH(Bd!AA22,stattunnel!$A$4:$A$732,0),0),0,1,66))</f>
        <v>0</v>
      </c>
      <c r="AB23" s="54">
        <f ca="1">SUM(OFFSET(stattunnel!$B$3,IFERROR(MATCH(Bd!AB22,stattunnel!$A$4:$A$732,0),0),0,1,66))</f>
        <v>0</v>
      </c>
      <c r="AC23" s="54">
        <f ca="1">SUM(OFFSET(stattunnel!$B$3,IFERROR(MATCH(Bd!AC22,stattunnel!$A$4:$A$732,0),0),0,1,66))</f>
        <v>0</v>
      </c>
      <c r="AD23" s="54">
        <f ca="1">SUM(OFFSET(stattunnel!$B$3,IFERROR(MATCH(Bd!AD22,stattunnel!$A$4:$A$732,0),0),0,1,66))</f>
        <v>0</v>
      </c>
      <c r="AE23" s="54">
        <f ca="1">SUM(OFFSET(stattunnel!$B$3,IFERROR(MATCH(Bd!AE22,stattunnel!$A$4:$A$732,0),0),0,1,66))</f>
        <v>0</v>
      </c>
      <c r="AF23" s="54">
        <f ca="1">SUM(OFFSET(stattunnel!$B$3,IFERROR(MATCH(Bd!AF22,stattunnel!$A$4:$A$732,0),0),0,1,66))</f>
        <v>0</v>
      </c>
      <c r="AG23" s="54">
        <f ca="1">SUM(OFFSET(stattunnel!$B$3,IFERROR(MATCH(Bd!AG22,stattunnel!$A$4:$A$732,0),0),0,1,66))</f>
        <v>0</v>
      </c>
      <c r="AH23" s="54">
        <f ca="1">SUM(OFFSET(stattunnel!$B$3,IFERROR(MATCH(Bd!AH22,stattunnel!$A$4:$A$732,0),0),0,1,66))</f>
        <v>0</v>
      </c>
      <c r="AI23" s="54">
        <f ca="1">SUM(OFFSET(stattunnel!$B$3,IFERROR(MATCH(Bd!AI22,stattunnel!$A$4:$A$732,0),0),0,1,66))</f>
        <v>0</v>
      </c>
      <c r="AJ23" s="54"/>
      <c r="AK23" s="74">
        <f ca="1">AL23/7</f>
        <v>0</v>
      </c>
      <c r="AL23">
        <f ca="1">SUM(F23:AJ23)</f>
        <v>0</v>
      </c>
    </row>
    <row r="24" spans="1:38" ht="15.75" thickBot="1" x14ac:dyDescent="0.3">
      <c r="A24" s="15" t="s">
        <v>20</v>
      </c>
      <c r="D24" s="111">
        <v>43586</v>
      </c>
      <c r="E24" s="112"/>
      <c r="F24" s="33">
        <v>43586</v>
      </c>
      <c r="G24" s="33">
        <v>43587</v>
      </c>
      <c r="H24" s="33">
        <v>43588</v>
      </c>
      <c r="I24" s="33">
        <v>43589</v>
      </c>
      <c r="J24" s="33">
        <v>43590</v>
      </c>
      <c r="K24" s="33">
        <v>43591</v>
      </c>
      <c r="L24" s="33">
        <v>43592</v>
      </c>
      <c r="M24" s="33">
        <v>43593</v>
      </c>
      <c r="N24" s="33">
        <v>43594</v>
      </c>
      <c r="O24" s="33">
        <v>43595</v>
      </c>
      <c r="P24" s="33">
        <v>43596</v>
      </c>
      <c r="Q24" s="33">
        <v>43597</v>
      </c>
      <c r="R24" s="33">
        <v>43598</v>
      </c>
      <c r="S24" s="33">
        <v>43599</v>
      </c>
      <c r="T24" s="33">
        <v>43600</v>
      </c>
      <c r="U24" s="33">
        <v>43601</v>
      </c>
      <c r="V24" s="33">
        <v>43602</v>
      </c>
      <c r="W24" s="33">
        <v>43603</v>
      </c>
      <c r="X24" s="33">
        <v>43604</v>
      </c>
      <c r="Y24" s="33">
        <v>43605</v>
      </c>
      <c r="Z24" s="33">
        <v>43606</v>
      </c>
      <c r="AA24" s="33">
        <v>43607</v>
      </c>
      <c r="AB24" s="33">
        <v>43608</v>
      </c>
      <c r="AC24" s="33">
        <v>43609</v>
      </c>
      <c r="AD24" s="33">
        <v>43610</v>
      </c>
      <c r="AE24" s="33">
        <v>43611</v>
      </c>
      <c r="AF24" s="33">
        <v>43612</v>
      </c>
      <c r="AG24" s="33">
        <v>43613</v>
      </c>
      <c r="AH24" s="33">
        <v>43614</v>
      </c>
      <c r="AI24" s="33">
        <v>43615</v>
      </c>
      <c r="AJ24" s="33">
        <v>43616</v>
      </c>
      <c r="AK24" s="74"/>
    </row>
    <row r="25" spans="1:38" ht="15.75" thickBot="1" x14ac:dyDescent="0.3">
      <c r="A25" s="15" t="s">
        <v>21</v>
      </c>
      <c r="D25" s="100"/>
      <c r="E25" s="101"/>
      <c r="F25" s="54">
        <f ca="1">SUM(OFFSET(stattunnel!$B$3,IFERROR(MATCH(Bd!F24,stattunnel!$A$4:$A$732,0),0),0,1,66))</f>
        <v>0</v>
      </c>
      <c r="G25" s="54">
        <f ca="1">SUM(OFFSET(stattunnel!$B$3,IFERROR(MATCH(Bd!G24,stattunnel!$A$4:$A$732,0),0),0,1,66))</f>
        <v>0</v>
      </c>
      <c r="H25" s="54">
        <f ca="1">SUM(OFFSET(stattunnel!$B$3,IFERROR(MATCH(Bd!H24,stattunnel!$A$4:$A$732,0),0),0,1,66))</f>
        <v>0</v>
      </c>
      <c r="I25" s="54">
        <f ca="1">SUM(OFFSET(stattunnel!$B$3,IFERROR(MATCH(Bd!I24,stattunnel!$A$4:$A$732,0),0),0,1,66))</f>
        <v>0</v>
      </c>
      <c r="J25" s="54">
        <f ca="1">SUM(OFFSET(stattunnel!$B$3,IFERROR(MATCH(Bd!J24,stattunnel!$A$4:$A$732,0),0),0,1,66))</f>
        <v>0</v>
      </c>
      <c r="K25" s="54">
        <f ca="1">SUM(OFFSET(stattunnel!$B$3,IFERROR(MATCH(Bd!K24,stattunnel!$A$4:$A$732,0),0),0,1,66))</f>
        <v>0</v>
      </c>
      <c r="L25" s="54">
        <f ca="1">SUM(OFFSET(stattunnel!$B$3,IFERROR(MATCH(Bd!L24,stattunnel!$A$4:$A$732,0),0),0,1,66))</f>
        <v>0</v>
      </c>
      <c r="M25" s="54">
        <f ca="1">SUM(OFFSET(stattunnel!$B$3,IFERROR(MATCH(Bd!M24,stattunnel!$A$4:$A$732,0),0),0,1,66))</f>
        <v>0</v>
      </c>
      <c r="N25" s="54">
        <f ca="1">SUM(OFFSET(stattunnel!$B$3,IFERROR(MATCH(Bd!N24,stattunnel!$A$4:$A$732,0),0),0,1,66))</f>
        <v>0</v>
      </c>
      <c r="O25" s="54">
        <f ca="1">SUM(OFFSET(stattunnel!$B$3,IFERROR(MATCH(Bd!O24,stattunnel!$A$4:$A$732,0),0),0,1,66))</f>
        <v>0</v>
      </c>
      <c r="P25" s="54">
        <f ca="1">SUM(OFFSET(stattunnel!$B$3,IFERROR(MATCH(Bd!P24,stattunnel!$A$4:$A$732,0),0),0,1,66))</f>
        <v>0</v>
      </c>
      <c r="Q25" s="54">
        <f ca="1">SUM(OFFSET(stattunnel!$B$3,IFERROR(MATCH(Bd!Q24,stattunnel!$A$4:$A$732,0),0),0,1,66))</f>
        <v>0</v>
      </c>
      <c r="R25" s="54">
        <f ca="1">SUM(OFFSET(stattunnel!$B$3,IFERROR(MATCH(Bd!R24,stattunnel!$A$4:$A$732,0),0),0,1,66))</f>
        <v>0</v>
      </c>
      <c r="S25" s="54">
        <f ca="1">SUM(OFFSET(stattunnel!$B$3,IFERROR(MATCH(Bd!S24,stattunnel!$A$4:$A$732,0),0),0,1,66))</f>
        <v>0</v>
      </c>
      <c r="T25" s="54">
        <f ca="1">SUM(OFFSET(stattunnel!$B$3,IFERROR(MATCH(Bd!T24,stattunnel!$A$4:$A$732,0),0),0,1,66))</f>
        <v>0</v>
      </c>
      <c r="U25" s="54">
        <f ca="1">SUM(OFFSET(stattunnel!$B$3,IFERROR(MATCH(Bd!U24,stattunnel!$A$4:$A$732,0),0),0,1,66))</f>
        <v>0</v>
      </c>
      <c r="V25" s="54">
        <f ca="1">SUM(OFFSET(stattunnel!$B$3,IFERROR(MATCH(Bd!V24,stattunnel!$A$4:$A$732,0),0),0,1,66))</f>
        <v>0</v>
      </c>
      <c r="W25" s="54">
        <f ca="1">SUM(OFFSET(stattunnel!$B$3,IFERROR(MATCH(Bd!W24,stattunnel!$A$4:$A$732,0),0),0,1,66))</f>
        <v>0</v>
      </c>
      <c r="X25" s="54">
        <f ca="1">SUM(OFFSET(stattunnel!$B$3,IFERROR(MATCH(Bd!X24,stattunnel!$A$4:$A$732,0),0),0,1,66))</f>
        <v>0</v>
      </c>
      <c r="Y25" s="54">
        <f ca="1">SUM(OFFSET(stattunnel!$B$3,IFERROR(MATCH(Bd!Y24,stattunnel!$A$4:$A$732,0),0),0,1,66))</f>
        <v>0</v>
      </c>
      <c r="Z25" s="54">
        <f ca="1">SUM(OFFSET(stattunnel!$B$3,IFERROR(MATCH(Bd!Z24,stattunnel!$A$4:$A$732,0),0),0,1,66))</f>
        <v>0</v>
      </c>
      <c r="AA25" s="54">
        <f ca="1">SUM(OFFSET(stattunnel!$B$3,IFERROR(MATCH(Bd!AA24,stattunnel!$A$4:$A$732,0),0),0,1,66))</f>
        <v>0</v>
      </c>
      <c r="AB25" s="54">
        <f ca="1">SUM(OFFSET(stattunnel!$B$3,IFERROR(MATCH(Bd!AB24,stattunnel!$A$4:$A$732,0),0),0,1,66))</f>
        <v>0</v>
      </c>
      <c r="AC25" s="54">
        <f ca="1">SUM(OFFSET(stattunnel!$B$3,IFERROR(MATCH(Bd!AC24,stattunnel!$A$4:$A$732,0),0),0,1,66))</f>
        <v>0</v>
      </c>
      <c r="AD25" s="54">
        <f ca="1">SUM(OFFSET(stattunnel!$B$3,IFERROR(MATCH(Bd!AD24,stattunnel!$A$4:$A$732,0),0),0,1,66))</f>
        <v>0</v>
      </c>
      <c r="AE25" s="54">
        <f ca="1">SUM(OFFSET(stattunnel!$B$3,IFERROR(MATCH(Bd!AE24,stattunnel!$A$4:$A$732,0),0),0,1,66))</f>
        <v>0</v>
      </c>
      <c r="AF25" s="54">
        <f ca="1">SUM(OFFSET(stattunnel!$B$3,IFERROR(MATCH(Bd!AF24,stattunnel!$A$4:$A$732,0),0),0,1,66))</f>
        <v>0</v>
      </c>
      <c r="AG25" s="54">
        <f ca="1">SUM(OFFSET(stattunnel!$B$3,IFERROR(MATCH(Bd!AG24,stattunnel!$A$4:$A$732,0),0),0,1,66))</f>
        <v>0</v>
      </c>
      <c r="AH25" s="54">
        <f ca="1">SUM(OFFSET(stattunnel!$B$3,IFERROR(MATCH(Bd!AH24,stattunnel!$A$4:$A$732,0),0),0,1,66))</f>
        <v>0</v>
      </c>
      <c r="AI25" s="54">
        <f ca="1">SUM(OFFSET(stattunnel!$B$3,IFERROR(MATCH(Bd!AI24,stattunnel!$A$4:$A$732,0),0),0,1,66))</f>
        <v>0</v>
      </c>
      <c r="AJ25" s="54">
        <f ca="1">SUM(OFFSET(stattunnel!$B$3,IFERROR(MATCH(Bd!AJ24,stattunnel!$A$4:$A$732,0),0),0,1,66))</f>
        <v>0</v>
      </c>
      <c r="AK25" s="74">
        <f ca="1">AL25/7</f>
        <v>0</v>
      </c>
      <c r="AL25">
        <f ca="1">SUM(F25:AJ25)</f>
        <v>0</v>
      </c>
    </row>
    <row r="26" spans="1:38" ht="15.75" thickBot="1" x14ac:dyDescent="0.3">
      <c r="A26" s="15" t="s">
        <v>22</v>
      </c>
      <c r="D26" s="135">
        <v>43617</v>
      </c>
      <c r="E26" s="136"/>
      <c r="F26" s="34">
        <v>43617</v>
      </c>
      <c r="G26" s="34">
        <v>43618</v>
      </c>
      <c r="H26" s="34">
        <v>43619</v>
      </c>
      <c r="I26" s="34">
        <v>43620</v>
      </c>
      <c r="J26" s="34">
        <v>43621</v>
      </c>
      <c r="K26" s="34">
        <v>43622</v>
      </c>
      <c r="L26" s="34">
        <v>43623</v>
      </c>
      <c r="M26" s="34">
        <v>43624</v>
      </c>
      <c r="N26" s="34">
        <v>43625</v>
      </c>
      <c r="O26" s="34">
        <v>43626</v>
      </c>
      <c r="P26" s="34">
        <v>43627</v>
      </c>
      <c r="Q26" s="34">
        <v>43628</v>
      </c>
      <c r="R26" s="34">
        <v>43629</v>
      </c>
      <c r="S26" s="34">
        <v>43630</v>
      </c>
      <c r="T26" s="34">
        <v>43631</v>
      </c>
      <c r="U26" s="34">
        <v>43632</v>
      </c>
      <c r="V26" s="34">
        <v>43633</v>
      </c>
      <c r="W26" s="34">
        <v>43634</v>
      </c>
      <c r="X26" s="34">
        <v>43635</v>
      </c>
      <c r="Y26" s="34">
        <v>43636</v>
      </c>
      <c r="Z26" s="34">
        <v>43637</v>
      </c>
      <c r="AA26" s="34">
        <v>43638</v>
      </c>
      <c r="AB26" s="34">
        <v>43639</v>
      </c>
      <c r="AC26" s="34">
        <v>43640</v>
      </c>
      <c r="AD26" s="34">
        <v>43641</v>
      </c>
      <c r="AE26" s="34">
        <v>43642</v>
      </c>
      <c r="AF26" s="34">
        <v>43643</v>
      </c>
      <c r="AG26" s="34">
        <v>43644</v>
      </c>
      <c r="AH26" s="34">
        <v>43645</v>
      </c>
      <c r="AI26" s="34">
        <v>43646</v>
      </c>
      <c r="AJ26" s="35"/>
      <c r="AK26" s="74"/>
    </row>
    <row r="27" spans="1:38" ht="15.75" thickBot="1" x14ac:dyDescent="0.3">
      <c r="A27" s="15" t="s">
        <v>23</v>
      </c>
      <c r="D27" s="99"/>
      <c r="E27" s="96"/>
      <c r="F27" s="54">
        <f ca="1">SUM(OFFSET(stattunnel!$B$3,IFERROR(MATCH(Bd!F26,stattunnel!$A$4:$A$732,0),0),0,1,66))</f>
        <v>0</v>
      </c>
      <c r="G27" s="54">
        <f ca="1">SUM(OFFSET(stattunnel!$B$3,IFERROR(MATCH(Bd!G26,stattunnel!$A$4:$A$732,0),0),0,1,66))</f>
        <v>0</v>
      </c>
      <c r="H27" s="54">
        <f ca="1">SUM(OFFSET(stattunnel!$B$3,IFERROR(MATCH(Bd!H26,stattunnel!$A$4:$A$732,0),0),0,1,66))</f>
        <v>0</v>
      </c>
      <c r="I27" s="54">
        <f ca="1">SUM(OFFSET(stattunnel!$B$3,IFERROR(MATCH(Bd!I26,stattunnel!$A$4:$A$732,0),0),0,1,66))</f>
        <v>0</v>
      </c>
      <c r="J27" s="54">
        <f ca="1">SUM(OFFSET(stattunnel!$B$3,IFERROR(MATCH(Bd!J26,stattunnel!$A$4:$A$732,0),0),0,1,66))</f>
        <v>0</v>
      </c>
      <c r="K27" s="54">
        <f ca="1">SUM(OFFSET(stattunnel!$B$3,IFERROR(MATCH(Bd!K26,stattunnel!$A$4:$A$732,0),0),0,1,66))</f>
        <v>0</v>
      </c>
      <c r="L27" s="54">
        <f ca="1">SUM(OFFSET(stattunnel!$B$3,IFERROR(MATCH(Bd!L26,stattunnel!$A$4:$A$732,0),0),0,1,66))</f>
        <v>0</v>
      </c>
      <c r="M27" s="54">
        <f ca="1">SUM(OFFSET(stattunnel!$B$3,IFERROR(MATCH(Bd!M26,stattunnel!$A$4:$A$732,0),0),0,1,66))</f>
        <v>0</v>
      </c>
      <c r="N27" s="54">
        <f ca="1">SUM(OFFSET(stattunnel!$B$3,IFERROR(MATCH(Bd!N26,stattunnel!$A$4:$A$732,0),0),0,1,66))</f>
        <v>0</v>
      </c>
      <c r="O27" s="54">
        <f ca="1">SUM(OFFSET(stattunnel!$B$3,IFERROR(MATCH(Bd!O26,stattunnel!$A$4:$A$732,0),0),0,1,66))</f>
        <v>0</v>
      </c>
      <c r="P27" s="54">
        <f ca="1">SUM(OFFSET(stattunnel!$B$3,IFERROR(MATCH(Bd!P26,stattunnel!$A$4:$A$732,0),0),0,1,66))</f>
        <v>0</v>
      </c>
      <c r="Q27" s="54">
        <f ca="1">SUM(OFFSET(stattunnel!$B$3,IFERROR(MATCH(Bd!Q26,stattunnel!$A$4:$A$732,0),0),0,1,66))</f>
        <v>0</v>
      </c>
      <c r="R27" s="54">
        <f ca="1">SUM(OFFSET(stattunnel!$B$3,IFERROR(MATCH(Bd!R26,stattunnel!$A$4:$A$732,0),0),0,1,66))</f>
        <v>0</v>
      </c>
      <c r="S27" s="54">
        <f ca="1">SUM(OFFSET(stattunnel!$B$3,IFERROR(MATCH(Bd!S26,stattunnel!$A$4:$A$732,0),0),0,1,66))</f>
        <v>0</v>
      </c>
      <c r="T27" s="54">
        <f ca="1">SUM(OFFSET(stattunnel!$B$3,IFERROR(MATCH(Bd!T26,stattunnel!$A$4:$A$732,0),0),0,1,66))</f>
        <v>0</v>
      </c>
      <c r="U27" s="54">
        <f ca="1">SUM(OFFSET(stattunnel!$B$3,IFERROR(MATCH(Bd!U26,stattunnel!$A$4:$A$732,0),0),0,1,66))</f>
        <v>0</v>
      </c>
      <c r="V27" s="54">
        <f ca="1">SUM(OFFSET(stattunnel!$B$3,IFERROR(MATCH(Bd!V26,stattunnel!$A$4:$A$732,0),0),0,1,66))</f>
        <v>0</v>
      </c>
      <c r="W27" s="54">
        <f ca="1">SUM(OFFSET(stattunnel!$B$3,IFERROR(MATCH(Bd!W26,stattunnel!$A$4:$A$732,0),0),0,1,66))</f>
        <v>0</v>
      </c>
      <c r="X27" s="54">
        <f ca="1">SUM(OFFSET(stattunnel!$B$3,IFERROR(MATCH(Bd!X26,stattunnel!$A$4:$A$732,0),0),0,1,66))</f>
        <v>0</v>
      </c>
      <c r="Y27" s="54">
        <f ca="1">SUM(OFFSET(stattunnel!$B$3,IFERROR(MATCH(Bd!Y26,stattunnel!$A$4:$A$732,0),0),0,1,66))</f>
        <v>0</v>
      </c>
      <c r="Z27" s="54">
        <f ca="1">SUM(OFFSET(stattunnel!$B$3,IFERROR(MATCH(Bd!Z26,stattunnel!$A$4:$A$732,0),0),0,1,66))</f>
        <v>0</v>
      </c>
      <c r="AA27" s="54">
        <f ca="1">SUM(OFFSET(stattunnel!$B$3,IFERROR(MATCH(Bd!AA26,stattunnel!$A$4:$A$732,0),0),0,1,66))</f>
        <v>0</v>
      </c>
      <c r="AB27" s="54">
        <f ca="1">SUM(OFFSET(stattunnel!$B$3,IFERROR(MATCH(Bd!AB26,stattunnel!$A$4:$A$732,0),0),0,1,66))</f>
        <v>0</v>
      </c>
      <c r="AC27" s="54">
        <f ca="1">SUM(OFFSET(stattunnel!$B$3,IFERROR(MATCH(Bd!AC26,stattunnel!$A$4:$A$732,0),0),0,1,66))</f>
        <v>0</v>
      </c>
      <c r="AD27" s="54">
        <f ca="1">SUM(OFFSET(stattunnel!$B$3,IFERROR(MATCH(Bd!AD26,stattunnel!$A$4:$A$732,0),0),0,1,66))</f>
        <v>0</v>
      </c>
      <c r="AE27" s="54">
        <f ca="1">SUM(OFFSET(stattunnel!$B$3,IFERROR(MATCH(Bd!AE26,stattunnel!$A$4:$A$732,0),0),0,1,66))</f>
        <v>0</v>
      </c>
      <c r="AF27" s="54">
        <f ca="1">SUM(OFFSET(stattunnel!$B$3,IFERROR(MATCH(Bd!AF26,stattunnel!$A$4:$A$732,0),0),0,1,66))</f>
        <v>0</v>
      </c>
      <c r="AG27" s="54">
        <f ca="1">SUM(OFFSET(stattunnel!$B$3,IFERROR(MATCH(Bd!AG26,stattunnel!$A$4:$A$732,0),0),0,1,66))</f>
        <v>0</v>
      </c>
      <c r="AH27" s="54">
        <f ca="1">SUM(OFFSET(stattunnel!$B$3,IFERROR(MATCH(Bd!AH26,stattunnel!$A$4:$A$732,0),0),0,1,66))</f>
        <v>0</v>
      </c>
      <c r="AI27" s="54">
        <f ca="1">SUM(OFFSET(stattunnel!$B$3,IFERROR(MATCH(Bd!AI26,stattunnel!$A$4:$A$732,0),0),0,1,66))</f>
        <v>0</v>
      </c>
      <c r="AJ27" s="54"/>
      <c r="AK27" s="74">
        <f ca="1">AL27/7</f>
        <v>0</v>
      </c>
      <c r="AL27">
        <f ca="1">SUM(F27:AJ27)</f>
        <v>0</v>
      </c>
    </row>
    <row r="28" spans="1:38" ht="15.75" thickBot="1" x14ac:dyDescent="0.3">
      <c r="A28" s="15" t="s">
        <v>24</v>
      </c>
      <c r="B28" s="76">
        <v>0.20833333333333334</v>
      </c>
      <c r="D28" s="139">
        <v>43647</v>
      </c>
      <c r="E28" s="140"/>
      <c r="F28" s="36">
        <v>43647</v>
      </c>
      <c r="G28" s="36">
        <v>43648</v>
      </c>
      <c r="H28" s="36">
        <v>43649</v>
      </c>
      <c r="I28" s="36">
        <v>43650</v>
      </c>
      <c r="J28" s="36">
        <v>43651</v>
      </c>
      <c r="K28" s="36">
        <v>43652</v>
      </c>
      <c r="L28" s="36">
        <v>43653</v>
      </c>
      <c r="M28" s="36">
        <v>43654</v>
      </c>
      <c r="N28" s="36">
        <v>43655</v>
      </c>
      <c r="O28" s="36">
        <v>43656</v>
      </c>
      <c r="P28" s="36">
        <v>43657</v>
      </c>
      <c r="Q28" s="36">
        <v>43658</v>
      </c>
      <c r="R28" s="36">
        <v>43659</v>
      </c>
      <c r="S28" s="36">
        <v>43660</v>
      </c>
      <c r="T28" s="36">
        <v>43661</v>
      </c>
      <c r="U28" s="36">
        <v>43662</v>
      </c>
      <c r="V28" s="36">
        <v>43663</v>
      </c>
      <c r="W28" s="36">
        <v>43664</v>
      </c>
      <c r="X28" s="36">
        <v>43665</v>
      </c>
      <c r="Y28" s="36">
        <v>43666</v>
      </c>
      <c r="Z28" s="36">
        <v>43667</v>
      </c>
      <c r="AA28" s="36">
        <v>43668</v>
      </c>
      <c r="AB28" s="36">
        <v>43669</v>
      </c>
      <c r="AC28" s="36">
        <v>43670</v>
      </c>
      <c r="AD28" s="36">
        <v>43671</v>
      </c>
      <c r="AE28" s="36">
        <v>43672</v>
      </c>
      <c r="AF28" s="36">
        <v>43673</v>
      </c>
      <c r="AG28" s="36">
        <v>43674</v>
      </c>
      <c r="AH28" s="36">
        <v>43675</v>
      </c>
      <c r="AI28" s="36">
        <v>43676</v>
      </c>
      <c r="AJ28" s="36">
        <v>43677</v>
      </c>
      <c r="AK28" s="74"/>
    </row>
    <row r="29" spans="1:38" ht="15.75" thickBot="1" x14ac:dyDescent="0.3">
      <c r="A29" s="15" t="s">
        <v>25</v>
      </c>
      <c r="B29" s="76">
        <v>0.54166666666666663</v>
      </c>
      <c r="D29" s="100"/>
      <c r="E29" s="101"/>
      <c r="F29" s="54">
        <f ca="1">SUM(OFFSET(stattunnel!$B$3,IFERROR(MATCH(Bd!F28,stattunnel!$A$4:$A$732,0),0),0,1,66))</f>
        <v>0</v>
      </c>
      <c r="G29" s="54">
        <f ca="1">SUM(OFFSET(stattunnel!$B$3,IFERROR(MATCH(Bd!G28,stattunnel!$A$4:$A$732,0),0),0,1,66))</f>
        <v>0</v>
      </c>
      <c r="H29" s="54">
        <f ca="1">SUM(OFFSET(stattunnel!$B$3,IFERROR(MATCH(Bd!H28,stattunnel!$A$4:$A$732,0),0),0,1,66))</f>
        <v>0</v>
      </c>
      <c r="I29" s="54">
        <f ca="1">SUM(OFFSET(stattunnel!$B$3,IFERROR(MATCH(Bd!I28,stattunnel!$A$4:$A$732,0),0),0,1,66))</f>
        <v>0</v>
      </c>
      <c r="J29" s="54">
        <f ca="1">SUM(OFFSET(stattunnel!$B$3,IFERROR(MATCH(Bd!J28,stattunnel!$A$4:$A$732,0),0),0,1,66))</f>
        <v>0</v>
      </c>
      <c r="K29" s="54">
        <f ca="1">SUM(OFFSET(stattunnel!$B$3,IFERROR(MATCH(Bd!K28,stattunnel!$A$4:$A$732,0),0),0,1,66))</f>
        <v>0</v>
      </c>
      <c r="L29" s="54">
        <f ca="1">SUM(OFFSET(stattunnel!$B$3,IFERROR(MATCH(Bd!L28,stattunnel!$A$4:$A$732,0),0),0,1,66))</f>
        <v>0</v>
      </c>
      <c r="M29" s="54">
        <f ca="1">SUM(OFFSET(stattunnel!$B$3,IFERROR(MATCH(Bd!M28,stattunnel!$A$4:$A$732,0),0),0,1,66))</f>
        <v>0</v>
      </c>
      <c r="N29" s="54">
        <f ca="1">SUM(OFFSET(stattunnel!$B$3,IFERROR(MATCH(Bd!N28,stattunnel!$A$4:$A$732,0),0),0,1,66))</f>
        <v>0</v>
      </c>
      <c r="O29" s="54">
        <f ca="1">SUM(OFFSET(stattunnel!$B$3,IFERROR(MATCH(Bd!O28,stattunnel!$A$4:$A$732,0),0),0,1,66))</f>
        <v>0</v>
      </c>
      <c r="P29" s="54">
        <f ca="1">SUM(OFFSET(stattunnel!$B$3,IFERROR(MATCH(Bd!P28,stattunnel!$A$4:$A$732,0),0),0,1,66))</f>
        <v>0</v>
      </c>
      <c r="Q29" s="54">
        <f ca="1">SUM(OFFSET(stattunnel!$B$3,IFERROR(MATCH(Bd!Q28,stattunnel!$A$4:$A$732,0),0),0,1,66))</f>
        <v>0</v>
      </c>
      <c r="R29" s="54">
        <f ca="1">SUM(OFFSET(stattunnel!$B$3,IFERROR(MATCH(Bd!R28,stattunnel!$A$4:$A$732,0),0),0,1,66))</f>
        <v>0</v>
      </c>
      <c r="S29" s="54">
        <f ca="1">SUM(OFFSET(stattunnel!$B$3,IFERROR(MATCH(Bd!S28,stattunnel!$A$4:$A$732,0),0),0,1,66))</f>
        <v>0</v>
      </c>
      <c r="T29" s="54">
        <f ca="1">SUM(OFFSET(stattunnel!$B$3,IFERROR(MATCH(Bd!T28,stattunnel!$A$4:$A$732,0),0),0,1,66))</f>
        <v>0</v>
      </c>
      <c r="U29" s="54">
        <f ca="1">SUM(OFFSET(stattunnel!$B$3,IFERROR(MATCH(Bd!U28,stattunnel!$A$4:$A$732,0),0),0,1,66))</f>
        <v>0</v>
      </c>
      <c r="V29" s="54">
        <f ca="1">SUM(OFFSET(stattunnel!$B$3,IFERROR(MATCH(Bd!V28,stattunnel!$A$4:$A$732,0),0),0,1,66))</f>
        <v>0</v>
      </c>
      <c r="W29" s="54">
        <f ca="1">SUM(OFFSET(stattunnel!$B$3,IFERROR(MATCH(Bd!W28,stattunnel!$A$4:$A$732,0),0),0,1,66))</f>
        <v>0</v>
      </c>
      <c r="X29" s="54">
        <f ca="1">SUM(OFFSET(stattunnel!$B$3,IFERROR(MATCH(Bd!X28,stattunnel!$A$4:$A$732,0),0),0,1,66))</f>
        <v>0</v>
      </c>
      <c r="Y29" s="54">
        <f ca="1">SUM(OFFSET(stattunnel!$B$3,IFERROR(MATCH(Bd!Y28,stattunnel!$A$4:$A$732,0),0),0,1,66))</f>
        <v>0</v>
      </c>
      <c r="Z29" s="54">
        <f ca="1">SUM(OFFSET(stattunnel!$B$3,IFERROR(MATCH(Bd!Z28,stattunnel!$A$4:$A$732,0),0),0,1,66))</f>
        <v>0</v>
      </c>
      <c r="AA29" s="54">
        <f ca="1">SUM(OFFSET(stattunnel!$B$3,IFERROR(MATCH(Bd!AA28,stattunnel!$A$4:$A$732,0),0),0,1,66))</f>
        <v>0</v>
      </c>
      <c r="AB29" s="54">
        <f ca="1">SUM(OFFSET(stattunnel!$B$3,IFERROR(MATCH(Bd!AB28,stattunnel!$A$4:$A$732,0),0),0,1,66))</f>
        <v>0</v>
      </c>
      <c r="AC29" s="54">
        <f ca="1">SUM(OFFSET(stattunnel!$B$3,IFERROR(MATCH(Bd!AC28,stattunnel!$A$4:$A$732,0),0),0,1,66))</f>
        <v>0</v>
      </c>
      <c r="AD29" s="54">
        <f ca="1">SUM(OFFSET(stattunnel!$B$3,IFERROR(MATCH(Bd!AD28,stattunnel!$A$4:$A$732,0),0),0,1,66))</f>
        <v>0</v>
      </c>
      <c r="AE29" s="54">
        <f ca="1">SUM(OFFSET(stattunnel!$B$3,IFERROR(MATCH(Bd!AE28,stattunnel!$A$4:$A$732,0),0),0,1,66))</f>
        <v>0</v>
      </c>
      <c r="AF29" s="54">
        <f ca="1">SUM(OFFSET(stattunnel!$B$3,IFERROR(MATCH(Bd!AF28,stattunnel!$A$4:$A$732,0),0),0,1,66))</f>
        <v>0</v>
      </c>
      <c r="AG29" s="54">
        <f ca="1">SUM(OFFSET(stattunnel!$B$3,IFERROR(MATCH(Bd!AG28,stattunnel!$A$4:$A$732,0),0),0,1,66))</f>
        <v>0</v>
      </c>
      <c r="AH29" s="54">
        <f ca="1">SUM(OFFSET(stattunnel!$B$3,IFERROR(MATCH(Bd!AH28,stattunnel!$A$4:$A$732,0),0),0,1,66))</f>
        <v>0</v>
      </c>
      <c r="AI29" s="54">
        <f ca="1">SUM(OFFSET(stattunnel!$B$3,IFERROR(MATCH(Bd!AI28,stattunnel!$A$4:$A$732,0),0),0,1,66))</f>
        <v>0</v>
      </c>
      <c r="AJ29" s="54">
        <f ca="1">SUM(OFFSET(stattunnel!$B$3,IFERROR(MATCH(Bd!AJ28,stattunnel!$A$4:$A$732,0),0),0,1,66))</f>
        <v>0</v>
      </c>
      <c r="AK29" s="74">
        <f ca="1">AL29/7</f>
        <v>0</v>
      </c>
      <c r="AL29">
        <f ca="1">SUM(F29:AJ29)</f>
        <v>0</v>
      </c>
    </row>
    <row r="30" spans="1:38" ht="15.75" thickBot="1" x14ac:dyDescent="0.3">
      <c r="A30" s="15" t="s">
        <v>26</v>
      </c>
      <c r="B30" s="76">
        <v>0.875</v>
      </c>
      <c r="D30" s="141">
        <v>43678</v>
      </c>
      <c r="E30" s="142"/>
      <c r="F30" s="37">
        <v>43678</v>
      </c>
      <c r="G30" s="37">
        <v>43679</v>
      </c>
      <c r="H30" s="37">
        <v>43680</v>
      </c>
      <c r="I30" s="37">
        <v>43681</v>
      </c>
      <c r="J30" s="37">
        <v>43682</v>
      </c>
      <c r="K30" s="37">
        <v>43683</v>
      </c>
      <c r="L30" s="37">
        <v>43684</v>
      </c>
      <c r="M30" s="37">
        <v>43685</v>
      </c>
      <c r="N30" s="37">
        <v>43686</v>
      </c>
      <c r="O30" s="37">
        <v>43687</v>
      </c>
      <c r="P30" s="37">
        <v>43688</v>
      </c>
      <c r="Q30" s="37">
        <v>43689</v>
      </c>
      <c r="R30" s="37">
        <v>43690</v>
      </c>
      <c r="S30" s="37">
        <v>43691</v>
      </c>
      <c r="T30" s="37">
        <v>43692</v>
      </c>
      <c r="U30" s="37">
        <v>43693</v>
      </c>
      <c r="V30" s="37">
        <v>43694</v>
      </c>
      <c r="W30" s="37">
        <v>43695</v>
      </c>
      <c r="X30" s="37">
        <v>43696</v>
      </c>
      <c r="Y30" s="37">
        <v>43697</v>
      </c>
      <c r="Z30" s="37">
        <v>43698</v>
      </c>
      <c r="AA30" s="37">
        <v>43699</v>
      </c>
      <c r="AB30" s="37">
        <v>43700</v>
      </c>
      <c r="AC30" s="37">
        <v>43701</v>
      </c>
      <c r="AD30" s="37">
        <v>43702</v>
      </c>
      <c r="AE30" s="37">
        <v>43703</v>
      </c>
      <c r="AF30" s="37">
        <v>43704</v>
      </c>
      <c r="AG30" s="37">
        <v>43705</v>
      </c>
      <c r="AH30" s="37">
        <v>43706</v>
      </c>
      <c r="AI30" s="37">
        <v>43707</v>
      </c>
      <c r="AJ30" s="37">
        <v>43708</v>
      </c>
      <c r="AK30" s="74"/>
    </row>
    <row r="31" spans="1:38" ht="15.75" thickBot="1" x14ac:dyDescent="0.3">
      <c r="A31" s="15" t="s">
        <v>27</v>
      </c>
      <c r="B31" s="76">
        <v>0.20833333333333334</v>
      </c>
      <c r="D31" s="99"/>
      <c r="E31" s="96"/>
      <c r="F31" s="54">
        <f ca="1">SUM(OFFSET(stattunnel!$B$3,IFERROR(MATCH(Bd!F30,stattunnel!$A$4:$A$732,0),0),0,1,66))</f>
        <v>0</v>
      </c>
      <c r="G31" s="54">
        <f ca="1">SUM(OFFSET(stattunnel!$B$3,IFERROR(MATCH(Bd!G30,stattunnel!$A$4:$A$732,0),0),0,1,66))</f>
        <v>0</v>
      </c>
      <c r="H31" s="54">
        <f ca="1">SUM(OFFSET(stattunnel!$B$3,IFERROR(MATCH(Bd!H30,stattunnel!$A$4:$A$732,0),0),0,1,66))</f>
        <v>0</v>
      </c>
      <c r="I31" s="54">
        <f ca="1">SUM(OFFSET(stattunnel!$B$3,IFERROR(MATCH(Bd!I30,stattunnel!$A$4:$A$732,0),0),0,1,66))</f>
        <v>0</v>
      </c>
      <c r="J31" s="54">
        <f ca="1">SUM(OFFSET(stattunnel!$B$3,IFERROR(MATCH(Bd!J30,stattunnel!$A$4:$A$732,0),0),0,1,66))</f>
        <v>0</v>
      </c>
      <c r="K31" s="54">
        <f ca="1">SUM(OFFSET(stattunnel!$B$3,IFERROR(MATCH(Bd!K30,stattunnel!$A$4:$A$732,0),0),0,1,66))</f>
        <v>0</v>
      </c>
      <c r="L31" s="54">
        <f ca="1">SUM(OFFSET(stattunnel!$B$3,IFERROR(MATCH(Bd!L30,stattunnel!$A$4:$A$732,0),0),0,1,66))</f>
        <v>0</v>
      </c>
      <c r="M31" s="54">
        <f ca="1">SUM(OFFSET(stattunnel!$B$3,IFERROR(MATCH(Bd!M30,stattunnel!$A$4:$A$732,0),0),0,1,66))</f>
        <v>0</v>
      </c>
      <c r="N31" s="54">
        <f ca="1">SUM(OFFSET(stattunnel!$B$3,IFERROR(MATCH(Bd!N30,stattunnel!$A$4:$A$732,0),0),0,1,66))</f>
        <v>0</v>
      </c>
      <c r="O31" s="54">
        <f ca="1">SUM(OFFSET(stattunnel!$B$3,IFERROR(MATCH(Bd!O30,stattunnel!$A$4:$A$732,0),0),0,1,66))</f>
        <v>0</v>
      </c>
      <c r="P31" s="54">
        <f ca="1">SUM(OFFSET(stattunnel!$B$3,IFERROR(MATCH(Bd!P30,stattunnel!$A$4:$A$732,0),0),0,1,66))</f>
        <v>0</v>
      </c>
      <c r="Q31" s="54">
        <f ca="1">SUM(OFFSET(stattunnel!$B$3,IFERROR(MATCH(Bd!Q30,stattunnel!$A$4:$A$732,0),0),0,1,66))</f>
        <v>0</v>
      </c>
      <c r="R31" s="54">
        <f ca="1">SUM(OFFSET(stattunnel!$B$3,IFERROR(MATCH(Bd!R30,stattunnel!$A$4:$A$732,0),0),0,1,66))</f>
        <v>0</v>
      </c>
      <c r="S31" s="54">
        <f ca="1">SUM(OFFSET(stattunnel!$B$3,IFERROR(MATCH(Bd!S30,stattunnel!$A$4:$A$732,0),0),0,1,66))</f>
        <v>0</v>
      </c>
      <c r="T31" s="54">
        <f ca="1">SUM(OFFSET(stattunnel!$B$3,IFERROR(MATCH(Bd!T30,stattunnel!$A$4:$A$732,0),0),0,1,66))</f>
        <v>0</v>
      </c>
      <c r="U31" s="54">
        <f ca="1">SUM(OFFSET(stattunnel!$B$3,IFERROR(MATCH(Bd!U30,stattunnel!$A$4:$A$732,0),0),0,1,66))</f>
        <v>0</v>
      </c>
      <c r="V31" s="54">
        <f ca="1">SUM(OFFSET(stattunnel!$B$3,IFERROR(MATCH(Bd!V30,stattunnel!$A$4:$A$732,0),0),0,1,66))</f>
        <v>0</v>
      </c>
      <c r="W31" s="54">
        <f ca="1">SUM(OFFSET(stattunnel!$B$3,IFERROR(MATCH(Bd!W30,stattunnel!$A$4:$A$732,0),0),0,1,66))</f>
        <v>0</v>
      </c>
      <c r="X31" s="54">
        <f ca="1">SUM(OFFSET(stattunnel!$B$3,IFERROR(MATCH(Bd!X30,stattunnel!$A$4:$A$732,0),0),0,1,66))</f>
        <v>0</v>
      </c>
      <c r="Y31" s="54">
        <f ca="1">SUM(OFFSET(stattunnel!$B$3,IFERROR(MATCH(Bd!Y30,stattunnel!$A$4:$A$732,0),0),0,1,66))</f>
        <v>0</v>
      </c>
      <c r="Z31" s="54">
        <f ca="1">SUM(OFFSET(stattunnel!$B$3,IFERROR(MATCH(Bd!Z30,stattunnel!$A$4:$A$732,0),0),0,1,66))</f>
        <v>0</v>
      </c>
      <c r="AA31" s="54">
        <f ca="1">SUM(OFFSET(stattunnel!$B$3,IFERROR(MATCH(Bd!AA30,stattunnel!$A$4:$A$732,0),0),0,1,66))</f>
        <v>0</v>
      </c>
      <c r="AB31" s="54">
        <f ca="1">SUM(OFFSET(stattunnel!$B$3,IFERROR(MATCH(Bd!AB30,stattunnel!$A$4:$A$732,0),0),0,1,66))</f>
        <v>0</v>
      </c>
      <c r="AC31" s="54">
        <f ca="1">SUM(OFFSET(stattunnel!$B$3,IFERROR(MATCH(Bd!AC30,stattunnel!$A$4:$A$732,0),0),0,1,66))</f>
        <v>0</v>
      </c>
      <c r="AD31" s="54">
        <f ca="1">SUM(OFFSET(stattunnel!$B$3,IFERROR(MATCH(Bd!AD30,stattunnel!$A$4:$A$732,0),0),0,1,66))</f>
        <v>0</v>
      </c>
      <c r="AE31" s="54">
        <f ca="1">SUM(OFFSET(stattunnel!$B$3,IFERROR(MATCH(Bd!AE30,stattunnel!$A$4:$A$732,0),0),0,1,66))</f>
        <v>0</v>
      </c>
      <c r="AF31" s="54">
        <f ca="1">SUM(OFFSET(stattunnel!$B$3,IFERROR(MATCH(Bd!AF30,stattunnel!$A$4:$A$732,0),0),0,1,66))</f>
        <v>0</v>
      </c>
      <c r="AG31" s="54">
        <f ca="1">SUM(OFFSET(stattunnel!$B$3,IFERROR(MATCH(Bd!AG30,stattunnel!$A$4:$A$732,0),0),0,1,66))</f>
        <v>0</v>
      </c>
      <c r="AH31" s="54">
        <f ca="1">SUM(OFFSET(stattunnel!$B$3,IFERROR(MATCH(Bd!AH30,stattunnel!$A$4:$A$732,0),0),0,1,66))</f>
        <v>0</v>
      </c>
      <c r="AI31" s="54">
        <f ca="1">SUM(OFFSET(stattunnel!$B$3,IFERROR(MATCH(Bd!AI30,stattunnel!$A$4:$A$732,0),0),0,1,66))</f>
        <v>0</v>
      </c>
      <c r="AJ31" s="54">
        <f ca="1">SUM(OFFSET(stattunnel!$B$3,IFERROR(MATCH(Bd!AJ30,stattunnel!$A$4:$A$732,0),0),0,1,66))</f>
        <v>0</v>
      </c>
      <c r="AK31" s="74">
        <f ca="1">AL31/7</f>
        <v>0</v>
      </c>
      <c r="AL31">
        <f ca="1">SUM(F31:AJ31)</f>
        <v>0</v>
      </c>
    </row>
    <row r="32" spans="1:38" ht="15.75" thickBot="1" x14ac:dyDescent="0.3">
      <c r="A32" s="15" t="s">
        <v>28</v>
      </c>
      <c r="D32" s="113">
        <v>43709</v>
      </c>
      <c r="E32" s="114"/>
      <c r="F32" s="38">
        <v>43709</v>
      </c>
      <c r="G32" s="38">
        <v>43710</v>
      </c>
      <c r="H32" s="38">
        <v>43711</v>
      </c>
      <c r="I32" s="38">
        <v>43712</v>
      </c>
      <c r="J32" s="38">
        <v>43713</v>
      </c>
      <c r="K32" s="38">
        <v>43714</v>
      </c>
      <c r="L32" s="38">
        <v>43715</v>
      </c>
      <c r="M32" s="38">
        <v>43716</v>
      </c>
      <c r="N32" s="38">
        <v>43717</v>
      </c>
      <c r="O32" s="38">
        <v>43718</v>
      </c>
      <c r="P32" s="38">
        <v>43719</v>
      </c>
      <c r="Q32" s="38">
        <v>43720</v>
      </c>
      <c r="R32" s="38">
        <v>43721</v>
      </c>
      <c r="S32" s="38">
        <v>43722</v>
      </c>
      <c r="T32" s="38">
        <v>43723</v>
      </c>
      <c r="U32" s="38">
        <v>43724</v>
      </c>
      <c r="V32" s="38">
        <v>43725</v>
      </c>
      <c r="W32" s="38">
        <v>43726</v>
      </c>
      <c r="X32" s="38">
        <v>43727</v>
      </c>
      <c r="Y32" s="38">
        <v>43728</v>
      </c>
      <c r="Z32" s="38">
        <v>43729</v>
      </c>
      <c r="AA32" s="38">
        <v>43730</v>
      </c>
      <c r="AB32" s="38">
        <v>43731</v>
      </c>
      <c r="AC32" s="38">
        <v>43732</v>
      </c>
      <c r="AD32" s="38">
        <v>43733</v>
      </c>
      <c r="AE32" s="38">
        <v>43734</v>
      </c>
      <c r="AF32" s="38">
        <v>43735</v>
      </c>
      <c r="AG32" s="38">
        <v>43736</v>
      </c>
      <c r="AH32" s="38">
        <v>43737</v>
      </c>
      <c r="AI32" s="38">
        <v>43738</v>
      </c>
      <c r="AJ32" s="38"/>
      <c r="AK32" s="74"/>
    </row>
    <row r="33" spans="1:38" ht="15.75" thickBot="1" x14ac:dyDescent="0.3">
      <c r="A33" s="15" t="s">
        <v>29</v>
      </c>
      <c r="D33" s="100"/>
      <c r="E33" s="101"/>
      <c r="F33" s="54">
        <f ca="1">SUM(OFFSET(stattunnel!$B$3,IFERROR(MATCH(Bd!F32,stattunnel!$A$4:$A$732,0),0),0,1,66))</f>
        <v>0</v>
      </c>
      <c r="G33" s="54">
        <f ca="1">SUM(OFFSET(stattunnel!$B$3,IFERROR(MATCH(Bd!G32,stattunnel!$A$4:$A$732,0),0),0,1,66))</f>
        <v>0</v>
      </c>
      <c r="H33" s="54">
        <f ca="1">SUM(OFFSET(stattunnel!$B$3,IFERROR(MATCH(Bd!H32,stattunnel!$A$4:$A$732,0),0),0,1,66))</f>
        <v>0</v>
      </c>
      <c r="I33" s="54">
        <f ca="1">SUM(OFFSET(stattunnel!$B$3,IFERROR(MATCH(Bd!I32,stattunnel!$A$4:$A$732,0),0),0,1,66))</f>
        <v>0</v>
      </c>
      <c r="J33" s="54">
        <f ca="1">SUM(OFFSET(stattunnel!$B$3,IFERROR(MATCH(Bd!J32,stattunnel!$A$4:$A$732,0),0),0,1,66))</f>
        <v>0</v>
      </c>
      <c r="K33" s="54">
        <f ca="1">SUM(OFFSET(stattunnel!$B$3,IFERROR(MATCH(Bd!K32,stattunnel!$A$4:$A$732,0),0),0,1,66))</f>
        <v>0</v>
      </c>
      <c r="L33" s="54">
        <f ca="1">SUM(OFFSET(stattunnel!$B$3,IFERROR(MATCH(Bd!L32,stattunnel!$A$4:$A$732,0),0),0,1,66))</f>
        <v>0</v>
      </c>
      <c r="M33" s="54">
        <f ca="1">SUM(OFFSET(stattunnel!$B$3,IFERROR(MATCH(Bd!M32,stattunnel!$A$4:$A$732,0),0),0,1,66))</f>
        <v>0</v>
      </c>
      <c r="N33" s="54">
        <f ca="1">SUM(OFFSET(stattunnel!$B$3,IFERROR(MATCH(Bd!N32,stattunnel!$A$4:$A$732,0),0),0,1,66))</f>
        <v>0</v>
      </c>
      <c r="O33" s="54">
        <f ca="1">SUM(OFFSET(stattunnel!$B$3,IFERROR(MATCH(Bd!O32,stattunnel!$A$4:$A$732,0),0),0,1,66))</f>
        <v>0</v>
      </c>
      <c r="P33" s="54">
        <f ca="1">SUM(OFFSET(stattunnel!$B$3,IFERROR(MATCH(Bd!P32,stattunnel!$A$4:$A$732,0),0),0,1,66))</f>
        <v>0</v>
      </c>
      <c r="Q33" s="54">
        <f ca="1">SUM(OFFSET(stattunnel!$B$3,IFERROR(MATCH(Bd!Q32,stattunnel!$A$4:$A$732,0),0),0,1,66))</f>
        <v>0</v>
      </c>
      <c r="R33" s="54">
        <f ca="1">SUM(OFFSET(stattunnel!$B$3,IFERROR(MATCH(Bd!R32,stattunnel!$A$4:$A$732,0),0),0,1,66))</f>
        <v>0</v>
      </c>
      <c r="S33" s="54">
        <f ca="1">SUM(OFFSET(stattunnel!$B$3,IFERROR(MATCH(Bd!S32,stattunnel!$A$4:$A$732,0),0),0,1,66))</f>
        <v>0</v>
      </c>
      <c r="T33" s="54">
        <f ca="1">SUM(OFFSET(stattunnel!$B$3,IFERROR(MATCH(Bd!T32,stattunnel!$A$4:$A$732,0),0),0,1,66))</f>
        <v>0</v>
      </c>
      <c r="U33" s="54">
        <f ca="1">SUM(OFFSET(stattunnel!$B$3,IFERROR(MATCH(Bd!U32,stattunnel!$A$4:$A$732,0),0),0,1,66))</f>
        <v>0</v>
      </c>
      <c r="V33" s="54">
        <f ca="1">SUM(OFFSET(stattunnel!$B$3,IFERROR(MATCH(Bd!V32,stattunnel!$A$4:$A$732,0),0),0,1,66))</f>
        <v>0</v>
      </c>
      <c r="W33" s="54">
        <f ca="1">SUM(OFFSET(stattunnel!$B$3,IFERROR(MATCH(Bd!W32,stattunnel!$A$4:$A$732,0),0),0,1,66))</f>
        <v>0</v>
      </c>
      <c r="X33" s="54">
        <f ca="1">SUM(OFFSET(stattunnel!$B$3,IFERROR(MATCH(Bd!X32,stattunnel!$A$4:$A$732,0),0),0,1,66))</f>
        <v>0</v>
      </c>
      <c r="Y33" s="54">
        <f ca="1">SUM(OFFSET(stattunnel!$B$3,IFERROR(MATCH(Bd!Y32,stattunnel!$A$4:$A$732,0),0),0,1,66))</f>
        <v>0</v>
      </c>
      <c r="Z33" s="54">
        <f ca="1">SUM(OFFSET(stattunnel!$B$3,IFERROR(MATCH(Bd!Z32,stattunnel!$A$4:$A$732,0),0),0,1,66))</f>
        <v>0</v>
      </c>
      <c r="AA33" s="54">
        <f ca="1">SUM(OFFSET(stattunnel!$B$3,IFERROR(MATCH(Bd!AA32,stattunnel!$A$4:$A$732,0),0),0,1,66))</f>
        <v>0</v>
      </c>
      <c r="AB33" s="54">
        <f ca="1">SUM(OFFSET(stattunnel!$B$3,IFERROR(MATCH(Bd!AB32,stattunnel!$A$4:$A$732,0),0),0,1,66))</f>
        <v>0</v>
      </c>
      <c r="AC33" s="54">
        <f ca="1">SUM(OFFSET(stattunnel!$B$3,IFERROR(MATCH(Bd!AC32,stattunnel!$A$4:$A$732,0),0),0,1,66))</f>
        <v>0</v>
      </c>
      <c r="AD33" s="54">
        <f ca="1">SUM(OFFSET(stattunnel!$B$3,IFERROR(MATCH(Bd!AD32,stattunnel!$A$4:$A$732,0),0),0,1,66))</f>
        <v>0</v>
      </c>
      <c r="AE33" s="54">
        <f ca="1">SUM(OFFSET(stattunnel!$B$3,IFERROR(MATCH(Bd!AE32,stattunnel!$A$4:$A$732,0),0),0,1,66))</f>
        <v>0</v>
      </c>
      <c r="AF33" s="54">
        <f ca="1">SUM(OFFSET(stattunnel!$B$3,IFERROR(MATCH(Bd!AF32,stattunnel!$A$4:$A$732,0),0),0,1,66))</f>
        <v>0</v>
      </c>
      <c r="AG33" s="54">
        <f ca="1">SUM(OFFSET(stattunnel!$B$3,IFERROR(MATCH(Bd!AG32,stattunnel!$A$4:$A$732,0),0),0,1,66))</f>
        <v>0</v>
      </c>
      <c r="AH33" s="54">
        <f ca="1">SUM(OFFSET(stattunnel!$B$3,IFERROR(MATCH(Bd!AH32,stattunnel!$A$4:$A$732,0),0),0,1,66))</f>
        <v>0</v>
      </c>
      <c r="AI33" s="54">
        <f ca="1">SUM(OFFSET(stattunnel!$B$3,IFERROR(MATCH(Bd!AI32,stattunnel!$A$4:$A$732,0),0),0,1,66))</f>
        <v>0</v>
      </c>
      <c r="AJ33" s="54"/>
      <c r="AK33" s="74">
        <f ca="1">AL33/7</f>
        <v>0</v>
      </c>
      <c r="AL33">
        <f ca="1">SUM(F33:AJ33)</f>
        <v>0</v>
      </c>
    </row>
    <row r="34" spans="1:38" ht="15.75" thickBot="1" x14ac:dyDescent="0.3">
      <c r="A34" s="15" t="s">
        <v>30</v>
      </c>
      <c r="D34" s="102">
        <v>43739</v>
      </c>
      <c r="E34" s="103"/>
      <c r="F34" s="39">
        <v>43739</v>
      </c>
      <c r="G34" s="39">
        <v>43740</v>
      </c>
      <c r="H34" s="39">
        <v>43741</v>
      </c>
      <c r="I34" s="39">
        <v>43742</v>
      </c>
      <c r="J34" s="39">
        <v>43743</v>
      </c>
      <c r="K34" s="39">
        <v>43744</v>
      </c>
      <c r="L34" s="39">
        <v>43745</v>
      </c>
      <c r="M34" s="39">
        <v>43746</v>
      </c>
      <c r="N34" s="39">
        <v>43747</v>
      </c>
      <c r="O34" s="39">
        <v>43748</v>
      </c>
      <c r="P34" s="39">
        <v>43749</v>
      </c>
      <c r="Q34" s="39">
        <v>43750</v>
      </c>
      <c r="R34" s="39">
        <v>43751</v>
      </c>
      <c r="S34" s="39">
        <v>43752</v>
      </c>
      <c r="T34" s="39">
        <v>43753</v>
      </c>
      <c r="U34" s="39">
        <v>43754</v>
      </c>
      <c r="V34" s="39">
        <v>43755</v>
      </c>
      <c r="W34" s="39">
        <v>43756</v>
      </c>
      <c r="X34" s="39">
        <v>43757</v>
      </c>
      <c r="Y34" s="39">
        <v>43758</v>
      </c>
      <c r="Z34" s="39">
        <v>43759</v>
      </c>
      <c r="AA34" s="39">
        <v>43760</v>
      </c>
      <c r="AB34" s="39">
        <v>43761</v>
      </c>
      <c r="AC34" s="39">
        <v>43762</v>
      </c>
      <c r="AD34" s="39">
        <v>43763</v>
      </c>
      <c r="AE34" s="39">
        <v>43764</v>
      </c>
      <c r="AF34" s="39">
        <v>43765</v>
      </c>
      <c r="AG34" s="39">
        <v>43766</v>
      </c>
      <c r="AH34" s="39">
        <v>43767</v>
      </c>
      <c r="AI34" s="39">
        <v>43768</v>
      </c>
      <c r="AJ34" s="39">
        <v>43769</v>
      </c>
      <c r="AK34" s="74"/>
    </row>
    <row r="35" spans="1:38" ht="15.75" thickBot="1" x14ac:dyDescent="0.3">
      <c r="A35" s="15" t="s">
        <v>31</v>
      </c>
      <c r="D35" s="99"/>
      <c r="E35" s="96"/>
      <c r="F35" s="54">
        <f ca="1">SUM(OFFSET(stattunnel!$B$3,IFERROR(MATCH(Bd!F34,stattunnel!$A$4:$A$732,0),0),0,1,66))</f>
        <v>0</v>
      </c>
      <c r="G35" s="54">
        <f ca="1">SUM(OFFSET(stattunnel!$B$3,IFERROR(MATCH(Bd!G34,stattunnel!$A$4:$A$732,0),0),0,1,66))</f>
        <v>0</v>
      </c>
      <c r="H35" s="54">
        <f ca="1">SUM(OFFSET(stattunnel!$B$3,IFERROR(MATCH(Bd!H34,stattunnel!$A$4:$A$732,0),0),0,1,66))</f>
        <v>0</v>
      </c>
      <c r="I35" s="54">
        <f ca="1">SUM(OFFSET(stattunnel!$B$3,IFERROR(MATCH(Bd!I34,stattunnel!$A$4:$A$732,0),0),0,1,66))</f>
        <v>0</v>
      </c>
      <c r="J35" s="54">
        <f ca="1">SUM(OFFSET(stattunnel!$B$3,IFERROR(MATCH(Bd!J34,stattunnel!$A$4:$A$732,0),0),0,1,66))</f>
        <v>0</v>
      </c>
      <c r="K35" s="54">
        <f ca="1">SUM(OFFSET(stattunnel!$B$3,IFERROR(MATCH(Bd!K34,stattunnel!$A$4:$A$732,0),0),0,1,66))</f>
        <v>0</v>
      </c>
      <c r="L35" s="54">
        <f ca="1">SUM(OFFSET(stattunnel!$B$3,IFERROR(MATCH(Bd!L34,stattunnel!$A$4:$A$732,0),0),0,1,66))</f>
        <v>0</v>
      </c>
      <c r="M35" s="54">
        <f ca="1">SUM(OFFSET(stattunnel!$B$3,IFERROR(MATCH(Bd!M34,stattunnel!$A$4:$A$732,0),0),0,1,66))</f>
        <v>0</v>
      </c>
      <c r="N35" s="54">
        <f ca="1">SUM(OFFSET(stattunnel!$B$3,IFERROR(MATCH(Bd!N34,stattunnel!$A$4:$A$732,0),0),0,1,66))</f>
        <v>0</v>
      </c>
      <c r="O35" s="54">
        <f ca="1">SUM(OFFSET(stattunnel!$B$3,IFERROR(MATCH(Bd!O34,stattunnel!$A$4:$A$732,0),0),0,1,66))</f>
        <v>0</v>
      </c>
      <c r="P35" s="54">
        <f ca="1">SUM(OFFSET(stattunnel!$B$3,IFERROR(MATCH(Bd!P34,stattunnel!$A$4:$A$732,0),0),0,1,66))</f>
        <v>0</v>
      </c>
      <c r="Q35" s="54">
        <f ca="1">SUM(OFFSET(stattunnel!$B$3,IFERROR(MATCH(Bd!Q34,stattunnel!$A$4:$A$732,0),0),0,1,66))</f>
        <v>0</v>
      </c>
      <c r="R35" s="54">
        <f ca="1">SUM(OFFSET(stattunnel!$B$3,IFERROR(MATCH(Bd!R34,stattunnel!$A$4:$A$732,0),0),0,1,66))</f>
        <v>0</v>
      </c>
      <c r="S35" s="54">
        <f ca="1">SUM(OFFSET(stattunnel!$B$3,IFERROR(MATCH(Bd!S34,stattunnel!$A$4:$A$732,0),0),0,1,66))</f>
        <v>0</v>
      </c>
      <c r="T35" s="54">
        <f ca="1">SUM(OFFSET(stattunnel!$B$3,IFERROR(MATCH(Bd!T34,stattunnel!$A$4:$A$732,0),0),0,1,66))</f>
        <v>0</v>
      </c>
      <c r="U35" s="54">
        <f ca="1">SUM(OFFSET(stattunnel!$B$3,IFERROR(MATCH(Bd!U34,stattunnel!$A$4:$A$732,0),0),0,1,66))</f>
        <v>0</v>
      </c>
      <c r="V35" s="54">
        <f ca="1">SUM(OFFSET(stattunnel!$B$3,IFERROR(MATCH(Bd!V34,stattunnel!$A$4:$A$732,0),0),0,1,66))</f>
        <v>0</v>
      </c>
      <c r="W35" s="54">
        <f ca="1">SUM(OFFSET(stattunnel!$B$3,IFERROR(MATCH(Bd!W34,stattunnel!$A$4:$A$732,0),0),0,1,66))</f>
        <v>0</v>
      </c>
      <c r="X35" s="54">
        <f ca="1">SUM(OFFSET(stattunnel!$B$3,IFERROR(MATCH(Bd!X34,stattunnel!$A$4:$A$732,0),0),0,1,66))</f>
        <v>0</v>
      </c>
      <c r="Y35" s="54">
        <f ca="1">SUM(OFFSET(stattunnel!$B$3,IFERROR(MATCH(Bd!Y34,stattunnel!$A$4:$A$732,0),0),0,1,66))</f>
        <v>0</v>
      </c>
      <c r="Z35" s="54">
        <f ca="1">SUM(OFFSET(stattunnel!$B$3,IFERROR(MATCH(Bd!Z34,stattunnel!$A$4:$A$732,0),0),0,1,66))</f>
        <v>0</v>
      </c>
      <c r="AA35" s="54">
        <f ca="1">SUM(OFFSET(stattunnel!$B$3,IFERROR(MATCH(Bd!AA34,stattunnel!$A$4:$A$732,0),0),0,1,66))</f>
        <v>0</v>
      </c>
      <c r="AB35" s="54">
        <f ca="1">SUM(OFFSET(stattunnel!$B$3,IFERROR(MATCH(Bd!AB34,stattunnel!$A$4:$A$732,0),0),0,1,66))</f>
        <v>0</v>
      </c>
      <c r="AC35" s="54">
        <f ca="1">SUM(OFFSET(stattunnel!$B$3,IFERROR(MATCH(Bd!AC34,stattunnel!$A$4:$A$732,0),0),0,1,66))</f>
        <v>0</v>
      </c>
      <c r="AD35" s="54">
        <f ca="1">SUM(OFFSET(stattunnel!$B$3,IFERROR(MATCH(Bd!AD34,stattunnel!$A$4:$A$732,0),0),0,1,66))</f>
        <v>0</v>
      </c>
      <c r="AE35" s="54">
        <f ca="1">SUM(OFFSET(stattunnel!$B$3,IFERROR(MATCH(Bd!AE34,stattunnel!$A$4:$A$732,0),0),0,1,66))</f>
        <v>0</v>
      </c>
      <c r="AF35" s="54">
        <f ca="1">SUM(OFFSET(stattunnel!$B$3,IFERROR(MATCH(Bd!AF34,stattunnel!$A$4:$A$732,0),0),0,1,66))</f>
        <v>0</v>
      </c>
      <c r="AG35" s="54">
        <f ca="1">SUM(OFFSET(stattunnel!$B$3,IFERROR(MATCH(Bd!AG34,stattunnel!$A$4:$A$732,0),0),0,1,66))</f>
        <v>0</v>
      </c>
      <c r="AH35" s="54">
        <f ca="1">SUM(OFFSET(stattunnel!$B$3,IFERROR(MATCH(Bd!AH34,stattunnel!$A$4:$A$732,0),0),0,1,66))</f>
        <v>0</v>
      </c>
      <c r="AI35" s="54">
        <f ca="1">SUM(OFFSET(stattunnel!$B$3,IFERROR(MATCH(Bd!AI34,stattunnel!$A$4:$A$732,0),0),0,1,66))</f>
        <v>0</v>
      </c>
      <c r="AJ35" s="54">
        <f ca="1">SUM(OFFSET(stattunnel!$B$3,IFERROR(MATCH(Bd!AJ34,stattunnel!$A$4:$A$732,0),0),0,1,66))</f>
        <v>0</v>
      </c>
      <c r="AK35" s="74">
        <f ca="1">AL35/7</f>
        <v>0</v>
      </c>
      <c r="AL35">
        <f ca="1">SUM(F35:AJ35)</f>
        <v>0</v>
      </c>
    </row>
    <row r="36" spans="1:38" ht="15.75" thickBot="1" x14ac:dyDescent="0.3">
      <c r="A36" s="15" t="s">
        <v>32</v>
      </c>
      <c r="D36" s="127">
        <v>43770</v>
      </c>
      <c r="E36" s="128"/>
      <c r="F36" s="40">
        <v>43770</v>
      </c>
      <c r="G36" s="40">
        <v>43771</v>
      </c>
      <c r="H36" s="40">
        <v>43772</v>
      </c>
      <c r="I36" s="40">
        <v>43773</v>
      </c>
      <c r="J36" s="40">
        <v>43774</v>
      </c>
      <c r="K36" s="40">
        <v>43775</v>
      </c>
      <c r="L36" s="40">
        <v>43776</v>
      </c>
      <c r="M36" s="40">
        <v>43777</v>
      </c>
      <c r="N36" s="40">
        <v>43778</v>
      </c>
      <c r="O36" s="40">
        <v>43779</v>
      </c>
      <c r="P36" s="40">
        <v>43780</v>
      </c>
      <c r="Q36" s="40">
        <v>43781</v>
      </c>
      <c r="R36" s="40">
        <v>43782</v>
      </c>
      <c r="S36" s="40">
        <v>43783</v>
      </c>
      <c r="T36" s="40">
        <v>43784</v>
      </c>
      <c r="U36" s="40">
        <v>43785</v>
      </c>
      <c r="V36" s="40">
        <v>43786</v>
      </c>
      <c r="W36" s="40">
        <v>43787</v>
      </c>
      <c r="X36" s="40">
        <v>43788</v>
      </c>
      <c r="Y36" s="40">
        <v>43789</v>
      </c>
      <c r="Z36" s="40">
        <v>43790</v>
      </c>
      <c r="AA36" s="40">
        <v>43791</v>
      </c>
      <c r="AB36" s="40">
        <v>43792</v>
      </c>
      <c r="AC36" s="40">
        <v>43793</v>
      </c>
      <c r="AD36" s="40">
        <v>43794</v>
      </c>
      <c r="AE36" s="40">
        <v>43795</v>
      </c>
      <c r="AF36" s="40">
        <v>43796</v>
      </c>
      <c r="AG36" s="40">
        <v>43797</v>
      </c>
      <c r="AH36" s="40">
        <v>43798</v>
      </c>
      <c r="AI36" s="40">
        <v>43799</v>
      </c>
      <c r="AJ36" s="41"/>
      <c r="AK36" s="74"/>
    </row>
    <row r="37" spans="1:38" ht="15.75" thickBot="1" x14ac:dyDescent="0.3">
      <c r="A37" s="15" t="s">
        <v>33</v>
      </c>
      <c r="D37" s="100"/>
      <c r="E37" s="101"/>
      <c r="F37" s="54">
        <f ca="1">SUM(OFFSET(stattunnel!$B$3,IFERROR(MATCH(Bd!F36,stattunnel!$A$4:$A$732,0),0),0,1,66))</f>
        <v>0</v>
      </c>
      <c r="G37" s="54">
        <f ca="1">SUM(OFFSET(stattunnel!$B$3,IFERROR(MATCH(Bd!G36,stattunnel!$A$4:$A$732,0),0),0,1,66))</f>
        <v>0</v>
      </c>
      <c r="H37" s="54">
        <f ca="1">SUM(OFFSET(stattunnel!$B$3,IFERROR(MATCH(Bd!H36,stattunnel!$A$4:$A$732,0),0),0,1,66))</f>
        <v>0</v>
      </c>
      <c r="I37" s="54">
        <f ca="1">SUM(OFFSET(stattunnel!$B$3,IFERROR(MATCH(Bd!I36,stattunnel!$A$4:$A$732,0),0),0,1,66))</f>
        <v>0</v>
      </c>
      <c r="J37" s="54">
        <f ca="1">SUM(OFFSET(stattunnel!$B$3,IFERROR(MATCH(Bd!J36,stattunnel!$A$4:$A$732,0),0),0,1,66))</f>
        <v>0</v>
      </c>
      <c r="K37" s="54">
        <f ca="1">SUM(OFFSET(stattunnel!$B$3,IFERROR(MATCH(Bd!K36,stattunnel!$A$4:$A$732,0),0),0,1,66))</f>
        <v>0</v>
      </c>
      <c r="L37" s="54">
        <f ca="1">SUM(OFFSET(stattunnel!$B$3,IFERROR(MATCH(Bd!L36,stattunnel!$A$4:$A$732,0),0),0,1,66))</f>
        <v>0</v>
      </c>
      <c r="M37" s="54">
        <f ca="1">SUM(OFFSET(stattunnel!$B$3,IFERROR(MATCH(Bd!M36,stattunnel!$A$4:$A$732,0),0),0,1,66))</f>
        <v>0</v>
      </c>
      <c r="N37" s="54">
        <f ca="1">SUM(OFFSET(stattunnel!$B$3,IFERROR(MATCH(Bd!N36,stattunnel!$A$4:$A$732,0),0),0,1,66))</f>
        <v>0</v>
      </c>
      <c r="O37" s="54">
        <f ca="1">SUM(OFFSET(stattunnel!$B$3,IFERROR(MATCH(Bd!O36,stattunnel!$A$4:$A$732,0),0),0,1,66))</f>
        <v>0</v>
      </c>
      <c r="P37" s="54">
        <f ca="1">SUM(OFFSET(stattunnel!$B$3,IFERROR(MATCH(Bd!P36,stattunnel!$A$4:$A$732,0),0),0,1,66))</f>
        <v>0</v>
      </c>
      <c r="Q37" s="54">
        <f ca="1">SUM(OFFSET(stattunnel!$B$3,IFERROR(MATCH(Bd!Q36,stattunnel!$A$4:$A$732,0),0),0,1,66))</f>
        <v>0</v>
      </c>
      <c r="R37" s="54">
        <f ca="1">SUM(OFFSET(stattunnel!$B$3,IFERROR(MATCH(Bd!R36,stattunnel!$A$4:$A$732,0),0),0,1,66))</f>
        <v>0</v>
      </c>
      <c r="S37" s="54">
        <f ca="1">SUM(OFFSET(stattunnel!$B$3,IFERROR(MATCH(Bd!S36,stattunnel!$A$4:$A$732,0),0),0,1,66))</f>
        <v>0</v>
      </c>
      <c r="T37" s="54">
        <f ca="1">SUM(OFFSET(stattunnel!$B$3,IFERROR(MATCH(Bd!T36,stattunnel!$A$4:$A$732,0),0),0,1,66))</f>
        <v>0</v>
      </c>
      <c r="U37" s="54">
        <f ca="1">SUM(OFFSET(stattunnel!$B$3,IFERROR(MATCH(Bd!U36,stattunnel!$A$4:$A$732,0),0),0,1,66))</f>
        <v>0</v>
      </c>
      <c r="V37" s="54">
        <f ca="1">SUM(OFFSET(stattunnel!$B$3,IFERROR(MATCH(Bd!V36,stattunnel!$A$4:$A$732,0),0),0,1,66))</f>
        <v>0</v>
      </c>
      <c r="W37" s="54">
        <f ca="1">SUM(OFFSET(stattunnel!$B$3,IFERROR(MATCH(Bd!W36,stattunnel!$A$4:$A$732,0),0),0,1,66))</f>
        <v>0</v>
      </c>
      <c r="X37" s="54">
        <f ca="1">SUM(OFFSET(stattunnel!$B$3,IFERROR(MATCH(Bd!X36,stattunnel!$A$4:$A$732,0),0),0,1,66))</f>
        <v>0</v>
      </c>
      <c r="Y37" s="54">
        <f ca="1">SUM(OFFSET(stattunnel!$B$3,IFERROR(MATCH(Bd!Y36,stattunnel!$A$4:$A$732,0),0),0,1,66))</f>
        <v>0</v>
      </c>
      <c r="Z37" s="54">
        <f ca="1">SUM(OFFSET(stattunnel!$B$3,IFERROR(MATCH(Bd!Z36,stattunnel!$A$4:$A$732,0),0),0,1,66))</f>
        <v>0</v>
      </c>
      <c r="AA37" s="54">
        <f ca="1">SUM(OFFSET(stattunnel!$B$3,IFERROR(MATCH(Bd!AA36,stattunnel!$A$4:$A$732,0),0),0,1,66))</f>
        <v>0</v>
      </c>
      <c r="AB37" s="54">
        <f ca="1">SUM(OFFSET(stattunnel!$B$3,IFERROR(MATCH(Bd!AB36,stattunnel!$A$4:$A$732,0),0),0,1,66))</f>
        <v>0</v>
      </c>
      <c r="AC37" s="54">
        <f ca="1">SUM(OFFSET(stattunnel!$B$3,IFERROR(MATCH(Bd!AC36,stattunnel!$A$4:$A$732,0),0),0,1,66))</f>
        <v>0</v>
      </c>
      <c r="AD37" s="54">
        <f ca="1">SUM(OFFSET(stattunnel!$B$3,IFERROR(MATCH(Bd!AD36,stattunnel!$A$4:$A$732,0),0),0,1,66))</f>
        <v>0</v>
      </c>
      <c r="AE37" s="54">
        <f ca="1">SUM(OFFSET(stattunnel!$B$3,IFERROR(MATCH(Bd!AE36,stattunnel!$A$4:$A$732,0),0),0,1,66))</f>
        <v>0</v>
      </c>
      <c r="AF37" s="54">
        <f ca="1">SUM(OFFSET(stattunnel!$B$3,IFERROR(MATCH(Bd!AF36,stattunnel!$A$4:$A$732,0),0),0,1,66))</f>
        <v>0</v>
      </c>
      <c r="AG37" s="54">
        <f ca="1">SUM(OFFSET(stattunnel!$B$3,IFERROR(MATCH(Bd!AG36,stattunnel!$A$4:$A$732,0),0),0,1,66))</f>
        <v>0</v>
      </c>
      <c r="AH37" s="54">
        <f ca="1">SUM(OFFSET(stattunnel!$B$3,IFERROR(MATCH(Bd!AH36,stattunnel!$A$4:$A$732,0),0),0,1,66))</f>
        <v>0</v>
      </c>
      <c r="AI37" s="54">
        <f ca="1">SUM(OFFSET(stattunnel!$B$3,IFERROR(MATCH(Bd!AI36,stattunnel!$A$4:$A$732,0),0),0,1,66))</f>
        <v>0</v>
      </c>
      <c r="AJ37" s="54"/>
      <c r="AK37" s="74">
        <f ca="1">AL37/7</f>
        <v>0</v>
      </c>
      <c r="AL37">
        <f ca="1">SUM(F37:AJ37)</f>
        <v>0</v>
      </c>
    </row>
    <row r="38" spans="1:38" ht="15.75" thickBot="1" x14ac:dyDescent="0.3">
      <c r="A38" s="15" t="s">
        <v>34</v>
      </c>
      <c r="D38" s="137">
        <v>43800</v>
      </c>
      <c r="E38" s="138"/>
      <c r="F38" s="42">
        <v>43800</v>
      </c>
      <c r="G38" s="42">
        <v>43801</v>
      </c>
      <c r="H38" s="42">
        <v>43802</v>
      </c>
      <c r="I38" s="42">
        <v>43803</v>
      </c>
      <c r="J38" s="42">
        <v>43804</v>
      </c>
      <c r="K38" s="42">
        <v>43805</v>
      </c>
      <c r="L38" s="42">
        <v>43806</v>
      </c>
      <c r="M38" s="42">
        <v>43807</v>
      </c>
      <c r="N38" s="42">
        <v>43808</v>
      </c>
      <c r="O38" s="42">
        <v>43809</v>
      </c>
      <c r="P38" s="42">
        <v>43810</v>
      </c>
      <c r="Q38" s="42">
        <v>43811</v>
      </c>
      <c r="R38" s="42">
        <v>43812</v>
      </c>
      <c r="S38" s="42">
        <v>43813</v>
      </c>
      <c r="T38" s="42">
        <v>43814</v>
      </c>
      <c r="U38" s="42">
        <v>43815</v>
      </c>
      <c r="V38" s="42">
        <v>43816</v>
      </c>
      <c r="W38" s="42">
        <v>43817</v>
      </c>
      <c r="X38" s="42">
        <v>43818</v>
      </c>
      <c r="Y38" s="42">
        <v>43819</v>
      </c>
      <c r="Z38" s="42">
        <v>43820</v>
      </c>
      <c r="AA38" s="42">
        <v>43821</v>
      </c>
      <c r="AB38" s="42">
        <v>43822</v>
      </c>
      <c r="AC38" s="42">
        <v>43823</v>
      </c>
      <c r="AD38" s="42">
        <v>43824</v>
      </c>
      <c r="AE38" s="42">
        <v>43825</v>
      </c>
      <c r="AF38" s="42">
        <v>43826</v>
      </c>
      <c r="AG38" s="42">
        <v>43827</v>
      </c>
      <c r="AH38" s="42">
        <v>43828</v>
      </c>
      <c r="AI38" s="42">
        <v>43829</v>
      </c>
      <c r="AJ38" s="42">
        <v>43830</v>
      </c>
      <c r="AK38" s="74"/>
    </row>
    <row r="39" spans="1:38" ht="15.75" thickBot="1" x14ac:dyDescent="0.3">
      <c r="A39" s="15" t="s">
        <v>35</v>
      </c>
      <c r="D39" s="99"/>
      <c r="E39" s="96"/>
      <c r="F39" s="54">
        <f ca="1">SUM(OFFSET(stattunnel!$B$3,IFERROR(MATCH(Bd!F38,stattunnel!$A$4:$A$732,0),0),0,1,66))</f>
        <v>0</v>
      </c>
      <c r="G39" s="54">
        <f ca="1">SUM(OFFSET(stattunnel!$B$3,IFERROR(MATCH(Bd!G38,stattunnel!$A$4:$A$732,0),0),0,1,66))</f>
        <v>0</v>
      </c>
      <c r="H39" s="54">
        <f ca="1">SUM(OFFSET(stattunnel!$B$3,IFERROR(MATCH(Bd!H38,stattunnel!$A$4:$A$732,0),0),0,1,66))</f>
        <v>0</v>
      </c>
      <c r="I39" s="54">
        <f ca="1">SUM(OFFSET(stattunnel!$B$3,IFERROR(MATCH(Bd!I38,stattunnel!$A$4:$A$732,0),0),0,1,66))</f>
        <v>0</v>
      </c>
      <c r="J39" s="54">
        <f ca="1">SUM(OFFSET(stattunnel!$B$3,IFERROR(MATCH(Bd!J38,stattunnel!$A$4:$A$732,0),0),0,1,66))</f>
        <v>0</v>
      </c>
      <c r="K39" s="54">
        <f ca="1">SUM(OFFSET(stattunnel!$B$3,IFERROR(MATCH(Bd!K38,stattunnel!$A$4:$A$732,0),0),0,1,66))</f>
        <v>0</v>
      </c>
      <c r="L39" s="54">
        <f ca="1">SUM(OFFSET(stattunnel!$B$3,IFERROR(MATCH(Bd!L38,stattunnel!$A$4:$A$732,0),0),0,1,66))</f>
        <v>0</v>
      </c>
      <c r="M39" s="54">
        <f ca="1">SUM(OFFSET(stattunnel!$B$3,IFERROR(MATCH(Bd!M38,stattunnel!$A$4:$A$732,0),0),0,1,66))</f>
        <v>0</v>
      </c>
      <c r="N39" s="54">
        <f ca="1">SUM(OFFSET(stattunnel!$B$3,IFERROR(MATCH(Bd!N38,stattunnel!$A$4:$A$732,0),0),0,1,66))</f>
        <v>0</v>
      </c>
      <c r="O39" s="54">
        <f ca="1">SUM(OFFSET(stattunnel!$B$3,IFERROR(MATCH(Bd!O38,stattunnel!$A$4:$A$732,0),0),0,1,66))</f>
        <v>0</v>
      </c>
      <c r="P39" s="54">
        <f ca="1">SUM(OFFSET(stattunnel!$B$3,IFERROR(MATCH(Bd!P38,stattunnel!$A$4:$A$732,0),0),0,1,66))</f>
        <v>0</v>
      </c>
      <c r="Q39" s="54">
        <f ca="1">SUM(OFFSET(stattunnel!$B$3,IFERROR(MATCH(Bd!Q38,stattunnel!$A$4:$A$732,0),0),0,1,66))</f>
        <v>0</v>
      </c>
      <c r="R39" s="54">
        <f ca="1">SUM(OFFSET(stattunnel!$B$3,IFERROR(MATCH(Bd!R38,stattunnel!$A$4:$A$732,0),0),0,1,66))</f>
        <v>0</v>
      </c>
      <c r="S39" s="54">
        <f ca="1">SUM(OFFSET(stattunnel!$B$3,IFERROR(MATCH(Bd!S38,stattunnel!$A$4:$A$732,0),0),0,1,66))</f>
        <v>0</v>
      </c>
      <c r="T39" s="54">
        <f ca="1">SUM(OFFSET(stattunnel!$B$3,IFERROR(MATCH(Bd!T38,stattunnel!$A$4:$A$732,0),0),0,1,66))</f>
        <v>0</v>
      </c>
      <c r="U39" s="54">
        <f ca="1">SUM(OFFSET(stattunnel!$B$3,IFERROR(MATCH(Bd!U38,stattunnel!$A$4:$A$732,0),0),0,1,66))</f>
        <v>0</v>
      </c>
      <c r="V39" s="54">
        <f ca="1">SUM(OFFSET(stattunnel!$B$3,IFERROR(MATCH(Bd!V38,stattunnel!$A$4:$A$732,0),0),0,1,66))</f>
        <v>0</v>
      </c>
      <c r="W39" s="54">
        <f ca="1">SUM(OFFSET(stattunnel!$B$3,IFERROR(MATCH(Bd!W38,stattunnel!$A$4:$A$732,0),0),0,1,66))</f>
        <v>0</v>
      </c>
      <c r="X39" s="54">
        <f ca="1">SUM(OFFSET(stattunnel!$B$3,IFERROR(MATCH(Bd!X38,stattunnel!$A$4:$A$732,0),0),0,1,66))</f>
        <v>0</v>
      </c>
      <c r="Y39" s="54">
        <f ca="1">SUM(OFFSET(stattunnel!$B$3,IFERROR(MATCH(Bd!Y38,stattunnel!$A$4:$A$732,0),0),0,1,66))</f>
        <v>0</v>
      </c>
      <c r="Z39" s="54">
        <f ca="1">SUM(OFFSET(stattunnel!$B$3,IFERROR(MATCH(Bd!Z38,stattunnel!$A$4:$A$732,0),0),0,1,66))</f>
        <v>0</v>
      </c>
      <c r="AA39" s="54">
        <f ca="1">SUM(OFFSET(stattunnel!$B$3,IFERROR(MATCH(Bd!AA38,stattunnel!$A$4:$A$732,0),0),0,1,66))</f>
        <v>0</v>
      </c>
      <c r="AB39" s="54">
        <f ca="1">SUM(OFFSET(stattunnel!$B$3,IFERROR(MATCH(Bd!AB38,stattunnel!$A$4:$A$732,0),0),0,1,66))</f>
        <v>0</v>
      </c>
      <c r="AC39" s="54">
        <f ca="1">SUM(OFFSET(stattunnel!$B$3,IFERROR(MATCH(Bd!AC38,stattunnel!$A$4:$A$732,0),0),0,1,66))</f>
        <v>0</v>
      </c>
      <c r="AD39" s="54">
        <f ca="1">SUM(OFFSET(stattunnel!$B$3,IFERROR(MATCH(Bd!AD38,stattunnel!$A$4:$A$732,0),0),0,1,66))</f>
        <v>0</v>
      </c>
      <c r="AE39" s="54">
        <f ca="1">SUM(OFFSET(stattunnel!$B$3,IFERROR(MATCH(Bd!AE38,stattunnel!$A$4:$A$732,0),0),0,1,66))</f>
        <v>0</v>
      </c>
      <c r="AF39" s="54">
        <f ca="1">SUM(OFFSET(stattunnel!$B$3,IFERROR(MATCH(Bd!AF38,stattunnel!$A$4:$A$732,0),0),0,1,66))</f>
        <v>0</v>
      </c>
      <c r="AG39" s="54">
        <f ca="1">SUM(OFFSET(stattunnel!$B$3,IFERROR(MATCH(Bd!AG38,stattunnel!$A$4:$A$732,0),0),0,1,66))</f>
        <v>0</v>
      </c>
      <c r="AH39" s="54">
        <f ca="1">SUM(OFFSET(stattunnel!$B$3,IFERROR(MATCH(Bd!AH38,stattunnel!$A$4:$A$732,0),0),0,1,66))</f>
        <v>0</v>
      </c>
      <c r="AI39" s="54">
        <f ca="1">SUM(OFFSET(stattunnel!$B$3,IFERROR(MATCH(Bd!AI38,stattunnel!$A$4:$A$732,0),0),0,1,66))</f>
        <v>0</v>
      </c>
      <c r="AJ39" s="54">
        <f ca="1">SUM(OFFSET(stattunnel!$B$3,IFERROR(MATCH(Bd!AJ38,stattunnel!$A$4:$A$732,0),0),0,1,66))</f>
        <v>0</v>
      </c>
      <c r="AK39" s="74">
        <f ca="1">AL39/7</f>
        <v>0</v>
      </c>
      <c r="AL39">
        <f ca="1">SUM(F39:AJ39)</f>
        <v>0</v>
      </c>
    </row>
    <row r="40" spans="1:38" x14ac:dyDescent="0.25">
      <c r="A40" s="15" t="s">
        <v>36</v>
      </c>
    </row>
    <row r="41" spans="1:38" x14ac:dyDescent="0.25">
      <c r="A41" s="15" t="s">
        <v>37</v>
      </c>
      <c r="F41" s="55" t="e">
        <f>#REF!</f>
        <v>#REF!</v>
      </c>
      <c r="G41" s="55" t="e">
        <f t="shared" ref="G41:AJ41" si="3">F41+1</f>
        <v>#REF!</v>
      </c>
      <c r="H41" s="55" t="e">
        <f t="shared" si="3"/>
        <v>#REF!</v>
      </c>
      <c r="I41" s="55" t="e">
        <f t="shared" si="3"/>
        <v>#REF!</v>
      </c>
      <c r="J41" s="55" t="e">
        <f t="shared" si="3"/>
        <v>#REF!</v>
      </c>
      <c r="K41" s="55" t="e">
        <f t="shared" si="3"/>
        <v>#REF!</v>
      </c>
      <c r="L41" s="55" t="e">
        <f t="shared" si="3"/>
        <v>#REF!</v>
      </c>
      <c r="M41" s="55" t="e">
        <f t="shared" si="3"/>
        <v>#REF!</v>
      </c>
      <c r="N41" s="55" t="e">
        <f t="shared" si="3"/>
        <v>#REF!</v>
      </c>
      <c r="O41" s="55" t="e">
        <f t="shared" si="3"/>
        <v>#REF!</v>
      </c>
      <c r="P41" s="55" t="e">
        <f t="shared" si="3"/>
        <v>#REF!</v>
      </c>
      <c r="Q41" s="55" t="e">
        <f t="shared" si="3"/>
        <v>#REF!</v>
      </c>
      <c r="R41" s="55" t="e">
        <f t="shared" si="3"/>
        <v>#REF!</v>
      </c>
      <c r="S41" s="55" t="e">
        <f t="shared" si="3"/>
        <v>#REF!</v>
      </c>
      <c r="T41" s="55" t="e">
        <f t="shared" si="3"/>
        <v>#REF!</v>
      </c>
      <c r="U41" s="55" t="e">
        <f t="shared" si="3"/>
        <v>#REF!</v>
      </c>
      <c r="V41" s="55" t="e">
        <f t="shared" si="3"/>
        <v>#REF!</v>
      </c>
      <c r="W41" s="55" t="e">
        <f t="shared" si="3"/>
        <v>#REF!</v>
      </c>
      <c r="X41" s="55" t="e">
        <f t="shared" si="3"/>
        <v>#REF!</v>
      </c>
      <c r="Y41" s="55" t="e">
        <f t="shared" si="3"/>
        <v>#REF!</v>
      </c>
      <c r="Z41" s="55" t="e">
        <f t="shared" si="3"/>
        <v>#REF!</v>
      </c>
      <c r="AA41" s="55" t="e">
        <f t="shared" si="3"/>
        <v>#REF!</v>
      </c>
      <c r="AB41" s="55" t="e">
        <f t="shared" si="3"/>
        <v>#REF!</v>
      </c>
      <c r="AC41" s="55" t="e">
        <f t="shared" si="3"/>
        <v>#REF!</v>
      </c>
      <c r="AD41" s="55" t="e">
        <f t="shared" si="3"/>
        <v>#REF!</v>
      </c>
      <c r="AE41" s="55" t="e">
        <f t="shared" si="3"/>
        <v>#REF!</v>
      </c>
      <c r="AF41" s="55" t="e">
        <f t="shared" si="3"/>
        <v>#REF!</v>
      </c>
      <c r="AG41" s="55" t="e">
        <f t="shared" si="3"/>
        <v>#REF!</v>
      </c>
      <c r="AH41" s="55" t="e">
        <f t="shared" si="3"/>
        <v>#REF!</v>
      </c>
      <c r="AI41" s="55" t="e">
        <f t="shared" si="3"/>
        <v>#REF!</v>
      </c>
      <c r="AJ41" s="55" t="e">
        <f t="shared" si="3"/>
        <v>#REF!</v>
      </c>
    </row>
    <row r="42" spans="1:38" x14ac:dyDescent="0.25">
      <c r="A42" s="15" t="s">
        <v>38</v>
      </c>
      <c r="F42" s="57" t="e">
        <f ca="1">OFFSET($D16,MATCH($F$41,$D$16:$D$39,0),DAY(F$41)+1)</f>
        <v>#REF!</v>
      </c>
      <c r="G42" s="57" t="e">
        <f t="shared" ref="G42:AI42" ca="1" si="4">SUM(OFFSET($D16,MATCH($F$41,$D$16:$D$39,0),DAY(G$41)+1))</f>
        <v>#REF!</v>
      </c>
      <c r="H42" s="57" t="e">
        <f t="shared" ca="1" si="4"/>
        <v>#REF!</v>
      </c>
      <c r="I42" s="57" t="e">
        <f t="shared" ca="1" si="4"/>
        <v>#REF!</v>
      </c>
      <c r="J42" s="57" t="e">
        <f t="shared" ca="1" si="4"/>
        <v>#REF!</v>
      </c>
      <c r="K42" s="57" t="e">
        <f t="shared" ca="1" si="4"/>
        <v>#REF!</v>
      </c>
      <c r="L42" s="57" t="e">
        <f t="shared" ca="1" si="4"/>
        <v>#REF!</v>
      </c>
      <c r="M42" s="57" t="e">
        <f t="shared" ca="1" si="4"/>
        <v>#REF!</v>
      </c>
      <c r="N42" s="57" t="e">
        <f t="shared" ca="1" si="4"/>
        <v>#REF!</v>
      </c>
      <c r="O42" s="57" t="e">
        <f t="shared" ca="1" si="4"/>
        <v>#REF!</v>
      </c>
      <c r="P42" s="57" t="e">
        <f t="shared" ca="1" si="4"/>
        <v>#REF!</v>
      </c>
      <c r="Q42" s="57" t="e">
        <f t="shared" ca="1" si="4"/>
        <v>#REF!</v>
      </c>
      <c r="R42" s="57" t="e">
        <f t="shared" ca="1" si="4"/>
        <v>#REF!</v>
      </c>
      <c r="S42" s="57" t="e">
        <f t="shared" ca="1" si="4"/>
        <v>#REF!</v>
      </c>
      <c r="T42" s="57" t="e">
        <f t="shared" ca="1" si="4"/>
        <v>#REF!</v>
      </c>
      <c r="U42" s="57" t="e">
        <f t="shared" ca="1" si="4"/>
        <v>#REF!</v>
      </c>
      <c r="V42" s="57" t="e">
        <f t="shared" ca="1" si="4"/>
        <v>#REF!</v>
      </c>
      <c r="W42" s="57" t="e">
        <f t="shared" ca="1" si="4"/>
        <v>#REF!</v>
      </c>
      <c r="X42" s="57" t="e">
        <f t="shared" ca="1" si="4"/>
        <v>#REF!</v>
      </c>
      <c r="Y42" s="57" t="e">
        <f t="shared" ca="1" si="4"/>
        <v>#REF!</v>
      </c>
      <c r="Z42" s="57" t="e">
        <f t="shared" ca="1" si="4"/>
        <v>#REF!</v>
      </c>
      <c r="AA42" s="57" t="e">
        <f t="shared" ca="1" si="4"/>
        <v>#REF!</v>
      </c>
      <c r="AB42" s="57" t="e">
        <f t="shared" ca="1" si="4"/>
        <v>#REF!</v>
      </c>
      <c r="AC42" s="57" t="e">
        <f t="shared" ca="1" si="4"/>
        <v>#REF!</v>
      </c>
      <c r="AD42" s="57" t="e">
        <f t="shared" ca="1" si="4"/>
        <v>#REF!</v>
      </c>
      <c r="AE42" s="57" t="e">
        <f t="shared" ca="1" si="4"/>
        <v>#REF!</v>
      </c>
      <c r="AF42" s="57" t="e">
        <f t="shared" ca="1" si="4"/>
        <v>#REF!</v>
      </c>
      <c r="AG42" s="57" t="e">
        <f t="shared" ca="1" si="4"/>
        <v>#REF!</v>
      </c>
      <c r="AH42" s="57" t="e">
        <f t="shared" ca="1" si="4"/>
        <v>#REF!</v>
      </c>
      <c r="AI42" s="57" t="e">
        <f t="shared" ca="1" si="4"/>
        <v>#REF!</v>
      </c>
      <c r="AJ42" s="57">
        <f ca="1">OFFSET(AJ17,MATCH(AJ16,AJ$16:AJ$39,0)+1,0)</f>
        <v>0</v>
      </c>
      <c r="AL42" t="e">
        <f ca="1">SUM(F42:AJ42)</f>
        <v>#REF!</v>
      </c>
    </row>
    <row r="43" spans="1:38" x14ac:dyDescent="0.25">
      <c r="A43" s="15" t="s">
        <v>39</v>
      </c>
      <c r="F43" s="58" t="e">
        <f ca="1">F42/24</f>
        <v>#REF!</v>
      </c>
      <c r="G43" s="58" t="e">
        <f t="shared" ref="G43:AJ43" ca="1" si="5">G42/24</f>
        <v>#REF!</v>
      </c>
      <c r="H43" s="58" t="e">
        <f t="shared" ca="1" si="5"/>
        <v>#REF!</v>
      </c>
      <c r="I43" s="58" t="e">
        <f t="shared" ca="1" si="5"/>
        <v>#REF!</v>
      </c>
      <c r="J43" s="58" t="e">
        <f t="shared" ca="1" si="5"/>
        <v>#REF!</v>
      </c>
      <c r="K43" s="58" t="e">
        <f t="shared" ca="1" si="5"/>
        <v>#REF!</v>
      </c>
      <c r="L43" s="58" t="e">
        <f t="shared" ca="1" si="5"/>
        <v>#REF!</v>
      </c>
      <c r="M43" s="58" t="e">
        <f t="shared" ca="1" si="5"/>
        <v>#REF!</v>
      </c>
      <c r="N43" s="58" t="e">
        <f t="shared" ca="1" si="5"/>
        <v>#REF!</v>
      </c>
      <c r="O43" s="58" t="e">
        <f t="shared" ca="1" si="5"/>
        <v>#REF!</v>
      </c>
      <c r="P43" s="58" t="e">
        <f t="shared" ca="1" si="5"/>
        <v>#REF!</v>
      </c>
      <c r="Q43" s="58" t="e">
        <f t="shared" ca="1" si="5"/>
        <v>#REF!</v>
      </c>
      <c r="R43" s="58" t="e">
        <f t="shared" ca="1" si="5"/>
        <v>#REF!</v>
      </c>
      <c r="S43" s="58" t="e">
        <f t="shared" ca="1" si="5"/>
        <v>#REF!</v>
      </c>
      <c r="T43" s="58" t="e">
        <f t="shared" ca="1" si="5"/>
        <v>#REF!</v>
      </c>
      <c r="U43" s="58" t="e">
        <f t="shared" ca="1" si="5"/>
        <v>#REF!</v>
      </c>
      <c r="V43" s="58" t="e">
        <f t="shared" ca="1" si="5"/>
        <v>#REF!</v>
      </c>
      <c r="W43" s="58" t="e">
        <f t="shared" ca="1" si="5"/>
        <v>#REF!</v>
      </c>
      <c r="X43" s="58" t="e">
        <f t="shared" ca="1" si="5"/>
        <v>#REF!</v>
      </c>
      <c r="Y43" s="58" t="e">
        <f t="shared" ca="1" si="5"/>
        <v>#REF!</v>
      </c>
      <c r="Z43" s="58" t="e">
        <f t="shared" ca="1" si="5"/>
        <v>#REF!</v>
      </c>
      <c r="AA43" s="58" t="e">
        <f t="shared" ca="1" si="5"/>
        <v>#REF!</v>
      </c>
      <c r="AB43" s="58" t="e">
        <f t="shared" ca="1" si="5"/>
        <v>#REF!</v>
      </c>
      <c r="AC43" s="58" t="e">
        <f t="shared" ca="1" si="5"/>
        <v>#REF!</v>
      </c>
      <c r="AD43" s="58" t="e">
        <f t="shared" ca="1" si="5"/>
        <v>#REF!</v>
      </c>
      <c r="AE43" s="58" t="e">
        <f t="shared" ca="1" si="5"/>
        <v>#REF!</v>
      </c>
      <c r="AF43" s="58" t="e">
        <f t="shared" ca="1" si="5"/>
        <v>#REF!</v>
      </c>
      <c r="AG43" s="58" t="e">
        <f t="shared" ca="1" si="5"/>
        <v>#REF!</v>
      </c>
      <c r="AH43" s="58" t="e">
        <f t="shared" ca="1" si="5"/>
        <v>#REF!</v>
      </c>
      <c r="AI43" s="58" t="e">
        <f t="shared" ca="1" si="5"/>
        <v>#REF!</v>
      </c>
      <c r="AJ43" s="58">
        <f t="shared" ca="1" si="5"/>
        <v>0</v>
      </c>
    </row>
    <row r="44" spans="1:38" x14ac:dyDescent="0.25">
      <c r="A44" s="15" t="s">
        <v>40</v>
      </c>
      <c r="F44" s="58" t="e">
        <f ca="1">IF(F42=0,"",F42/7)</f>
        <v>#REF!</v>
      </c>
      <c r="G44" s="58" t="e">
        <f t="shared" ref="G44:AJ44" ca="1" si="6">IF(G42=0,"",G42/7)</f>
        <v>#REF!</v>
      </c>
      <c r="H44" s="58" t="e">
        <f t="shared" ca="1" si="6"/>
        <v>#REF!</v>
      </c>
      <c r="I44" s="58" t="e">
        <f t="shared" ca="1" si="6"/>
        <v>#REF!</v>
      </c>
      <c r="J44" s="58" t="e">
        <f t="shared" ca="1" si="6"/>
        <v>#REF!</v>
      </c>
      <c r="K44" s="58" t="e">
        <f t="shared" ca="1" si="6"/>
        <v>#REF!</v>
      </c>
      <c r="L44" s="58" t="e">
        <f t="shared" ca="1" si="6"/>
        <v>#REF!</v>
      </c>
      <c r="M44" s="58" t="e">
        <f t="shared" ca="1" si="6"/>
        <v>#REF!</v>
      </c>
      <c r="N44" s="58" t="e">
        <f t="shared" ca="1" si="6"/>
        <v>#REF!</v>
      </c>
      <c r="O44" s="58" t="e">
        <f t="shared" ca="1" si="6"/>
        <v>#REF!</v>
      </c>
      <c r="P44" s="58" t="e">
        <f t="shared" ca="1" si="6"/>
        <v>#REF!</v>
      </c>
      <c r="Q44" s="58" t="e">
        <f t="shared" ca="1" si="6"/>
        <v>#REF!</v>
      </c>
      <c r="R44" s="58" t="e">
        <f t="shared" ca="1" si="6"/>
        <v>#REF!</v>
      </c>
      <c r="S44" s="58" t="e">
        <f t="shared" ca="1" si="6"/>
        <v>#REF!</v>
      </c>
      <c r="T44" s="58" t="e">
        <f t="shared" ca="1" si="6"/>
        <v>#REF!</v>
      </c>
      <c r="U44" s="58" t="e">
        <f t="shared" ca="1" si="6"/>
        <v>#REF!</v>
      </c>
      <c r="V44" s="58" t="e">
        <f t="shared" ca="1" si="6"/>
        <v>#REF!</v>
      </c>
      <c r="W44" s="58" t="e">
        <f t="shared" ca="1" si="6"/>
        <v>#REF!</v>
      </c>
      <c r="X44" s="58" t="e">
        <f t="shared" ca="1" si="6"/>
        <v>#REF!</v>
      </c>
      <c r="Y44" s="58" t="e">
        <f t="shared" ca="1" si="6"/>
        <v>#REF!</v>
      </c>
      <c r="Z44" s="58" t="e">
        <f t="shared" ca="1" si="6"/>
        <v>#REF!</v>
      </c>
      <c r="AA44" s="58" t="e">
        <f t="shared" ca="1" si="6"/>
        <v>#REF!</v>
      </c>
      <c r="AB44" s="58" t="e">
        <f t="shared" ca="1" si="6"/>
        <v>#REF!</v>
      </c>
      <c r="AC44" s="58" t="e">
        <f t="shared" ca="1" si="6"/>
        <v>#REF!</v>
      </c>
      <c r="AD44" s="58" t="e">
        <f t="shared" ca="1" si="6"/>
        <v>#REF!</v>
      </c>
      <c r="AE44" s="58" t="e">
        <f t="shared" ca="1" si="6"/>
        <v>#REF!</v>
      </c>
      <c r="AF44" s="58" t="e">
        <f t="shared" ca="1" si="6"/>
        <v>#REF!</v>
      </c>
      <c r="AG44" s="58" t="e">
        <f t="shared" ca="1" si="6"/>
        <v>#REF!</v>
      </c>
      <c r="AH44" s="58" t="e">
        <f t="shared" ca="1" si="6"/>
        <v>#REF!</v>
      </c>
      <c r="AI44" s="58" t="e">
        <f t="shared" ca="1" si="6"/>
        <v>#REF!</v>
      </c>
      <c r="AJ44" s="58" t="str">
        <f t="shared" ca="1" si="6"/>
        <v/>
      </c>
    </row>
    <row r="45" spans="1:38" x14ac:dyDescent="0.25">
      <c r="A45" s="15" t="s">
        <v>41</v>
      </c>
    </row>
    <row r="46" spans="1:38" x14ac:dyDescent="0.25">
      <c r="A46" s="15" t="s">
        <v>42</v>
      </c>
    </row>
    <row r="47" spans="1:38" x14ac:dyDescent="0.25">
      <c r="A47" s="15" t="s">
        <v>43</v>
      </c>
    </row>
    <row r="48" spans="1:38" x14ac:dyDescent="0.25">
      <c r="A48" s="15" t="s">
        <v>44</v>
      </c>
      <c r="F48" s="63"/>
    </row>
    <row r="49" spans="1:7" x14ac:dyDescent="0.25">
      <c r="A49" s="15" t="s">
        <v>45</v>
      </c>
      <c r="D49" s="98" t="s">
        <v>67</v>
      </c>
      <c r="E49" s="98"/>
      <c r="F49" s="98"/>
      <c r="G49" s="98"/>
    </row>
    <row r="50" spans="1:7" x14ac:dyDescent="0.25">
      <c r="A50" s="15" t="s">
        <v>46</v>
      </c>
      <c r="D50" s="98" t="s">
        <v>68</v>
      </c>
      <c r="E50" s="98"/>
      <c r="F50" s="98"/>
      <c r="G50" s="98"/>
    </row>
    <row r="51" spans="1:7" x14ac:dyDescent="0.25">
      <c r="A51" s="15" t="s">
        <v>47</v>
      </c>
    </row>
    <row r="52" spans="1:7" x14ac:dyDescent="0.25">
      <c r="A52" s="15" t="s">
        <v>48</v>
      </c>
    </row>
    <row r="53" spans="1:7" x14ac:dyDescent="0.25">
      <c r="A53" s="15" t="s">
        <v>49</v>
      </c>
    </row>
    <row r="54" spans="1:7" x14ac:dyDescent="0.25">
      <c r="A54" s="15" t="s">
        <v>50</v>
      </c>
    </row>
    <row r="55" spans="1:7" x14ac:dyDescent="0.25">
      <c r="A55" s="15" t="s">
        <v>51</v>
      </c>
    </row>
    <row r="56" spans="1:7" x14ac:dyDescent="0.25">
      <c r="A56" s="15" t="s">
        <v>52</v>
      </c>
    </row>
    <row r="57" spans="1:7" x14ac:dyDescent="0.25">
      <c r="A57" s="15" t="s">
        <v>53</v>
      </c>
    </row>
  </sheetData>
  <customSheetViews>
    <customSheetView guid="{05EC79B2-E0E8-4BD5-AF91-46AA63940802}" state="hidden" topLeftCell="C1">
      <selection activeCell="F8" sqref="F8"/>
      <pageMargins left="0.7" right="0.7" top="0.75" bottom="0.75" header="0.3" footer="0.3"/>
    </customSheetView>
    <customSheetView guid="{B47E4528-4193-47FA-BDBA-9C99FC807ED3}" state="hidden" topLeftCell="C1">
      <selection activeCell="F8" sqref="F8"/>
      <pageMargins left="0.7" right="0.7" top="0.75" bottom="0.75" header="0.3" footer="0.3"/>
    </customSheetView>
    <customSheetView guid="{122285D5-C445-4641-B906-3D160AF5A029}" state="hidden" topLeftCell="C1">
      <selection activeCell="F8" sqref="F8"/>
      <pageMargins left="0.7" right="0.7" top="0.75" bottom="0.75" header="0.3" footer="0.3"/>
    </customSheetView>
    <customSheetView guid="{39017580-0DBD-4718-BF70-D0C640CEE437}" state="hidden" topLeftCell="A13">
      <selection activeCell="F42" sqref="F42"/>
      <pageMargins left="0.7" right="0.7" top="0.75" bottom="0.75" header="0.3" footer="0.3"/>
    </customSheetView>
    <customSheetView guid="{4B3ADC3C-2378-419F-B002-0B230A43183E}" state="hidden" topLeftCell="A13">
      <selection activeCell="F42" sqref="F42"/>
      <pageMargins left="0.7" right="0.7" top="0.75" bottom="0.75" header="0.3" footer="0.3"/>
    </customSheetView>
    <customSheetView guid="{A8233638-4F8B-4EA1-AAB2-C55FBB614668}" state="hidden" topLeftCell="A13">
      <selection activeCell="F42" sqref="F42"/>
      <pageMargins left="0.7" right="0.7" top="0.75" bottom="0.75" header="0.3" footer="0.3"/>
    </customSheetView>
    <customSheetView guid="{4F19312B-5D0C-4241-AB7F-DEB9DC94D12C}" state="hidden">
      <selection activeCell="C12" sqref="C12:Q12"/>
      <pageMargins left="0.7" right="0.7" top="0.75" bottom="0.75" header="0.3" footer="0.3"/>
    </customSheetView>
    <customSheetView guid="{55B86D05-2EE1-47D2-B8ED-3E58614F1E18}" state="hidden" topLeftCell="B4">
      <selection activeCell="H50" sqref="H50"/>
      <pageMargins left="0.7" right="0.7" top="0.75" bottom="0.75" header="0.3" footer="0.3"/>
    </customSheetView>
    <customSheetView guid="{660F69B3-8B92-47E5-B723-00E085ABEA62}" state="hidden" topLeftCell="B4">
      <selection activeCell="H50" sqref="H50"/>
      <pageMargins left="0.7" right="0.7" top="0.75" bottom="0.75" header="0.3" footer="0.3"/>
    </customSheetView>
    <customSheetView guid="{8A2DE55C-D6A4-4447-A0D5-B45D3DF6F0EB}" state="hidden">
      <selection activeCell="O6" sqref="O6"/>
      <pageMargins left="0.7" right="0.7" top="0.75" bottom="0.75" header="0.3" footer="0.3"/>
    </customSheetView>
    <customSheetView guid="{AD182103-47BA-4BD6-8FAB-0569F05CEF97}" state="hidden" topLeftCell="B4">
      <selection activeCell="H50" sqref="H50"/>
      <pageMargins left="0.7" right="0.7" top="0.75" bottom="0.75" header="0.3" footer="0.3"/>
    </customSheetView>
    <customSheetView guid="{08D8D3B7-1529-4874-A98E-E98A8D9F9921}" state="hidden">
      <selection activeCell="C12" sqref="C12:Q12"/>
      <pageMargins left="0.7" right="0.7" top="0.75" bottom="0.75" header="0.3" footer="0.3"/>
    </customSheetView>
    <customSheetView guid="{566939CC-5BB6-4AD5-9E33-E7CE58089770}" state="hidden" topLeftCell="A13">
      <selection activeCell="F42" sqref="F42"/>
      <pageMargins left="0.7" right="0.7" top="0.75" bottom="0.75" header="0.3" footer="0.3"/>
    </customSheetView>
    <customSheetView guid="{8C7DD989-BDF2-4D55-B9C7-AE671BCB4054}" state="hidden" topLeftCell="A13">
      <selection activeCell="F42" sqref="F42"/>
      <pageMargins left="0.7" right="0.7" top="0.75" bottom="0.75" header="0.3" footer="0.3"/>
    </customSheetView>
    <customSheetView guid="{D6DA32A2-D829-4D60-A32F-1C3434F99BC6}" state="hidden" topLeftCell="C1">
      <selection activeCell="F8" sqref="F8"/>
      <pageMargins left="0.7" right="0.7" top="0.75" bottom="0.75" header="0.3" footer="0.3"/>
    </customSheetView>
    <customSheetView guid="{EE492F06-3943-4B52-8C26-96BF20DC357D}" state="hidden" topLeftCell="C1">
      <selection activeCell="F8" sqref="F8"/>
      <pageMargins left="0.7" right="0.7" top="0.75" bottom="0.75" header="0.3" footer="0.3"/>
    </customSheetView>
    <customSheetView guid="{8FD0291B-A169-45C6-8315-2D1B3E22F96D}" state="hidden" topLeftCell="C1">
      <selection activeCell="F8" sqref="F8"/>
      <pageMargins left="0.7" right="0.7" top="0.75" bottom="0.75" header="0.3" footer="0.3"/>
    </customSheetView>
    <customSheetView guid="{B1ADF8E8-30A1-4C41-A0F8-2A3415185454}" state="hidden" topLeftCell="C1">
      <selection activeCell="F8" sqref="F8"/>
      <pageMargins left="0.7" right="0.7" top="0.75" bottom="0.75" header="0.3" footer="0.3"/>
    </customSheetView>
    <customSheetView guid="{DB8733A5-8EF1-4C78-8D8C-CD0FB1863DA0}" state="hidden" topLeftCell="C1">
      <selection activeCell="F8" sqref="F8"/>
      <pageMargins left="0.7" right="0.7" top="0.75" bottom="0.75" header="0.3" footer="0.3"/>
    </customSheetView>
    <customSheetView guid="{294CB196-716B-43E9-A7C8-4861A3F25685}" state="hidden" topLeftCell="C1">
      <selection activeCell="F8" sqref="F8"/>
      <pageMargins left="0.7" right="0.7" top="0.75" bottom="0.75" header="0.3" footer="0.3"/>
    </customSheetView>
    <customSheetView guid="{31F5F635-AC11-4411-B0C3-83D053493483}" state="hidden" topLeftCell="C1">
      <selection activeCell="F8" sqref="F8"/>
      <pageMargins left="0.7" right="0.7" top="0.75" bottom="0.75" header="0.3" footer="0.3"/>
    </customSheetView>
    <customSheetView guid="{F075734E-466E-424D-AAB3-F953E84A0CE4}" state="hidden" topLeftCell="C1">
      <selection activeCell="F8" sqref="F8"/>
      <pageMargins left="0.7" right="0.7" top="0.75" bottom="0.75" header="0.3" footer="0.3"/>
    </customSheetView>
  </customSheetViews>
  <mergeCells count="38">
    <mergeCell ref="D49:G49"/>
    <mergeCell ref="D50:G50"/>
    <mergeCell ref="D36:E36"/>
    <mergeCell ref="D18:E18"/>
    <mergeCell ref="D19:E19"/>
    <mergeCell ref="D20:E20"/>
    <mergeCell ref="D21:E21"/>
    <mergeCell ref="D22:E22"/>
    <mergeCell ref="D26:E26"/>
    <mergeCell ref="D37:E37"/>
    <mergeCell ref="D38:E38"/>
    <mergeCell ref="D39:E39"/>
    <mergeCell ref="D27:E27"/>
    <mergeCell ref="D28:E28"/>
    <mergeCell ref="D29:E29"/>
    <mergeCell ref="D30:E30"/>
    <mergeCell ref="S10:T10"/>
    <mergeCell ref="S11:T11"/>
    <mergeCell ref="C1:E1"/>
    <mergeCell ref="C2:E2"/>
    <mergeCell ref="D16:E16"/>
    <mergeCell ref="C5:E5"/>
    <mergeCell ref="C4:E4"/>
    <mergeCell ref="C12:E12"/>
    <mergeCell ref="D33:E33"/>
    <mergeCell ref="D34:E34"/>
    <mergeCell ref="D35:E35"/>
    <mergeCell ref="D17:E17"/>
    <mergeCell ref="C6:E6"/>
    <mergeCell ref="C7:E7"/>
    <mergeCell ref="C10:E10"/>
    <mergeCell ref="C11:E11"/>
    <mergeCell ref="D15:E15"/>
    <mergeCell ref="D23:E23"/>
    <mergeCell ref="D24:E24"/>
    <mergeCell ref="D25:E25"/>
    <mergeCell ref="D31:E31"/>
    <mergeCell ref="D32:E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stattunnel</vt:lpstr>
      <vt:lpstr>Bd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GRINDU</dc:creator>
  <cp:lastModifiedBy>Ludovic GRINDU</cp:lastModifiedBy>
  <cp:lastPrinted>2018-10-05T00:55:32Z</cp:lastPrinted>
  <dcterms:created xsi:type="dcterms:W3CDTF">2017-12-19T23:46:47Z</dcterms:created>
  <dcterms:modified xsi:type="dcterms:W3CDTF">2019-02-09T17:58:38Z</dcterms:modified>
</cp:coreProperties>
</file>