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0905" yWindow="-15" windowWidth="10740" windowHeight="10095" activeTab="1"/>
  </bookViews>
  <sheets>
    <sheet name="Feuil4" sheetId="17" r:id="rId1"/>
    <sheet name="Type" sheetId="25" r:id="rId2"/>
  </sheets>
  <definedNames>
    <definedName name="_xlnm._FilterDatabase" localSheetId="1" hidden="1">Type!$A$1:$ZE$52</definedName>
    <definedName name="Choix">#REF!</definedName>
    <definedName name="metier">#REF!</definedName>
  </definedNames>
  <calcPr calcId="125725"/>
  <customWorkbookViews>
    <customWorkbookView name="essai" guid="{A448399B-D5F6-40E6-B055-1DCA9646811C}" maximized="1" windowWidth="1436" windowHeight="675" activeSheetId="16"/>
  </customWorkbookViews>
</workbook>
</file>

<file path=xl/calcChain.xml><?xml version="1.0" encoding="utf-8"?>
<calcChain xmlns="http://schemas.openxmlformats.org/spreadsheetml/2006/main">
  <c r="BC52" i="25"/>
  <c r="BC51"/>
  <c r="BC50"/>
  <c r="BC49"/>
  <c r="AK49"/>
  <c r="AD49" s="1"/>
  <c r="BC48"/>
  <c r="BC47"/>
  <c r="BC46"/>
  <c r="BC45"/>
  <c r="BC44"/>
  <c r="BC43"/>
  <c r="BC42"/>
  <c r="BC41"/>
  <c r="BC40"/>
  <c r="BC39"/>
  <c r="BC38"/>
  <c r="BC37"/>
  <c r="BC36"/>
  <c r="BC35"/>
  <c r="BC34"/>
  <c r="BC33"/>
  <c r="BC32"/>
  <c r="BC31"/>
  <c r="BC30"/>
  <c r="BC29"/>
  <c r="BC28"/>
  <c r="BC27"/>
  <c r="BC26"/>
  <c r="BC25"/>
  <c r="BC24"/>
  <c r="BC23"/>
  <c r="BC22"/>
  <c r="BC21"/>
  <c r="BC20"/>
  <c r="AY20"/>
  <c r="BC19"/>
  <c r="BC18"/>
  <c r="BC17"/>
  <c r="AL17"/>
  <c r="BC15"/>
  <c r="BC14"/>
  <c r="BC13"/>
  <c r="BC12"/>
  <c r="BC11"/>
  <c r="BC10"/>
  <c r="BC9"/>
  <c r="BC8"/>
  <c r="M8"/>
  <c r="L51" s="1"/>
  <c r="BC7"/>
  <c r="BC6"/>
  <c r="BC5"/>
  <c r="BC4"/>
  <c r="BC3"/>
  <c r="BC2"/>
  <c r="N2" l="1"/>
  <c r="O11"/>
  <c r="M9"/>
  <c r="BB9" s="1"/>
  <c r="AY9" s="1"/>
  <c r="P13" l="1"/>
  <c r="O12"/>
  <c r="BB12" s="1"/>
  <c r="AY12" s="1"/>
  <c r="Q51" l="1"/>
  <c r="R10"/>
  <c r="P15"/>
  <c r="BB15" s="1"/>
  <c r="AY15" s="1"/>
  <c r="P14"/>
  <c r="BB14" s="1"/>
  <c r="AY14" s="1"/>
  <c r="S20"/>
  <c r="P16" l="1"/>
  <c r="BB16" s="1"/>
  <c r="AY16" s="1"/>
  <c r="W34"/>
  <c r="T4"/>
  <c r="S21"/>
  <c r="BB21" s="1"/>
  <c r="AY21" s="1"/>
  <c r="S23" l="1"/>
  <c r="BB23" s="1"/>
  <c r="AY23" s="1"/>
  <c r="S22"/>
  <c r="BB22" s="1"/>
  <c r="AY22" s="1"/>
  <c r="X45"/>
  <c r="W43"/>
  <c r="BB43" s="1"/>
  <c r="AY43" s="1"/>
  <c r="V3"/>
  <c r="U51"/>
  <c r="T6"/>
  <c r="T7" s="1"/>
  <c r="BB7" s="1"/>
  <c r="AY7" s="1"/>
  <c r="T5"/>
  <c r="BB5" s="1"/>
  <c r="AY5" s="1"/>
  <c r="W44" l="1"/>
  <c r="BB44" s="1"/>
  <c r="AY44" s="1"/>
  <c r="X46"/>
  <c r="BB46" s="1"/>
  <c r="AY46" s="1"/>
  <c r="Y17"/>
  <c r="Z51" l="1"/>
  <c r="AA31"/>
  <c r="Y18"/>
  <c r="BB18" s="1"/>
  <c r="AY18" s="1"/>
  <c r="AA33" l="1"/>
  <c r="AB17"/>
  <c r="AC51" l="1"/>
  <c r="AF33"/>
  <c r="AF36" s="1"/>
  <c r="BB36" s="1"/>
  <c r="AY36" s="1"/>
  <c r="AE31"/>
  <c r="AB19"/>
  <c r="BB19" s="1"/>
  <c r="AY19" s="1"/>
  <c r="AH45" l="1"/>
  <c r="AE32"/>
  <c r="BB32" s="1"/>
  <c r="AY32" s="1"/>
  <c r="AG30"/>
  <c r="AO31" l="1"/>
  <c r="AI39"/>
  <c r="AJ51" l="1"/>
  <c r="AM26"/>
  <c r="AI40"/>
  <c r="BB40" s="1"/>
  <c r="AY40" s="1"/>
  <c r="AI41" l="1"/>
  <c r="BB41" s="1"/>
  <c r="AY41" s="1"/>
  <c r="AP33"/>
  <c r="AS47"/>
  <c r="AS48" s="1"/>
  <c r="BB48" s="1"/>
  <c r="AY48" s="1"/>
  <c r="AM27"/>
  <c r="BB27" s="1"/>
  <c r="AY27" s="1"/>
  <c r="AN24"/>
  <c r="AN25" s="1"/>
  <c r="BB25" s="1"/>
  <c r="AY25" s="1"/>
  <c r="AM28" l="1"/>
  <c r="BB28" s="1"/>
  <c r="AY28" s="1"/>
  <c r="AI42"/>
  <c r="BB42" s="1"/>
  <c r="AY42" s="1"/>
  <c r="AR39"/>
  <c r="AP38"/>
  <c r="BB38" s="1"/>
  <c r="AY38" s="1"/>
  <c r="AQ33"/>
  <c r="AQ37" s="1"/>
  <c r="BB37" s="1"/>
  <c r="AY37" s="1"/>
  <c r="AM29" l="1"/>
  <c r="BB29" s="1"/>
  <c r="AY29" s="1"/>
  <c r="AT52"/>
  <c r="AU50"/>
  <c r="AU51"/>
</calcChain>
</file>

<file path=xl/sharedStrings.xml><?xml version="1.0" encoding="utf-8"?>
<sst xmlns="http://schemas.openxmlformats.org/spreadsheetml/2006/main" count="464" uniqueCount="176">
  <si>
    <t>GO</t>
  </si>
  <si>
    <t>Enduit</t>
  </si>
  <si>
    <t>Carlier</t>
  </si>
  <si>
    <t>Pont réant</t>
  </si>
  <si>
    <t>Entreprise</t>
  </si>
  <si>
    <t>PAC
Chaudière</t>
  </si>
  <si>
    <t>terrassement</t>
  </si>
  <si>
    <t>charpente</t>
  </si>
  <si>
    <t>couverture</t>
  </si>
  <si>
    <t>étanchéité</t>
  </si>
  <si>
    <t>gouttière</t>
  </si>
  <si>
    <t>men ext</t>
  </si>
  <si>
    <t>enduit</t>
  </si>
  <si>
    <t>PC</t>
  </si>
  <si>
    <t>chape</t>
  </si>
  <si>
    <t>isolation</t>
  </si>
  <si>
    <t>placo</t>
  </si>
  <si>
    <t>sortie cable</t>
  </si>
  <si>
    <t>encastrer</t>
  </si>
  <si>
    <t>Bande</t>
  </si>
  <si>
    <t>Carrelage</t>
  </si>
  <si>
    <t>Men int</t>
  </si>
  <si>
    <t>Escalier</t>
  </si>
  <si>
    <t>Fermeture</t>
  </si>
  <si>
    <t>Finition elec</t>
  </si>
  <si>
    <t>Finition plomb</t>
  </si>
  <si>
    <t>Finition plinthes</t>
  </si>
  <si>
    <t>Peinture</t>
  </si>
  <si>
    <t>rampanage
Finition</t>
  </si>
  <si>
    <t>Terrassement</t>
  </si>
  <si>
    <t>Charpente</t>
  </si>
  <si>
    <t>Gouttière</t>
  </si>
  <si>
    <t>Etanchéité</t>
  </si>
  <si>
    <t>Isolation</t>
  </si>
  <si>
    <t>Menuiserie ext</t>
  </si>
  <si>
    <t>Electricité</t>
  </si>
  <si>
    <t>Chape fluide</t>
  </si>
  <si>
    <t>Sol souple</t>
  </si>
  <si>
    <t>Couverture</t>
  </si>
  <si>
    <t>Cloison sous escalier</t>
  </si>
  <si>
    <t>délais</t>
  </si>
  <si>
    <t>Terrassement finition</t>
  </si>
  <si>
    <t>Nom contact</t>
  </si>
  <si>
    <t>N° portable</t>
  </si>
  <si>
    <t>N° fixe</t>
  </si>
  <si>
    <t>Mail</t>
  </si>
  <si>
    <t>EGY</t>
  </si>
  <si>
    <t>Client</t>
  </si>
  <si>
    <t>N° dossier</t>
  </si>
  <si>
    <t>Ville</t>
  </si>
  <si>
    <t>Corps d'état</t>
  </si>
  <si>
    <t>Artisan</t>
  </si>
  <si>
    <t>Prise de cote</t>
  </si>
  <si>
    <t>Nettoyage GO</t>
  </si>
  <si>
    <t>Nettoyage Couverture</t>
  </si>
  <si>
    <t>Nettoyage Enduit</t>
  </si>
  <si>
    <t>Nettoyage Isolation</t>
  </si>
  <si>
    <t>Nettoyage placo</t>
  </si>
  <si>
    <t>Nettoyage sol</t>
  </si>
  <si>
    <t>Nettoyage Final</t>
  </si>
  <si>
    <t>Nettoyage ext</t>
  </si>
  <si>
    <t>Depot big bag</t>
  </si>
  <si>
    <t>Nettoyage int</t>
  </si>
  <si>
    <t>Elec Plomb chauf</t>
  </si>
  <si>
    <t>1ere passe elec plomb</t>
  </si>
  <si>
    <t>commentaires</t>
  </si>
  <si>
    <t>terrassier</t>
  </si>
  <si>
    <t>maçon</t>
  </si>
  <si>
    <t>bande</t>
  </si>
  <si>
    <t>nettoyage</t>
  </si>
  <si>
    <t>menuisier plaquiste</t>
  </si>
  <si>
    <t xml:space="preserve">carrelage / chape </t>
  </si>
  <si>
    <t>escalier</t>
  </si>
  <si>
    <t>tout afficher</t>
  </si>
  <si>
    <t xml:space="preserve">  </t>
  </si>
  <si>
    <t>Bretagne materiaux</t>
  </si>
  <si>
    <t>La rivière</t>
  </si>
  <si>
    <t>Point p goven</t>
  </si>
  <si>
    <t>Conduit  isotip</t>
  </si>
  <si>
    <t>Denis materiaux</t>
  </si>
  <si>
    <t>Placo</t>
  </si>
  <si>
    <t>Kline</t>
  </si>
  <si>
    <t>Armen</t>
  </si>
  <si>
    <t>Lenouy</t>
  </si>
  <si>
    <t>Dispano</t>
  </si>
  <si>
    <t>Parquet</t>
  </si>
  <si>
    <t>LMS</t>
  </si>
  <si>
    <t>Rexel</t>
  </si>
  <si>
    <t>Sanitaire</t>
  </si>
  <si>
    <t>Mafart</t>
  </si>
  <si>
    <t>PAC</t>
  </si>
  <si>
    <t>Radiateur</t>
  </si>
  <si>
    <t>Point p béton</t>
  </si>
  <si>
    <t>Point p</t>
  </si>
  <si>
    <t>Casa</t>
  </si>
  <si>
    <t>Chauffage</t>
  </si>
  <si>
    <t>non</t>
  </si>
  <si>
    <t>Boschat</t>
  </si>
  <si>
    <t>Plancher chauffant</t>
  </si>
  <si>
    <t>Date envoi bdc</t>
  </si>
  <si>
    <t>livré 
oui / non</t>
  </si>
  <si>
    <t>Isol chauffage</t>
  </si>
  <si>
    <t>Cedi brest</t>
  </si>
  <si>
    <t>Ponçage chappe</t>
  </si>
  <si>
    <t>Peinture organo</t>
  </si>
  <si>
    <t>Fournisseur</t>
  </si>
  <si>
    <t>Artisan 
Fournisseur</t>
  </si>
  <si>
    <t>Prévisionelle</t>
  </si>
  <si>
    <t>Déclenchement
en semaine</t>
  </si>
  <si>
    <t>Date 
livraison</t>
  </si>
  <si>
    <t>Commentaire</t>
  </si>
  <si>
    <t>adresse mail
artisan / fournisseur</t>
  </si>
  <si>
    <t>enduit / peinture</t>
  </si>
  <si>
    <t>Couvertine</t>
  </si>
  <si>
    <t>sol souple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</si>
  <si>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</si>
  <si>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</si>
  <si>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</si>
  <si>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</si>
  <si>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</si>
  <si>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</si>
  <si>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</si>
  <si>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</si>
  <si>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</si>
  <si>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</si>
  <si>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</si>
  <si>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</si>
  <si>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</si>
  <si>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</si>
  <si>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</si>
  <si>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</si>
  <si>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</si>
  <si>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</si>
  <si>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</si>
  <si>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</si>
  <si>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</si>
  <si>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</si>
  <si>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</si>
  <si>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</si>
  <si>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</si>
  <si>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</si>
  <si>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</si>
  <si>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28</t>
  </si>
  <si>
    <t>entreprise 29</t>
  </si>
  <si>
    <t>entreprise 30</t>
  </si>
  <si>
    <t>entreprise 31</t>
  </si>
  <si>
    <t>entreprise 32</t>
  </si>
  <si>
    <t>entreprise 33</t>
  </si>
  <si>
    <t>entreprise 34</t>
  </si>
  <si>
    <t>entreprise 35</t>
  </si>
  <si>
    <t>entreprise 36</t>
  </si>
  <si>
    <t>entreprise 37</t>
  </si>
  <si>
    <t>entreprise 38</t>
  </si>
  <si>
    <t>entreprise 39</t>
  </si>
  <si>
    <t>entreprise 40</t>
  </si>
  <si>
    <t>entreprise 41</t>
  </si>
  <si>
    <t>entreprise 42</t>
  </si>
  <si>
    <t>entreprise 43</t>
  </si>
  <si>
    <t>entreprise 44</t>
  </si>
  <si>
    <t>entreprise 45</t>
  </si>
  <si>
    <t>entreprise 46</t>
  </si>
  <si>
    <t>entreprise 47</t>
  </si>
  <si>
    <t>entreprise 48</t>
  </si>
  <si>
    <t>entreprise 49</t>
  </si>
  <si>
    <t>mailto:entreprise1@gmail.com</t>
  </si>
  <si>
    <t>mailto:entreprise2@gmail.com</t>
  </si>
  <si>
    <t>mailto:entreprise3@gmail.com</t>
  </si>
  <si>
    <t>mailto:entreprise4@gmail.com</t>
  </si>
  <si>
    <t>mailto:entreprise5@gmail.com</t>
  </si>
  <si>
    <t>mailto:entreprise6@gmail.com</t>
  </si>
  <si>
    <t>mailto:entreprise7@gmail.com</t>
  </si>
  <si>
    <t>mailto:entreprise8@gmail.com</t>
  </si>
  <si>
    <t>mailto:entreprise9@gmail.com</t>
  </si>
  <si>
    <t>mailto:entreprise10@gmail.com</t>
  </si>
  <si>
    <t>mailto:entreprise11@gmail.com</t>
  </si>
  <si>
    <t>mailto:entreprise12@gmail.com</t>
  </si>
</sst>
</file>

<file path=xl/styles.xml><?xml version="1.0" encoding="utf-8"?>
<styleSheet xmlns="http://schemas.openxmlformats.org/spreadsheetml/2006/main">
  <numFmts count="2">
    <numFmt numFmtId="164" formatCode="&quot;S &quot;0"/>
    <numFmt numFmtId="165" formatCode="0#&quot; &quot;##&quot; &quot;##&quot; &quot;##&quot; &quot;##"/>
  </numFmts>
  <fonts count="7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sz val="14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/>
    <xf numFmtId="0" fontId="2" fillId="0" borderId="0" xfId="0" applyFont="1" applyFill="1" applyAlignment="1">
      <alignment vertical="top" wrapText="1"/>
    </xf>
    <xf numFmtId="0" fontId="4" fillId="0" borderId="0" xfId="0" applyFont="1" applyFill="1" applyAlignment="1">
      <alignment vertical="top" wrapText="1"/>
    </xf>
    <xf numFmtId="0" fontId="0" fillId="0" borderId="1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3" fillId="0" borderId="0" xfId="1" applyFill="1" applyAlignment="1" applyProtection="1">
      <alignment vertical="top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left" textRotation="90"/>
    </xf>
    <xf numFmtId="0" fontId="0" fillId="0" borderId="0" xfId="0" applyNumberFormat="1" applyAlignment="1">
      <alignment horizontal="left" textRotation="90" wrapText="1"/>
    </xf>
    <xf numFmtId="0" fontId="3" fillId="0" borderId="0" xfId="1" applyAlignment="1" applyProtection="1"/>
    <xf numFmtId="165" fontId="0" fillId="0" borderId="0" xfId="0" applyNumberFormat="1"/>
    <xf numFmtId="165" fontId="5" fillId="0" borderId="0" xfId="0" applyNumberFormat="1" applyFon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 applyFill="1" applyBorder="1"/>
    <xf numFmtId="14" fontId="0" fillId="0" borderId="4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wrapText="1"/>
    </xf>
    <xf numFmtId="0" fontId="0" fillId="0" borderId="0" xfId="0" applyNumberFormat="1" applyAlignment="1">
      <alignment horizontal="center" wrapText="1"/>
    </xf>
    <xf numFmtId="0" fontId="3" fillId="0" borderId="0" xfId="1" applyFill="1" applyBorder="1" applyAlignment="1" applyProtection="1"/>
    <xf numFmtId="0" fontId="3" fillId="0" borderId="0" xfId="1" applyFill="1" applyAlignment="1" applyProtection="1">
      <alignment horizontal="left" vertical="center" wrapText="1"/>
    </xf>
    <xf numFmtId="164" fontId="0" fillId="0" borderId="3" xfId="0" applyNumberFormat="1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Fill="1" applyBorder="1"/>
    <xf numFmtId="0" fontId="0" fillId="0" borderId="0" xfId="0" applyFill="1"/>
    <xf numFmtId="0" fontId="0" fillId="0" borderId="3" xfId="0" applyFill="1" applyBorder="1" applyAlignment="1">
      <alignment horizontal="center" vertical="center"/>
    </xf>
    <xf numFmtId="0" fontId="0" fillId="0" borderId="5" xfId="0" applyFill="1" applyBorder="1"/>
    <xf numFmtId="164" fontId="0" fillId="0" borderId="5" xfId="0" applyNumberFormat="1" applyFill="1" applyBorder="1"/>
    <xf numFmtId="14" fontId="0" fillId="0" borderId="9" xfId="0" applyNumberFormat="1" applyFill="1" applyBorder="1" applyAlignment="1">
      <alignment horizontal="center" vertical="center"/>
    </xf>
    <xf numFmtId="0" fontId="0" fillId="0" borderId="1" xfId="0" applyFill="1" applyBorder="1"/>
    <xf numFmtId="0" fontId="0" fillId="0" borderId="10" xfId="0" applyFill="1" applyBorder="1"/>
    <xf numFmtId="0" fontId="0" fillId="0" borderId="4" xfId="0" applyFill="1" applyBorder="1"/>
    <xf numFmtId="0" fontId="0" fillId="0" borderId="12" xfId="0" applyFill="1" applyBorder="1"/>
    <xf numFmtId="0" fontId="0" fillId="0" borderId="12" xfId="0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0" fontId="0" fillId="0" borderId="2" xfId="0" applyFill="1" applyBorder="1"/>
    <xf numFmtId="0" fontId="0" fillId="0" borderId="11" xfId="0" applyFill="1" applyBorder="1" applyAlignment="1">
      <alignment horizontal="center" vertical="center"/>
    </xf>
    <xf numFmtId="0" fontId="6" fillId="0" borderId="13" xfId="0" applyFont="1" applyFill="1" applyBorder="1"/>
    <xf numFmtId="0" fontId="6" fillId="0" borderId="15" xfId="0" applyFont="1" applyFill="1" applyBorder="1"/>
    <xf numFmtId="0" fontId="0" fillId="0" borderId="16" xfId="0" applyFill="1" applyBorder="1"/>
    <xf numFmtId="0" fontId="0" fillId="0" borderId="17" xfId="0" applyFill="1" applyBorder="1"/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/>
    <xf numFmtId="164" fontId="0" fillId="0" borderId="17" xfId="0" applyNumberFormat="1" applyFill="1" applyBorder="1" applyAlignment="1">
      <alignment horizontal="center"/>
    </xf>
    <xf numFmtId="164" fontId="0" fillId="0" borderId="17" xfId="0" applyNumberFormat="1" applyFill="1" applyBorder="1"/>
    <xf numFmtId="164" fontId="0" fillId="0" borderId="18" xfId="0" applyNumberFormat="1" applyFill="1" applyBorder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ntreprise8@gmail.com" TargetMode="External"/><Relationship Id="rId3" Type="http://schemas.openxmlformats.org/officeDocument/2006/relationships/hyperlink" Target="mailto:entreprise3@gmail.com" TargetMode="External"/><Relationship Id="rId7" Type="http://schemas.openxmlformats.org/officeDocument/2006/relationships/hyperlink" Target="mailto:entreprise7@gmail.com" TargetMode="External"/><Relationship Id="rId12" Type="http://schemas.openxmlformats.org/officeDocument/2006/relationships/hyperlink" Target="mailto:entreprise11@gmail.com" TargetMode="External"/><Relationship Id="rId2" Type="http://schemas.openxmlformats.org/officeDocument/2006/relationships/hyperlink" Target="mailto:entreprise2@gmail.com" TargetMode="External"/><Relationship Id="rId1" Type="http://schemas.openxmlformats.org/officeDocument/2006/relationships/hyperlink" Target="mailto:entreprise1@gmail.com" TargetMode="External"/><Relationship Id="rId6" Type="http://schemas.openxmlformats.org/officeDocument/2006/relationships/hyperlink" Target="mailto:entreprise6@gmail.com" TargetMode="External"/><Relationship Id="rId11" Type="http://schemas.openxmlformats.org/officeDocument/2006/relationships/hyperlink" Target="mailto:entreprise12@gmail.com" TargetMode="External"/><Relationship Id="rId5" Type="http://schemas.openxmlformats.org/officeDocument/2006/relationships/hyperlink" Target="mailto:entreprise5@gmail.com" TargetMode="External"/><Relationship Id="rId10" Type="http://schemas.openxmlformats.org/officeDocument/2006/relationships/hyperlink" Target="mailto:entreprise9@gmail.com" TargetMode="External"/><Relationship Id="rId4" Type="http://schemas.openxmlformats.org/officeDocument/2006/relationships/hyperlink" Target="mailto:entreprise4@gmail.com" TargetMode="External"/><Relationship Id="rId9" Type="http://schemas.openxmlformats.org/officeDocument/2006/relationships/hyperlink" Target="mailto:entreprise1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autoPageBreaks="0"/>
  </sheetPr>
  <dimension ref="B1:H73"/>
  <sheetViews>
    <sheetView workbookViewId="0">
      <selection activeCell="F16" sqref="F16"/>
    </sheetView>
  </sheetViews>
  <sheetFormatPr baseColWidth="10" defaultColWidth="11.42578125" defaultRowHeight="15"/>
  <cols>
    <col min="1" max="1" width="12.85546875" customWidth="1"/>
    <col min="2" max="2" width="29.85546875" customWidth="1"/>
    <col min="3" max="3" width="15" customWidth="1"/>
    <col min="4" max="4" width="13.28515625" customWidth="1"/>
    <col min="5" max="5" width="3.42578125" customWidth="1"/>
    <col min="6" max="6" width="40.140625" customWidth="1"/>
    <col min="7" max="9" width="27.140625" customWidth="1"/>
  </cols>
  <sheetData>
    <row r="1" spans="2:8">
      <c r="B1" t="s">
        <v>4</v>
      </c>
      <c r="C1" t="s">
        <v>42</v>
      </c>
      <c r="D1" t="s">
        <v>43</v>
      </c>
      <c r="E1" t="s">
        <v>44</v>
      </c>
      <c r="F1" t="s">
        <v>45</v>
      </c>
    </row>
    <row r="2" spans="2:8">
      <c r="B2" t="s">
        <v>73</v>
      </c>
      <c r="F2" t="s">
        <v>74</v>
      </c>
      <c r="G2" s="63" t="s">
        <v>73</v>
      </c>
    </row>
    <row r="3" spans="2:8" ht="15.75" thickBot="1"/>
    <row r="4" spans="2:8">
      <c r="B4" t="s">
        <v>115</v>
      </c>
      <c r="F4" s="11" t="s">
        <v>164</v>
      </c>
      <c r="G4" t="s">
        <v>66</v>
      </c>
      <c r="H4" s="16"/>
    </row>
    <row r="5" spans="2:8">
      <c r="B5" t="s">
        <v>116</v>
      </c>
      <c r="F5" s="11" t="s">
        <v>165</v>
      </c>
      <c r="G5" t="s">
        <v>66</v>
      </c>
      <c r="H5" s="7"/>
    </row>
    <row r="6" spans="2:8">
      <c r="B6" t="s">
        <v>117</v>
      </c>
      <c r="F6" s="11" t="s">
        <v>166</v>
      </c>
      <c r="G6" t="s">
        <v>66</v>
      </c>
      <c r="H6" s="3"/>
    </row>
    <row r="7" spans="2:8">
      <c r="B7" t="s">
        <v>118</v>
      </c>
      <c r="F7" s="11" t="s">
        <v>167</v>
      </c>
      <c r="G7" t="s">
        <v>67</v>
      </c>
      <c r="H7" s="3"/>
    </row>
    <row r="8" spans="2:8">
      <c r="B8" t="s">
        <v>119</v>
      </c>
      <c r="F8" s="11" t="s">
        <v>168</v>
      </c>
      <c r="G8" t="s">
        <v>67</v>
      </c>
      <c r="H8" s="3"/>
    </row>
    <row r="9" spans="2:8">
      <c r="B9" t="s">
        <v>120</v>
      </c>
      <c r="F9" s="11" t="s">
        <v>169</v>
      </c>
      <c r="H9" s="3"/>
    </row>
    <row r="10" spans="2:8">
      <c r="B10" t="s">
        <v>121</v>
      </c>
      <c r="D10" s="13"/>
      <c r="E10" s="12"/>
      <c r="F10" s="11" t="s">
        <v>170</v>
      </c>
      <c r="G10" t="s">
        <v>7</v>
      </c>
      <c r="H10" s="3"/>
    </row>
    <row r="11" spans="2:8">
      <c r="B11" t="s">
        <v>122</v>
      </c>
      <c r="D11" s="13"/>
      <c r="E11" s="12"/>
      <c r="F11" s="11" t="s">
        <v>171</v>
      </c>
      <c r="G11" t="s">
        <v>7</v>
      </c>
      <c r="H11" s="19"/>
    </row>
    <row r="12" spans="2:8">
      <c r="B12" t="s">
        <v>123</v>
      </c>
      <c r="E12" s="13"/>
      <c r="F12" s="11" t="s">
        <v>172</v>
      </c>
      <c r="G12" t="s">
        <v>7</v>
      </c>
      <c r="H12" s="3"/>
    </row>
    <row r="13" spans="2:8">
      <c r="B13" t="s">
        <v>124</v>
      </c>
      <c r="E13" s="12"/>
      <c r="F13" s="11" t="s">
        <v>173</v>
      </c>
      <c r="G13" t="s">
        <v>8</v>
      </c>
      <c r="H13" s="3"/>
    </row>
    <row r="14" spans="2:8">
      <c r="B14" t="s">
        <v>125</v>
      </c>
      <c r="F14" s="11" t="s">
        <v>174</v>
      </c>
      <c r="G14" t="s">
        <v>8</v>
      </c>
      <c r="H14" s="3"/>
    </row>
    <row r="15" spans="2:8">
      <c r="B15" t="s">
        <v>126</v>
      </c>
      <c r="F15" s="11" t="s">
        <v>175</v>
      </c>
      <c r="G15" t="s">
        <v>8</v>
      </c>
      <c r="H15" s="3"/>
    </row>
    <row r="16" spans="2:8" ht="15.75" thickBot="1">
      <c r="B16" t="s">
        <v>127</v>
      </c>
      <c r="F16" s="11"/>
      <c r="G16" t="s">
        <v>8</v>
      </c>
      <c r="H16" s="18"/>
    </row>
    <row r="17" spans="2:8">
      <c r="B17" t="s">
        <v>128</v>
      </c>
      <c r="F17" s="11"/>
      <c r="G17" t="s">
        <v>10</v>
      </c>
      <c r="H17" s="19"/>
    </row>
    <row r="18" spans="2:8">
      <c r="B18" t="s">
        <v>129</v>
      </c>
      <c r="F18" s="11"/>
      <c r="G18" s="3" t="s">
        <v>70</v>
      </c>
    </row>
    <row r="19" spans="2:8">
      <c r="B19" t="s">
        <v>130</v>
      </c>
      <c r="F19" s="11"/>
      <c r="G19" s="3" t="s">
        <v>70</v>
      </c>
    </row>
    <row r="20" spans="2:8" ht="15.75" customHeight="1">
      <c r="B20" t="s">
        <v>131</v>
      </c>
      <c r="C20" s="14"/>
      <c r="F20" s="11"/>
      <c r="G20" s="3" t="s">
        <v>70</v>
      </c>
    </row>
    <row r="21" spans="2:8" ht="15.75" customHeight="1">
      <c r="B21" t="s">
        <v>132</v>
      </c>
      <c r="C21" s="14"/>
      <c r="G21" s="3" t="s">
        <v>70</v>
      </c>
    </row>
    <row r="22" spans="2:8">
      <c r="B22" t="s">
        <v>133</v>
      </c>
      <c r="C22" s="14"/>
      <c r="F22" s="11"/>
      <c r="G22" s="3" t="s">
        <v>70</v>
      </c>
    </row>
    <row r="23" spans="2:8">
      <c r="B23" t="s">
        <v>134</v>
      </c>
      <c r="C23" s="14"/>
      <c r="F23" s="11"/>
      <c r="G23" s="3" t="s">
        <v>70</v>
      </c>
    </row>
    <row r="24" spans="2:8">
      <c r="B24" t="s">
        <v>135</v>
      </c>
      <c r="C24" s="14"/>
      <c r="F24" s="11"/>
      <c r="G24" t="s">
        <v>72</v>
      </c>
    </row>
    <row r="25" spans="2:8">
      <c r="B25" t="s">
        <v>136</v>
      </c>
      <c r="C25" s="14"/>
      <c r="F25" s="11"/>
      <c r="G25" t="s">
        <v>72</v>
      </c>
    </row>
    <row r="26" spans="2:8">
      <c r="B26" t="s">
        <v>137</v>
      </c>
      <c r="F26" s="11"/>
      <c r="G26" s="3" t="s">
        <v>63</v>
      </c>
    </row>
    <row r="27" spans="2:8">
      <c r="B27" t="s">
        <v>138</v>
      </c>
      <c r="C27" s="12"/>
      <c r="F27" s="11"/>
      <c r="G27" s="3" t="s">
        <v>63</v>
      </c>
    </row>
    <row r="28" spans="2:8">
      <c r="B28" t="s">
        <v>139</v>
      </c>
      <c r="C28" s="14"/>
      <c r="F28" s="11"/>
      <c r="G28" s="3" t="s">
        <v>71</v>
      </c>
    </row>
    <row r="29" spans="2:8">
      <c r="B29" t="s">
        <v>140</v>
      </c>
      <c r="C29" s="14"/>
      <c r="F29" s="11"/>
      <c r="G29" s="3" t="s">
        <v>71</v>
      </c>
    </row>
    <row r="30" spans="2:8">
      <c r="B30" t="s">
        <v>141</v>
      </c>
      <c r="C30" s="14"/>
      <c r="F30" s="11"/>
      <c r="G30" s="3" t="s">
        <v>71</v>
      </c>
    </row>
    <row r="31" spans="2:8">
      <c r="B31" t="s">
        <v>142</v>
      </c>
      <c r="C31" s="14"/>
      <c r="F31" s="11"/>
      <c r="G31" s="3" t="s">
        <v>71</v>
      </c>
    </row>
    <row r="32" spans="2:8">
      <c r="B32" t="s">
        <v>143</v>
      </c>
      <c r="C32" s="14"/>
      <c r="F32" s="11"/>
      <c r="G32" s="3" t="s">
        <v>71</v>
      </c>
    </row>
    <row r="33" spans="2:8">
      <c r="B33" t="s">
        <v>144</v>
      </c>
      <c r="C33" s="14"/>
      <c r="F33" s="11"/>
      <c r="G33" t="s">
        <v>46</v>
      </c>
    </row>
    <row r="34" spans="2:8">
      <c r="B34" t="s">
        <v>145</v>
      </c>
      <c r="C34" s="12"/>
      <c r="F34" s="11"/>
      <c r="G34" t="s">
        <v>12</v>
      </c>
    </row>
    <row r="35" spans="2:8">
      <c r="B35" t="s">
        <v>146</v>
      </c>
      <c r="C35" s="12"/>
      <c r="F35" s="11"/>
      <c r="G35" t="s">
        <v>12</v>
      </c>
    </row>
    <row r="36" spans="2:8">
      <c r="B36" t="s">
        <v>147</v>
      </c>
      <c r="C36" s="14"/>
      <c r="F36" s="11"/>
      <c r="G36" s="3" t="s">
        <v>63</v>
      </c>
    </row>
    <row r="37" spans="2:8">
      <c r="B37" t="s">
        <v>148</v>
      </c>
      <c r="C37" s="14"/>
      <c r="F37" s="11"/>
      <c r="G37" s="3" t="s">
        <v>70</v>
      </c>
    </row>
    <row r="38" spans="2:8">
      <c r="B38" t="s">
        <v>149</v>
      </c>
      <c r="F38" s="11"/>
      <c r="G38" t="s">
        <v>68</v>
      </c>
    </row>
    <row r="39" spans="2:8" ht="15" customHeight="1">
      <c r="B39" t="s">
        <v>150</v>
      </c>
      <c r="F39" s="11"/>
      <c r="G39" s="3" t="s">
        <v>63</v>
      </c>
    </row>
    <row r="40" spans="2:8">
      <c r="B40" t="s">
        <v>151</v>
      </c>
      <c r="F40" s="11"/>
      <c r="G40" s="22" t="s">
        <v>12</v>
      </c>
    </row>
    <row r="41" spans="2:8" ht="15" customHeight="1">
      <c r="B41" t="s">
        <v>152</v>
      </c>
      <c r="F41" s="11"/>
      <c r="G41" s="3" t="s">
        <v>70</v>
      </c>
    </row>
    <row r="42" spans="2:8">
      <c r="B42" t="s">
        <v>153</v>
      </c>
      <c r="F42" s="11"/>
      <c r="G42" s="22" t="s">
        <v>63</v>
      </c>
    </row>
    <row r="43" spans="2:8">
      <c r="B43" t="s">
        <v>154</v>
      </c>
      <c r="F43" s="11"/>
      <c r="G43" s="3" t="s">
        <v>70</v>
      </c>
    </row>
    <row r="44" spans="2:8">
      <c r="B44" t="s">
        <v>155</v>
      </c>
      <c r="D44" s="4"/>
      <c r="F44" s="28"/>
      <c r="G44" s="22" t="s">
        <v>69</v>
      </c>
    </row>
    <row r="45" spans="2:8">
      <c r="B45" t="s">
        <v>156</v>
      </c>
      <c r="C45" s="1"/>
      <c r="D45" s="1"/>
      <c r="F45" s="5"/>
      <c r="G45" s="22" t="s">
        <v>69</v>
      </c>
    </row>
    <row r="46" spans="2:8">
      <c r="B46" t="s">
        <v>157</v>
      </c>
      <c r="C46" s="1"/>
      <c r="D46" s="1"/>
      <c r="F46" s="5"/>
      <c r="G46" s="22" t="s">
        <v>69</v>
      </c>
    </row>
    <row r="47" spans="2:8">
      <c r="B47" t="s">
        <v>158</v>
      </c>
      <c r="C47" s="1"/>
      <c r="D47" s="1"/>
      <c r="F47" s="5"/>
      <c r="G47" s="22" t="s">
        <v>69</v>
      </c>
    </row>
    <row r="48" spans="2:8" ht="18.75">
      <c r="B48" t="s">
        <v>159</v>
      </c>
      <c r="C48" s="1"/>
      <c r="E48" s="1"/>
      <c r="F48" s="11"/>
      <c r="G48" s="3" t="s">
        <v>70</v>
      </c>
      <c r="H48" s="2"/>
    </row>
    <row r="49" spans="2:8">
      <c r="B49" t="s">
        <v>160</v>
      </c>
      <c r="C49" s="1"/>
      <c r="D49" s="1"/>
      <c r="E49" s="1"/>
      <c r="F49" s="11"/>
      <c r="G49" s="3" t="s">
        <v>70</v>
      </c>
      <c r="H49" s="1"/>
    </row>
    <row r="50" spans="2:8">
      <c r="B50" t="s">
        <v>161</v>
      </c>
      <c r="C50" s="1"/>
      <c r="D50" s="1"/>
      <c r="E50" s="1"/>
      <c r="F50" s="11"/>
      <c r="G50" s="22" t="s">
        <v>63</v>
      </c>
    </row>
    <row r="51" spans="2:8">
      <c r="B51" t="s">
        <v>162</v>
      </c>
      <c r="D51" s="1"/>
      <c r="E51" s="1"/>
      <c r="F51" s="11"/>
      <c r="G51" s="22" t="s">
        <v>114</v>
      </c>
      <c r="H51" s="1"/>
    </row>
    <row r="52" spans="2:8">
      <c r="B52" t="s">
        <v>163</v>
      </c>
      <c r="D52" s="1"/>
      <c r="E52" s="1"/>
      <c r="F52" s="11"/>
      <c r="G52" s="22" t="s">
        <v>69</v>
      </c>
      <c r="H52" s="1"/>
    </row>
    <row r="53" spans="2:8">
      <c r="E53" s="1"/>
      <c r="F53" s="11"/>
    </row>
    <row r="54" spans="2:8">
      <c r="B54" s="43" t="s">
        <v>75</v>
      </c>
      <c r="C54" s="1"/>
      <c r="E54" s="1"/>
      <c r="F54" s="11"/>
      <c r="G54" s="22" t="s">
        <v>105</v>
      </c>
    </row>
    <row r="55" spans="2:8">
      <c r="B55" s="46" t="s">
        <v>84</v>
      </c>
      <c r="C55" s="1"/>
      <c r="D55" s="1"/>
      <c r="E55" s="1"/>
      <c r="F55" s="11"/>
      <c r="G55" s="22" t="s">
        <v>105</v>
      </c>
    </row>
    <row r="56" spans="2:8">
      <c r="B56" s="46" t="s">
        <v>76</v>
      </c>
      <c r="C56" s="1"/>
      <c r="D56" s="1"/>
      <c r="E56" s="1"/>
      <c r="F56" s="11"/>
      <c r="G56" s="22" t="s">
        <v>105</v>
      </c>
    </row>
    <row r="57" spans="2:8">
      <c r="B57" s="46" t="s">
        <v>77</v>
      </c>
      <c r="C57" s="1"/>
      <c r="E57" s="1"/>
      <c r="F57" s="11"/>
      <c r="G57" s="22" t="s">
        <v>105</v>
      </c>
    </row>
    <row r="58" spans="2:8">
      <c r="B58" s="43" t="s">
        <v>79</v>
      </c>
      <c r="C58" s="12"/>
      <c r="D58" s="1"/>
      <c r="F58" s="11"/>
      <c r="G58" s="22" t="s">
        <v>105</v>
      </c>
    </row>
    <row r="59" spans="2:8">
      <c r="B59" s="46" t="s">
        <v>81</v>
      </c>
      <c r="C59" s="12"/>
      <c r="F59" s="11"/>
      <c r="G59" s="22" t="s">
        <v>105</v>
      </c>
    </row>
    <row r="60" spans="2:8">
      <c r="B60" s="46" t="s">
        <v>82</v>
      </c>
      <c r="C60" s="12"/>
      <c r="F60" s="11"/>
      <c r="G60" s="22" t="s">
        <v>105</v>
      </c>
    </row>
    <row r="61" spans="2:8">
      <c r="B61" s="46" t="s">
        <v>83</v>
      </c>
      <c r="C61" s="12"/>
      <c r="F61" s="11"/>
      <c r="G61" s="22" t="s">
        <v>105</v>
      </c>
    </row>
    <row r="62" spans="2:8">
      <c r="B62" s="43" t="s">
        <v>84</v>
      </c>
      <c r="C62" s="14"/>
      <c r="F62" s="11"/>
      <c r="G62" s="22" t="s">
        <v>105</v>
      </c>
    </row>
    <row r="63" spans="2:8">
      <c r="B63" s="43" t="s">
        <v>97</v>
      </c>
      <c r="F63" s="11"/>
      <c r="G63" s="22" t="s">
        <v>105</v>
      </c>
    </row>
    <row r="64" spans="2:8">
      <c r="B64" s="43" t="s">
        <v>86</v>
      </c>
      <c r="F64" s="11"/>
      <c r="G64" s="22" t="s">
        <v>105</v>
      </c>
    </row>
    <row r="65" spans="2:7" ht="15" customHeight="1">
      <c r="B65" s="46" t="s">
        <v>89</v>
      </c>
      <c r="F65" s="5"/>
      <c r="G65" s="22" t="s">
        <v>105</v>
      </c>
    </row>
    <row r="66" spans="2:7">
      <c r="B66" s="46" t="s">
        <v>87</v>
      </c>
      <c r="F66" s="11"/>
      <c r="G66" s="22" t="s">
        <v>105</v>
      </c>
    </row>
    <row r="67" spans="2:7">
      <c r="B67" s="43" t="s">
        <v>93</v>
      </c>
      <c r="F67" s="11"/>
      <c r="G67" s="22" t="s">
        <v>105</v>
      </c>
    </row>
    <row r="68" spans="2:7">
      <c r="B68" s="43" t="s">
        <v>94</v>
      </c>
      <c r="F68" s="11"/>
      <c r="G68" s="22" t="s">
        <v>105</v>
      </c>
    </row>
    <row r="69" spans="2:7">
      <c r="B69" s="43" t="s">
        <v>75</v>
      </c>
      <c r="G69" s="22" t="s">
        <v>105</v>
      </c>
    </row>
    <row r="70" spans="2:7">
      <c r="B70" s="43" t="s">
        <v>102</v>
      </c>
      <c r="G70" s="22" t="s">
        <v>105</v>
      </c>
    </row>
    <row r="71" spans="2:7">
      <c r="B71" s="43" t="s">
        <v>92</v>
      </c>
      <c r="G71" s="22" t="s">
        <v>105</v>
      </c>
    </row>
    <row r="72" spans="2:7">
      <c r="B72" s="43" t="s">
        <v>86</v>
      </c>
      <c r="G72" s="22" t="s">
        <v>105</v>
      </c>
    </row>
    <row r="73" spans="2:7">
      <c r="G73" s="22" t="s">
        <v>105</v>
      </c>
    </row>
  </sheetData>
  <customSheetViews>
    <customSheetView guid="{A448399B-D5F6-40E6-B055-1DCA9646811C}" topLeftCell="A22">
      <selection activeCell="F19" sqref="F19"/>
      <pageMargins left="0.7" right="0.7" top="0.75" bottom="0.75" header="0.3" footer="0.3"/>
    </customSheetView>
  </customSheetViews>
  <conditionalFormatting sqref="H4:H17 G18:G23 G36:G37 G26:G32 G39:G52 B54:B72 G54:G73">
    <cfRule type="timePeriod" dxfId="2" priority="27" timePeriod="last7Days">
      <formula>AND(TODAY()-FLOOR(B4,1)&lt;=6,FLOOR(B4,1)&lt;=TODAY())</formula>
    </cfRule>
  </conditionalFormatting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3" r:id="rId9"/>
    <hyperlink ref="F12" r:id="rId10"/>
    <hyperlink ref="F15" r:id="rId11"/>
    <hyperlink ref="F14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C52"/>
  <sheetViews>
    <sheetView tabSelected="1" zoomScale="80" zoomScaleNormal="80" workbookViewId="0">
      <selection activeCell="V64" sqref="V64"/>
    </sheetView>
  </sheetViews>
  <sheetFormatPr baseColWidth="10" defaultRowHeight="15"/>
  <cols>
    <col min="1" max="1" width="7.42578125" style="17" customWidth="1"/>
    <col min="2" max="2" width="3" style="17" bestFit="1" customWidth="1"/>
    <col min="3" max="5" width="11.42578125" style="17"/>
    <col min="6" max="6" width="17.7109375" style="17" bestFit="1" customWidth="1"/>
    <col min="7" max="7" width="11.42578125" style="17"/>
    <col min="8" max="8" width="18.5703125" style="17" bestFit="1" customWidth="1"/>
    <col min="9" max="13" width="4.42578125" style="17" customWidth="1"/>
    <col min="14" max="14" width="6.85546875" style="17" customWidth="1"/>
    <col min="15" max="42" width="4.42578125" style="17" customWidth="1"/>
    <col min="43" max="43" width="6.7109375" style="17" customWidth="1"/>
    <col min="44" max="47" width="4.42578125" style="17" customWidth="1"/>
    <col min="48" max="48" width="13.7109375" style="17" customWidth="1"/>
    <col min="49" max="49" width="14.140625" style="17" customWidth="1"/>
    <col min="50" max="50" width="9" style="17" bestFit="1" customWidth="1"/>
    <col min="51" max="51" width="13.140625" style="17" customWidth="1"/>
    <col min="52" max="52" width="11.42578125" style="17"/>
    <col min="53" max="53" width="13.140625" style="17" bestFit="1" customWidth="1"/>
    <col min="54" max="16384" width="11.42578125" style="17"/>
  </cols>
  <sheetData>
    <row r="1" spans="1:55" customFormat="1" ht="110.25" thickBot="1">
      <c r="A1" s="26" t="s">
        <v>40</v>
      </c>
      <c r="B1" s="24"/>
      <c r="C1" s="24" t="s">
        <v>48</v>
      </c>
      <c r="D1" s="24" t="s">
        <v>49</v>
      </c>
      <c r="E1" s="24" t="s">
        <v>47</v>
      </c>
      <c r="F1" s="24" t="s">
        <v>50</v>
      </c>
      <c r="G1" s="26" t="s">
        <v>106</v>
      </c>
      <c r="H1" s="24" t="s">
        <v>51</v>
      </c>
      <c r="I1" s="9" t="s">
        <v>61</v>
      </c>
      <c r="J1" s="9" t="s">
        <v>6</v>
      </c>
      <c r="K1" s="9" t="s">
        <v>0</v>
      </c>
      <c r="L1" s="9" t="s">
        <v>53</v>
      </c>
      <c r="M1" s="9" t="s">
        <v>7</v>
      </c>
      <c r="N1" s="10" t="s">
        <v>28</v>
      </c>
      <c r="O1" s="9" t="s">
        <v>8</v>
      </c>
      <c r="P1" s="9" t="s">
        <v>9</v>
      </c>
      <c r="Q1" s="9" t="s">
        <v>54</v>
      </c>
      <c r="R1" s="9" t="s">
        <v>10</v>
      </c>
      <c r="S1" s="9" t="s">
        <v>11</v>
      </c>
      <c r="T1" s="9" t="s">
        <v>112</v>
      </c>
      <c r="U1" s="9" t="s">
        <v>55</v>
      </c>
      <c r="V1" s="9" t="s">
        <v>41</v>
      </c>
      <c r="W1" s="9" t="s">
        <v>13</v>
      </c>
      <c r="X1" s="9" t="s">
        <v>14</v>
      </c>
      <c r="Y1" s="9" t="s">
        <v>15</v>
      </c>
      <c r="Z1" s="9" t="s">
        <v>56</v>
      </c>
      <c r="AA1" s="9" t="s">
        <v>64</v>
      </c>
      <c r="AB1" s="9" t="s">
        <v>16</v>
      </c>
      <c r="AC1" s="9" t="s">
        <v>57</v>
      </c>
      <c r="AD1" s="9" t="s">
        <v>52</v>
      </c>
      <c r="AE1" s="9" t="s">
        <v>17</v>
      </c>
      <c r="AF1" s="9" t="s">
        <v>18</v>
      </c>
      <c r="AG1" s="9" t="s">
        <v>19</v>
      </c>
      <c r="AH1" s="9" t="s">
        <v>103</v>
      </c>
      <c r="AI1" s="9" t="s">
        <v>20</v>
      </c>
      <c r="AJ1" s="9" t="s">
        <v>58</v>
      </c>
      <c r="AK1" s="9" t="s">
        <v>22</v>
      </c>
      <c r="AL1" s="9" t="s">
        <v>39</v>
      </c>
      <c r="AM1" s="9" t="s">
        <v>21</v>
      </c>
      <c r="AN1" s="9" t="s">
        <v>23</v>
      </c>
      <c r="AO1" s="9" t="s">
        <v>24</v>
      </c>
      <c r="AP1" s="9" t="s">
        <v>25</v>
      </c>
      <c r="AQ1" s="10" t="s">
        <v>5</v>
      </c>
      <c r="AR1" s="9" t="s">
        <v>26</v>
      </c>
      <c r="AS1" s="9" t="s">
        <v>37</v>
      </c>
      <c r="AT1" s="9" t="s">
        <v>27</v>
      </c>
      <c r="AU1" s="9" t="s">
        <v>59</v>
      </c>
      <c r="AV1" s="24" t="s">
        <v>65</v>
      </c>
      <c r="AW1" s="6" t="s">
        <v>99</v>
      </c>
      <c r="AX1" s="31" t="s">
        <v>100</v>
      </c>
      <c r="AY1" s="60" t="s">
        <v>107</v>
      </c>
      <c r="AZ1" s="60" t="s">
        <v>109</v>
      </c>
      <c r="BA1" s="30" t="s">
        <v>110</v>
      </c>
      <c r="BB1" s="61" t="s">
        <v>108</v>
      </c>
      <c r="BC1" s="25" t="s">
        <v>111</v>
      </c>
    </row>
    <row r="2" spans="1:55" s="33" customFormat="1" ht="15" customHeight="1" thickBot="1">
      <c r="A2" s="32"/>
      <c r="B2" s="49">
        <v>1</v>
      </c>
      <c r="C2" s="3">
        <v>140675</v>
      </c>
      <c r="D2" s="3" t="s">
        <v>3</v>
      </c>
      <c r="E2" s="3" t="s">
        <v>2</v>
      </c>
      <c r="F2" s="16" t="s">
        <v>0</v>
      </c>
      <c r="G2" s="37" t="s">
        <v>51</v>
      </c>
      <c r="H2" s="50" t="s">
        <v>73</v>
      </c>
      <c r="I2" s="34"/>
      <c r="J2" s="32"/>
      <c r="K2" s="29"/>
      <c r="L2" s="29"/>
      <c r="M2" s="32"/>
      <c r="N2" s="29">
        <f>M8</f>
        <v>1</v>
      </c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32"/>
      <c r="AW2" s="39"/>
      <c r="AX2" s="40"/>
      <c r="AY2" s="40"/>
      <c r="AZ2" s="53"/>
      <c r="BA2" s="53"/>
      <c r="BB2" s="40"/>
      <c r="BC2" s="27" t="e">
        <f>IF(H2="","",HYPERLINK(VLOOKUP(H2,Feuil4!$B$4:$I$183,5,FALSE)))</f>
        <v>#N/A</v>
      </c>
    </row>
    <row r="3" spans="1:55" s="33" customFormat="1" ht="15" customHeight="1">
      <c r="A3" s="17"/>
      <c r="B3" s="17"/>
      <c r="C3" s="3">
        <v>140675</v>
      </c>
      <c r="D3" s="3" t="s">
        <v>3</v>
      </c>
      <c r="E3" s="3" t="s">
        <v>2</v>
      </c>
      <c r="F3" s="7" t="s">
        <v>29</v>
      </c>
      <c r="G3" s="7" t="s">
        <v>51</v>
      </c>
      <c r="H3" s="46" t="s">
        <v>115</v>
      </c>
      <c r="I3" s="22"/>
      <c r="J3" s="8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>
        <f>T4+1</f>
        <v>6</v>
      </c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7"/>
      <c r="AW3" s="41"/>
      <c r="AX3" s="38"/>
      <c r="AY3" s="38"/>
      <c r="AZ3" s="54"/>
      <c r="BA3" s="54"/>
      <c r="BB3" s="38"/>
      <c r="BC3" s="27" t="str">
        <f>IF(H3="","",HYPERLINK(VLOOKUP(H3,Feuil4!$B$4:$I$183,5,FALSE)))</f>
        <v>mailto:entreprise1@gmail.com</v>
      </c>
    </row>
    <row r="4" spans="1:55" s="33" customFormat="1" ht="15" customHeight="1">
      <c r="A4" s="17">
        <v>1</v>
      </c>
      <c r="B4" s="17"/>
      <c r="C4" s="3">
        <v>140675</v>
      </c>
      <c r="D4" s="3" t="s">
        <v>3</v>
      </c>
      <c r="E4" s="3" t="s">
        <v>2</v>
      </c>
      <c r="F4" s="3" t="s">
        <v>1</v>
      </c>
      <c r="G4" s="7" t="s">
        <v>51</v>
      </c>
      <c r="H4" s="43" t="s">
        <v>116</v>
      </c>
      <c r="I4" s="21"/>
      <c r="J4" s="8"/>
      <c r="K4" s="15"/>
      <c r="L4" s="15"/>
      <c r="M4" s="15"/>
      <c r="N4" s="15"/>
      <c r="O4" s="15"/>
      <c r="P4" s="15"/>
      <c r="Q4" s="15"/>
      <c r="R4" s="15"/>
      <c r="S4" s="15"/>
      <c r="T4" s="15">
        <f>S20+1</f>
        <v>5</v>
      </c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7"/>
      <c r="AW4" s="41"/>
      <c r="AX4" s="38"/>
      <c r="AY4" s="38"/>
      <c r="AZ4" s="54"/>
      <c r="BA4" s="54"/>
      <c r="BB4" s="38"/>
      <c r="BC4" s="27" t="str">
        <f>IF(H4="","",HYPERLINK(VLOOKUP(H4,Feuil4!$B$4:$I$183,5,FALSE)))</f>
        <v>mailto:entreprise2@gmail.com</v>
      </c>
    </row>
    <row r="5" spans="1:55" s="33" customFormat="1" ht="15" customHeight="1">
      <c r="A5" s="17"/>
      <c r="B5" s="17"/>
      <c r="C5" s="3">
        <v>140675</v>
      </c>
      <c r="D5" s="3" t="s">
        <v>3</v>
      </c>
      <c r="E5" s="3" t="s">
        <v>2</v>
      </c>
      <c r="F5" s="3" t="s">
        <v>1</v>
      </c>
      <c r="G5" s="7" t="s">
        <v>105</v>
      </c>
      <c r="H5" s="46" t="s">
        <v>117</v>
      </c>
      <c r="I5" s="21"/>
      <c r="J5" s="8"/>
      <c r="K5" s="15"/>
      <c r="L5" s="15"/>
      <c r="M5" s="15"/>
      <c r="N5" s="15"/>
      <c r="O5" s="15"/>
      <c r="P5" s="15"/>
      <c r="Q5" s="15"/>
      <c r="R5" s="15"/>
      <c r="S5" s="15"/>
      <c r="T5" s="15">
        <f>T4-1</f>
        <v>4</v>
      </c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7"/>
      <c r="AW5" s="42"/>
      <c r="AX5" s="7" t="s">
        <v>96</v>
      </c>
      <c r="AY5" s="55">
        <f>IF(BB5="","",BB5+1)</f>
        <v>5</v>
      </c>
      <c r="AZ5" s="57"/>
      <c r="BA5" s="57"/>
      <c r="BB5" s="62">
        <f>IF(H5="","",T5)</f>
        <v>4</v>
      </c>
      <c r="BC5" s="27" t="str">
        <f>IF(H5="","",HYPERLINK(VLOOKUP(H5,Feuil4!$B$4:$I$183,5,FALSE)))</f>
        <v>mailto:entreprise3@gmail.com</v>
      </c>
    </row>
    <row r="6" spans="1:55" s="33" customFormat="1" ht="15" customHeight="1">
      <c r="A6" s="17"/>
      <c r="B6" s="17"/>
      <c r="C6" s="3">
        <v>140675</v>
      </c>
      <c r="D6" s="3" t="s">
        <v>3</v>
      </c>
      <c r="E6" s="3" t="s">
        <v>2</v>
      </c>
      <c r="F6" s="3" t="s">
        <v>104</v>
      </c>
      <c r="G6" s="7" t="s">
        <v>51</v>
      </c>
      <c r="H6" s="43" t="s">
        <v>118</v>
      </c>
      <c r="I6" s="21"/>
      <c r="J6" s="8"/>
      <c r="K6" s="15"/>
      <c r="L6" s="15"/>
      <c r="M6" s="15"/>
      <c r="N6" s="15"/>
      <c r="O6" s="15"/>
      <c r="P6" s="15"/>
      <c r="Q6" s="15"/>
      <c r="R6" s="15"/>
      <c r="S6" s="15"/>
      <c r="T6" s="15">
        <f>T4+2</f>
        <v>7</v>
      </c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7"/>
      <c r="AW6" s="42"/>
      <c r="AX6" s="7"/>
      <c r="AY6" s="55"/>
      <c r="AZ6" s="57"/>
      <c r="BA6" s="57"/>
      <c r="BB6" s="55"/>
      <c r="BC6" s="27" t="str">
        <f>IF(H6="","",HYPERLINK(VLOOKUP(H6,Feuil4!$B$4:$I$183,5,FALSE)))</f>
        <v>mailto:entreprise4@gmail.com</v>
      </c>
    </row>
    <row r="7" spans="1:55" s="33" customFormat="1" ht="15" customHeight="1">
      <c r="A7" s="17"/>
      <c r="B7" s="17"/>
      <c r="C7" s="3">
        <v>140675</v>
      </c>
      <c r="D7" s="3" t="s">
        <v>3</v>
      </c>
      <c r="E7" s="3" t="s">
        <v>2</v>
      </c>
      <c r="F7" s="3" t="s">
        <v>104</v>
      </c>
      <c r="G7" s="7" t="s">
        <v>105</v>
      </c>
      <c r="H7" s="46" t="s">
        <v>119</v>
      </c>
      <c r="I7" s="21"/>
      <c r="J7" s="8"/>
      <c r="K7" s="15"/>
      <c r="L7" s="15"/>
      <c r="M7" s="15"/>
      <c r="N7" s="15"/>
      <c r="O7" s="15"/>
      <c r="P7" s="15"/>
      <c r="Q7" s="15"/>
      <c r="R7" s="15"/>
      <c r="S7" s="15"/>
      <c r="T7" s="15">
        <f>T6-1</f>
        <v>6</v>
      </c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7"/>
      <c r="AW7" s="42"/>
      <c r="AX7" s="7" t="s">
        <v>96</v>
      </c>
      <c r="AY7" s="55">
        <f>IF(BB7="","",BB7+1)</f>
        <v>7</v>
      </c>
      <c r="AZ7" s="58"/>
      <c r="BA7" s="58"/>
      <c r="BB7" s="62">
        <f>IF(H7="","",T7)</f>
        <v>6</v>
      </c>
      <c r="BC7" s="27" t="str">
        <f>IF(H7="","",HYPERLINK(VLOOKUP(H7,Feuil4!$B$4:$I$183,5,FALSE)))</f>
        <v>mailto:entreprise5@gmail.com</v>
      </c>
    </row>
    <row r="8" spans="1:55" s="33" customFormat="1" ht="15" customHeight="1">
      <c r="A8" s="17">
        <v>1</v>
      </c>
      <c r="B8" s="17"/>
      <c r="C8" s="3">
        <v>140675</v>
      </c>
      <c r="D8" s="3" t="s">
        <v>3</v>
      </c>
      <c r="E8" s="3" t="s">
        <v>2</v>
      </c>
      <c r="F8" s="3" t="s">
        <v>30</v>
      </c>
      <c r="G8" s="7" t="s">
        <v>51</v>
      </c>
      <c r="H8" s="43" t="s">
        <v>120</v>
      </c>
      <c r="I8" s="22"/>
      <c r="J8" s="8"/>
      <c r="K8" s="15"/>
      <c r="L8" s="15"/>
      <c r="M8" s="15">
        <f>B2</f>
        <v>1</v>
      </c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7"/>
      <c r="AW8" s="41"/>
      <c r="AX8" s="38"/>
      <c r="AY8" s="55"/>
      <c r="AZ8" s="58"/>
      <c r="BA8" s="58"/>
      <c r="BB8" s="56"/>
      <c r="BC8" s="27" t="str">
        <f>IF(H8="","",HYPERLINK(VLOOKUP(H8,Feuil4!$B$4:$I$183,5,FALSE)))</f>
        <v>mailto:entreprise6@gmail.com</v>
      </c>
    </row>
    <row r="9" spans="1:55" s="33" customFormat="1" ht="15" customHeight="1">
      <c r="A9" s="17"/>
      <c r="B9" s="17"/>
      <c r="C9" s="3">
        <v>140675</v>
      </c>
      <c r="D9" s="3" t="s">
        <v>3</v>
      </c>
      <c r="E9" s="3" t="s">
        <v>2</v>
      </c>
      <c r="F9" s="3" t="s">
        <v>30</v>
      </c>
      <c r="G9" s="7" t="s">
        <v>105</v>
      </c>
      <c r="H9" s="46" t="s">
        <v>121</v>
      </c>
      <c r="I9" s="22"/>
      <c r="J9" s="8"/>
      <c r="K9" s="15"/>
      <c r="L9" s="15"/>
      <c r="M9" s="15">
        <f>M8-1</f>
        <v>0</v>
      </c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7"/>
      <c r="AW9" s="41"/>
      <c r="AX9" s="7" t="s">
        <v>96</v>
      </c>
      <c r="AY9" s="55">
        <f>IF(BB9="","",BB9+1)</f>
        <v>1</v>
      </c>
      <c r="AZ9" s="58"/>
      <c r="BA9" s="58"/>
      <c r="BB9" s="62">
        <f>IF(H9="","",M9)</f>
        <v>0</v>
      </c>
      <c r="BC9" s="27" t="str">
        <f>IF(H9="","",HYPERLINK(VLOOKUP(H9,Feuil4!$B$4:$I$183,5,FALSE)))</f>
        <v>mailto:entreprise7@gmail.com</v>
      </c>
    </row>
    <row r="10" spans="1:55" s="33" customFormat="1" ht="15" customHeight="1">
      <c r="A10" s="17">
        <v>1</v>
      </c>
      <c r="B10" s="17"/>
      <c r="C10" s="3">
        <v>140675</v>
      </c>
      <c r="D10" s="3" t="s">
        <v>3</v>
      </c>
      <c r="E10" s="3" t="s">
        <v>2</v>
      </c>
      <c r="F10" s="3" t="s">
        <v>31</v>
      </c>
      <c r="G10" s="7" t="s">
        <v>51</v>
      </c>
      <c r="H10" s="43" t="s">
        <v>122</v>
      </c>
      <c r="I10" s="22"/>
      <c r="J10" s="8"/>
      <c r="K10" s="15"/>
      <c r="L10" s="15"/>
      <c r="M10" s="15"/>
      <c r="N10" s="15"/>
      <c r="O10" s="15"/>
      <c r="P10" s="15"/>
      <c r="Q10" s="15"/>
      <c r="R10" s="15">
        <f>P13+1</f>
        <v>4</v>
      </c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7"/>
      <c r="AW10" s="41"/>
      <c r="AX10" s="38"/>
      <c r="AY10" s="55"/>
      <c r="AZ10" s="58"/>
      <c r="BA10" s="58"/>
      <c r="BB10" s="56"/>
      <c r="BC10" s="27" t="str">
        <f>IF(H10="","",HYPERLINK(VLOOKUP(H10,Feuil4!$B$4:$I$183,5,FALSE)))</f>
        <v>mailto:entreprise8@gmail.com</v>
      </c>
    </row>
    <row r="11" spans="1:55" s="33" customFormat="1" ht="15" customHeight="1">
      <c r="A11" s="17">
        <v>1</v>
      </c>
      <c r="B11" s="17"/>
      <c r="C11" s="3">
        <v>140675</v>
      </c>
      <c r="D11" s="3" t="s">
        <v>3</v>
      </c>
      <c r="E11" s="3" t="s">
        <v>2</v>
      </c>
      <c r="F11" s="3" t="s">
        <v>38</v>
      </c>
      <c r="G11" s="7" t="s">
        <v>51</v>
      </c>
      <c r="H11" s="46" t="s">
        <v>123</v>
      </c>
      <c r="I11" s="22"/>
      <c r="J11" s="8"/>
      <c r="K11" s="15"/>
      <c r="L11" s="15"/>
      <c r="M11" s="15"/>
      <c r="N11" s="15"/>
      <c r="O11" s="15">
        <f>M8+A8</f>
        <v>2</v>
      </c>
      <c r="P11" s="17"/>
      <c r="Q11" s="17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7"/>
      <c r="AW11" s="41"/>
      <c r="AX11" s="38"/>
      <c r="AY11" s="55"/>
      <c r="AZ11" s="58"/>
      <c r="BA11" s="58"/>
      <c r="BB11" s="56"/>
      <c r="BC11" s="27" t="str">
        <f>IF(H11="","",HYPERLINK(VLOOKUP(H11,Feuil4!$B$4:$I$183,5,FALSE)))</f>
        <v>mailto:entreprise9@gmail.com</v>
      </c>
    </row>
    <row r="12" spans="1:55" s="33" customFormat="1" ht="15" customHeight="1">
      <c r="A12" s="17"/>
      <c r="B12" s="17"/>
      <c r="C12" s="3">
        <v>140675</v>
      </c>
      <c r="D12" s="3" t="s">
        <v>3</v>
      </c>
      <c r="E12" s="3" t="s">
        <v>2</v>
      </c>
      <c r="F12" s="3" t="s">
        <v>38</v>
      </c>
      <c r="G12" s="7" t="s">
        <v>105</v>
      </c>
      <c r="H12" s="43" t="s">
        <v>124</v>
      </c>
      <c r="I12" s="22"/>
      <c r="J12" s="8"/>
      <c r="K12" s="15"/>
      <c r="L12" s="15"/>
      <c r="M12" s="15"/>
      <c r="N12" s="15"/>
      <c r="O12" s="15">
        <f>O11-1</f>
        <v>1</v>
      </c>
      <c r="P12" s="17"/>
      <c r="Q12" s="17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7"/>
      <c r="AW12" s="41"/>
      <c r="AX12" s="7" t="s">
        <v>96</v>
      </c>
      <c r="AY12" s="55">
        <f>IF(BB12="","",BB12+1)</f>
        <v>2</v>
      </c>
      <c r="AZ12" s="58"/>
      <c r="BA12" s="58"/>
      <c r="BB12" s="62">
        <f>IF(H12="","",O12)</f>
        <v>1</v>
      </c>
      <c r="BC12" s="27" t="str">
        <f>IF(H12="","",HYPERLINK(VLOOKUP(H12,Feuil4!$B$4:$I$183,5,FALSE)))</f>
        <v>mailto:entreprise10@gmail.com</v>
      </c>
    </row>
    <row r="13" spans="1:55" s="33" customFormat="1" ht="15" customHeight="1">
      <c r="A13" s="17">
        <v>1</v>
      </c>
      <c r="B13" s="17"/>
      <c r="C13" s="3">
        <v>140675</v>
      </c>
      <c r="D13" s="3" t="s">
        <v>3</v>
      </c>
      <c r="E13" s="3" t="s">
        <v>2</v>
      </c>
      <c r="F13" s="3" t="s">
        <v>32</v>
      </c>
      <c r="G13" s="7" t="s">
        <v>51</v>
      </c>
      <c r="H13" s="46" t="s">
        <v>123</v>
      </c>
      <c r="I13" s="22"/>
      <c r="J13" s="8"/>
      <c r="K13" s="15"/>
      <c r="L13" s="15"/>
      <c r="M13" s="15"/>
      <c r="N13" s="15"/>
      <c r="O13" s="15"/>
      <c r="P13" s="15">
        <f>O11+A11</f>
        <v>3</v>
      </c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7"/>
      <c r="AW13" s="41"/>
      <c r="AX13" s="38"/>
      <c r="AY13" s="55"/>
      <c r="AZ13" s="58"/>
      <c r="BA13" s="58"/>
      <c r="BB13" s="56"/>
      <c r="BC13" s="27" t="str">
        <f>IF(H13="","",HYPERLINK(VLOOKUP(H13,Feuil4!$B$4:$I$183,5,FALSE)))</f>
        <v>mailto:entreprise9@gmail.com</v>
      </c>
    </row>
    <row r="14" spans="1:55" s="33" customFormat="1" ht="15" customHeight="1">
      <c r="A14" s="17"/>
      <c r="B14" s="17"/>
      <c r="C14" s="3">
        <v>140675</v>
      </c>
      <c r="D14" s="3" t="s">
        <v>3</v>
      </c>
      <c r="E14" s="3" t="s">
        <v>2</v>
      </c>
      <c r="F14" s="3" t="s">
        <v>32</v>
      </c>
      <c r="G14" s="7" t="s">
        <v>105</v>
      </c>
      <c r="H14" s="43" t="s">
        <v>126</v>
      </c>
      <c r="I14" s="22"/>
      <c r="J14" s="8"/>
      <c r="K14" s="15"/>
      <c r="L14" s="15"/>
      <c r="M14" s="15"/>
      <c r="N14" s="15"/>
      <c r="O14" s="15"/>
      <c r="P14" s="15">
        <f>P13-2</f>
        <v>1</v>
      </c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7"/>
      <c r="AW14" s="41"/>
      <c r="AX14" s="7" t="s">
        <v>96</v>
      </c>
      <c r="AY14" s="55">
        <f t="shared" ref="AY14:AY16" si="0">IF(BB14="","",BB14+1)</f>
        <v>2</v>
      </c>
      <c r="AZ14" s="58"/>
      <c r="BA14" s="58"/>
      <c r="BB14" s="62">
        <f>IF(H14="","",P14)</f>
        <v>1</v>
      </c>
      <c r="BC14" s="27" t="str">
        <f>IF(H14="","",HYPERLINK(VLOOKUP(H14,Feuil4!$B$4:$I$183,5,FALSE)))</f>
        <v>mailto:entreprise12@gmail.com</v>
      </c>
    </row>
    <row r="15" spans="1:55" s="33" customFormat="1" ht="15" customHeight="1">
      <c r="A15" s="17"/>
      <c r="B15" s="17"/>
      <c r="C15" s="3">
        <v>140675</v>
      </c>
      <c r="D15" s="3" t="s">
        <v>3</v>
      </c>
      <c r="E15" s="3" t="s">
        <v>2</v>
      </c>
      <c r="F15" s="3" t="s">
        <v>78</v>
      </c>
      <c r="G15" s="7" t="s">
        <v>105</v>
      </c>
      <c r="H15" s="46" t="s">
        <v>127</v>
      </c>
      <c r="I15" s="22"/>
      <c r="J15" s="8"/>
      <c r="K15" s="15"/>
      <c r="L15" s="15"/>
      <c r="M15" s="15"/>
      <c r="N15" s="15"/>
      <c r="O15" s="15"/>
      <c r="P15" s="15">
        <f>P13-2</f>
        <v>1</v>
      </c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7"/>
      <c r="AW15" s="41"/>
      <c r="AX15" s="7" t="s">
        <v>96</v>
      </c>
      <c r="AY15" s="55">
        <f t="shared" si="0"/>
        <v>2</v>
      </c>
      <c r="AZ15" s="58"/>
      <c r="BA15" s="58"/>
      <c r="BB15" s="62">
        <f>IF(H15="","",P15)</f>
        <v>1</v>
      </c>
      <c r="BC15" s="27" t="str">
        <f>IF(H15="","",HYPERLINK(VLOOKUP(H15,Feuil4!$B$4:$I$183,5,FALSE)))</f>
        <v/>
      </c>
    </row>
    <row r="16" spans="1:55" s="33" customFormat="1" ht="15" customHeight="1">
      <c r="A16" s="17"/>
      <c r="B16" s="17"/>
      <c r="C16" s="3">
        <v>140675</v>
      </c>
      <c r="D16" s="3" t="s">
        <v>3</v>
      </c>
      <c r="E16" s="3" t="s">
        <v>2</v>
      </c>
      <c r="F16" s="3" t="s">
        <v>113</v>
      </c>
      <c r="G16" s="7" t="s">
        <v>105</v>
      </c>
      <c r="H16" s="43" t="s">
        <v>128</v>
      </c>
      <c r="I16" s="22"/>
      <c r="J16" s="8"/>
      <c r="K16" s="15"/>
      <c r="L16" s="15"/>
      <c r="M16" s="15"/>
      <c r="N16" s="15"/>
      <c r="O16" s="15"/>
      <c r="P16" s="15">
        <f>P15</f>
        <v>1</v>
      </c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7"/>
      <c r="AW16" s="41"/>
      <c r="AX16" s="7"/>
      <c r="AY16" s="55">
        <f t="shared" si="0"/>
        <v>2</v>
      </c>
      <c r="AZ16" s="58"/>
      <c r="BA16" s="58"/>
      <c r="BB16" s="62">
        <f>IF(H16="","",P16)</f>
        <v>1</v>
      </c>
      <c r="BC16" s="27"/>
    </row>
    <row r="17" spans="1:55" s="33" customFormat="1" ht="15" customHeight="1">
      <c r="A17" s="17">
        <v>2</v>
      </c>
      <c r="B17" s="17"/>
      <c r="C17" s="3">
        <v>140675</v>
      </c>
      <c r="D17" s="3" t="s">
        <v>3</v>
      </c>
      <c r="E17" s="3" t="s">
        <v>2</v>
      </c>
      <c r="F17" s="3" t="s">
        <v>33</v>
      </c>
      <c r="G17" s="7" t="s">
        <v>51</v>
      </c>
      <c r="H17" s="46" t="s">
        <v>129</v>
      </c>
      <c r="I17" s="21"/>
      <c r="J17" s="8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>
        <f>MAX(X45+1,T4+A4)</f>
        <v>6</v>
      </c>
      <c r="Z17" s="15"/>
      <c r="AA17" s="15"/>
      <c r="AB17" s="15">
        <f>AA31+1</f>
        <v>9</v>
      </c>
      <c r="AC17" s="15"/>
      <c r="AD17" s="15"/>
      <c r="AE17" s="15"/>
      <c r="AF17" s="15"/>
      <c r="AG17" s="15"/>
      <c r="AH17" s="15"/>
      <c r="AI17" s="15"/>
      <c r="AJ17" s="15"/>
      <c r="AK17" s="15"/>
      <c r="AL17" s="15" t="str">
        <f>IF(H49="","",AK49+1)</f>
        <v/>
      </c>
      <c r="AM17" s="17"/>
      <c r="AN17" s="17"/>
      <c r="AO17" s="17"/>
      <c r="AP17" s="17"/>
      <c r="AQ17" s="17"/>
      <c r="AR17" s="17"/>
      <c r="AS17" s="17"/>
      <c r="AT17" s="15"/>
      <c r="AU17" s="15"/>
      <c r="AV17" s="17"/>
      <c r="AW17" s="41"/>
      <c r="AX17" s="38"/>
      <c r="AY17" s="55"/>
      <c r="AZ17" s="58"/>
      <c r="BA17" s="58"/>
      <c r="BB17" s="56"/>
      <c r="BC17" s="27" t="str">
        <f>IF(H17="","",HYPERLINK(VLOOKUP(H17,Feuil4!$B$4:$I$183,5,FALSE)))</f>
        <v/>
      </c>
    </row>
    <row r="18" spans="1:55" s="33" customFormat="1" ht="15" customHeight="1">
      <c r="A18" s="17"/>
      <c r="B18" s="17"/>
      <c r="C18" s="3">
        <v>140675</v>
      </c>
      <c r="D18" s="3" t="s">
        <v>3</v>
      </c>
      <c r="E18" s="3" t="s">
        <v>2</v>
      </c>
      <c r="F18" s="3" t="s">
        <v>33</v>
      </c>
      <c r="G18" s="7" t="s">
        <v>105</v>
      </c>
      <c r="H18" s="43" t="s">
        <v>130</v>
      </c>
      <c r="I18" s="21"/>
      <c r="J18" s="8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>
        <f>Y17-1</f>
        <v>5</v>
      </c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7"/>
      <c r="AN18" s="17"/>
      <c r="AO18" s="17"/>
      <c r="AP18" s="17"/>
      <c r="AQ18" s="17"/>
      <c r="AR18" s="17"/>
      <c r="AS18" s="17"/>
      <c r="AT18" s="15"/>
      <c r="AU18" s="15"/>
      <c r="AV18" s="17"/>
      <c r="AW18" s="44"/>
      <c r="AX18" s="7" t="s">
        <v>96</v>
      </c>
      <c r="AY18" s="55">
        <f t="shared" ref="AY18:AY19" si="1">IF(BB18="","",BB18+1)</f>
        <v>6</v>
      </c>
      <c r="AZ18" s="58"/>
      <c r="BA18" s="58"/>
      <c r="BB18" s="62">
        <f>IF(H18="","",Y18)</f>
        <v>5</v>
      </c>
      <c r="BC18" s="27" t="str">
        <f>IF(H18="","",HYPERLINK(VLOOKUP(H18,Feuil4!$B$4:$I$183,5,FALSE)))</f>
        <v/>
      </c>
    </row>
    <row r="19" spans="1:55" s="33" customFormat="1" ht="15" customHeight="1">
      <c r="A19" s="17"/>
      <c r="B19" s="17"/>
      <c r="C19" s="3">
        <v>140675</v>
      </c>
      <c r="D19" s="3" t="s">
        <v>3</v>
      </c>
      <c r="E19" s="3" t="s">
        <v>2</v>
      </c>
      <c r="F19" s="3" t="s">
        <v>80</v>
      </c>
      <c r="G19" s="7" t="s">
        <v>105</v>
      </c>
      <c r="H19" s="46" t="s">
        <v>131</v>
      </c>
      <c r="I19" s="21"/>
      <c r="J19" s="8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>
        <f>AB17-1</f>
        <v>8</v>
      </c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7"/>
      <c r="AN19" s="17"/>
      <c r="AO19" s="17"/>
      <c r="AP19" s="17"/>
      <c r="AQ19" s="17"/>
      <c r="AR19" s="17"/>
      <c r="AS19" s="17"/>
      <c r="AT19" s="15"/>
      <c r="AU19" s="15"/>
      <c r="AV19" s="17"/>
      <c r="AW19" s="44"/>
      <c r="AX19" s="7" t="s">
        <v>96</v>
      </c>
      <c r="AY19" s="55">
        <f t="shared" si="1"/>
        <v>9</v>
      </c>
      <c r="AZ19" s="58"/>
      <c r="BA19" s="58"/>
      <c r="BB19" s="62">
        <f>IF(H19="","",AB19)</f>
        <v>8</v>
      </c>
      <c r="BC19" s="27" t="str">
        <f>IF(H19="","",HYPERLINK(VLOOKUP(H19,Feuil4!$B$4:$I$183,5,FALSE)))</f>
        <v/>
      </c>
    </row>
    <row r="20" spans="1:55" s="33" customFormat="1" ht="15" customHeight="1">
      <c r="A20" s="17">
        <v>1</v>
      </c>
      <c r="B20" s="17"/>
      <c r="C20" s="3">
        <v>140675</v>
      </c>
      <c r="D20" s="3" t="s">
        <v>3</v>
      </c>
      <c r="E20" s="3" t="s">
        <v>2</v>
      </c>
      <c r="F20" s="3" t="s">
        <v>34</v>
      </c>
      <c r="G20" s="7" t="s">
        <v>51</v>
      </c>
      <c r="H20" s="43" t="s">
        <v>132</v>
      </c>
      <c r="I20" s="22"/>
      <c r="J20" s="8"/>
      <c r="K20" s="15"/>
      <c r="L20" s="15"/>
      <c r="M20" s="15"/>
      <c r="N20" s="15"/>
      <c r="O20" s="15"/>
      <c r="P20" s="15"/>
      <c r="Q20" s="15"/>
      <c r="R20" s="15"/>
      <c r="S20" s="15">
        <f>P13+A13</f>
        <v>4</v>
      </c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7"/>
      <c r="AO20" s="15"/>
      <c r="AP20" s="15"/>
      <c r="AQ20" s="15"/>
      <c r="AR20" s="15"/>
      <c r="AS20" s="15"/>
      <c r="AT20" s="15"/>
      <c r="AU20" s="15"/>
      <c r="AV20" s="17"/>
      <c r="AW20" s="42"/>
      <c r="AX20" s="3"/>
      <c r="AY20" s="55">
        <f t="shared" ref="AY7:AY48" si="2">BB20+1</f>
        <v>1</v>
      </c>
      <c r="AZ20" s="58"/>
      <c r="BA20" s="58"/>
      <c r="BB20" s="56"/>
      <c r="BC20" s="27" t="str">
        <f>IF(H20="","",HYPERLINK(VLOOKUP(H20,Feuil4!$B$4:$I$183,5,FALSE)))</f>
        <v/>
      </c>
    </row>
    <row r="21" spans="1:55" s="33" customFormat="1" ht="15" customHeight="1">
      <c r="A21" s="17"/>
      <c r="B21" s="17"/>
      <c r="C21" s="3">
        <v>140675</v>
      </c>
      <c r="D21" s="3" t="s">
        <v>3</v>
      </c>
      <c r="E21" s="3" t="s">
        <v>2</v>
      </c>
      <c r="F21" s="3" t="s">
        <v>34</v>
      </c>
      <c r="G21" s="7" t="s">
        <v>105</v>
      </c>
      <c r="H21" s="46" t="s">
        <v>133</v>
      </c>
      <c r="I21" s="22"/>
      <c r="J21" s="8"/>
      <c r="K21" s="15"/>
      <c r="L21" s="15"/>
      <c r="M21" s="15"/>
      <c r="N21" s="15"/>
      <c r="O21" s="15"/>
      <c r="P21" s="15"/>
      <c r="Q21" s="15"/>
      <c r="R21" s="15"/>
      <c r="S21" s="15">
        <f>S20-1</f>
        <v>3</v>
      </c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7"/>
      <c r="AO21" s="15"/>
      <c r="AP21" s="15"/>
      <c r="AQ21" s="15"/>
      <c r="AR21" s="15"/>
      <c r="AS21" s="15"/>
      <c r="AT21" s="15"/>
      <c r="AU21" s="15"/>
      <c r="AV21" s="17"/>
      <c r="AW21" s="42"/>
      <c r="AX21" s="7" t="s">
        <v>96</v>
      </c>
      <c r="AY21" s="55">
        <f t="shared" ref="AY21:AY23" si="3">IF(BB21="","",BB21+1)</f>
        <v>4</v>
      </c>
      <c r="AZ21" s="58"/>
      <c r="BA21" s="58"/>
      <c r="BB21" s="62">
        <f>IF(H21="","",S21)</f>
        <v>3</v>
      </c>
      <c r="BC21" s="27" t="str">
        <f>IF(H21="","",HYPERLINK(VLOOKUP(H21,Feuil4!$B$4:$I$183,5,FALSE)))</f>
        <v/>
      </c>
    </row>
    <row r="22" spans="1:55" s="33" customFormat="1" ht="15" customHeight="1">
      <c r="A22" s="17"/>
      <c r="B22" s="17"/>
      <c r="C22" s="3">
        <v>140675</v>
      </c>
      <c r="D22" s="3" t="s">
        <v>3</v>
      </c>
      <c r="E22" s="3" t="s">
        <v>2</v>
      </c>
      <c r="F22" s="3" t="s">
        <v>34</v>
      </c>
      <c r="G22" s="7" t="s">
        <v>105</v>
      </c>
      <c r="H22" s="43" t="s">
        <v>134</v>
      </c>
      <c r="I22" s="22"/>
      <c r="J22" s="8"/>
      <c r="K22" s="15"/>
      <c r="L22" s="15"/>
      <c r="M22" s="15"/>
      <c r="N22" s="15"/>
      <c r="O22" s="15"/>
      <c r="P22" s="15"/>
      <c r="Q22" s="15"/>
      <c r="R22" s="15"/>
      <c r="S22" s="15">
        <f>S21</f>
        <v>3</v>
      </c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7"/>
      <c r="AO22" s="15"/>
      <c r="AP22" s="15"/>
      <c r="AQ22" s="15"/>
      <c r="AR22" s="15"/>
      <c r="AS22" s="15"/>
      <c r="AT22" s="15"/>
      <c r="AU22" s="15"/>
      <c r="AV22" s="17"/>
      <c r="AW22" s="42"/>
      <c r="AX22" s="7" t="s">
        <v>96</v>
      </c>
      <c r="AY22" s="55">
        <f t="shared" si="3"/>
        <v>4</v>
      </c>
      <c r="AZ22" s="58"/>
      <c r="BA22" s="58"/>
      <c r="BB22" s="62">
        <f>IF(H22="","",S22)</f>
        <v>3</v>
      </c>
      <c r="BC22" s="27" t="str">
        <f>IF(H22="","",HYPERLINK(VLOOKUP(H22,Feuil4!$B$4:$I$183,5,FALSE)))</f>
        <v/>
      </c>
    </row>
    <row r="23" spans="1:55" s="33" customFormat="1" ht="15" customHeight="1">
      <c r="A23" s="17"/>
      <c r="B23" s="17"/>
      <c r="C23" s="3">
        <v>140675</v>
      </c>
      <c r="D23" s="3" t="s">
        <v>3</v>
      </c>
      <c r="E23" s="3" t="s">
        <v>2</v>
      </c>
      <c r="F23" s="3" t="s">
        <v>34</v>
      </c>
      <c r="G23" s="7" t="s">
        <v>105</v>
      </c>
      <c r="H23" s="46" t="s">
        <v>135</v>
      </c>
      <c r="I23" s="22"/>
      <c r="J23" s="8"/>
      <c r="K23" s="15"/>
      <c r="L23" s="15"/>
      <c r="M23" s="15"/>
      <c r="N23" s="15"/>
      <c r="O23" s="15"/>
      <c r="P23" s="15"/>
      <c r="Q23" s="15"/>
      <c r="R23" s="15"/>
      <c r="S23" s="15">
        <f>S21-1</f>
        <v>2</v>
      </c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7"/>
      <c r="AO23" s="15"/>
      <c r="AP23" s="15"/>
      <c r="AQ23" s="15"/>
      <c r="AR23" s="15"/>
      <c r="AS23" s="15"/>
      <c r="AT23" s="15"/>
      <c r="AU23" s="15"/>
      <c r="AV23" s="17"/>
      <c r="AW23" s="42"/>
      <c r="AX23" s="7" t="s">
        <v>96</v>
      </c>
      <c r="AY23" s="55">
        <f t="shared" si="3"/>
        <v>3</v>
      </c>
      <c r="AZ23" s="58"/>
      <c r="BA23" s="58"/>
      <c r="BB23" s="62">
        <f>IF(H23="","",S23)</f>
        <v>2</v>
      </c>
      <c r="BC23" s="27" t="str">
        <f>IF(H23="","",HYPERLINK(VLOOKUP(H23,Feuil4!$B$4:$I$183,5,FALSE)))</f>
        <v/>
      </c>
    </row>
    <row r="24" spans="1:55" s="33" customFormat="1" ht="15" customHeight="1">
      <c r="A24" s="17">
        <v>1</v>
      </c>
      <c r="B24" s="17"/>
      <c r="C24" s="3">
        <v>140675</v>
      </c>
      <c r="D24" s="3" t="s">
        <v>3</v>
      </c>
      <c r="E24" s="3" t="s">
        <v>2</v>
      </c>
      <c r="F24" s="3" t="s">
        <v>23</v>
      </c>
      <c r="G24" s="7" t="s">
        <v>51</v>
      </c>
      <c r="H24" s="43" t="s">
        <v>136</v>
      </c>
      <c r="I24" s="21"/>
      <c r="J24" s="8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>
        <f>AM26</f>
        <v>16</v>
      </c>
      <c r="AO24" s="15"/>
      <c r="AP24" s="15"/>
      <c r="AQ24" s="15"/>
      <c r="AR24" s="15"/>
      <c r="AS24" s="15"/>
      <c r="AT24" s="15"/>
      <c r="AU24" s="15"/>
      <c r="AV24" s="17"/>
      <c r="AW24" s="42"/>
      <c r="AX24" s="3"/>
      <c r="AY24" s="55"/>
      <c r="AZ24" s="58"/>
      <c r="BA24" s="58"/>
      <c r="BB24" s="56"/>
      <c r="BC24" s="27" t="str">
        <f>IF(H24="","",HYPERLINK(VLOOKUP(H24,Feuil4!$B$4:$I$183,5,FALSE)))</f>
        <v/>
      </c>
    </row>
    <row r="25" spans="1:55" s="33" customFormat="1" ht="15" customHeight="1">
      <c r="A25" s="17"/>
      <c r="B25" s="17"/>
      <c r="C25" s="3">
        <v>140675</v>
      </c>
      <c r="D25" s="3" t="s">
        <v>3</v>
      </c>
      <c r="E25" s="3" t="s">
        <v>2</v>
      </c>
      <c r="F25" s="3" t="s">
        <v>23</v>
      </c>
      <c r="G25" s="7" t="s">
        <v>105</v>
      </c>
      <c r="H25" s="43"/>
      <c r="I25" s="21"/>
      <c r="J25" s="8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>
        <f>AN24-2</f>
        <v>14</v>
      </c>
      <c r="AO25" s="15"/>
      <c r="AP25" s="15"/>
      <c r="AQ25" s="15"/>
      <c r="AR25" s="15"/>
      <c r="AS25" s="15"/>
      <c r="AT25" s="15"/>
      <c r="AU25" s="15"/>
      <c r="AV25" s="17"/>
      <c r="AW25" s="42"/>
      <c r="AX25" s="7" t="s">
        <v>96</v>
      </c>
      <c r="AY25" s="55" t="str">
        <f>IF(BB25="","",BB25+3)</f>
        <v/>
      </c>
      <c r="AZ25" s="58"/>
      <c r="BA25" s="58"/>
      <c r="BB25" s="62" t="str">
        <f>IF(H25="","",AN25)</f>
        <v/>
      </c>
      <c r="BC25" s="27" t="str">
        <f>IF(H25="","",HYPERLINK(VLOOKUP(H25,Feuil4!$B$4:$I$183,5,FALSE)))</f>
        <v/>
      </c>
    </row>
    <row r="26" spans="1:55" s="33" customFormat="1" ht="15" customHeight="1">
      <c r="A26" s="17">
        <v>1</v>
      </c>
      <c r="B26" s="17"/>
      <c r="C26" s="3">
        <v>140675</v>
      </c>
      <c r="D26" s="3" t="s">
        <v>3</v>
      </c>
      <c r="E26" s="3" t="s">
        <v>2</v>
      </c>
      <c r="F26" s="3" t="s">
        <v>21</v>
      </c>
      <c r="G26" s="7" t="s">
        <v>51</v>
      </c>
      <c r="H26" s="43" t="s">
        <v>136</v>
      </c>
      <c r="I26" s="21"/>
      <c r="J26" s="8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>
        <f>IF(AL17="",AI39+2,AL17+1)</f>
        <v>16</v>
      </c>
      <c r="AN26" s="15"/>
      <c r="AO26" s="15"/>
      <c r="AP26" s="15"/>
      <c r="AQ26" s="15"/>
      <c r="AR26" s="15"/>
      <c r="AS26" s="15"/>
      <c r="AT26" s="15"/>
      <c r="AU26" s="15"/>
      <c r="AV26" s="17"/>
      <c r="AW26" s="42"/>
      <c r="AX26" s="3"/>
      <c r="AY26" s="55"/>
      <c r="AZ26" s="58"/>
      <c r="BA26" s="58"/>
      <c r="BB26" s="56"/>
      <c r="BC26" s="27" t="str">
        <f>IF(H26="","",HYPERLINK(VLOOKUP(H26,Feuil4!$B$4:$I$183,5,FALSE)))</f>
        <v/>
      </c>
    </row>
    <row r="27" spans="1:55" s="33" customFormat="1" ht="15" customHeight="1">
      <c r="A27" s="17"/>
      <c r="B27" s="17"/>
      <c r="C27" s="3">
        <v>140675</v>
      </c>
      <c r="D27" s="3" t="s">
        <v>3</v>
      </c>
      <c r="E27" s="3" t="s">
        <v>2</v>
      </c>
      <c r="F27" s="3" t="s">
        <v>21</v>
      </c>
      <c r="G27" s="7" t="s">
        <v>105</v>
      </c>
      <c r="H27" s="43"/>
      <c r="I27" s="21"/>
      <c r="J27" s="8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>
        <f>AM26-1</f>
        <v>15</v>
      </c>
      <c r="AN27" s="15"/>
      <c r="AO27" s="15"/>
      <c r="AP27" s="15"/>
      <c r="AQ27" s="15"/>
      <c r="AR27" s="15"/>
      <c r="AS27" s="15"/>
      <c r="AT27" s="15"/>
      <c r="AU27" s="15"/>
      <c r="AV27" s="17"/>
      <c r="AW27" s="44"/>
      <c r="AX27" s="7" t="s">
        <v>96</v>
      </c>
      <c r="AY27" s="55" t="str">
        <f t="shared" ref="AY27:AY29" si="4">IF(BB27="","",BB27+1)</f>
        <v/>
      </c>
      <c r="AZ27" s="58"/>
      <c r="BA27" s="58"/>
      <c r="BB27" s="62" t="str">
        <f>IF(H27="","",AM27)</f>
        <v/>
      </c>
      <c r="BC27" s="27" t="str">
        <f>IF(H27="","",HYPERLINK(VLOOKUP(H27,Feuil4!$B$4:$I$183,5,FALSE)))</f>
        <v/>
      </c>
    </row>
    <row r="28" spans="1:55" s="33" customFormat="1" ht="15" customHeight="1">
      <c r="A28" s="17"/>
      <c r="B28" s="17"/>
      <c r="C28" s="3">
        <v>140675</v>
      </c>
      <c r="D28" s="3" t="s">
        <v>3</v>
      </c>
      <c r="E28" s="3" t="s">
        <v>2</v>
      </c>
      <c r="F28" s="3" t="s">
        <v>21</v>
      </c>
      <c r="G28" s="7" t="s">
        <v>105</v>
      </c>
      <c r="H28" s="43"/>
      <c r="I28" s="21"/>
      <c r="J28" s="8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>
        <f>AM27</f>
        <v>15</v>
      </c>
      <c r="AN28" s="15"/>
      <c r="AO28" s="15"/>
      <c r="AP28" s="15"/>
      <c r="AQ28" s="15"/>
      <c r="AR28" s="15"/>
      <c r="AS28" s="15"/>
      <c r="AT28" s="15"/>
      <c r="AU28" s="15"/>
      <c r="AV28" s="17"/>
      <c r="AW28" s="45"/>
      <c r="AX28" s="7" t="s">
        <v>96</v>
      </c>
      <c r="AY28" s="55" t="str">
        <f t="shared" si="4"/>
        <v/>
      </c>
      <c r="AZ28" s="58"/>
      <c r="BA28" s="58"/>
      <c r="BB28" s="62" t="str">
        <f>IF(H28="","",AM28)</f>
        <v/>
      </c>
      <c r="BC28" s="27" t="str">
        <f>IF(H28="","",HYPERLINK(VLOOKUP(H28,Feuil4!$B$4:$I$183,5,FALSE)))</f>
        <v/>
      </c>
    </row>
    <row r="29" spans="1:55" s="33" customFormat="1" ht="15" customHeight="1">
      <c r="A29" s="17"/>
      <c r="B29" s="17"/>
      <c r="C29" s="3">
        <v>140675</v>
      </c>
      <c r="D29" s="3" t="s">
        <v>3</v>
      </c>
      <c r="E29" s="3" t="s">
        <v>2</v>
      </c>
      <c r="F29" s="3" t="s">
        <v>85</v>
      </c>
      <c r="G29" s="7" t="s">
        <v>105</v>
      </c>
      <c r="H29" s="43"/>
      <c r="I29" s="21"/>
      <c r="J29" s="8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>
        <f>AM28</f>
        <v>15</v>
      </c>
      <c r="AN29" s="15"/>
      <c r="AO29" s="15"/>
      <c r="AP29" s="15"/>
      <c r="AQ29" s="15"/>
      <c r="AR29" s="15"/>
      <c r="AS29" s="15"/>
      <c r="AT29" s="15"/>
      <c r="AU29" s="15"/>
      <c r="AV29" s="17"/>
      <c r="AW29" s="42"/>
      <c r="AX29" s="7" t="s">
        <v>96</v>
      </c>
      <c r="AY29" s="55" t="str">
        <f t="shared" si="4"/>
        <v/>
      </c>
      <c r="AZ29" s="58"/>
      <c r="BA29" s="58"/>
      <c r="BB29" s="62" t="str">
        <f>IF(H29="","",AM29)</f>
        <v/>
      </c>
      <c r="BC29" s="27" t="str">
        <f>IF(H29="","",HYPERLINK(VLOOKUP(H29,Feuil4!$B$4:$I$183,5,FALSE)))</f>
        <v/>
      </c>
    </row>
    <row r="30" spans="1:55" s="33" customFormat="1" ht="15" customHeight="1">
      <c r="A30" s="17">
        <v>1</v>
      </c>
      <c r="B30" s="17"/>
      <c r="C30" s="3">
        <v>140675</v>
      </c>
      <c r="D30" s="3" t="s">
        <v>3</v>
      </c>
      <c r="E30" s="3" t="s">
        <v>2</v>
      </c>
      <c r="F30" s="3" t="s">
        <v>19</v>
      </c>
      <c r="G30" s="7" t="s">
        <v>51</v>
      </c>
      <c r="H30" s="43"/>
      <c r="I30" s="21"/>
      <c r="J30" s="8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>
        <f>AE31+1</f>
        <v>12</v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7"/>
      <c r="AW30" s="42"/>
      <c r="AX30" s="3"/>
      <c r="AY30" s="55"/>
      <c r="AZ30" s="58"/>
      <c r="BA30" s="58"/>
      <c r="BB30" s="56"/>
      <c r="BC30" s="27" t="str">
        <f>IF(H30="","",HYPERLINK(VLOOKUP(H30,Feuil4!$B$4:$I$183,5,FALSE)))</f>
        <v/>
      </c>
    </row>
    <row r="31" spans="1:55" s="33" customFormat="1" ht="15" customHeight="1">
      <c r="A31" s="17"/>
      <c r="B31" s="17"/>
      <c r="C31" s="3">
        <v>140675</v>
      </c>
      <c r="D31" s="3" t="s">
        <v>3</v>
      </c>
      <c r="E31" s="3" t="s">
        <v>2</v>
      </c>
      <c r="F31" s="3" t="s">
        <v>35</v>
      </c>
      <c r="G31" s="7" t="s">
        <v>51</v>
      </c>
      <c r="H31" s="46"/>
      <c r="I31" s="22"/>
      <c r="J31" s="8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>
        <f>Y17+A17</f>
        <v>8</v>
      </c>
      <c r="AB31" s="15"/>
      <c r="AC31" s="15"/>
      <c r="AD31" s="15"/>
      <c r="AE31" s="15">
        <f>AB17+A17</f>
        <v>11</v>
      </c>
      <c r="AF31" s="15"/>
      <c r="AG31" s="15"/>
      <c r="AH31" s="15"/>
      <c r="AI31" s="15"/>
      <c r="AJ31" s="15"/>
      <c r="AK31" s="15"/>
      <c r="AL31" s="15"/>
      <c r="AM31" s="15"/>
      <c r="AN31" s="15"/>
      <c r="AO31" s="15">
        <f>AG30+1</f>
        <v>13</v>
      </c>
      <c r="AP31" s="15"/>
      <c r="AQ31" s="15"/>
      <c r="AR31" s="15"/>
      <c r="AS31" s="15"/>
      <c r="AT31" s="15"/>
      <c r="AU31" s="15"/>
      <c r="AV31" s="17"/>
      <c r="AW31" s="42"/>
      <c r="AX31" s="3"/>
      <c r="AY31" s="55"/>
      <c r="AZ31" s="58"/>
      <c r="BA31" s="58"/>
      <c r="BB31" s="56"/>
      <c r="BC31" s="27" t="str">
        <f>IF(H31="","",HYPERLINK(VLOOKUP(H31,Feuil4!$B$4:$I$183,5,FALSE)))</f>
        <v/>
      </c>
    </row>
    <row r="32" spans="1:55" s="33" customFormat="1" ht="15" customHeight="1">
      <c r="A32" s="17"/>
      <c r="B32" s="17"/>
      <c r="C32" s="3">
        <v>140675</v>
      </c>
      <c r="D32" s="3" t="s">
        <v>3</v>
      </c>
      <c r="E32" s="3" t="s">
        <v>2</v>
      </c>
      <c r="F32" s="3" t="s">
        <v>35</v>
      </c>
      <c r="G32" s="7" t="s">
        <v>105</v>
      </c>
      <c r="H32" s="46"/>
      <c r="I32" s="22"/>
      <c r="J32" s="8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>
        <f>AE31-1</f>
        <v>10</v>
      </c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7"/>
      <c r="AW32" s="44"/>
      <c r="AX32" s="7" t="s">
        <v>96</v>
      </c>
      <c r="AY32" s="55" t="str">
        <f>IF(BB32="","",BB32+1)</f>
        <v/>
      </c>
      <c r="AZ32" s="58"/>
      <c r="BA32" s="58"/>
      <c r="BB32" s="62" t="str">
        <f>IF(H32="","",AE32)</f>
        <v/>
      </c>
      <c r="BC32" s="27" t="str">
        <f>IF(H32="","",HYPERLINK(VLOOKUP(H32,Feuil4!$B$4:$I$183,5,FALSE)))</f>
        <v/>
      </c>
    </row>
    <row r="33" spans="1:55" s="33" customFormat="1" ht="15" customHeight="1">
      <c r="A33" s="17"/>
      <c r="B33" s="17"/>
      <c r="C33" s="3">
        <v>140675</v>
      </c>
      <c r="D33" s="3" t="s">
        <v>3</v>
      </c>
      <c r="E33" s="3" t="s">
        <v>2</v>
      </c>
      <c r="F33" s="3" t="s">
        <v>88</v>
      </c>
      <c r="G33" s="7" t="s">
        <v>51</v>
      </c>
      <c r="H33" s="46"/>
      <c r="I33" s="22"/>
      <c r="J33" s="8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X33" s="15"/>
      <c r="Y33" s="15"/>
      <c r="Z33" s="15"/>
      <c r="AA33" s="15">
        <f>AA31</f>
        <v>8</v>
      </c>
      <c r="AB33" s="15"/>
      <c r="AC33" s="15"/>
      <c r="AD33" s="15"/>
      <c r="AE33" s="17"/>
      <c r="AF33" s="15">
        <f>AB17+A17</f>
        <v>11</v>
      </c>
      <c r="AG33" s="15"/>
      <c r="AH33" s="15"/>
      <c r="AI33" s="15"/>
      <c r="AJ33" s="15"/>
      <c r="AK33" s="15"/>
      <c r="AL33" s="15"/>
      <c r="AM33" s="15"/>
      <c r="AN33" s="15"/>
      <c r="AO33" s="15"/>
      <c r="AP33" s="15">
        <f>AM26</f>
        <v>16</v>
      </c>
      <c r="AQ33" s="15">
        <f>AP33+1</f>
        <v>17</v>
      </c>
      <c r="AR33" s="15"/>
      <c r="AS33" s="15"/>
      <c r="AT33" s="15"/>
      <c r="AU33" s="15"/>
      <c r="AV33" s="17"/>
      <c r="AW33" s="42"/>
      <c r="AX33" s="3"/>
      <c r="AY33" s="55"/>
      <c r="AZ33" s="58"/>
      <c r="BA33" s="58"/>
      <c r="BB33" s="56"/>
      <c r="BC33" s="27" t="str">
        <f>IF(H33="","",HYPERLINK(VLOOKUP(H33,Feuil4!$B$4:$I$183,5,FALSE)))</f>
        <v/>
      </c>
    </row>
    <row r="34" spans="1:55" s="33" customFormat="1" ht="15" customHeight="1">
      <c r="A34" s="17"/>
      <c r="B34" s="17"/>
      <c r="C34" s="3">
        <v>140675</v>
      </c>
      <c r="D34" s="3" t="s">
        <v>3</v>
      </c>
      <c r="E34" s="3" t="s">
        <v>2</v>
      </c>
      <c r="F34" s="3" t="s">
        <v>95</v>
      </c>
      <c r="G34" s="7" t="s">
        <v>51</v>
      </c>
      <c r="H34" s="46"/>
      <c r="I34" s="22"/>
      <c r="J34" s="8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>
        <f>S20+1</f>
        <v>5</v>
      </c>
      <c r="X34" s="15"/>
      <c r="Y34" s="15"/>
      <c r="Z34" s="15"/>
      <c r="AA34" s="15"/>
      <c r="AB34" s="15"/>
      <c r="AC34" s="15"/>
      <c r="AD34" s="15"/>
      <c r="AE34" s="17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7"/>
      <c r="AW34" s="42"/>
      <c r="AX34" s="3"/>
      <c r="AY34" s="55"/>
      <c r="AZ34" s="58"/>
      <c r="BA34" s="58"/>
      <c r="BB34" s="56"/>
      <c r="BC34" s="27" t="str">
        <f>IF(H34="","",HYPERLINK(VLOOKUP(H34,Feuil4!$B$4:$I$183,5,FALSE)))</f>
        <v/>
      </c>
    </row>
    <row r="35" spans="1:55" s="33" customFormat="1" ht="15" customHeight="1">
      <c r="A35" s="17"/>
      <c r="B35" s="17"/>
      <c r="C35" s="3">
        <v>140675</v>
      </c>
      <c r="D35" s="3" t="s">
        <v>3</v>
      </c>
      <c r="E35" s="3" t="s">
        <v>2</v>
      </c>
      <c r="F35" s="3" t="s">
        <v>90</v>
      </c>
      <c r="G35" s="7" t="s">
        <v>51</v>
      </c>
      <c r="H35" s="46"/>
      <c r="I35" s="22"/>
      <c r="J35" s="8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7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7"/>
      <c r="AW35" s="42"/>
      <c r="AX35" s="3"/>
      <c r="AY35" s="55"/>
      <c r="AZ35" s="58"/>
      <c r="BA35" s="58"/>
      <c r="BB35" s="56"/>
      <c r="BC35" s="27" t="str">
        <f>IF(H35="","",HYPERLINK(VLOOKUP(H35,Feuil4!$B$4:$I$183,5,FALSE)))</f>
        <v/>
      </c>
    </row>
    <row r="36" spans="1:55" s="33" customFormat="1" ht="15" customHeight="1">
      <c r="A36" s="17"/>
      <c r="B36" s="17"/>
      <c r="C36" s="3">
        <v>140675</v>
      </c>
      <c r="D36" s="3" t="s">
        <v>3</v>
      </c>
      <c r="E36" s="3" t="s">
        <v>2</v>
      </c>
      <c r="F36" s="3" t="s">
        <v>88</v>
      </c>
      <c r="G36" s="7" t="s">
        <v>105</v>
      </c>
      <c r="H36" s="46"/>
      <c r="I36" s="22"/>
      <c r="J36" s="8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7"/>
      <c r="AF36" s="15">
        <f>AF33-1</f>
        <v>10</v>
      </c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7"/>
      <c r="AW36" s="44"/>
      <c r="AX36" s="7" t="s">
        <v>96</v>
      </c>
      <c r="AY36" s="55" t="str">
        <f t="shared" ref="AY36:AY38" si="5">IF(BB36="","",BB36+1)</f>
        <v/>
      </c>
      <c r="AZ36" s="58"/>
      <c r="BA36" s="58"/>
      <c r="BB36" s="62" t="str">
        <f>IF(H36="","",AF36)</f>
        <v/>
      </c>
      <c r="BC36" s="27" t="str">
        <f>IF(H36="","",HYPERLINK(VLOOKUP(H36,Feuil4!$B$4:$I$183,5,FALSE)))</f>
        <v/>
      </c>
    </row>
    <row r="37" spans="1:55" s="33" customFormat="1" ht="15" customHeight="1">
      <c r="A37" s="17"/>
      <c r="B37" s="17"/>
      <c r="C37" s="3">
        <v>140675</v>
      </c>
      <c r="D37" s="3" t="s">
        <v>3</v>
      </c>
      <c r="E37" s="3" t="s">
        <v>2</v>
      </c>
      <c r="F37" s="3" t="s">
        <v>90</v>
      </c>
      <c r="G37" s="7" t="s">
        <v>105</v>
      </c>
      <c r="H37" s="46"/>
      <c r="I37" s="22"/>
      <c r="J37" s="8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7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>
        <f>AQ33-1</f>
        <v>16</v>
      </c>
      <c r="AR37" s="15"/>
      <c r="AS37" s="15"/>
      <c r="AT37" s="15"/>
      <c r="AU37" s="15"/>
      <c r="AV37" s="17"/>
      <c r="AW37" s="44"/>
      <c r="AX37" s="7" t="s">
        <v>96</v>
      </c>
      <c r="AY37" s="55" t="str">
        <f t="shared" si="5"/>
        <v/>
      </c>
      <c r="AZ37" s="58"/>
      <c r="BA37" s="58"/>
      <c r="BB37" s="62" t="str">
        <f>IF(H37="","",AQ37)</f>
        <v/>
      </c>
      <c r="BC37" s="27" t="str">
        <f>IF(H37="","",HYPERLINK(VLOOKUP(H37,Feuil4!$B$4:$I$183,5,FALSE)))</f>
        <v/>
      </c>
    </row>
    <row r="38" spans="1:55" s="33" customFormat="1" ht="15" customHeight="1">
      <c r="A38" s="17"/>
      <c r="B38" s="17"/>
      <c r="C38" s="3">
        <v>140675</v>
      </c>
      <c r="D38" s="3" t="s">
        <v>3</v>
      </c>
      <c r="E38" s="3" t="s">
        <v>2</v>
      </c>
      <c r="F38" s="3" t="s">
        <v>91</v>
      </c>
      <c r="G38" s="7" t="s">
        <v>105</v>
      </c>
      <c r="H38" s="46"/>
      <c r="I38" s="22"/>
      <c r="J38" s="8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7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>
        <f>AP33-1</f>
        <v>15</v>
      </c>
      <c r="AQ38" s="15"/>
      <c r="AR38" s="15"/>
      <c r="AS38" s="15"/>
      <c r="AT38" s="15"/>
      <c r="AU38" s="15"/>
      <c r="AV38" s="17"/>
      <c r="AW38" s="42"/>
      <c r="AX38" s="7" t="s">
        <v>96</v>
      </c>
      <c r="AY38" s="55" t="str">
        <f t="shared" si="5"/>
        <v/>
      </c>
      <c r="AZ38" s="58"/>
      <c r="BA38" s="58"/>
      <c r="BB38" s="62" t="str">
        <f>IF(H38="","",AP38)</f>
        <v/>
      </c>
      <c r="BC38" s="27" t="str">
        <f>IF(H38="","",HYPERLINK(VLOOKUP(H38,Feuil4!$B$4:$I$183,5,FALSE)))</f>
        <v/>
      </c>
    </row>
    <row r="39" spans="1:55" s="33" customFormat="1" ht="15" customHeight="1">
      <c r="A39" s="17">
        <v>1</v>
      </c>
      <c r="B39" s="17"/>
      <c r="C39" s="3">
        <v>140675</v>
      </c>
      <c r="D39" s="3" t="s">
        <v>3</v>
      </c>
      <c r="E39" s="3" t="s">
        <v>2</v>
      </c>
      <c r="F39" s="3" t="s">
        <v>20</v>
      </c>
      <c r="G39" s="7" t="s">
        <v>51</v>
      </c>
      <c r="H39" s="43"/>
      <c r="I39" s="21"/>
      <c r="J39" s="8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>
        <f>AG30+2</f>
        <v>14</v>
      </c>
      <c r="AJ39" s="15"/>
      <c r="AK39" s="15"/>
      <c r="AL39" s="15"/>
      <c r="AM39" s="15"/>
      <c r="AN39" s="15"/>
      <c r="AO39" s="15"/>
      <c r="AP39" s="15"/>
      <c r="AQ39" s="15"/>
      <c r="AR39" s="15">
        <f>AP33+1</f>
        <v>17</v>
      </c>
      <c r="AS39" s="15"/>
      <c r="AT39" s="15"/>
      <c r="AU39" s="15"/>
      <c r="AV39" s="17"/>
      <c r="AW39" s="42"/>
      <c r="AX39" s="3"/>
      <c r="AY39" s="55"/>
      <c r="AZ39" s="58"/>
      <c r="BA39" s="58"/>
      <c r="BB39" s="56"/>
      <c r="BC39" s="27" t="str">
        <f>IF(H39="","",HYPERLINK(VLOOKUP(H39,Feuil4!$B$4:$I$183,5,FALSE)))</f>
        <v/>
      </c>
    </row>
    <row r="40" spans="1:55" s="33" customFormat="1" ht="15" customHeight="1">
      <c r="A40" s="17"/>
      <c r="B40" s="17"/>
      <c r="C40" s="3">
        <v>140675</v>
      </c>
      <c r="D40" s="3" t="s">
        <v>3</v>
      </c>
      <c r="E40" s="3" t="s">
        <v>2</v>
      </c>
      <c r="F40" s="3" t="s">
        <v>20</v>
      </c>
      <c r="G40" s="7" t="s">
        <v>105</v>
      </c>
      <c r="H40" s="43"/>
      <c r="I40" s="21"/>
      <c r="J40" s="8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>
        <f>AI39-1</f>
        <v>13</v>
      </c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7"/>
      <c r="AW40" s="42"/>
      <c r="AX40" s="7" t="s">
        <v>96</v>
      </c>
      <c r="AY40" s="55" t="str">
        <f t="shared" ref="AY40:AY44" si="6">IF(BB40="","",BB40+1)</f>
        <v/>
      </c>
      <c r="AZ40" s="58"/>
      <c r="BA40" s="58"/>
      <c r="BB40" s="62" t="str">
        <f>IF(H40="","",AI40)</f>
        <v/>
      </c>
      <c r="BC40" s="27" t="str">
        <f>IF(H40="","",HYPERLINK(VLOOKUP(H40,Feuil4!$B$4:$I$183,5,FALSE)))</f>
        <v/>
      </c>
    </row>
    <row r="41" spans="1:55" s="33" customFormat="1" ht="15" customHeight="1">
      <c r="A41" s="17"/>
      <c r="B41" s="17"/>
      <c r="C41" s="3">
        <v>140675</v>
      </c>
      <c r="D41" s="3" t="s">
        <v>3</v>
      </c>
      <c r="E41" s="3" t="s">
        <v>2</v>
      </c>
      <c r="F41" s="3" t="s">
        <v>20</v>
      </c>
      <c r="G41" s="7" t="s">
        <v>105</v>
      </c>
      <c r="H41" s="43"/>
      <c r="I41" s="21"/>
      <c r="J41" s="8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>
        <f>AI40</f>
        <v>13</v>
      </c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7"/>
      <c r="AW41" s="42"/>
      <c r="AX41" s="7" t="s">
        <v>96</v>
      </c>
      <c r="AY41" s="55" t="str">
        <f t="shared" si="6"/>
        <v/>
      </c>
      <c r="AZ41" s="58"/>
      <c r="BA41" s="58"/>
      <c r="BB41" s="62" t="str">
        <f>IF(H41="","",AI41)</f>
        <v/>
      </c>
      <c r="BC41" s="27" t="str">
        <f>IF(H41="","",HYPERLINK(VLOOKUP(H41,Feuil4!$B$4:$I$183,5,FALSE)))</f>
        <v/>
      </c>
    </row>
    <row r="42" spans="1:55" s="33" customFormat="1" ht="15" customHeight="1">
      <c r="A42" s="17"/>
      <c r="B42" s="17"/>
      <c r="C42" s="3">
        <v>140675</v>
      </c>
      <c r="D42" s="3" t="s">
        <v>3</v>
      </c>
      <c r="E42" s="3" t="s">
        <v>2</v>
      </c>
      <c r="F42" s="3" t="s">
        <v>20</v>
      </c>
      <c r="G42" s="7" t="s">
        <v>105</v>
      </c>
      <c r="H42" s="43"/>
      <c r="I42" s="21"/>
      <c r="J42" s="8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>
        <f>AI41</f>
        <v>13</v>
      </c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7"/>
      <c r="AW42" s="42"/>
      <c r="AX42" s="7" t="s">
        <v>96</v>
      </c>
      <c r="AY42" s="55" t="str">
        <f t="shared" si="6"/>
        <v/>
      </c>
      <c r="AZ42" s="58"/>
      <c r="BA42" s="58"/>
      <c r="BB42" s="62" t="str">
        <f>IF(H42="","",AI42)</f>
        <v/>
      </c>
      <c r="BC42" s="27" t="str">
        <f>IF(H42="","",HYPERLINK(VLOOKUP(H42,Feuil4!$B$4:$I$183,5,FALSE)))</f>
        <v/>
      </c>
    </row>
    <row r="43" spans="1:55" s="33" customFormat="1" ht="15" customHeight="1">
      <c r="A43" s="17"/>
      <c r="B43" s="17"/>
      <c r="C43" s="3">
        <v>140675</v>
      </c>
      <c r="D43" s="3" t="s">
        <v>3</v>
      </c>
      <c r="E43" s="3" t="s">
        <v>2</v>
      </c>
      <c r="F43" s="3" t="s">
        <v>101</v>
      </c>
      <c r="G43" s="7" t="s">
        <v>105</v>
      </c>
      <c r="H43" s="43"/>
      <c r="I43" s="21"/>
      <c r="J43" s="8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>
        <f>W34-1</f>
        <v>4</v>
      </c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7"/>
      <c r="AW43" s="44"/>
      <c r="AX43" s="7" t="s">
        <v>96</v>
      </c>
      <c r="AY43" s="55" t="str">
        <f t="shared" si="6"/>
        <v/>
      </c>
      <c r="AZ43" s="58"/>
      <c r="BA43" s="58"/>
      <c r="BB43" s="62" t="str">
        <f>IF(H43="","",W43)</f>
        <v/>
      </c>
      <c r="BC43" s="27" t="str">
        <f>IF(H43="","",HYPERLINK(VLOOKUP(H43,Feuil4!$B$4:$I$183,5,FALSE)))</f>
        <v/>
      </c>
    </row>
    <row r="44" spans="1:55" s="33" customFormat="1" ht="15" customHeight="1">
      <c r="A44" s="17"/>
      <c r="B44" s="17"/>
      <c r="C44" s="3">
        <v>140675</v>
      </c>
      <c r="D44" s="3" t="s">
        <v>3</v>
      </c>
      <c r="E44" s="3" t="s">
        <v>2</v>
      </c>
      <c r="F44" s="3" t="s">
        <v>98</v>
      </c>
      <c r="G44" s="7" t="s">
        <v>105</v>
      </c>
      <c r="H44" s="43"/>
      <c r="I44" s="21"/>
      <c r="J44" s="8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>
        <f>W43</f>
        <v>4</v>
      </c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7"/>
      <c r="AW44" s="44"/>
      <c r="AX44" s="7" t="s">
        <v>96</v>
      </c>
      <c r="AY44" s="55" t="str">
        <f t="shared" si="6"/>
        <v/>
      </c>
      <c r="AZ44" s="58"/>
      <c r="BA44" s="58"/>
      <c r="BB44" s="62" t="str">
        <f>IF(H44="","",W44)</f>
        <v/>
      </c>
      <c r="BC44" s="27" t="str">
        <f>IF(H44="","",HYPERLINK(VLOOKUP(H44,Feuil4!$B$4:$I$183,5,FALSE)))</f>
        <v/>
      </c>
    </row>
    <row r="45" spans="1:55" s="33" customFormat="1" ht="15" customHeight="1">
      <c r="A45" s="17">
        <v>1</v>
      </c>
      <c r="B45" s="17"/>
      <c r="C45" s="3">
        <v>140675</v>
      </c>
      <c r="D45" s="3" t="s">
        <v>3</v>
      </c>
      <c r="E45" s="3" t="s">
        <v>2</v>
      </c>
      <c r="F45" s="3" t="s">
        <v>36</v>
      </c>
      <c r="G45" s="7" t="s">
        <v>51</v>
      </c>
      <c r="H45" s="43"/>
      <c r="I45" s="21"/>
      <c r="J45" s="8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>
        <f>W34</f>
        <v>5</v>
      </c>
      <c r="Y45" s="15"/>
      <c r="Z45" s="15"/>
      <c r="AA45" s="15"/>
      <c r="AB45" s="15"/>
      <c r="AC45" s="15"/>
      <c r="AD45" s="15"/>
      <c r="AE45" s="15"/>
      <c r="AF45" s="15"/>
      <c r="AG45" s="15"/>
      <c r="AH45" s="15">
        <f>AF36</f>
        <v>10</v>
      </c>
      <c r="AI45" s="15"/>
      <c r="AJ45" s="15"/>
      <c r="AK45" s="15"/>
      <c r="AL45" s="15"/>
      <c r="AM45" s="15"/>
      <c r="AN45" s="15"/>
      <c r="AO45" s="15"/>
      <c r="AP45" s="15"/>
      <c r="AQ45" s="15"/>
      <c r="AR45" s="17"/>
      <c r="AS45" s="17"/>
      <c r="AT45" s="15"/>
      <c r="AU45" s="15"/>
      <c r="AV45" s="17"/>
      <c r="AW45" s="42"/>
      <c r="AX45" s="3"/>
      <c r="AY45" s="55"/>
      <c r="AZ45" s="58"/>
      <c r="BA45" s="58"/>
      <c r="BB45" s="56"/>
      <c r="BC45" s="27" t="str">
        <f>IF(H45="","",HYPERLINK(VLOOKUP(H45,Feuil4!$B$4:$I$183,5,FALSE)))</f>
        <v/>
      </c>
    </row>
    <row r="46" spans="1:55" s="33" customFormat="1" ht="15" customHeight="1">
      <c r="A46" s="17"/>
      <c r="B46" s="17"/>
      <c r="C46" s="3">
        <v>140675</v>
      </c>
      <c r="D46" s="3" t="s">
        <v>3</v>
      </c>
      <c r="E46" s="3" t="s">
        <v>2</v>
      </c>
      <c r="F46" s="3" t="s">
        <v>36</v>
      </c>
      <c r="G46" s="7" t="s">
        <v>105</v>
      </c>
      <c r="H46" s="43"/>
      <c r="I46" s="21"/>
      <c r="J46" s="8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>
        <f>X45</f>
        <v>5</v>
      </c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7"/>
      <c r="AS46" s="17"/>
      <c r="AT46" s="15"/>
      <c r="AU46" s="15"/>
      <c r="AV46" s="17"/>
      <c r="AW46" s="44"/>
      <c r="AX46" s="7" t="s">
        <v>96</v>
      </c>
      <c r="AY46" s="55" t="str">
        <f>IF(BB46="","",BB46+1)</f>
        <v/>
      </c>
      <c r="AZ46" s="58"/>
      <c r="BA46" s="58"/>
      <c r="BB46" s="62" t="str">
        <f>IF(H46="","",X46)</f>
        <v/>
      </c>
      <c r="BC46" s="27" t="str">
        <f>IF(H46="","",HYPERLINK(VLOOKUP(H46,Feuil4!$B$4:$I$183,5,FALSE)))</f>
        <v/>
      </c>
    </row>
    <row r="47" spans="1:55" s="33" customFormat="1" ht="15" customHeight="1">
      <c r="A47" s="17">
        <v>1</v>
      </c>
      <c r="B47" s="17"/>
      <c r="C47" s="3">
        <v>140675</v>
      </c>
      <c r="D47" s="3" t="s">
        <v>3</v>
      </c>
      <c r="E47" s="3" t="s">
        <v>2</v>
      </c>
      <c r="F47" s="3" t="s">
        <v>37</v>
      </c>
      <c r="G47" s="7" t="s">
        <v>51</v>
      </c>
      <c r="H47" s="43"/>
      <c r="I47" s="21"/>
      <c r="J47" s="8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>
        <f>AM26+1</f>
        <v>17</v>
      </c>
      <c r="AT47" s="15"/>
      <c r="AU47" s="15"/>
      <c r="AV47" s="17"/>
      <c r="AW47" s="42"/>
      <c r="AX47" s="3"/>
      <c r="AY47" s="55"/>
      <c r="AZ47" s="58"/>
      <c r="BA47" s="58"/>
      <c r="BB47" s="56"/>
      <c r="BC47" s="27" t="str">
        <f>IF(H47="","",HYPERLINK(VLOOKUP(H47,Feuil4!$B$4:$I$183,5,FALSE)))</f>
        <v/>
      </c>
    </row>
    <row r="48" spans="1:55" s="33" customFormat="1" ht="15" customHeight="1">
      <c r="A48" s="17"/>
      <c r="B48" s="17"/>
      <c r="C48" s="3">
        <v>140675</v>
      </c>
      <c r="D48" s="3" t="s">
        <v>3</v>
      </c>
      <c r="E48" s="3" t="s">
        <v>2</v>
      </c>
      <c r="F48" s="3" t="s">
        <v>37</v>
      </c>
      <c r="G48" s="7" t="s">
        <v>105</v>
      </c>
      <c r="H48" s="43"/>
      <c r="I48" s="21"/>
      <c r="J48" s="8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>
        <f>AS47-1</f>
        <v>16</v>
      </c>
      <c r="AT48" s="15"/>
      <c r="AU48" s="15"/>
      <c r="AV48" s="17"/>
      <c r="AW48" s="42"/>
      <c r="AX48" s="3" t="s">
        <v>96</v>
      </c>
      <c r="AY48" s="55" t="str">
        <f>IF(BB48="","",BB48+1)</f>
        <v/>
      </c>
      <c r="AZ48" s="58"/>
      <c r="BA48" s="58"/>
      <c r="BB48" s="62" t="str">
        <f>IF(H48="","",AS48)</f>
        <v/>
      </c>
      <c r="BC48" s="27" t="str">
        <f>IF(H48="","",HYPERLINK(VLOOKUP(H48,Feuil4!$B$4:$I$183,5,FALSE)))</f>
        <v/>
      </c>
    </row>
    <row r="49" spans="1:55" s="33" customFormat="1" ht="15" customHeight="1">
      <c r="A49" s="17">
        <v>1</v>
      </c>
      <c r="B49" s="17"/>
      <c r="C49" s="3">
        <v>140675</v>
      </c>
      <c r="D49" s="3" t="s">
        <v>3</v>
      </c>
      <c r="E49" s="3" t="s">
        <v>2</v>
      </c>
      <c r="F49" s="3" t="s">
        <v>22</v>
      </c>
      <c r="G49" s="7" t="s">
        <v>51</v>
      </c>
      <c r="H49" s="51"/>
      <c r="I49" s="21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5" t="str">
        <f>IF(AK49="","",AB17+1)</f>
        <v/>
      </c>
      <c r="AE49" s="17"/>
      <c r="AF49" s="17"/>
      <c r="AG49" s="17"/>
      <c r="AH49" s="17"/>
      <c r="AI49" s="17"/>
      <c r="AJ49" s="17"/>
      <c r="AK49" s="15" t="str">
        <f>IF(H49="","",AB17+5)</f>
        <v/>
      </c>
      <c r="AL49" s="15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42"/>
      <c r="AX49" s="3"/>
      <c r="AY49" s="55"/>
      <c r="AZ49" s="58"/>
      <c r="BA49" s="58"/>
      <c r="BB49" s="56"/>
      <c r="BC49" s="27" t="str">
        <f>IF(H49="","",HYPERLINK(VLOOKUP(H49,Feuil4!$B$4:$I$183,5,FALSE)))</f>
        <v/>
      </c>
    </row>
    <row r="50" spans="1:55" s="33" customFormat="1" ht="15" customHeight="1">
      <c r="A50" s="17"/>
      <c r="B50" s="17"/>
      <c r="C50" s="3">
        <v>140675</v>
      </c>
      <c r="D50" s="3" t="s">
        <v>3</v>
      </c>
      <c r="E50" s="3" t="s">
        <v>2</v>
      </c>
      <c r="F50" s="19" t="s">
        <v>62</v>
      </c>
      <c r="G50" s="7" t="s">
        <v>51</v>
      </c>
      <c r="H50" s="51"/>
      <c r="I50" s="21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5"/>
      <c r="AE50" s="17"/>
      <c r="AF50" s="17"/>
      <c r="AG50" s="17"/>
      <c r="AH50" s="17"/>
      <c r="AI50" s="17"/>
      <c r="AJ50" s="17"/>
      <c r="AK50" s="15"/>
      <c r="AL50" s="15"/>
      <c r="AM50" s="17"/>
      <c r="AN50" s="17"/>
      <c r="AO50" s="17"/>
      <c r="AP50" s="17"/>
      <c r="AQ50" s="17"/>
      <c r="AR50" s="17"/>
      <c r="AS50" s="17"/>
      <c r="AT50" s="17"/>
      <c r="AU50" s="15">
        <f>AR39+2</f>
        <v>19</v>
      </c>
      <c r="AV50" s="17"/>
      <c r="AW50" s="42"/>
      <c r="AX50" s="3"/>
      <c r="AY50" s="55"/>
      <c r="AZ50" s="58"/>
      <c r="BA50" s="58"/>
      <c r="BB50" s="56"/>
      <c r="BC50" s="27" t="str">
        <f>IF(H50="","",HYPERLINK(VLOOKUP(H50,Feuil4!$B$4:$I$183,5,FALSE)))</f>
        <v/>
      </c>
    </row>
    <row r="51" spans="1:55" s="33" customFormat="1" ht="15" customHeight="1">
      <c r="A51" s="17"/>
      <c r="B51" s="17"/>
      <c r="C51" s="3">
        <v>140675</v>
      </c>
      <c r="D51" s="3" t="s">
        <v>3</v>
      </c>
      <c r="E51" s="3" t="s">
        <v>2</v>
      </c>
      <c r="F51" s="20" t="s">
        <v>60</v>
      </c>
      <c r="G51" s="7" t="s">
        <v>51</v>
      </c>
      <c r="H51" s="51"/>
      <c r="I51" s="21"/>
      <c r="J51" s="17"/>
      <c r="K51" s="17"/>
      <c r="L51" s="15">
        <f>M8-1</f>
        <v>0</v>
      </c>
      <c r="M51" s="17"/>
      <c r="N51" s="17"/>
      <c r="O51" s="17"/>
      <c r="P51" s="17"/>
      <c r="Q51" s="15">
        <f>P13+1</f>
        <v>4</v>
      </c>
      <c r="R51" s="17"/>
      <c r="S51" s="17"/>
      <c r="T51" s="17"/>
      <c r="U51" s="15">
        <f>T4+A4</f>
        <v>6</v>
      </c>
      <c r="V51" s="17"/>
      <c r="W51" s="17"/>
      <c r="X51" s="17"/>
      <c r="Y51" s="17"/>
      <c r="Z51" s="15">
        <f>Y17+A17</f>
        <v>8</v>
      </c>
      <c r="AA51" s="17"/>
      <c r="AB51" s="17"/>
      <c r="AC51" s="15">
        <f>AB17+A17</f>
        <v>11</v>
      </c>
      <c r="AD51" s="15"/>
      <c r="AE51" s="17"/>
      <c r="AF51" s="17"/>
      <c r="AG51" s="17"/>
      <c r="AH51" s="17"/>
      <c r="AI51" s="17"/>
      <c r="AJ51" s="15">
        <f>AI39+A39</f>
        <v>15</v>
      </c>
      <c r="AK51" s="15"/>
      <c r="AL51" s="15"/>
      <c r="AM51" s="17"/>
      <c r="AN51" s="17"/>
      <c r="AO51" s="17"/>
      <c r="AP51" s="17"/>
      <c r="AQ51" s="17"/>
      <c r="AR51" s="17"/>
      <c r="AS51" s="17"/>
      <c r="AT51" s="17"/>
      <c r="AU51" s="15">
        <f>AR39+2</f>
        <v>19</v>
      </c>
      <c r="AV51" s="17"/>
      <c r="AW51" s="42"/>
      <c r="AX51" s="3"/>
      <c r="AY51" s="55"/>
      <c r="AZ51" s="58"/>
      <c r="BA51" s="58"/>
      <c r="BB51" s="56"/>
      <c r="BC51" s="27" t="str">
        <f>IF(H51="","",HYPERLINK(VLOOKUP(H51,Feuil4!$B$4:$I$183,5,FALSE)))</f>
        <v/>
      </c>
    </row>
    <row r="52" spans="1:55" s="33" customFormat="1" ht="15" customHeight="1" thickBot="1">
      <c r="A52" s="35"/>
      <c r="B52" s="35"/>
      <c r="C52" s="3">
        <v>140675</v>
      </c>
      <c r="D52" s="3" t="s">
        <v>3</v>
      </c>
      <c r="E52" s="3" t="s">
        <v>2</v>
      </c>
      <c r="F52" s="18" t="s">
        <v>27</v>
      </c>
      <c r="G52" s="48" t="s">
        <v>51</v>
      </c>
      <c r="H52" s="52"/>
      <c r="I52" s="23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6">
        <f>AR39+1</f>
        <v>18</v>
      </c>
      <c r="AU52" s="36"/>
      <c r="AV52" s="35"/>
      <c r="AW52" s="47"/>
      <c r="AX52" s="18"/>
      <c r="AY52" s="55"/>
      <c r="AZ52" s="59"/>
      <c r="BA52" s="59"/>
      <c r="BB52" s="56"/>
      <c r="BC52" s="27" t="str">
        <f>IF(H52="","",HYPERLINK(VLOOKUP(H52,Feuil4!$B$4:$I$183,5,FALSE)))</f>
        <v/>
      </c>
    </row>
  </sheetData>
  <autoFilter ref="A1:ZE52"/>
  <conditionalFormatting sqref="AU23:AY25 AU15:AY16 AU19:AY19 AR31:AT51 AQ5:AQ51 AZ1:AZ51 I7:AN18 I19:AP31 H42:AP43 A5:AP6 I44:AP51 AZ32:BB52 AW5:BA5 AZ6:BA6 H44:H48 I33:AP41 X33:AX33 I8:AV19 A1:AN4 A2:AV5 C1:BB1 H43:AX44 A42:G52 A6:AX7 AU12:AY12 AX14:AX16 AW18:AX19 I20:AX32 I34:AX42 AU28:AY51 I45:AX52 AU9:AY9 A7:H42 BB5:BB7 BA9:BB51 AY6:AY52 BC1:BC52 H5:H24">
    <cfRule type="timePeriod" dxfId="1" priority="3" timePeriod="last7Days">
      <formula>AND(TODAY()-FLOOR(A1,1)&lt;=6,FLOOR(A1,1)&lt;=TODAY())</formula>
    </cfRule>
  </conditionalFormatting>
  <conditionalFormatting sqref="C1:BC1 A1">
    <cfRule type="dataBar" priority="41">
      <dataBar>
        <cfvo type="min" val="0"/>
        <cfvo type="max" val="0"/>
        <color rgb="FF008AEF"/>
      </dataBar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Type</vt:lpstr>
    </vt:vector>
  </TitlesOfParts>
  <Company>Your Company Name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elodie</cp:lastModifiedBy>
  <cp:lastPrinted>2015-09-15T13:57:15Z</cp:lastPrinted>
  <dcterms:created xsi:type="dcterms:W3CDTF">2011-01-03T09:43:19Z</dcterms:created>
  <dcterms:modified xsi:type="dcterms:W3CDTF">2015-11-25T22:14:55Z</dcterms:modified>
</cp:coreProperties>
</file>