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480" yWindow="1050" windowWidth="14880" windowHeight="7095"/>
  </bookViews>
  <sheets>
    <sheet name="Planning" sheetId="16" r:id="rId1"/>
    <sheet name="Feuil4" sheetId="17" r:id="rId2"/>
  </sheets>
  <definedNames>
    <definedName name="_xlnm._FilterDatabase" localSheetId="0" hidden="1">Planning!$B$8:$AU$53</definedName>
    <definedName name="Choix">Planning!#REF!</definedName>
    <definedName name="metier">Planning!#REF!</definedName>
    <definedName name="Z_A448399B_D5F6_40E6_B055_1DCA9646811C_.wvu.Cols" localSheetId="0" hidden="1">Planning!$I:$S,Planning!$U:$AT</definedName>
    <definedName name="Z_A448399B_D5F6_40E6_B055_1DCA9646811C_.wvu.FilterData" localSheetId="0" hidden="1">Planning!$B$8:$AU$53</definedName>
    <definedName name="Z_A448399B_D5F6_40E6_B055_1DCA9646811C_.wvu.PrintArea" localSheetId="0" hidden="1">Planning!$D:$AU</definedName>
    <definedName name="_xlnm.Print_Area" localSheetId="0">Planning!$D:$AU</definedName>
  </definedNames>
  <calcPr calcId="125725"/>
  <customWorkbookViews>
    <customWorkbookView name="essai" guid="{A448399B-D5F6-40E6-B055-1DCA9646811C}" maximized="1" windowWidth="1436" windowHeight="675" activeSheetId="16"/>
  </customWorkbookViews>
</workbook>
</file>

<file path=xl/calcChain.xml><?xml version="1.0" encoding="utf-8"?>
<calcChain xmlns="http://schemas.openxmlformats.org/spreadsheetml/2006/main">
  <c r="AV10" i="16"/>
  <c r="N10"/>
  <c r="AV15"/>
  <c r="AV11"/>
  <c r="AV12"/>
  <c r="AV13"/>
  <c r="AV14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9"/>
  <c r="G7" a="1"/>
  <c r="G7" l="1"/>
  <c r="H7" s="1"/>
  <c r="L52" l="1"/>
  <c r="M13"/>
  <c r="L30" s="1"/>
  <c r="N32"/>
  <c r="O37" s="1"/>
  <c r="P38" s="1"/>
  <c r="Q52" s="1"/>
  <c r="S41" l="1"/>
  <c r="R36"/>
  <c r="O15" l="1"/>
  <c r="P16" s="1"/>
  <c r="W46"/>
  <c r="X48" s="1"/>
  <c r="T34"/>
  <c r="S19" l="1"/>
  <c r="W24" s="1"/>
  <c r="X26" s="1"/>
  <c r="Q30"/>
  <c r="R14"/>
  <c r="V33"/>
  <c r="U52"/>
  <c r="Y39"/>
  <c r="Z52" s="1"/>
  <c r="T12" l="1"/>
  <c r="V11" s="1"/>
  <c r="AA46"/>
  <c r="AA45"/>
  <c r="AB39" s="1"/>
  <c r="Y17" l="1"/>
  <c r="Z30" s="1"/>
  <c r="U30"/>
  <c r="AB17"/>
  <c r="AD28" s="1"/>
  <c r="AD50"/>
  <c r="AC52"/>
  <c r="AF46"/>
  <c r="AG44" s="1"/>
  <c r="AH47" s="1"/>
  <c r="AI52" s="1"/>
  <c r="AE45"/>
  <c r="AJ50"/>
  <c r="AK39" s="1"/>
  <c r="AL43" s="1"/>
  <c r="AF24" l="1"/>
  <c r="AG22" s="1"/>
  <c r="AC30"/>
  <c r="AJ28"/>
  <c r="AK17" s="1"/>
  <c r="AE23"/>
  <c r="AR49"/>
  <c r="AM42"/>
  <c r="AN45" s="1"/>
  <c r="AO46" s="1"/>
  <c r="AH25" l="1"/>
  <c r="AI30" s="1"/>
  <c r="AN23"/>
  <c r="AQ47"/>
  <c r="AP46"/>
  <c r="AL21" l="1"/>
  <c r="AM20" s="1"/>
  <c r="AS53"/>
  <c r="AT52"/>
  <c r="AT51"/>
  <c r="AR27" l="1"/>
  <c r="AO24"/>
  <c r="AQ25" s="1"/>
  <c r="AT29" s="1"/>
  <c r="AT30" l="1"/>
  <c r="AS31"/>
  <c r="AP24"/>
</calcChain>
</file>

<file path=xl/sharedStrings.xml><?xml version="1.0" encoding="utf-8"?>
<sst xmlns="http://schemas.openxmlformats.org/spreadsheetml/2006/main" count="380" uniqueCount="151">
  <si>
    <t>GO</t>
  </si>
  <si>
    <t>Enduit</t>
  </si>
  <si>
    <t>Entreprise</t>
  </si>
  <si>
    <t>S38</t>
  </si>
  <si>
    <t>PAC
Chaudière</t>
  </si>
  <si>
    <t>terrassement</t>
  </si>
  <si>
    <t>charpente</t>
  </si>
  <si>
    <t>couverture</t>
  </si>
  <si>
    <t>étanchéité</t>
  </si>
  <si>
    <t>gouttière</t>
  </si>
  <si>
    <t>men ext</t>
  </si>
  <si>
    <t>enduit</t>
  </si>
  <si>
    <t>PC</t>
  </si>
  <si>
    <t>chape</t>
  </si>
  <si>
    <t>isolation</t>
  </si>
  <si>
    <t>placo</t>
  </si>
  <si>
    <t>sortie cable</t>
  </si>
  <si>
    <t>encastrer</t>
  </si>
  <si>
    <t>Bande</t>
  </si>
  <si>
    <t>Carrelage</t>
  </si>
  <si>
    <t>Men int</t>
  </si>
  <si>
    <t>Escalier</t>
  </si>
  <si>
    <t>Fermeture</t>
  </si>
  <si>
    <t>Finition elec</t>
  </si>
  <si>
    <t>Finition plomb</t>
  </si>
  <si>
    <t>Finition plinthes</t>
  </si>
  <si>
    <t>Peinture</t>
  </si>
  <si>
    <t>rampanage
Finition</t>
  </si>
  <si>
    <t>Terrassement</t>
  </si>
  <si>
    <t>Charpente</t>
  </si>
  <si>
    <t>Gouttière</t>
  </si>
  <si>
    <t>Etanchéité</t>
  </si>
  <si>
    <t>Isolation</t>
  </si>
  <si>
    <t>Menuiserie ext</t>
  </si>
  <si>
    <t>Electricité</t>
  </si>
  <si>
    <t>Chape fluide</t>
  </si>
  <si>
    <t>Sol souple</t>
  </si>
  <si>
    <t>Plomb / chauf</t>
  </si>
  <si>
    <t>Couverture</t>
  </si>
  <si>
    <t>adresse mail
artisan</t>
  </si>
  <si>
    <t>Cloison sous escalier</t>
  </si>
  <si>
    <t>délais</t>
  </si>
  <si>
    <t>Terrassement finition</t>
  </si>
  <si>
    <t>Nom contact</t>
  </si>
  <si>
    <t>N° portable</t>
  </si>
  <si>
    <t>N° fixe</t>
  </si>
  <si>
    <t>Mail</t>
  </si>
  <si>
    <t>Bardage / décor</t>
  </si>
  <si>
    <t>Client</t>
  </si>
  <si>
    <t>N° dossier</t>
  </si>
  <si>
    <t>Ville</t>
  </si>
  <si>
    <t>Corps d'état</t>
  </si>
  <si>
    <t>Artisan</t>
  </si>
  <si>
    <t>Prise de cote</t>
  </si>
  <si>
    <t>Nettoyage GO</t>
  </si>
  <si>
    <t>Nettoyage Couverture</t>
  </si>
  <si>
    <t>Nettoyage Enduit</t>
  </si>
  <si>
    <t>Nettoyage Isolation</t>
  </si>
  <si>
    <t>Nettoyage placo</t>
  </si>
  <si>
    <t>Nettoyage sol</t>
  </si>
  <si>
    <t>Nettoyage Final</t>
  </si>
  <si>
    <t>Nettoyage ext</t>
  </si>
  <si>
    <t>Depot big bag</t>
  </si>
  <si>
    <t>Nettoyage int</t>
  </si>
  <si>
    <t>Elec Plomb chauf</t>
  </si>
  <si>
    <t>1ere passe elec plomb</t>
  </si>
  <si>
    <t>commentaires</t>
  </si>
  <si>
    <t>corniche</t>
  </si>
  <si>
    <t>rajout launay nettoyage</t>
  </si>
  <si>
    <t>ponçage a faire</t>
  </si>
  <si>
    <t>terrassier</t>
  </si>
  <si>
    <t>maçon</t>
  </si>
  <si>
    <t>bande</t>
  </si>
  <si>
    <t>nettoyage</t>
  </si>
  <si>
    <t>menuisier plaquiste</t>
  </si>
  <si>
    <t xml:space="preserve">carrelage / chape </t>
  </si>
  <si>
    <t>escalier</t>
  </si>
  <si>
    <t>tout afficher</t>
  </si>
  <si>
    <t xml:space="preserve">  </t>
  </si>
  <si>
    <t>artisan 1</t>
  </si>
  <si>
    <t>artisan 2</t>
  </si>
  <si>
    <t>artisan 3</t>
  </si>
  <si>
    <t>artisan 4</t>
  </si>
  <si>
    <t>artisan 5</t>
  </si>
  <si>
    <t>artisan 6</t>
  </si>
  <si>
    <t>artisan 7</t>
  </si>
  <si>
    <t>artisan 8</t>
  </si>
  <si>
    <t>artisan 9</t>
  </si>
  <si>
    <t>artisan 10</t>
  </si>
  <si>
    <t>artisan 11</t>
  </si>
  <si>
    <t>artisan 12</t>
  </si>
  <si>
    <t>artisan 13</t>
  </si>
  <si>
    <t>artisan 14</t>
  </si>
  <si>
    <t>artisan 15</t>
  </si>
  <si>
    <t>artisan 16</t>
  </si>
  <si>
    <t>artisan 17</t>
  </si>
  <si>
    <t>artisan 18</t>
  </si>
  <si>
    <t>artisan 19</t>
  </si>
  <si>
    <t>artisan 20</t>
  </si>
  <si>
    <t>artisan 21</t>
  </si>
  <si>
    <t>artisan 22</t>
  </si>
  <si>
    <t>artisan 23</t>
  </si>
  <si>
    <t>artisan 24</t>
  </si>
  <si>
    <t>artisan 25</t>
  </si>
  <si>
    <t>artisan 26</t>
  </si>
  <si>
    <t>artisan 27</t>
  </si>
  <si>
    <t>artisan 28</t>
  </si>
  <si>
    <t>artisan 29</t>
  </si>
  <si>
    <t>artisan 30</t>
  </si>
  <si>
    <t>artisan 31</t>
  </si>
  <si>
    <t>artisan 32</t>
  </si>
  <si>
    <t>artisan 33</t>
  </si>
  <si>
    <t>artisan 34</t>
  </si>
  <si>
    <t>artisan 35</t>
  </si>
  <si>
    <t>artisan 36</t>
  </si>
  <si>
    <t>artisan 37</t>
  </si>
  <si>
    <t>artisan 38</t>
  </si>
  <si>
    <t>artisan 39</t>
  </si>
  <si>
    <t>artisan 40</t>
  </si>
  <si>
    <t>artisan 41</t>
  </si>
  <si>
    <t>artisan 42</t>
  </si>
  <si>
    <t>artisan 43</t>
  </si>
  <si>
    <t>artisan 44</t>
  </si>
  <si>
    <t>artisan 45</t>
  </si>
  <si>
    <t>artisan 46</t>
  </si>
  <si>
    <t>artisan 47</t>
  </si>
  <si>
    <t>artisan 48</t>
  </si>
  <si>
    <t>artisan 49</t>
  </si>
  <si>
    <t>artisan 50</t>
  </si>
  <si>
    <t>artisan 51</t>
  </si>
  <si>
    <t>artisan 52</t>
  </si>
  <si>
    <t>artisan 53</t>
  </si>
  <si>
    <t>testmail@hotmail.com</t>
  </si>
  <si>
    <t>artisant 2</t>
  </si>
  <si>
    <t>artisant 3</t>
  </si>
  <si>
    <t>artisant 4</t>
  </si>
  <si>
    <t>artisant 5</t>
  </si>
  <si>
    <t>artisant 6</t>
  </si>
  <si>
    <t>artisant 7</t>
  </si>
  <si>
    <t>artisant 8</t>
  </si>
  <si>
    <t>artisant 9</t>
  </si>
  <si>
    <t>artisant 10</t>
  </si>
  <si>
    <t>artisant 11</t>
  </si>
  <si>
    <t>artisant 12</t>
  </si>
  <si>
    <t>client 2</t>
  </si>
  <si>
    <t>dossier 2</t>
  </si>
  <si>
    <t>dossier 1</t>
  </si>
  <si>
    <t>ville 1</t>
  </si>
  <si>
    <t>client 1</t>
  </si>
  <si>
    <t>ville 2</t>
  </si>
  <si>
    <t>test2mail@hotmail.com</t>
  </si>
</sst>
</file>

<file path=xl/styles.xml><?xml version="1.0" encoding="utf-8"?>
<styleSheet xmlns="http://schemas.openxmlformats.org/spreadsheetml/2006/main">
  <numFmts count="2">
    <numFmt numFmtId="164" formatCode="&quot;S &quot;0"/>
    <numFmt numFmtId="165" formatCode="0#&quot; &quot;##&quot; &quot;##&quot; &quot;##&quot; &quot;##"/>
  </numFmts>
  <fonts count="15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</font>
    <font>
      <sz val="14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7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2" fillId="0" borderId="0" xfId="0" applyFont="1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1" xfId="0" applyFill="1" applyBorder="1" applyAlignment="1">
      <alignment horizontal="center" vertical="center"/>
    </xf>
    <xf numFmtId="0" fontId="4" fillId="0" borderId="0" xfId="1" applyFill="1" applyAlignment="1" applyProtection="1">
      <alignment horizontal="center" vertical="top" wrapText="1"/>
    </xf>
    <xf numFmtId="0" fontId="1" fillId="0" borderId="0" xfId="0" applyFont="1" applyFill="1" applyAlignment="1">
      <alignment horizontal="center" vertical="center" wrapText="1"/>
    </xf>
    <xf numFmtId="0" fontId="4" fillId="0" borderId="0" xfId="1" applyFill="1" applyAlignment="1" applyProtection="1">
      <alignment vertical="top" wrapText="1"/>
    </xf>
    <xf numFmtId="0" fontId="9" fillId="0" borderId="0" xfId="0" applyFont="1" applyFill="1" applyAlignment="1">
      <alignment horizontal="right" vertical="center" wrapText="1"/>
    </xf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vertical="center" wrapText="1"/>
    </xf>
    <xf numFmtId="14" fontId="7" fillId="0" borderId="0" xfId="0" applyNumberFormat="1" applyFont="1" applyFill="1" applyBorder="1" applyAlignment="1">
      <alignment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textRotation="90"/>
    </xf>
    <xf numFmtId="1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left" textRotation="90"/>
    </xf>
    <xf numFmtId="0" fontId="0" fillId="0" borderId="0" xfId="0" applyNumberFormat="1" applyAlignment="1">
      <alignment horizontal="left" textRotation="90" wrapText="1"/>
    </xf>
    <xf numFmtId="0" fontId="4" fillId="0" borderId="0" xfId="1" applyAlignment="1" applyProtection="1"/>
    <xf numFmtId="164" fontId="0" fillId="0" borderId="5" xfId="0" applyNumberFormat="1" applyFill="1" applyBorder="1"/>
    <xf numFmtId="165" fontId="0" fillId="0" borderId="0" xfId="0" applyNumberFormat="1"/>
    <xf numFmtId="165" fontId="10" fillId="0" borderId="0" xfId="0" applyNumberFormat="1" applyFon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 applyFill="1" applyBorder="1"/>
    <xf numFmtId="0" fontId="0" fillId="0" borderId="6" xfId="0" applyBorder="1"/>
    <xf numFmtId="0" fontId="0" fillId="0" borderId="7" xfId="0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6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0" fillId="0" borderId="9" xfId="0" applyBorder="1"/>
    <xf numFmtId="0" fontId="0" fillId="0" borderId="10" xfId="0" applyFill="1" applyBorder="1" applyAlignment="1">
      <alignment horizontal="center" vertical="center"/>
    </xf>
    <xf numFmtId="164" fontId="0" fillId="0" borderId="9" xfId="0" applyNumberFormat="1" applyBorder="1"/>
    <xf numFmtId="0" fontId="0" fillId="0" borderId="11" xfId="0" applyFill="1" applyBorder="1" applyAlignment="1">
      <alignment horizontal="center" vertical="center"/>
    </xf>
    <xf numFmtId="0" fontId="0" fillId="0" borderId="5" xfId="0" applyBorder="1"/>
    <xf numFmtId="0" fontId="4" fillId="0" borderId="8" xfId="1" applyBorder="1" applyAlignment="1" applyProtection="1"/>
    <xf numFmtId="164" fontId="0" fillId="3" borderId="0" xfId="0" applyNumberFormat="1" applyFill="1" applyBorder="1"/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wrapText="1"/>
    </xf>
    <xf numFmtId="164" fontId="0" fillId="3" borderId="6" xfId="0" applyNumberFormat="1" applyFill="1" applyBorder="1"/>
    <xf numFmtId="0" fontId="0" fillId="0" borderId="0" xfId="0" applyNumberFormat="1" applyBorder="1" applyAlignment="1">
      <alignment textRotation="90"/>
    </xf>
    <xf numFmtId="0" fontId="8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2" fillId="2" borderId="0" xfId="0" applyFont="1" applyFill="1" applyBorder="1"/>
    <xf numFmtId="0" fontId="0" fillId="0" borderId="0" xfId="0" applyNumberFormat="1" applyAlignment="1">
      <alignment horizontal="center"/>
    </xf>
    <xf numFmtId="0" fontId="9" fillId="0" borderId="5" xfId="0" applyFont="1" applyFill="1" applyBorder="1" applyAlignment="1">
      <alignment horizontal="right" vertical="center" wrapText="1"/>
    </xf>
    <xf numFmtId="0" fontId="6" fillId="0" borderId="0" xfId="0" applyFont="1" applyFill="1" applyBorder="1" applyAlignment="1">
      <alignment vertical="top" wrapText="1"/>
    </xf>
    <xf numFmtId="0" fontId="0" fillId="0" borderId="0" xfId="0" applyNumberFormat="1" applyAlignment="1">
      <alignment wrapText="1"/>
    </xf>
    <xf numFmtId="0" fontId="0" fillId="0" borderId="0" xfId="0" applyNumberFormat="1" applyAlignment="1">
      <alignment horizontal="center" wrapText="1"/>
    </xf>
    <xf numFmtId="0" fontId="8" fillId="0" borderId="0" xfId="0" applyFont="1" applyFill="1" applyAlignment="1">
      <alignment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4" fillId="0" borderId="6" xfId="1" applyBorder="1" applyAlignment="1" applyProtection="1"/>
    <xf numFmtId="0" fontId="4" fillId="0" borderId="0" xfId="1" applyFill="1" applyBorder="1" applyAlignment="1" applyProtection="1"/>
    <xf numFmtId="0" fontId="4" fillId="0" borderId="0" xfId="1" applyFill="1" applyAlignment="1" applyProtection="1">
      <alignment horizontal="left" vertical="center" wrapText="1"/>
    </xf>
    <xf numFmtId="0" fontId="14" fillId="0" borderId="0" xfId="0" applyFont="1"/>
    <xf numFmtId="0" fontId="12" fillId="2" borderId="1" xfId="0" applyFont="1" applyFill="1" applyBorder="1"/>
    <xf numFmtId="0" fontId="13" fillId="0" borderId="2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164" fontId="11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164" fontId="0" fillId="0" borderId="6" xfId="0" applyNumberFormat="1" applyFill="1" applyBorder="1"/>
  </cellXfs>
  <cellStyles count="2">
    <cellStyle name="Lien hypertexte" xfId="1" builtinId="8"/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test2mail@hotmail.com" TargetMode="External"/><Relationship Id="rId1" Type="http://schemas.openxmlformats.org/officeDocument/2006/relationships/hyperlink" Target="mailto:testmai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BZ66"/>
  <sheetViews>
    <sheetView tabSelected="1" zoomScale="85" zoomScaleNormal="85" zoomScaleSheetLayoutView="55" zoomScalePageLayoutView="70" workbookViewId="0">
      <selection activeCell="G7" sqref="G7"/>
    </sheetView>
  </sheetViews>
  <sheetFormatPr baseColWidth="10" defaultRowHeight="15"/>
  <cols>
    <col min="2" max="2" width="4.5703125" customWidth="1"/>
    <col min="5" max="5" width="22.5703125" bestFit="1" customWidth="1"/>
    <col min="6" max="6" width="12.85546875" customWidth="1"/>
    <col min="7" max="7" width="16.7109375" customWidth="1"/>
    <col min="8" max="8" width="19.5703125" customWidth="1"/>
    <col min="9" max="12" width="6" customWidth="1"/>
    <col min="13" max="13" width="9.5703125" customWidth="1"/>
    <col min="14" max="14" width="8.85546875" customWidth="1"/>
    <col min="15" max="36" width="6" customWidth="1"/>
    <col min="37" max="37" width="7.28515625" customWidth="1"/>
    <col min="38" max="38" width="5.5703125" customWidth="1"/>
    <col min="39" max="41" width="6" customWidth="1"/>
    <col min="42" max="42" width="8.85546875" customWidth="1"/>
    <col min="43" max="44" width="6" customWidth="1"/>
    <col min="45" max="46" width="5.5703125" customWidth="1"/>
    <col min="47" max="47" width="62.42578125" customWidth="1"/>
    <col min="48" max="48" width="35.140625" bestFit="1" customWidth="1"/>
    <col min="52" max="78" width="11.42578125" style="31"/>
    <col min="702" max="702" width="0" hidden="1" customWidth="1"/>
    <col min="703" max="703" width="11.42578125" customWidth="1"/>
  </cols>
  <sheetData>
    <row r="1" spans="2:78" ht="48" customHeight="1" thickBot="1">
      <c r="D1" s="67"/>
      <c r="E1" s="68"/>
      <c r="F1" s="68"/>
      <c r="G1" s="68"/>
      <c r="H1" s="69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61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1"/>
      <c r="AH1" s="53"/>
      <c r="AI1" s="53"/>
      <c r="AJ1" s="53"/>
      <c r="AK1" s="51"/>
      <c r="AL1" s="53"/>
      <c r="AM1" s="53"/>
      <c r="AN1" s="53"/>
      <c r="AO1" s="53"/>
      <c r="AP1" s="53"/>
      <c r="AQ1" s="53"/>
      <c r="AR1" s="53"/>
      <c r="AS1" s="53"/>
      <c r="AT1" s="53"/>
      <c r="AU1" s="56"/>
    </row>
    <row r="2" spans="2:78" ht="15" customHeight="1">
      <c r="AU2" s="71"/>
    </row>
    <row r="3" spans="2:78" ht="15" customHeight="1">
      <c r="E3" s="57"/>
      <c r="H3" s="57"/>
      <c r="I3" s="57"/>
      <c r="J3" s="57"/>
      <c r="K3" s="57"/>
      <c r="L3" s="57"/>
      <c r="M3" s="57"/>
      <c r="N3" s="57"/>
      <c r="O3" s="57"/>
      <c r="P3" s="9"/>
      <c r="Q3" s="11"/>
      <c r="AU3" s="72"/>
    </row>
    <row r="4" spans="2:78" ht="15" customHeight="1">
      <c r="E4" s="70"/>
      <c r="F4" s="70"/>
      <c r="G4" s="70"/>
      <c r="H4" s="70"/>
      <c r="I4" s="10"/>
      <c r="J4" s="10"/>
      <c r="K4" s="10"/>
      <c r="L4" s="10"/>
      <c r="M4" s="10"/>
      <c r="N4" s="10"/>
      <c r="O4" s="48"/>
      <c r="P4" s="48"/>
      <c r="Q4" s="48"/>
      <c r="AU4" s="72"/>
    </row>
    <row r="5" spans="2:78" ht="15" customHeight="1">
      <c r="E5" s="57"/>
      <c r="H5" s="57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10"/>
      <c r="AU5" s="72"/>
    </row>
    <row r="6" spans="2:78" ht="15" customHeight="1" thickBot="1">
      <c r="AU6" s="72"/>
    </row>
    <row r="7" spans="2:78" ht="15.75" thickBot="1">
      <c r="G7" s="38" t="str">
        <f t="array" aca="1" ref="G7" ca="1">INDEX(H9:H678,MATCH(1,(SUBTOTAL(3,INDIRECT("h"&amp;ROW(9:678)))),0))</f>
        <v>tout afficher</v>
      </c>
      <c r="H7" t="str">
        <f ca="1">IF(G7="","",(VLOOKUP(G7,Feuil4!$B$2:$I$189,6,FALSE)))</f>
        <v>tout afficher</v>
      </c>
      <c r="I7" s="54"/>
      <c r="J7" s="54"/>
      <c r="K7" s="54"/>
      <c r="L7" s="54"/>
      <c r="M7" s="54"/>
      <c r="N7" s="54"/>
      <c r="O7" s="54"/>
      <c r="P7" s="54"/>
    </row>
    <row r="8" spans="2:78" s="14" customFormat="1" ht="110.25" thickBot="1">
      <c r="B8" s="59" t="s">
        <v>41</v>
      </c>
      <c r="C8" s="55"/>
      <c r="D8" s="55" t="s">
        <v>49</v>
      </c>
      <c r="E8" s="55" t="s">
        <v>50</v>
      </c>
      <c r="F8" s="55" t="s">
        <v>48</v>
      </c>
      <c r="G8" s="55" t="s">
        <v>51</v>
      </c>
      <c r="H8" s="55" t="s">
        <v>52</v>
      </c>
      <c r="I8" s="18" t="s">
        <v>62</v>
      </c>
      <c r="J8" s="18" t="s">
        <v>5</v>
      </c>
      <c r="K8" s="18" t="s">
        <v>0</v>
      </c>
      <c r="L8" s="18" t="s">
        <v>54</v>
      </c>
      <c r="M8" s="18" t="s">
        <v>6</v>
      </c>
      <c r="N8" s="19" t="s">
        <v>27</v>
      </c>
      <c r="O8" s="18" t="s">
        <v>7</v>
      </c>
      <c r="P8" s="18" t="s">
        <v>8</v>
      </c>
      <c r="Q8" s="18" t="s">
        <v>55</v>
      </c>
      <c r="R8" s="18" t="s">
        <v>9</v>
      </c>
      <c r="S8" s="18" t="s">
        <v>10</v>
      </c>
      <c r="T8" s="18" t="s">
        <v>11</v>
      </c>
      <c r="U8" s="18" t="s">
        <v>56</v>
      </c>
      <c r="V8" s="18" t="s">
        <v>42</v>
      </c>
      <c r="W8" s="18" t="s">
        <v>12</v>
      </c>
      <c r="X8" s="18" t="s">
        <v>13</v>
      </c>
      <c r="Y8" s="18" t="s">
        <v>14</v>
      </c>
      <c r="Z8" s="18" t="s">
        <v>57</v>
      </c>
      <c r="AA8" s="18" t="s">
        <v>65</v>
      </c>
      <c r="AB8" s="18" t="s">
        <v>15</v>
      </c>
      <c r="AC8" s="18" t="s">
        <v>58</v>
      </c>
      <c r="AD8" s="18" t="s">
        <v>53</v>
      </c>
      <c r="AE8" s="18" t="s">
        <v>16</v>
      </c>
      <c r="AF8" s="18" t="s">
        <v>17</v>
      </c>
      <c r="AG8" s="18" t="s">
        <v>18</v>
      </c>
      <c r="AH8" s="18" t="s">
        <v>19</v>
      </c>
      <c r="AI8" s="18" t="s">
        <v>59</v>
      </c>
      <c r="AJ8" s="18" t="s">
        <v>21</v>
      </c>
      <c r="AK8" s="18" t="s">
        <v>40</v>
      </c>
      <c r="AL8" s="18" t="s">
        <v>20</v>
      </c>
      <c r="AM8" s="18" t="s">
        <v>22</v>
      </c>
      <c r="AN8" s="18" t="s">
        <v>23</v>
      </c>
      <c r="AO8" s="18" t="s">
        <v>24</v>
      </c>
      <c r="AP8" s="19" t="s">
        <v>4</v>
      </c>
      <c r="AQ8" s="18" t="s">
        <v>25</v>
      </c>
      <c r="AR8" s="18" t="s">
        <v>36</v>
      </c>
      <c r="AS8" s="18" t="s">
        <v>26</v>
      </c>
      <c r="AT8" s="18" t="s">
        <v>60</v>
      </c>
      <c r="AU8" s="55" t="s">
        <v>66</v>
      </c>
      <c r="AV8" s="58" t="s">
        <v>39</v>
      </c>
      <c r="AY8" s="10"/>
      <c r="AZ8" s="12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</row>
    <row r="9" spans="2:78" s="26" customFormat="1" ht="15" customHeight="1" thickBot="1">
      <c r="C9" s="38"/>
      <c r="D9" s="27"/>
      <c r="E9" s="27"/>
      <c r="F9" s="37"/>
      <c r="G9" s="28"/>
      <c r="H9" s="29" t="s">
        <v>77</v>
      </c>
      <c r="I9" s="43"/>
      <c r="K9" s="30"/>
      <c r="L9" s="30"/>
      <c r="N9" s="73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V9" s="39" t="e">
        <f>IF(H9="","",HYPERLINK(VLOOKUP(H9,Feuil4!$B$4:$I$189,5,FALSE)))</f>
        <v>#N/A</v>
      </c>
      <c r="AW9" s="62"/>
      <c r="AY9" s="10"/>
      <c r="AZ9" s="12"/>
      <c r="BA9" s="8"/>
      <c r="BB9" s="9"/>
      <c r="BC9" s="10"/>
      <c r="BD9" s="10"/>
      <c r="BE9" s="9"/>
      <c r="BF9" s="11"/>
      <c r="BG9" s="2"/>
      <c r="BH9" s="4"/>
      <c r="BI9" s="4"/>
      <c r="BJ9" s="7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</row>
    <row r="10" spans="2:78" s="26" customFormat="1" ht="15" customHeight="1" thickBot="1">
      <c r="C10" s="38">
        <v>34</v>
      </c>
      <c r="D10" s="27" t="s">
        <v>146</v>
      </c>
      <c r="E10" s="27" t="s">
        <v>147</v>
      </c>
      <c r="F10" s="37" t="s">
        <v>148</v>
      </c>
      <c r="G10" s="28" t="s">
        <v>0</v>
      </c>
      <c r="H10" s="29" t="s">
        <v>79</v>
      </c>
      <c r="I10" s="43"/>
      <c r="K10" s="30"/>
      <c r="L10" s="30"/>
      <c r="N10" s="49">
        <f>M14</f>
        <v>0</v>
      </c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V10" s="39" t="str">
        <f>IF(H10="","",HYPERLINK(VLOOKUP(H10,Feuil4!$B$4:$I$189,5,FALSE)))</f>
        <v>testmail@hotmail.com</v>
      </c>
      <c r="AW10" s="62"/>
      <c r="AY10" s="10"/>
      <c r="AZ10" s="12"/>
      <c r="BA10" s="8"/>
      <c r="BB10" s="9"/>
      <c r="BC10" s="10"/>
      <c r="BD10" s="10"/>
      <c r="BE10" s="9"/>
      <c r="BF10" s="11"/>
      <c r="BG10" s="2"/>
      <c r="BH10" s="4"/>
      <c r="BI10" s="4"/>
      <c r="BJ10" s="7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</row>
    <row r="11" spans="2:78" s="31" customFormat="1" ht="15" customHeight="1">
      <c r="D11" s="3" t="s">
        <v>146</v>
      </c>
      <c r="E11" s="3" t="s">
        <v>147</v>
      </c>
      <c r="F11" s="3" t="s">
        <v>148</v>
      </c>
      <c r="G11" s="15" t="s">
        <v>28</v>
      </c>
      <c r="H11" s="13" t="s">
        <v>133</v>
      </c>
      <c r="I11" s="44"/>
      <c r="J11" s="16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>
        <f>T12+1</f>
        <v>5</v>
      </c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V11" s="39" t="e">
        <f>IF(H11="","",HYPERLINK(VLOOKUP(H11,Feuil4!$B$4:$I$189,5,FALSE)))</f>
        <v>#N/A</v>
      </c>
      <c r="AY11" s="10"/>
      <c r="AZ11" s="12"/>
      <c r="BA11" s="8"/>
      <c r="BB11" s="9"/>
      <c r="BC11" s="10"/>
      <c r="BD11" s="10"/>
      <c r="BE11" s="9"/>
      <c r="BF11" s="11"/>
      <c r="BG11" s="2"/>
      <c r="BH11" s="4"/>
      <c r="BI11" s="4"/>
      <c r="BJ11" s="60" t="s">
        <v>3</v>
      </c>
    </row>
    <row r="12" spans="2:78" s="33" customFormat="1" ht="15" customHeight="1">
      <c r="B12" s="33">
        <v>1</v>
      </c>
      <c r="D12" s="3" t="s">
        <v>146</v>
      </c>
      <c r="E12" s="3" t="s">
        <v>147</v>
      </c>
      <c r="F12" s="3" t="s">
        <v>148</v>
      </c>
      <c r="G12" s="3" t="s">
        <v>1</v>
      </c>
      <c r="H12" s="15" t="s">
        <v>81</v>
      </c>
      <c r="I12" s="45"/>
      <c r="J12" s="17"/>
      <c r="K12" s="25"/>
      <c r="L12" s="25"/>
      <c r="M12" s="25"/>
      <c r="N12" s="25"/>
      <c r="O12" s="25"/>
      <c r="P12" s="25"/>
      <c r="Q12" s="25"/>
      <c r="R12" s="25"/>
      <c r="S12" s="25"/>
      <c r="T12" s="40">
        <f>S19+1</f>
        <v>4</v>
      </c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V12" s="39" t="str">
        <f>IF(H12="","",HYPERLINK(VLOOKUP(H12,Feuil4!$B$4:$I$189,5,FALSE)))</f>
        <v/>
      </c>
      <c r="AY12" s="70"/>
      <c r="AZ12" s="70"/>
      <c r="BA12" s="70"/>
      <c r="BB12" s="70"/>
      <c r="BC12" s="70"/>
      <c r="BD12" s="70"/>
      <c r="BE12" s="70"/>
      <c r="BF12" s="70"/>
      <c r="BG12" s="2"/>
      <c r="BH12" s="4"/>
      <c r="BI12" s="4"/>
      <c r="BJ12" s="60"/>
    </row>
    <row r="13" spans="2:78" s="33" customFormat="1" ht="15" customHeight="1">
      <c r="B13" s="33">
        <v>1</v>
      </c>
      <c r="D13" s="3" t="s">
        <v>146</v>
      </c>
      <c r="E13" s="3" t="s">
        <v>147</v>
      </c>
      <c r="F13" s="3" t="s">
        <v>148</v>
      </c>
      <c r="G13" s="3" t="s">
        <v>29</v>
      </c>
      <c r="H13" s="13" t="s">
        <v>134</v>
      </c>
      <c r="I13" s="46"/>
      <c r="J13" s="17"/>
      <c r="K13" s="25"/>
      <c r="L13" s="25"/>
      <c r="M13" s="40">
        <f>C9</f>
        <v>0</v>
      </c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V13" s="39" t="e">
        <f>IF(H13="","",HYPERLINK(VLOOKUP(H13,Feuil4!$B$4:$I$189,5,FALSE)))</f>
        <v>#N/A</v>
      </c>
      <c r="AY13" s="48"/>
      <c r="AZ13" s="48"/>
      <c r="BA13" s="48"/>
      <c r="BB13" s="48"/>
      <c r="BC13" s="48"/>
      <c r="BD13" s="48"/>
      <c r="BE13" s="48"/>
      <c r="BF13" s="48"/>
      <c r="BG13" s="2"/>
      <c r="BH13" s="4"/>
      <c r="BI13" s="4"/>
      <c r="BJ13" s="60"/>
    </row>
    <row r="14" spans="2:78" s="33" customFormat="1" ht="15" customHeight="1">
      <c r="B14" s="33">
        <v>1</v>
      </c>
      <c r="D14" s="3" t="s">
        <v>146</v>
      </c>
      <c r="E14" s="3" t="s">
        <v>147</v>
      </c>
      <c r="F14" s="3" t="s">
        <v>148</v>
      </c>
      <c r="G14" s="3" t="s">
        <v>30</v>
      </c>
      <c r="H14" s="15" t="s">
        <v>82</v>
      </c>
      <c r="I14" s="46"/>
      <c r="J14" s="17"/>
      <c r="K14" s="25"/>
      <c r="L14" s="25"/>
      <c r="M14" s="25"/>
      <c r="N14" s="25"/>
      <c r="O14" s="25"/>
      <c r="P14" s="25"/>
      <c r="Q14" s="25"/>
      <c r="R14" s="40">
        <f>P16+1</f>
        <v>3</v>
      </c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V14" s="39" t="str">
        <f>IF(H14="","",HYPERLINK(VLOOKUP(H14,Feuil4!$B$4:$I$189,5,FALSE)))</f>
        <v>test2mail@hotmail.com</v>
      </c>
      <c r="AX14" s="63"/>
    </row>
    <row r="15" spans="2:78" s="33" customFormat="1" ht="15" customHeight="1">
      <c r="B15" s="33">
        <v>1</v>
      </c>
      <c r="D15" s="3" t="s">
        <v>146</v>
      </c>
      <c r="E15" s="3" t="s">
        <v>147</v>
      </c>
      <c r="F15" s="3" t="s">
        <v>148</v>
      </c>
      <c r="G15" s="3" t="s">
        <v>38</v>
      </c>
      <c r="H15" s="13" t="s">
        <v>135</v>
      </c>
      <c r="I15" s="46"/>
      <c r="J15" s="17"/>
      <c r="K15" s="25"/>
      <c r="L15" s="25"/>
      <c r="M15" s="25"/>
      <c r="N15" s="25"/>
      <c r="O15" s="40">
        <f>N9+1</f>
        <v>1</v>
      </c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V15" s="39" t="e">
        <f>IF(H15="","",HYPERLINK(VLOOKUP(H15,Feuil4!$B$4:$I$189,5,FALSE)))</f>
        <v>#N/A</v>
      </c>
    </row>
    <row r="16" spans="2:78" s="33" customFormat="1" ht="15" customHeight="1" thickBot="1">
      <c r="B16" s="33">
        <v>1</v>
      </c>
      <c r="D16" s="3" t="s">
        <v>146</v>
      </c>
      <c r="E16" s="3" t="s">
        <v>147</v>
      </c>
      <c r="F16" s="3" t="s">
        <v>148</v>
      </c>
      <c r="G16" s="3" t="s">
        <v>31</v>
      </c>
      <c r="H16" s="15" t="s">
        <v>83</v>
      </c>
      <c r="I16" s="46"/>
      <c r="J16" s="17"/>
      <c r="K16" s="25"/>
      <c r="L16" s="25"/>
      <c r="M16" s="25"/>
      <c r="N16" s="25"/>
      <c r="O16" s="25"/>
      <c r="P16" s="40">
        <f>O15+1</f>
        <v>2</v>
      </c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V16" s="39" t="str">
        <f>IF(H16="","",HYPERLINK(VLOOKUP(H16,Feuil4!$B$4:$I$189,5,FALSE)))</f>
        <v/>
      </c>
    </row>
    <row r="17" spans="2:48" s="33" customFormat="1" ht="15.75" thickBot="1">
      <c r="B17" s="33">
        <v>2</v>
      </c>
      <c r="D17" s="3" t="s">
        <v>146</v>
      </c>
      <c r="E17" s="3" t="s">
        <v>147</v>
      </c>
      <c r="F17" s="3" t="s">
        <v>148</v>
      </c>
      <c r="G17" s="3" t="s">
        <v>32</v>
      </c>
      <c r="H17" s="13" t="s">
        <v>136</v>
      </c>
      <c r="I17" s="45"/>
      <c r="J17" s="17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40">
        <f>MAX(X26+1,T12+B12)</f>
        <v>5</v>
      </c>
      <c r="Z17" s="25"/>
      <c r="AA17" s="25"/>
      <c r="AB17" s="25">
        <f>AA23+1</f>
        <v>43</v>
      </c>
      <c r="AC17" s="25"/>
      <c r="AD17" s="25"/>
      <c r="AE17" s="25"/>
      <c r="AF17" s="25"/>
      <c r="AG17" s="25"/>
      <c r="AH17" s="25"/>
      <c r="AI17" s="25"/>
      <c r="AJ17" s="25"/>
      <c r="AK17" s="21">
        <f>IF(H28="","",AJ28+1)</f>
        <v>49</v>
      </c>
      <c r="AS17" s="25"/>
      <c r="AT17" s="25"/>
      <c r="AV17" s="39" t="e">
        <f>IF(H17="","",HYPERLINK(VLOOKUP(H17,Feuil4!$B$4:$I$189,5,FALSE)))</f>
        <v>#N/A</v>
      </c>
    </row>
    <row r="18" spans="2:48" s="33" customFormat="1">
      <c r="B18" s="33">
        <v>1</v>
      </c>
      <c r="D18" s="3" t="s">
        <v>146</v>
      </c>
      <c r="E18" s="3" t="s">
        <v>147</v>
      </c>
      <c r="F18" s="3" t="s">
        <v>148</v>
      </c>
      <c r="G18" s="3" t="s">
        <v>47</v>
      </c>
      <c r="H18" s="15" t="s">
        <v>84</v>
      </c>
      <c r="I18" s="45"/>
      <c r="J18" s="17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S18" s="25"/>
      <c r="AT18" s="25"/>
      <c r="AV18" s="39" t="str">
        <f>IF(H18="","",HYPERLINK(VLOOKUP(H18,Feuil4!$B$4:$I$189,5,FALSE)))</f>
        <v/>
      </c>
    </row>
    <row r="19" spans="2:48" s="33" customFormat="1">
      <c r="B19" s="33">
        <v>1</v>
      </c>
      <c r="D19" s="3" t="s">
        <v>146</v>
      </c>
      <c r="E19" s="3" t="s">
        <v>147</v>
      </c>
      <c r="F19" s="3" t="s">
        <v>148</v>
      </c>
      <c r="G19" s="3" t="s">
        <v>33</v>
      </c>
      <c r="H19" s="13" t="s">
        <v>137</v>
      </c>
      <c r="I19" s="46"/>
      <c r="J19" s="17"/>
      <c r="K19" s="25"/>
      <c r="L19" s="25"/>
      <c r="M19" s="25"/>
      <c r="N19" s="25"/>
      <c r="O19" s="25"/>
      <c r="P19" s="25"/>
      <c r="Q19" s="25"/>
      <c r="R19" s="25"/>
      <c r="S19" s="40">
        <f>P16+B16</f>
        <v>3</v>
      </c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N19" s="25"/>
      <c r="AO19" s="25"/>
      <c r="AP19" s="25"/>
      <c r="AQ19" s="25"/>
      <c r="AR19" s="25"/>
      <c r="AS19" s="25"/>
      <c r="AT19" s="25"/>
      <c r="AV19" s="39" t="e">
        <f>IF(H19="","",HYPERLINK(VLOOKUP(H19,Feuil4!$B$4:$I$189,5,FALSE)))</f>
        <v>#N/A</v>
      </c>
    </row>
    <row r="20" spans="2:48" s="31" customFormat="1">
      <c r="B20" s="31">
        <v>1</v>
      </c>
      <c r="D20" s="3" t="s">
        <v>146</v>
      </c>
      <c r="E20" s="3" t="s">
        <v>147</v>
      </c>
      <c r="F20" s="3" t="s">
        <v>148</v>
      </c>
      <c r="G20" s="3" t="s">
        <v>22</v>
      </c>
      <c r="H20" s="15" t="s">
        <v>85</v>
      </c>
      <c r="I20" s="45"/>
      <c r="J20" s="17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>
        <f>AL21</f>
        <v>50</v>
      </c>
      <c r="AN20" s="32"/>
      <c r="AO20" s="32"/>
      <c r="AP20" s="32"/>
      <c r="AQ20" s="32"/>
      <c r="AR20" s="32"/>
      <c r="AS20" s="32"/>
      <c r="AT20" s="32"/>
      <c r="AV20" s="39" t="str">
        <f>IF(H20="","",HYPERLINK(VLOOKUP(H20,Feuil4!$B$4:$I$189,5,FALSE)))</f>
        <v/>
      </c>
    </row>
    <row r="21" spans="2:48" s="31" customFormat="1">
      <c r="B21" s="31">
        <v>1</v>
      </c>
      <c r="D21" s="3" t="s">
        <v>146</v>
      </c>
      <c r="E21" s="3" t="s">
        <v>147</v>
      </c>
      <c r="F21" s="3" t="s">
        <v>148</v>
      </c>
      <c r="G21" s="3" t="s">
        <v>20</v>
      </c>
      <c r="H21" s="13" t="s">
        <v>138</v>
      </c>
      <c r="I21" s="45"/>
      <c r="J21" s="17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 t="s">
        <v>0</v>
      </c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>
        <f>IF(AK17="",AH25+2,AK17+1)</f>
        <v>50</v>
      </c>
      <c r="AM21" s="32"/>
      <c r="AN21" s="32"/>
      <c r="AO21" s="32"/>
      <c r="AP21" s="32"/>
      <c r="AQ21" s="32"/>
      <c r="AR21" s="32"/>
      <c r="AS21" s="32"/>
      <c r="AT21" s="32"/>
      <c r="AV21" s="39" t="e">
        <f>IF(H21="","",HYPERLINK(VLOOKUP(H21,Feuil4!$B$4:$I$189,5,FALSE)))</f>
        <v>#N/A</v>
      </c>
    </row>
    <row r="22" spans="2:48" s="31" customFormat="1">
      <c r="B22" s="31">
        <v>1</v>
      </c>
      <c r="D22" s="3" t="s">
        <v>146</v>
      </c>
      <c r="E22" s="3" t="s">
        <v>147</v>
      </c>
      <c r="F22" s="3" t="s">
        <v>148</v>
      </c>
      <c r="G22" s="3" t="s">
        <v>18</v>
      </c>
      <c r="H22" s="15" t="s">
        <v>86</v>
      </c>
      <c r="I22" s="45"/>
      <c r="J22" s="17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>
        <f>AF24+1</f>
        <v>46</v>
      </c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V22" s="39" t="str">
        <f>IF(H22="","",HYPERLINK(VLOOKUP(H22,Feuil4!$B$4:$I$189,5,FALSE)))</f>
        <v/>
      </c>
    </row>
    <row r="23" spans="2:48" s="31" customFormat="1">
      <c r="D23" s="3" t="s">
        <v>146</v>
      </c>
      <c r="E23" s="3" t="s">
        <v>147</v>
      </c>
      <c r="F23" s="3" t="s">
        <v>148</v>
      </c>
      <c r="G23" s="13" t="s">
        <v>34</v>
      </c>
      <c r="H23" s="13" t="s">
        <v>139</v>
      </c>
      <c r="I23" s="44"/>
      <c r="J23" s="16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>
        <v>42</v>
      </c>
      <c r="AB23" s="32"/>
      <c r="AC23" s="32"/>
      <c r="AD23" s="32"/>
      <c r="AE23" s="32">
        <f>AB17+B17</f>
        <v>45</v>
      </c>
      <c r="AF23" s="32"/>
      <c r="AG23" s="32"/>
      <c r="AH23" s="32"/>
      <c r="AI23" s="32"/>
      <c r="AJ23" s="32"/>
      <c r="AK23" s="32"/>
      <c r="AL23" s="32"/>
      <c r="AM23" s="32"/>
      <c r="AN23" s="32">
        <f>AG22+1</f>
        <v>47</v>
      </c>
      <c r="AO23" s="32"/>
      <c r="AP23" s="32"/>
      <c r="AQ23" s="32"/>
      <c r="AR23" s="32"/>
      <c r="AS23" s="32"/>
      <c r="AT23" s="32"/>
      <c r="AV23" s="39" t="e">
        <f>IF(H23="","",HYPERLINK(VLOOKUP(H23,Feuil4!$B$4:$I$189,5,FALSE)))</f>
        <v>#N/A</v>
      </c>
    </row>
    <row r="24" spans="2:48" s="31" customFormat="1">
      <c r="D24" s="3" t="s">
        <v>146</v>
      </c>
      <c r="E24" s="3" t="s">
        <v>147</v>
      </c>
      <c r="F24" s="3" t="s">
        <v>148</v>
      </c>
      <c r="G24" s="13" t="s">
        <v>37</v>
      </c>
      <c r="H24" s="15" t="s">
        <v>87</v>
      </c>
      <c r="I24" s="44"/>
      <c r="J24" s="16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40">
        <f>S19+1</f>
        <v>4</v>
      </c>
      <c r="X24" s="32"/>
      <c r="Y24" s="32"/>
      <c r="Z24" s="32"/>
      <c r="AA24" s="32">
        <v>42</v>
      </c>
      <c r="AB24" s="32"/>
      <c r="AC24" s="32"/>
      <c r="AD24" s="32"/>
      <c r="AF24" s="32">
        <f>AB17+B17</f>
        <v>45</v>
      </c>
      <c r="AG24" s="32"/>
      <c r="AH24" s="32"/>
      <c r="AI24" s="32"/>
      <c r="AJ24" s="32"/>
      <c r="AK24" s="32"/>
      <c r="AL24" s="32"/>
      <c r="AM24" s="32"/>
      <c r="AN24" s="32"/>
      <c r="AO24" s="32">
        <f>AL21</f>
        <v>50</v>
      </c>
      <c r="AP24" s="32">
        <f>AO24+1</f>
        <v>51</v>
      </c>
      <c r="AQ24" s="32"/>
      <c r="AR24" s="32"/>
      <c r="AS24" s="32"/>
      <c r="AT24" s="32"/>
      <c r="AV24" s="39" t="str">
        <f>IF(H24="","",HYPERLINK(VLOOKUP(H24,Feuil4!$B$4:$I$189,5,FALSE)))</f>
        <v/>
      </c>
    </row>
    <row r="25" spans="2:48" s="31" customFormat="1">
      <c r="B25" s="31">
        <v>1</v>
      </c>
      <c r="D25" s="3" t="s">
        <v>146</v>
      </c>
      <c r="E25" s="3" t="s">
        <v>147</v>
      </c>
      <c r="F25" s="3" t="s">
        <v>148</v>
      </c>
      <c r="G25" s="3" t="s">
        <v>19</v>
      </c>
      <c r="H25" s="13" t="s">
        <v>140</v>
      </c>
      <c r="I25" s="45"/>
      <c r="J25" s="17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>
        <f>AG22+2</f>
        <v>48</v>
      </c>
      <c r="AI25" s="32"/>
      <c r="AJ25" s="32"/>
      <c r="AK25" s="32"/>
      <c r="AL25" s="32"/>
      <c r="AM25" s="32"/>
      <c r="AN25" s="32"/>
      <c r="AO25" s="32"/>
      <c r="AP25" s="32"/>
      <c r="AQ25" s="32">
        <f>AO24+1</f>
        <v>51</v>
      </c>
      <c r="AR25" s="32"/>
      <c r="AS25" s="32"/>
      <c r="AT25" s="32"/>
      <c r="AV25" s="39" t="e">
        <f>IF(H25="","",HYPERLINK(VLOOKUP(H25,Feuil4!$B$4:$I$189,5,FALSE)))</f>
        <v>#N/A</v>
      </c>
    </row>
    <row r="26" spans="2:48" s="31" customFormat="1">
      <c r="B26" s="31">
        <v>1</v>
      </c>
      <c r="D26" s="3" t="s">
        <v>146</v>
      </c>
      <c r="E26" s="3" t="s">
        <v>147</v>
      </c>
      <c r="F26" s="3" t="s">
        <v>148</v>
      </c>
      <c r="G26" s="3" t="s">
        <v>35</v>
      </c>
      <c r="H26" s="15" t="s">
        <v>88</v>
      </c>
      <c r="I26" s="45"/>
      <c r="J26" s="17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40">
        <f>W24</f>
        <v>4</v>
      </c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S26" s="32"/>
      <c r="AT26" s="32"/>
      <c r="AU26" s="31" t="s">
        <v>69</v>
      </c>
      <c r="AV26" s="39" t="str">
        <f>IF(H26="","",HYPERLINK(VLOOKUP(H26,Feuil4!$B$4:$I$189,5,FALSE)))</f>
        <v/>
      </c>
    </row>
    <row r="27" spans="2:48" s="31" customFormat="1">
      <c r="B27" s="31">
        <v>1</v>
      </c>
      <c r="D27" s="3" t="s">
        <v>146</v>
      </c>
      <c r="E27" s="3" t="s">
        <v>147</v>
      </c>
      <c r="F27" s="3" t="s">
        <v>148</v>
      </c>
      <c r="G27" s="3" t="s">
        <v>36</v>
      </c>
      <c r="H27" s="13" t="s">
        <v>141</v>
      </c>
      <c r="I27" s="45"/>
      <c r="J27" s="17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>
        <f>AL21+1</f>
        <v>51</v>
      </c>
      <c r="AS27" s="32"/>
      <c r="AT27" s="32"/>
      <c r="AV27" s="39" t="e">
        <f>IF(H27="","",HYPERLINK(VLOOKUP(H27,Feuil4!$B$4:$I$189,5,FALSE)))</f>
        <v>#N/A</v>
      </c>
    </row>
    <row r="28" spans="2:48" s="31" customFormat="1">
      <c r="B28" s="31">
        <v>1</v>
      </c>
      <c r="D28" s="3" t="s">
        <v>146</v>
      </c>
      <c r="E28" s="3" t="s">
        <v>147</v>
      </c>
      <c r="F28" s="3" t="s">
        <v>148</v>
      </c>
      <c r="G28" s="3" t="s">
        <v>21</v>
      </c>
      <c r="H28" s="15" t="s">
        <v>89</v>
      </c>
      <c r="I28" s="45"/>
      <c r="AD28" s="32">
        <f>AB17+1</f>
        <v>44</v>
      </c>
      <c r="AJ28" s="32">
        <f>IF(H28="","",AB17+5)</f>
        <v>48</v>
      </c>
      <c r="AK28" s="32"/>
      <c r="AV28" s="39" t="str">
        <f>IF(H28="","",HYPERLINK(VLOOKUP(H28,Feuil4!$B$4:$I$189,5,FALSE)))</f>
        <v/>
      </c>
    </row>
    <row r="29" spans="2:48" s="31" customFormat="1">
      <c r="D29" s="3" t="s">
        <v>146</v>
      </c>
      <c r="E29" s="3" t="s">
        <v>147</v>
      </c>
      <c r="F29" s="3" t="s">
        <v>148</v>
      </c>
      <c r="G29" s="41" t="s">
        <v>63</v>
      </c>
      <c r="H29" s="13" t="s">
        <v>142</v>
      </c>
      <c r="I29" s="45"/>
      <c r="AD29" s="32"/>
      <c r="AJ29" s="32"/>
      <c r="AK29" s="32"/>
      <c r="AT29" s="32">
        <f>AQ25+2</f>
        <v>53</v>
      </c>
      <c r="AV29" s="39" t="e">
        <f>IF(H29="","",HYPERLINK(VLOOKUP(H29,Feuil4!$B$4:$I$189,5,FALSE)))</f>
        <v>#N/A</v>
      </c>
    </row>
    <row r="30" spans="2:48" s="31" customFormat="1">
      <c r="D30" s="3" t="s">
        <v>146</v>
      </c>
      <c r="E30" s="3" t="s">
        <v>147</v>
      </c>
      <c r="F30" s="3" t="s">
        <v>148</v>
      </c>
      <c r="G30" s="42" t="s">
        <v>61</v>
      </c>
      <c r="H30" s="15" t="s">
        <v>90</v>
      </c>
      <c r="I30" s="45"/>
      <c r="L30" s="40">
        <f>M13-1</f>
        <v>-1</v>
      </c>
      <c r="Q30" s="40">
        <f>P16+1</f>
        <v>3</v>
      </c>
      <c r="U30" s="40">
        <f>T12+B12</f>
        <v>5</v>
      </c>
      <c r="Z30" s="32">
        <f>Y17+B17</f>
        <v>7</v>
      </c>
      <c r="AC30" s="32">
        <f>AB17+B17</f>
        <v>45</v>
      </c>
      <c r="AD30" s="32"/>
      <c r="AI30" s="32">
        <f>AH25+B25</f>
        <v>49</v>
      </c>
      <c r="AJ30" s="32"/>
      <c r="AK30" s="32"/>
      <c r="AT30" s="32">
        <f>AQ25+2</f>
        <v>53</v>
      </c>
      <c r="AV30" s="39" t="str">
        <f>IF(H30="","",HYPERLINK(VLOOKUP(H30,Feuil4!$B$4:$I$189,5,FALSE)))</f>
        <v/>
      </c>
    </row>
    <row r="31" spans="2:48" s="34" customFormat="1" ht="15.75" thickBot="1">
      <c r="D31" s="3" t="s">
        <v>146</v>
      </c>
      <c r="E31" s="3" t="s">
        <v>147</v>
      </c>
      <c r="F31" s="3" t="s">
        <v>148</v>
      </c>
      <c r="G31" s="35" t="s">
        <v>26</v>
      </c>
      <c r="H31" s="13" t="s">
        <v>143</v>
      </c>
      <c r="I31" s="47"/>
      <c r="AS31" s="36">
        <f>AQ25+1</f>
        <v>52</v>
      </c>
      <c r="AT31" s="36"/>
      <c r="AV31" s="39" t="e">
        <f>IF(H31="","",HYPERLINK(VLOOKUP(H31,Feuil4!$B$4:$I$189,5,FALSE)))</f>
        <v>#N/A</v>
      </c>
    </row>
    <row r="32" spans="2:48" s="26" customFormat="1" ht="15.75" thickBot="1">
      <c r="C32" s="38">
        <v>40</v>
      </c>
      <c r="D32" s="3" t="s">
        <v>145</v>
      </c>
      <c r="E32" s="3" t="s">
        <v>149</v>
      </c>
      <c r="F32" s="3" t="s">
        <v>144</v>
      </c>
      <c r="G32" s="28" t="s">
        <v>0</v>
      </c>
      <c r="H32" s="66" t="s">
        <v>79</v>
      </c>
      <c r="I32" s="43"/>
      <c r="K32" s="30"/>
      <c r="L32" s="30"/>
      <c r="N32" s="30">
        <f>M35</f>
        <v>42</v>
      </c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V32" s="39" t="str">
        <f>IF(H32="","",HYPERLINK(VLOOKUP(H32,Feuil4!$B$4:$I$189,5,FALSE)))</f>
        <v>testmail@hotmail.com</v>
      </c>
    </row>
    <row r="33" spans="2:48" s="31" customFormat="1">
      <c r="D33" s="3" t="s">
        <v>145</v>
      </c>
      <c r="E33" s="3" t="s">
        <v>149</v>
      </c>
      <c r="F33" s="3" t="s">
        <v>144</v>
      </c>
      <c r="G33" s="15" t="s">
        <v>28</v>
      </c>
      <c r="H33" s="66" t="s">
        <v>80</v>
      </c>
      <c r="I33" s="44"/>
      <c r="J33" s="16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>
        <f>T34+1</f>
        <v>47</v>
      </c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V33" s="39" t="str">
        <f>IF(H33="","",HYPERLINK(VLOOKUP(H33,Feuil4!$B$4:$I$189,5,FALSE)))</f>
        <v/>
      </c>
    </row>
    <row r="34" spans="2:48" s="33" customFormat="1">
      <c r="B34" s="33">
        <v>2</v>
      </c>
      <c r="D34" s="3" t="s">
        <v>145</v>
      </c>
      <c r="E34" s="3" t="s">
        <v>149</v>
      </c>
      <c r="F34" s="3" t="s">
        <v>144</v>
      </c>
      <c r="G34" s="3" t="s">
        <v>1</v>
      </c>
      <c r="H34" s="66" t="s">
        <v>81</v>
      </c>
      <c r="I34" s="45"/>
      <c r="J34" s="17"/>
      <c r="K34" s="25"/>
      <c r="L34" s="25"/>
      <c r="M34" s="25"/>
      <c r="N34" s="25"/>
      <c r="O34" s="25"/>
      <c r="P34" s="25"/>
      <c r="Q34" s="25"/>
      <c r="R34" s="25"/>
      <c r="S34" s="25"/>
      <c r="T34" s="25">
        <f>S41+1</f>
        <v>46</v>
      </c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V34" s="39" t="str">
        <f>IF(H34="","",HYPERLINK(VLOOKUP(H34,Feuil4!$B$4:$I$189,5,FALSE)))</f>
        <v/>
      </c>
    </row>
    <row r="35" spans="2:48" s="33" customFormat="1">
      <c r="B35" s="33">
        <v>1</v>
      </c>
      <c r="D35" s="3" t="s">
        <v>145</v>
      </c>
      <c r="E35" s="3" t="s">
        <v>149</v>
      </c>
      <c r="F35" s="3" t="s">
        <v>144</v>
      </c>
      <c r="G35" s="3" t="s">
        <v>29</v>
      </c>
      <c r="H35" s="66" t="s">
        <v>82</v>
      </c>
      <c r="I35" s="46"/>
      <c r="J35" s="17"/>
      <c r="K35" s="25"/>
      <c r="L35" s="25"/>
      <c r="M35" s="25">
        <v>42</v>
      </c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V35" s="39" t="str">
        <f>IF(H35="","",HYPERLINK(VLOOKUP(H35,Feuil4!$B$4:$I$189,5,FALSE)))</f>
        <v>test2mail@hotmail.com</v>
      </c>
    </row>
    <row r="36" spans="2:48" s="33" customFormat="1">
      <c r="B36" s="33">
        <v>1</v>
      </c>
      <c r="D36" s="3" t="s">
        <v>145</v>
      </c>
      <c r="E36" s="3" t="s">
        <v>149</v>
      </c>
      <c r="F36" s="3" t="s">
        <v>144</v>
      </c>
      <c r="G36" s="3" t="s">
        <v>30</v>
      </c>
      <c r="H36" s="66" t="s">
        <v>83</v>
      </c>
      <c r="I36" s="46"/>
      <c r="J36" s="17"/>
      <c r="K36" s="25"/>
      <c r="L36" s="25"/>
      <c r="M36" s="25"/>
      <c r="N36" s="25"/>
      <c r="O36" s="25"/>
      <c r="P36" s="25"/>
      <c r="Q36" s="25"/>
      <c r="R36" s="25">
        <f>P38+1</f>
        <v>45</v>
      </c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33" t="s">
        <v>67</v>
      </c>
      <c r="AV36" s="39" t="str">
        <f>IF(H36="","",HYPERLINK(VLOOKUP(H36,Feuil4!$B$4:$I$189,5,FALSE)))</f>
        <v/>
      </c>
    </row>
    <row r="37" spans="2:48" s="33" customFormat="1">
      <c r="B37" s="33">
        <v>1</v>
      </c>
      <c r="D37" s="3" t="s">
        <v>145</v>
      </c>
      <c r="E37" s="3" t="s">
        <v>149</v>
      </c>
      <c r="F37" s="3" t="s">
        <v>144</v>
      </c>
      <c r="G37" s="3" t="s">
        <v>38</v>
      </c>
      <c r="H37" s="66" t="s">
        <v>84</v>
      </c>
      <c r="I37" s="46"/>
      <c r="J37" s="17"/>
      <c r="K37" s="25"/>
      <c r="L37" s="25"/>
      <c r="M37" s="25"/>
      <c r="N37" s="25"/>
      <c r="O37" s="25">
        <f>N32+1</f>
        <v>43</v>
      </c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V37" s="39" t="str">
        <f>IF(H37="","",HYPERLINK(VLOOKUP(H37,Feuil4!$B$4:$I$189,5,FALSE)))</f>
        <v/>
      </c>
    </row>
    <row r="38" spans="2:48" s="33" customFormat="1" ht="15.75" thickBot="1">
      <c r="B38" s="33">
        <v>1</v>
      </c>
      <c r="D38" s="3" t="s">
        <v>145</v>
      </c>
      <c r="E38" s="3" t="s">
        <v>149</v>
      </c>
      <c r="F38" s="3" t="s">
        <v>144</v>
      </c>
      <c r="G38" s="3" t="s">
        <v>31</v>
      </c>
      <c r="H38" s="66" t="s">
        <v>85</v>
      </c>
      <c r="I38" s="46"/>
      <c r="J38" s="17"/>
      <c r="K38" s="25"/>
      <c r="L38" s="25"/>
      <c r="M38" s="25"/>
      <c r="N38" s="25"/>
      <c r="O38" s="25"/>
      <c r="P38" s="25">
        <f>O37+1</f>
        <v>44</v>
      </c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V38" s="39" t="str">
        <f>IF(H38="","",HYPERLINK(VLOOKUP(H38,Feuil4!$B$4:$I$189,5,FALSE)))</f>
        <v/>
      </c>
    </row>
    <row r="39" spans="2:48" s="33" customFormat="1" ht="15.75" thickBot="1">
      <c r="B39" s="33">
        <v>2</v>
      </c>
      <c r="D39" s="3" t="s">
        <v>145</v>
      </c>
      <c r="E39" s="3" t="s">
        <v>149</v>
      </c>
      <c r="F39" s="3" t="s">
        <v>144</v>
      </c>
      <c r="G39" s="3" t="s">
        <v>32</v>
      </c>
      <c r="H39" s="66" t="s">
        <v>86</v>
      </c>
      <c r="I39" s="45"/>
      <c r="J39" s="17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>
        <f>MAX(X48+1,T34+B34)</f>
        <v>48</v>
      </c>
      <c r="Z39" s="25"/>
      <c r="AA39" s="25"/>
      <c r="AB39" s="25">
        <f>AA45+1</f>
        <v>51</v>
      </c>
      <c r="AC39" s="25"/>
      <c r="AD39" s="25"/>
      <c r="AE39" s="25"/>
      <c r="AF39" s="25"/>
      <c r="AG39" s="25"/>
      <c r="AH39" s="25"/>
      <c r="AI39" s="25"/>
      <c r="AJ39" s="25"/>
      <c r="AK39" s="21">
        <f>IF(H50="","",AJ50+1)</f>
        <v>57</v>
      </c>
      <c r="AS39" s="25"/>
      <c r="AT39" s="25"/>
      <c r="AV39" s="39" t="str">
        <f>IF(H39="","",HYPERLINK(VLOOKUP(H39,Feuil4!$B$4:$I$189,5,FALSE)))</f>
        <v/>
      </c>
    </row>
    <row r="40" spans="2:48" s="33" customFormat="1">
      <c r="B40" s="33">
        <v>1</v>
      </c>
      <c r="D40" s="3" t="s">
        <v>145</v>
      </c>
      <c r="E40" s="3" t="s">
        <v>149</v>
      </c>
      <c r="F40" s="3" t="s">
        <v>144</v>
      </c>
      <c r="G40" s="3" t="s">
        <v>47</v>
      </c>
      <c r="H40" s="66" t="s">
        <v>87</v>
      </c>
      <c r="I40" s="45"/>
      <c r="J40" s="17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S40" s="25"/>
      <c r="AT40" s="25"/>
      <c r="AV40" s="39" t="str">
        <f>IF(H40="","",HYPERLINK(VLOOKUP(H40,Feuil4!$B$4:$I$189,5,FALSE)))</f>
        <v/>
      </c>
    </row>
    <row r="41" spans="2:48" s="33" customFormat="1">
      <c r="B41" s="33">
        <v>1</v>
      </c>
      <c r="D41" s="3" t="s">
        <v>145</v>
      </c>
      <c r="E41" s="3" t="s">
        <v>149</v>
      </c>
      <c r="F41" s="3" t="s">
        <v>144</v>
      </c>
      <c r="G41" s="3" t="s">
        <v>33</v>
      </c>
      <c r="H41" s="66" t="s">
        <v>88</v>
      </c>
      <c r="I41" s="46"/>
      <c r="J41" s="17"/>
      <c r="K41" s="25"/>
      <c r="L41" s="25"/>
      <c r="M41" s="25"/>
      <c r="N41" s="25"/>
      <c r="O41" s="25"/>
      <c r="P41" s="25"/>
      <c r="Q41" s="25"/>
      <c r="R41" s="25"/>
      <c r="S41" s="25">
        <f>P38+B38</f>
        <v>45</v>
      </c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N41" s="25"/>
      <c r="AO41" s="25"/>
      <c r="AP41" s="25"/>
      <c r="AQ41" s="25"/>
      <c r="AR41" s="25"/>
      <c r="AS41" s="25"/>
      <c r="AT41" s="25"/>
      <c r="AV41" s="39" t="str">
        <f>IF(H41="","",HYPERLINK(VLOOKUP(H41,Feuil4!$B$4:$I$189,5,FALSE)))</f>
        <v/>
      </c>
    </row>
    <row r="42" spans="2:48" s="31" customFormat="1">
      <c r="B42" s="31">
        <v>1</v>
      </c>
      <c r="D42" s="3" t="s">
        <v>145</v>
      </c>
      <c r="E42" s="3" t="s">
        <v>149</v>
      </c>
      <c r="F42" s="3" t="s">
        <v>144</v>
      </c>
      <c r="G42" s="3" t="s">
        <v>22</v>
      </c>
      <c r="H42" s="66" t="s">
        <v>89</v>
      </c>
      <c r="I42" s="45"/>
      <c r="J42" s="17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>
        <f>AL43</f>
        <v>58</v>
      </c>
      <c r="AN42" s="32"/>
      <c r="AO42" s="32"/>
      <c r="AP42" s="32"/>
      <c r="AQ42" s="32"/>
      <c r="AR42" s="32"/>
      <c r="AS42" s="32"/>
      <c r="AT42" s="32"/>
      <c r="AV42" s="39" t="str">
        <f>IF(H42="","",HYPERLINK(VLOOKUP(H42,Feuil4!$B$4:$I$189,5,FALSE)))</f>
        <v/>
      </c>
    </row>
    <row r="43" spans="2:48" s="31" customFormat="1">
      <c r="B43" s="31">
        <v>1</v>
      </c>
      <c r="D43" s="3" t="s">
        <v>145</v>
      </c>
      <c r="E43" s="3" t="s">
        <v>149</v>
      </c>
      <c r="F43" s="3" t="s">
        <v>144</v>
      </c>
      <c r="G43" s="3" t="s">
        <v>20</v>
      </c>
      <c r="H43" s="66" t="s">
        <v>90</v>
      </c>
      <c r="I43" s="45"/>
      <c r="J43" s="17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>
        <f>IF(AK39="",AH47+2,AK39+1)</f>
        <v>58</v>
      </c>
      <c r="AM43" s="32"/>
      <c r="AN43" s="32"/>
      <c r="AO43" s="32"/>
      <c r="AP43" s="32"/>
      <c r="AQ43" s="32"/>
      <c r="AR43" s="32"/>
      <c r="AS43" s="32"/>
      <c r="AT43" s="32"/>
      <c r="AV43" s="39" t="str">
        <f>IF(H43="","",HYPERLINK(VLOOKUP(H43,Feuil4!$B$4:$I$189,5,FALSE)))</f>
        <v/>
      </c>
    </row>
    <row r="44" spans="2:48" s="31" customFormat="1">
      <c r="B44" s="31">
        <v>1</v>
      </c>
      <c r="D44" s="3" t="s">
        <v>145</v>
      </c>
      <c r="E44" s="3" t="s">
        <v>149</v>
      </c>
      <c r="F44" s="3" t="s">
        <v>144</v>
      </c>
      <c r="G44" s="3" t="s">
        <v>18</v>
      </c>
      <c r="H44" s="66" t="s">
        <v>91</v>
      </c>
      <c r="I44" s="45"/>
      <c r="J44" s="17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>
        <f>AF46+1</f>
        <v>54</v>
      </c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V44" s="39" t="str">
        <f>IF(H44="","",HYPERLINK(VLOOKUP(H44,Feuil4!$B$4:$I$189,5,FALSE)))</f>
        <v/>
      </c>
    </row>
    <row r="45" spans="2:48" s="31" customFormat="1">
      <c r="D45" s="3" t="s">
        <v>145</v>
      </c>
      <c r="E45" s="3" t="s">
        <v>149</v>
      </c>
      <c r="F45" s="3" t="s">
        <v>144</v>
      </c>
      <c r="G45" s="13" t="s">
        <v>34</v>
      </c>
      <c r="H45" s="66" t="s">
        <v>92</v>
      </c>
      <c r="I45" s="44"/>
      <c r="J45" s="16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>
        <f>Y39+B39</f>
        <v>50</v>
      </c>
      <c r="AB45" s="32"/>
      <c r="AC45" s="32"/>
      <c r="AD45" s="32"/>
      <c r="AE45" s="32">
        <f>AB39+B39</f>
        <v>53</v>
      </c>
      <c r="AF45" s="32"/>
      <c r="AG45" s="32"/>
      <c r="AH45" s="32"/>
      <c r="AI45" s="32"/>
      <c r="AJ45" s="32"/>
      <c r="AK45" s="32"/>
      <c r="AL45" s="32"/>
      <c r="AM45" s="32"/>
      <c r="AN45" s="32">
        <f>AM42+1</f>
        <v>59</v>
      </c>
      <c r="AO45" s="32"/>
      <c r="AP45" s="32"/>
      <c r="AQ45" s="32"/>
      <c r="AR45" s="32"/>
      <c r="AS45" s="32"/>
      <c r="AT45" s="32"/>
      <c r="AV45" s="39" t="str">
        <f>IF(H45="","",HYPERLINK(VLOOKUP(H45,Feuil4!$B$4:$I$189,5,FALSE)))</f>
        <v/>
      </c>
    </row>
    <row r="46" spans="2:48" s="31" customFormat="1">
      <c r="D46" s="3" t="s">
        <v>145</v>
      </c>
      <c r="E46" s="3" t="s">
        <v>149</v>
      </c>
      <c r="F46" s="3" t="s">
        <v>144</v>
      </c>
      <c r="G46" s="13" t="s">
        <v>37</v>
      </c>
      <c r="H46" s="66" t="s">
        <v>93</v>
      </c>
      <c r="I46" s="44"/>
      <c r="J46" s="16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>
        <f>S41+1</f>
        <v>46</v>
      </c>
      <c r="X46" s="32"/>
      <c r="Y46" s="32"/>
      <c r="Z46" s="32"/>
      <c r="AA46" s="32">
        <f>Y39+B39</f>
        <v>50</v>
      </c>
      <c r="AB46" s="32"/>
      <c r="AC46" s="32"/>
      <c r="AD46" s="32"/>
      <c r="AF46" s="32">
        <f>AB39+B39</f>
        <v>53</v>
      </c>
      <c r="AG46" s="32"/>
      <c r="AH46" s="32"/>
      <c r="AI46" s="32"/>
      <c r="AJ46" s="32"/>
      <c r="AK46" s="32"/>
      <c r="AL46" s="32"/>
      <c r="AM46" s="32"/>
      <c r="AN46" s="32"/>
      <c r="AO46" s="32">
        <f>AN45</f>
        <v>59</v>
      </c>
      <c r="AP46" s="32">
        <f>AO46+1</f>
        <v>60</v>
      </c>
      <c r="AQ46" s="32"/>
      <c r="AR46" s="32"/>
      <c r="AS46" s="32"/>
      <c r="AT46" s="32"/>
      <c r="AV46" s="39" t="str">
        <f>IF(H46="","",HYPERLINK(VLOOKUP(H46,Feuil4!$B$4:$I$189,5,FALSE)))</f>
        <v/>
      </c>
    </row>
    <row r="47" spans="2:48" s="31" customFormat="1">
      <c r="B47" s="31">
        <v>1</v>
      </c>
      <c r="D47" s="3" t="s">
        <v>145</v>
      </c>
      <c r="E47" s="3" t="s">
        <v>149</v>
      </c>
      <c r="F47" s="3" t="s">
        <v>144</v>
      </c>
      <c r="G47" s="3" t="s">
        <v>19</v>
      </c>
      <c r="H47" s="66" t="s">
        <v>94</v>
      </c>
      <c r="I47" s="45"/>
      <c r="J47" s="17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>
        <f>AG44+1</f>
        <v>55</v>
      </c>
      <c r="AI47" s="32"/>
      <c r="AJ47" s="32"/>
      <c r="AK47" s="32"/>
      <c r="AL47" s="32"/>
      <c r="AM47" s="32"/>
      <c r="AN47" s="32"/>
      <c r="AO47" s="32"/>
      <c r="AP47" s="32"/>
      <c r="AQ47" s="32">
        <f>AO46+1</f>
        <v>60</v>
      </c>
      <c r="AR47" s="32"/>
      <c r="AS47" s="32"/>
      <c r="AT47" s="32"/>
      <c r="AV47" s="39" t="str">
        <f>IF(H47="","",HYPERLINK(VLOOKUP(H47,Feuil4!$B$4:$I$189,5,FALSE)))</f>
        <v/>
      </c>
    </row>
    <row r="48" spans="2:48" s="31" customFormat="1">
      <c r="B48" s="31">
        <v>1</v>
      </c>
      <c r="D48" s="3" t="s">
        <v>145</v>
      </c>
      <c r="E48" s="3" t="s">
        <v>149</v>
      </c>
      <c r="F48" s="3" t="s">
        <v>144</v>
      </c>
      <c r="G48" s="3" t="s">
        <v>35</v>
      </c>
      <c r="H48" s="66" t="s">
        <v>95</v>
      </c>
      <c r="I48" s="45"/>
      <c r="J48" s="17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>
        <f>W46</f>
        <v>46</v>
      </c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S48" s="32"/>
      <c r="AT48" s="32"/>
      <c r="AV48" s="39" t="str">
        <f>IF(H48="","",HYPERLINK(VLOOKUP(H48,Feuil4!$B$4:$I$189,5,FALSE)))</f>
        <v/>
      </c>
    </row>
    <row r="49" spans="2:48" s="31" customFormat="1">
      <c r="B49" s="31">
        <v>1</v>
      </c>
      <c r="D49" s="3" t="s">
        <v>145</v>
      </c>
      <c r="E49" s="3" t="s">
        <v>149</v>
      </c>
      <c r="F49" s="3" t="s">
        <v>144</v>
      </c>
      <c r="G49" s="3" t="s">
        <v>36</v>
      </c>
      <c r="H49" s="66" t="s">
        <v>96</v>
      </c>
      <c r="I49" s="45"/>
      <c r="J49" s="17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>
        <f>AL43+1</f>
        <v>59</v>
      </c>
      <c r="AS49" s="32"/>
      <c r="AT49" s="32"/>
      <c r="AV49" s="39" t="str">
        <f>IF(H49="","",HYPERLINK(VLOOKUP(H49,Feuil4!$B$4:$I$189,5,FALSE)))</f>
        <v/>
      </c>
    </row>
    <row r="50" spans="2:48" s="31" customFormat="1">
      <c r="B50" s="31">
        <v>1</v>
      </c>
      <c r="D50" s="3" t="s">
        <v>145</v>
      </c>
      <c r="E50" s="3" t="s">
        <v>149</v>
      </c>
      <c r="F50" s="3" t="s">
        <v>144</v>
      </c>
      <c r="G50" s="3" t="s">
        <v>21</v>
      </c>
      <c r="H50" s="66" t="s">
        <v>97</v>
      </c>
      <c r="I50" s="45"/>
      <c r="AD50" s="32">
        <f>AB39+1</f>
        <v>52</v>
      </c>
      <c r="AJ50" s="32">
        <f>IF(H50="","",AB39+5)</f>
        <v>56</v>
      </c>
      <c r="AK50" s="32"/>
      <c r="AV50" s="39" t="str">
        <f>IF(H50="","",HYPERLINK(VLOOKUP(H50,Feuil4!$B$4:$I$189,5,FALSE)))</f>
        <v/>
      </c>
    </row>
    <row r="51" spans="2:48" s="31" customFormat="1">
      <c r="D51" s="3" t="s">
        <v>145</v>
      </c>
      <c r="E51" s="3" t="s">
        <v>149</v>
      </c>
      <c r="F51" s="3" t="s">
        <v>144</v>
      </c>
      <c r="G51" s="41" t="s">
        <v>63</v>
      </c>
      <c r="H51" s="66" t="s">
        <v>98</v>
      </c>
      <c r="I51" s="45"/>
      <c r="AD51" s="32"/>
      <c r="AJ51" s="32"/>
      <c r="AK51" s="32"/>
      <c r="AT51" s="32">
        <f>AQ47+2</f>
        <v>62</v>
      </c>
      <c r="AV51" s="39" t="str">
        <f>IF(H51="","",HYPERLINK(VLOOKUP(H51,Feuil4!$B$4:$I$189,5,FALSE)))</f>
        <v/>
      </c>
    </row>
    <row r="52" spans="2:48" s="31" customFormat="1">
      <c r="D52" s="3" t="s">
        <v>145</v>
      </c>
      <c r="E52" s="3" t="s">
        <v>149</v>
      </c>
      <c r="F52" s="3" t="s">
        <v>144</v>
      </c>
      <c r="G52" s="42" t="s">
        <v>61</v>
      </c>
      <c r="H52" s="66" t="s">
        <v>99</v>
      </c>
      <c r="I52" s="45"/>
      <c r="L52" s="32">
        <f>M35-1</f>
        <v>41</v>
      </c>
      <c r="Q52" s="32">
        <f>P38+1</f>
        <v>45</v>
      </c>
      <c r="U52" s="32">
        <f>T34+B34</f>
        <v>48</v>
      </c>
      <c r="Z52" s="32">
        <f>Y39+B39</f>
        <v>50</v>
      </c>
      <c r="AC52" s="32">
        <f>AB39+B39</f>
        <v>53</v>
      </c>
      <c r="AD52" s="32"/>
      <c r="AI52" s="32">
        <f>AH47+B47</f>
        <v>56</v>
      </c>
      <c r="AJ52" s="32"/>
      <c r="AK52" s="32"/>
      <c r="AT52" s="32">
        <f>AQ47+2</f>
        <v>62</v>
      </c>
      <c r="AV52" s="39" t="str">
        <f>IF(H52="","",HYPERLINK(VLOOKUP(H52,Feuil4!$B$4:$I$189,5,FALSE)))</f>
        <v/>
      </c>
    </row>
    <row r="53" spans="2:48" s="34" customFormat="1" ht="15.75" thickBot="1">
      <c r="D53" s="3" t="s">
        <v>145</v>
      </c>
      <c r="E53" s="3" t="s">
        <v>149</v>
      </c>
      <c r="F53" s="3" t="s">
        <v>144</v>
      </c>
      <c r="G53" s="35" t="s">
        <v>26</v>
      </c>
      <c r="H53" s="66" t="s">
        <v>100</v>
      </c>
      <c r="I53" s="47"/>
      <c r="AS53" s="36">
        <f>AQ47+1</f>
        <v>61</v>
      </c>
      <c r="AT53" s="36"/>
      <c r="AV53" s="39" t="str">
        <f>IF(H53="","",HYPERLINK(VLOOKUP(H53,Feuil4!$B$4:$I$189,5,FALSE)))</f>
        <v/>
      </c>
    </row>
    <row r="59" spans="2:48">
      <c r="AK59" s="65"/>
    </row>
    <row r="66" spans="37:37">
      <c r="AK66" t="s">
        <v>68</v>
      </c>
    </row>
  </sheetData>
  <autoFilter ref="B8:AU53">
    <filterColumn colId="5"/>
    <filterColumn colId="6"/>
  </autoFilter>
  <customSheetViews>
    <customSheetView guid="{A448399B-D5F6-40E6-B055-1DCA9646811C}" scale="85" showPageBreaks="1" fitToPage="1" printArea="1" filter="1" showAutoFilter="1" hiddenColumns="1" topLeftCell="F7">
      <pane xSplit="3" ySplit="2" topLeftCell="I9" activePane="bottomRight" state="frozenSplit"/>
      <selection pane="bottomRight" activeCell="AU388" sqref="AU388"/>
      <pageMargins left="0.70866141732283472" right="0.70866141732283472" top="0.74803149606299213" bottom="0.74803149606299213" header="0.31496062992125984" footer="0.31496062992125984"/>
      <pageSetup paperSize="9" scale="88" orientation="landscape" r:id="rId1"/>
      <autoFilter ref="B8:AU382">
        <filterColumn colId="6">
          <filters>
            <filter val="da silva gomez"/>
          </filters>
        </filterColumn>
      </autoFilter>
    </customSheetView>
  </customSheetViews>
  <mergeCells count="4">
    <mergeCell ref="D1:H1"/>
    <mergeCell ref="E4:H4"/>
    <mergeCell ref="AU2:AU6"/>
    <mergeCell ref="AY12:BF12"/>
  </mergeCells>
  <conditionalFormatting sqref="B9:C50 B53:G53 B54:XFD1048576 B51:F52 AW11:AX13 AW14:XFD53 AV11:AV53 B8 AV8:AX10 G8:G52 I8:AU53 BK8:XFD13 B10:AX10 H8:H31 D8:F53">
    <cfRule type="timePeriod" dxfId="0" priority="61" timePeriod="last7Days">
      <formula>AND(TODAY()-FLOOR(B8,1)&lt;=6,FLOOR(B8,1)&lt;=TODAY())</formula>
    </cfRule>
  </conditionalFormatting>
  <conditionalFormatting sqref="D8:AX8 B8 BK8:XFD8">
    <cfRule type="dataBar" priority="63">
      <dataBar>
        <cfvo type="min" val="0"/>
        <cfvo type="max" val="0"/>
        <color rgb="FF008AEF"/>
      </dataBar>
    </cfRule>
  </conditionalFormatting>
  <pageMargins left="0.70866141732283472" right="0.70866141732283472" top="0.74803149606299213" bottom="0.74803149606299213" header="0.31496062992125984" footer="0.31496062992125984"/>
  <pageSetup paperSize="9" scale="38" orientation="landscape"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Feuil4!$H$20:$H$22</xm:f>
          </x14:formula1>
          <xm:sqref>D1:H1</xm:sqref>
        </x14:dataValidation>
        <x14:dataValidation type="list" allowBlank="1" showInputMessage="1" showErrorMessage="1">
          <x14:formula1>
            <xm:f>Feuil4!#REF!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H73"/>
  <sheetViews>
    <sheetView workbookViewId="0">
      <selection activeCell="F8" sqref="F8"/>
    </sheetView>
  </sheetViews>
  <sheetFormatPr baseColWidth="10" defaultRowHeight="15"/>
  <cols>
    <col min="1" max="1" width="12.85546875" bestFit="1" customWidth="1"/>
    <col min="2" max="2" width="29.85546875" customWidth="1"/>
    <col min="3" max="3" width="15" customWidth="1"/>
    <col min="4" max="4" width="13.28515625" bestFit="1" customWidth="1"/>
    <col min="5" max="5" width="3.42578125" customWidth="1"/>
    <col min="6" max="6" width="35.140625" bestFit="1" customWidth="1"/>
    <col min="7" max="9" width="27.140625" customWidth="1"/>
  </cols>
  <sheetData>
    <row r="1" spans="2:7">
      <c r="B1" t="s">
        <v>2</v>
      </c>
      <c r="C1" t="s">
        <v>43</v>
      </c>
      <c r="D1" t="s">
        <v>44</v>
      </c>
      <c r="E1" t="s">
        <v>45</v>
      </c>
      <c r="F1" t="s">
        <v>46</v>
      </c>
    </row>
    <row r="2" spans="2:7">
      <c r="B2" t="s">
        <v>77</v>
      </c>
      <c r="F2" t="s">
        <v>78</v>
      </c>
      <c r="G2" t="s">
        <v>77</v>
      </c>
    </row>
    <row r="4" spans="2:7">
      <c r="B4" t="s">
        <v>79</v>
      </c>
      <c r="F4" s="20" t="s">
        <v>132</v>
      </c>
      <c r="G4" t="s">
        <v>70</v>
      </c>
    </row>
    <row r="5" spans="2:7">
      <c r="B5" t="s">
        <v>80</v>
      </c>
      <c r="F5" s="20"/>
      <c r="G5" t="s">
        <v>70</v>
      </c>
    </row>
    <row r="6" spans="2:7">
      <c r="B6" t="s">
        <v>81</v>
      </c>
      <c r="F6" s="20"/>
      <c r="G6" t="s">
        <v>70</v>
      </c>
    </row>
    <row r="7" spans="2:7">
      <c r="B7" t="s">
        <v>82</v>
      </c>
      <c r="F7" s="20" t="s">
        <v>150</v>
      </c>
      <c r="G7" t="s">
        <v>71</v>
      </c>
    </row>
    <row r="8" spans="2:7">
      <c r="B8" t="s">
        <v>83</v>
      </c>
      <c r="G8" t="s">
        <v>71</v>
      </c>
    </row>
    <row r="9" spans="2:7">
      <c r="B9" t="s">
        <v>84</v>
      </c>
    </row>
    <row r="10" spans="2:7">
      <c r="B10" t="s">
        <v>85</v>
      </c>
      <c r="D10" s="23"/>
      <c r="E10" s="22"/>
      <c r="F10" s="20"/>
      <c r="G10" t="s">
        <v>6</v>
      </c>
    </row>
    <row r="11" spans="2:7">
      <c r="B11" t="s">
        <v>86</v>
      </c>
      <c r="D11" s="23"/>
      <c r="E11" s="22"/>
      <c r="G11" t="s">
        <v>6</v>
      </c>
    </row>
    <row r="12" spans="2:7">
      <c r="B12" t="s">
        <v>87</v>
      </c>
      <c r="E12" s="23"/>
      <c r="G12" t="s">
        <v>6</v>
      </c>
    </row>
    <row r="13" spans="2:7">
      <c r="B13" t="s">
        <v>88</v>
      </c>
      <c r="E13" s="22"/>
      <c r="F13" s="20"/>
      <c r="G13" t="s">
        <v>7</v>
      </c>
    </row>
    <row r="14" spans="2:7">
      <c r="B14" t="s">
        <v>89</v>
      </c>
      <c r="F14" s="20"/>
      <c r="G14" t="s">
        <v>7</v>
      </c>
    </row>
    <row r="15" spans="2:7">
      <c r="B15" t="s">
        <v>90</v>
      </c>
      <c r="G15" t="s">
        <v>7</v>
      </c>
    </row>
    <row r="16" spans="2:7">
      <c r="B16" t="s">
        <v>91</v>
      </c>
      <c r="F16" s="20"/>
      <c r="G16" t="s">
        <v>7</v>
      </c>
    </row>
    <row r="17" spans="2:7">
      <c r="B17" t="s">
        <v>92</v>
      </c>
      <c r="F17" s="20"/>
      <c r="G17" t="s">
        <v>9</v>
      </c>
    </row>
    <row r="18" spans="2:7">
      <c r="B18" t="s">
        <v>93</v>
      </c>
      <c r="F18" s="20"/>
      <c r="G18" s="3" t="s">
        <v>74</v>
      </c>
    </row>
    <row r="19" spans="2:7">
      <c r="B19" t="s">
        <v>94</v>
      </c>
      <c r="F19" s="20"/>
      <c r="G19" s="3" t="s">
        <v>74</v>
      </c>
    </row>
    <row r="20" spans="2:7" ht="15.75" customHeight="1">
      <c r="B20" t="s">
        <v>95</v>
      </c>
      <c r="C20" s="24"/>
      <c r="F20" s="20"/>
      <c r="G20" s="3" t="s">
        <v>74</v>
      </c>
    </row>
    <row r="21" spans="2:7" ht="15.75" customHeight="1">
      <c r="B21" t="s">
        <v>96</v>
      </c>
      <c r="C21" s="24"/>
      <c r="G21" s="3" t="s">
        <v>74</v>
      </c>
    </row>
    <row r="22" spans="2:7">
      <c r="B22" t="s">
        <v>97</v>
      </c>
      <c r="C22" s="24"/>
      <c r="F22" s="20"/>
      <c r="G22" s="3" t="s">
        <v>74</v>
      </c>
    </row>
    <row r="23" spans="2:7">
      <c r="B23" t="s">
        <v>98</v>
      </c>
      <c r="C23" s="24"/>
      <c r="F23" s="20"/>
      <c r="G23" s="3" t="s">
        <v>74</v>
      </c>
    </row>
    <row r="24" spans="2:7">
      <c r="B24" t="s">
        <v>99</v>
      </c>
      <c r="C24" s="24"/>
      <c r="F24" s="20"/>
      <c r="G24" t="s">
        <v>76</v>
      </c>
    </row>
    <row r="25" spans="2:7">
      <c r="B25" t="s">
        <v>100</v>
      </c>
      <c r="C25" s="24"/>
      <c r="F25" s="20"/>
      <c r="G25" t="s">
        <v>76</v>
      </c>
    </row>
    <row r="26" spans="2:7">
      <c r="B26" t="s">
        <v>101</v>
      </c>
      <c r="F26" s="20"/>
      <c r="G26" s="3" t="s">
        <v>64</v>
      </c>
    </row>
    <row r="27" spans="2:7">
      <c r="B27" t="s">
        <v>102</v>
      </c>
      <c r="C27" s="22"/>
      <c r="F27" s="20"/>
      <c r="G27" s="3" t="s">
        <v>64</v>
      </c>
    </row>
    <row r="28" spans="2:7">
      <c r="B28" t="s">
        <v>103</v>
      </c>
      <c r="C28" s="24"/>
      <c r="F28" s="20"/>
      <c r="G28" s="3" t="s">
        <v>75</v>
      </c>
    </row>
    <row r="29" spans="2:7">
      <c r="B29" t="s">
        <v>104</v>
      </c>
      <c r="C29" s="24"/>
      <c r="F29" s="20"/>
      <c r="G29" s="3" t="s">
        <v>75</v>
      </c>
    </row>
    <row r="30" spans="2:7">
      <c r="B30" t="s">
        <v>105</v>
      </c>
      <c r="C30" s="24"/>
      <c r="F30" s="20"/>
      <c r="G30" s="3" t="s">
        <v>75</v>
      </c>
    </row>
    <row r="31" spans="2:7">
      <c r="B31" t="s">
        <v>106</v>
      </c>
      <c r="C31" s="24"/>
      <c r="F31" s="20"/>
      <c r="G31" s="3" t="s">
        <v>75</v>
      </c>
    </row>
    <row r="32" spans="2:7">
      <c r="B32" t="s">
        <v>107</v>
      </c>
      <c r="C32" s="24"/>
      <c r="F32" s="20"/>
      <c r="G32" s="3" t="s">
        <v>75</v>
      </c>
    </row>
    <row r="33" spans="2:8">
      <c r="B33" t="s">
        <v>108</v>
      </c>
      <c r="C33" s="24"/>
      <c r="F33" s="20"/>
      <c r="G33" t="s">
        <v>72</v>
      </c>
    </row>
    <row r="34" spans="2:8">
      <c r="B34" t="s">
        <v>109</v>
      </c>
      <c r="C34" s="22"/>
      <c r="F34" s="20"/>
      <c r="G34" t="s">
        <v>11</v>
      </c>
    </row>
    <row r="35" spans="2:8">
      <c r="B35" t="s">
        <v>110</v>
      </c>
      <c r="C35" s="22"/>
      <c r="F35" s="20"/>
      <c r="G35" t="s">
        <v>11</v>
      </c>
    </row>
    <row r="36" spans="2:8">
      <c r="B36" t="s">
        <v>111</v>
      </c>
      <c r="C36" s="24"/>
      <c r="G36" s="3" t="s">
        <v>64</v>
      </c>
    </row>
    <row r="37" spans="2:8">
      <c r="B37" t="s">
        <v>112</v>
      </c>
      <c r="C37" s="24"/>
      <c r="G37" s="3" t="s">
        <v>74</v>
      </c>
    </row>
    <row r="38" spans="2:8">
      <c r="B38" t="s">
        <v>113</v>
      </c>
      <c r="F38" s="20"/>
      <c r="G38" t="s">
        <v>72</v>
      </c>
    </row>
    <row r="39" spans="2:8" ht="15" customHeight="1">
      <c r="B39" t="s">
        <v>114</v>
      </c>
      <c r="F39" s="20"/>
      <c r="G39" s="3" t="s">
        <v>64</v>
      </c>
    </row>
    <row r="40" spans="2:8">
      <c r="B40" t="s">
        <v>115</v>
      </c>
      <c r="F40" s="20"/>
      <c r="G40" s="46" t="s">
        <v>11</v>
      </c>
    </row>
    <row r="41" spans="2:8" ht="15" customHeight="1">
      <c r="B41" t="s">
        <v>116</v>
      </c>
      <c r="F41" s="20"/>
      <c r="G41" s="3" t="s">
        <v>74</v>
      </c>
    </row>
    <row r="42" spans="2:8">
      <c r="B42" t="s">
        <v>117</v>
      </c>
      <c r="F42" s="20"/>
      <c r="G42" s="46" t="s">
        <v>64</v>
      </c>
    </row>
    <row r="43" spans="2:8">
      <c r="B43" t="s">
        <v>118</v>
      </c>
      <c r="F43" s="20"/>
      <c r="G43" s="3" t="s">
        <v>74</v>
      </c>
    </row>
    <row r="44" spans="2:8">
      <c r="B44" t="s">
        <v>119</v>
      </c>
      <c r="D44" s="5"/>
      <c r="F44" s="64"/>
      <c r="G44" s="46" t="s">
        <v>73</v>
      </c>
    </row>
    <row r="45" spans="2:8">
      <c r="B45" t="s">
        <v>120</v>
      </c>
      <c r="C45" s="1"/>
      <c r="D45" s="1"/>
      <c r="F45" s="6"/>
      <c r="G45" s="46" t="s">
        <v>73</v>
      </c>
    </row>
    <row r="46" spans="2:8">
      <c r="B46" t="s">
        <v>121</v>
      </c>
      <c r="C46" s="1"/>
      <c r="D46" s="1"/>
      <c r="F46" s="6"/>
      <c r="G46" s="46" t="s">
        <v>73</v>
      </c>
    </row>
    <row r="47" spans="2:8">
      <c r="B47" t="s">
        <v>122</v>
      </c>
      <c r="C47" s="1"/>
      <c r="D47" s="1"/>
      <c r="F47" s="6"/>
      <c r="G47" s="46" t="s">
        <v>73</v>
      </c>
    </row>
    <row r="48" spans="2:8" ht="18.75">
      <c r="B48" t="s">
        <v>123</v>
      </c>
      <c r="C48" s="1"/>
      <c r="E48" s="1"/>
      <c r="F48" s="20"/>
      <c r="G48" s="3" t="s">
        <v>74</v>
      </c>
      <c r="H48" s="2"/>
    </row>
    <row r="49" spans="2:8">
      <c r="B49" t="s">
        <v>124</v>
      </c>
      <c r="C49" s="1"/>
      <c r="D49" s="1"/>
      <c r="E49" s="1"/>
      <c r="F49" s="20"/>
      <c r="G49" s="3" t="s">
        <v>74</v>
      </c>
      <c r="H49" s="1"/>
    </row>
    <row r="50" spans="2:8">
      <c r="B50" t="s">
        <v>125</v>
      </c>
      <c r="C50" s="1"/>
      <c r="D50" s="1"/>
      <c r="E50" s="1"/>
      <c r="F50" s="20"/>
    </row>
    <row r="51" spans="2:8">
      <c r="B51" t="s">
        <v>126</v>
      </c>
      <c r="D51" s="1"/>
      <c r="E51" s="1"/>
      <c r="F51" s="20"/>
      <c r="H51" s="1"/>
    </row>
    <row r="52" spans="2:8">
      <c r="B52" t="s">
        <v>127</v>
      </c>
      <c r="E52" s="1"/>
      <c r="F52" s="20"/>
    </row>
    <row r="53" spans="2:8">
      <c r="B53" t="s">
        <v>128</v>
      </c>
      <c r="C53" s="1"/>
      <c r="E53" s="1"/>
      <c r="F53" s="20"/>
    </row>
    <row r="54" spans="2:8">
      <c r="B54" t="s">
        <v>129</v>
      </c>
      <c r="C54" s="1"/>
      <c r="D54" s="1"/>
      <c r="E54" s="1"/>
      <c r="F54" s="20"/>
    </row>
    <row r="55" spans="2:8">
      <c r="B55" t="s">
        <v>130</v>
      </c>
      <c r="C55" s="1"/>
      <c r="D55" s="1"/>
      <c r="E55" s="1"/>
      <c r="F55" s="20"/>
    </row>
    <row r="56" spans="2:8">
      <c r="B56" t="s">
        <v>131</v>
      </c>
      <c r="C56" s="1"/>
      <c r="D56" s="1"/>
      <c r="E56" s="1"/>
      <c r="F56" s="20"/>
    </row>
    <row r="57" spans="2:8">
      <c r="D57" s="1"/>
      <c r="E57" s="1"/>
      <c r="F57" s="20"/>
    </row>
    <row r="58" spans="2:8">
      <c r="B58" s="1"/>
      <c r="C58" s="1"/>
      <c r="E58" s="1"/>
      <c r="F58" s="20"/>
    </row>
    <row r="59" spans="2:8">
      <c r="B59" s="1"/>
      <c r="C59" s="1"/>
      <c r="D59" s="1"/>
      <c r="E59" s="1"/>
      <c r="F59" s="20"/>
    </row>
    <row r="60" spans="2:8">
      <c r="C60" s="22"/>
      <c r="D60" s="1"/>
      <c r="F60" s="20"/>
    </row>
    <row r="61" spans="2:8">
      <c r="C61" s="22"/>
      <c r="F61" s="20"/>
    </row>
    <row r="62" spans="2:8">
      <c r="C62" s="22"/>
      <c r="F62" s="20"/>
    </row>
    <row r="63" spans="2:8">
      <c r="C63" s="22"/>
      <c r="F63" s="20"/>
    </row>
    <row r="64" spans="2:8">
      <c r="C64" s="24"/>
      <c r="F64" s="20"/>
    </row>
    <row r="65" spans="3:6">
      <c r="C65" s="24"/>
      <c r="F65" s="20"/>
    </row>
    <row r="66" spans="3:6">
      <c r="F66" s="20"/>
    </row>
    <row r="67" spans="3:6">
      <c r="F67" s="20"/>
    </row>
    <row r="69" spans="3:6" ht="15" customHeight="1">
      <c r="F69" s="6"/>
    </row>
    <row r="70" spans="3:6">
      <c r="F70" s="20"/>
    </row>
    <row r="71" spans="3:6">
      <c r="F71" s="20"/>
    </row>
    <row r="72" spans="3:6">
      <c r="F72" s="20"/>
    </row>
    <row r="73" spans="3:6">
      <c r="F73" s="20"/>
    </row>
  </sheetData>
  <customSheetViews>
    <customSheetView guid="{A448399B-D5F6-40E6-B055-1DCA9646811C}" topLeftCell="A22">
      <selection activeCell="F19" sqref="F19"/>
      <pageMargins left="0.7" right="0.7" top="0.75" bottom="0.75" header="0.3" footer="0.3"/>
    </customSheetView>
  </customSheetViews>
  <conditionalFormatting sqref="G18:G23 G36:G37 G39:G49 G26:G32">
    <cfRule type="timePeriod" dxfId="1" priority="19" timePeriod="last7Days">
      <formula>AND(TODAY()-FLOOR(G18,1)&lt;=6,FLOOR(G18,1)&lt;=TODAY())</formula>
    </cfRule>
  </conditionalFormatting>
  <hyperlinks>
    <hyperlink ref="F4" r:id="rId1"/>
    <hyperlink ref="F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Feuil4</vt:lpstr>
      <vt:lpstr>Planning!Zone_d_impression</vt:lpstr>
    </vt:vector>
  </TitlesOfParts>
  <Company>Your Company Name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elodie</cp:lastModifiedBy>
  <cp:lastPrinted>2015-09-15T13:57:15Z</cp:lastPrinted>
  <dcterms:created xsi:type="dcterms:W3CDTF">2011-01-03T09:43:19Z</dcterms:created>
  <dcterms:modified xsi:type="dcterms:W3CDTF">2015-10-09T11:09:02Z</dcterms:modified>
</cp:coreProperties>
</file>