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35" windowWidth="25875" windowHeight="11565"/>
  </bookViews>
  <sheets>
    <sheet name="blue polo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M16" i="1"/>
  <c r="K16"/>
  <c r="H16"/>
  <c r="F16"/>
  <c r="D16"/>
  <c r="B16"/>
  <c r="AB15"/>
  <c r="R15"/>
  <c r="Z15" s="1"/>
  <c r="P15"/>
  <c r="X15" s="1"/>
  <c r="O15"/>
  <c r="J15"/>
  <c r="N15" s="1"/>
  <c r="W15" s="1"/>
  <c r="AB14"/>
  <c r="T14"/>
  <c r="R14"/>
  <c r="Z14" s="1"/>
  <c r="P14"/>
  <c r="X14" s="1"/>
  <c r="O14"/>
  <c r="J14"/>
  <c r="N14" s="1"/>
  <c r="W14" s="1"/>
  <c r="I14"/>
  <c r="AB13"/>
  <c r="W13"/>
  <c r="R13"/>
  <c r="Z13" s="1"/>
  <c r="P13"/>
  <c r="O13"/>
  <c r="N13"/>
  <c r="J13"/>
  <c r="I13"/>
  <c r="AB12"/>
  <c r="R12"/>
  <c r="Z12" s="1"/>
  <c r="P12"/>
  <c r="X12" s="1"/>
  <c r="O12"/>
  <c r="N12"/>
  <c r="W12" s="1"/>
  <c r="J12"/>
  <c r="I12"/>
  <c r="AB11"/>
  <c r="R11"/>
  <c r="T11" s="1"/>
  <c r="Q11"/>
  <c r="U11" s="1"/>
  <c r="P11"/>
  <c r="X11" s="1"/>
  <c r="O11"/>
  <c r="S11" s="1"/>
  <c r="J11"/>
  <c r="N11" s="1"/>
  <c r="W11" s="1"/>
  <c r="I11"/>
  <c r="AB10"/>
  <c r="T10"/>
  <c r="R10"/>
  <c r="Z10" s="1"/>
  <c r="P10"/>
  <c r="X10" s="1"/>
  <c r="O10"/>
  <c r="J10"/>
  <c r="N10" s="1"/>
  <c r="W10" s="1"/>
  <c r="I10"/>
  <c r="AB9"/>
  <c r="W9"/>
  <c r="R9"/>
  <c r="Z9" s="1"/>
  <c r="P9"/>
  <c r="X9" s="1"/>
  <c r="O9"/>
  <c r="N9"/>
  <c r="J9"/>
  <c r="I9"/>
  <c r="AB8"/>
  <c r="R8"/>
  <c r="Z8" s="1"/>
  <c r="P8"/>
  <c r="X8" s="1"/>
  <c r="O8"/>
  <c r="N8"/>
  <c r="W8" s="1"/>
  <c r="J8"/>
  <c r="I8"/>
  <c r="AB7"/>
  <c r="R7"/>
  <c r="T7" s="1"/>
  <c r="Q7"/>
  <c r="P7"/>
  <c r="X7" s="1"/>
  <c r="O7"/>
  <c r="S7" s="1"/>
  <c r="J7"/>
  <c r="N7" s="1"/>
  <c r="W7" s="1"/>
  <c r="I7"/>
  <c r="AB6"/>
  <c r="T6"/>
  <c r="R6"/>
  <c r="Z6" s="1"/>
  <c r="P6"/>
  <c r="X6" s="1"/>
  <c r="O6"/>
  <c r="J6"/>
  <c r="N6" s="1"/>
  <c r="W6" s="1"/>
  <c r="I6"/>
  <c r="AB5"/>
  <c r="W5"/>
  <c r="R5"/>
  <c r="Z5" s="1"/>
  <c r="P5"/>
  <c r="X5" s="1"/>
  <c r="O5"/>
  <c r="N5"/>
  <c r="J5"/>
  <c r="I5"/>
  <c r="I16" s="1"/>
  <c r="AB4"/>
  <c r="R4"/>
  <c r="Z4" s="1"/>
  <c r="P4"/>
  <c r="X4" s="1"/>
  <c r="O4"/>
  <c r="N4"/>
  <c r="J4"/>
  <c r="J16" s="1"/>
  <c r="I4"/>
  <c r="Y11" l="1"/>
  <c r="Y12"/>
  <c r="AA12"/>
  <c r="AC12" s="1"/>
  <c r="AD12" s="1"/>
  <c r="S13"/>
  <c r="AA5"/>
  <c r="U12"/>
  <c r="Y7"/>
  <c r="Y8"/>
  <c r="AD8" s="1"/>
  <c r="AA8"/>
  <c r="AC8" s="1"/>
  <c r="Y14"/>
  <c r="N16"/>
  <c r="W16" s="1"/>
  <c r="U7"/>
  <c r="V7" s="1"/>
  <c r="T4"/>
  <c r="Q5"/>
  <c r="Y5"/>
  <c r="T8"/>
  <c r="Q9"/>
  <c r="S9" s="1"/>
  <c r="T12"/>
  <c r="Q13"/>
  <c r="U13"/>
  <c r="V13" s="1"/>
  <c r="Y13"/>
  <c r="T15"/>
  <c r="W4"/>
  <c r="T5"/>
  <c r="Q6"/>
  <c r="Z7"/>
  <c r="S8"/>
  <c r="T9"/>
  <c r="Q10"/>
  <c r="Y10" s="1"/>
  <c r="V11"/>
  <c r="Z11"/>
  <c r="S12"/>
  <c r="T13"/>
  <c r="X13"/>
  <c r="Q14"/>
  <c r="S14" s="1"/>
  <c r="O16"/>
  <c r="Q4"/>
  <c r="S4" s="1"/>
  <c r="Q8"/>
  <c r="U8" s="1"/>
  <c r="Q12"/>
  <c r="Q15"/>
  <c r="S15" s="1"/>
  <c r="AA10" l="1"/>
  <c r="AD7"/>
  <c r="AC11"/>
  <c r="AD11" s="1"/>
  <c r="Y4"/>
  <c r="Y6"/>
  <c r="AA7"/>
  <c r="S6"/>
  <c r="U6" s="1"/>
  <c r="AA11"/>
  <c r="AC5"/>
  <c r="AD5" s="1"/>
  <c r="V12"/>
  <c r="Y9"/>
  <c r="S5"/>
  <c r="U5" s="1"/>
  <c r="AC14"/>
  <c r="AD14" s="1"/>
  <c r="AC7"/>
  <c r="Q16"/>
  <c r="AA13"/>
  <c r="U4"/>
  <c r="V4" s="1"/>
  <c r="V8"/>
  <c r="U14"/>
  <c r="V14" s="1"/>
  <c r="U9"/>
  <c r="V9" s="1"/>
  <c r="S10"/>
  <c r="AA14"/>
  <c r="U15"/>
  <c r="V15" s="1"/>
  <c r="Y15"/>
  <c r="AD13" l="1"/>
  <c r="AA6"/>
  <c r="AC6"/>
  <c r="AD6" s="1"/>
  <c r="AA4"/>
  <c r="AC4" s="1"/>
  <c r="AC13"/>
  <c r="AC10"/>
  <c r="AD10" s="1"/>
  <c r="AC9"/>
  <c r="AA9"/>
  <c r="AD9" s="1"/>
  <c r="AC15"/>
  <c r="AD15" s="1"/>
  <c r="AA15"/>
  <c r="U16"/>
  <c r="V6"/>
  <c r="S16"/>
  <c r="Y16"/>
  <c r="AA16" s="1"/>
  <c r="V5"/>
  <c r="V16" s="1"/>
  <c r="U10"/>
  <c r="V10" s="1"/>
  <c r="AC16" l="1"/>
  <c r="AD4"/>
  <c r="AD16" s="1"/>
</calcChain>
</file>

<file path=xl/sharedStrings.xml><?xml version="1.0" encoding="utf-8"?>
<sst xmlns="http://schemas.openxmlformats.org/spreadsheetml/2006/main" count="42" uniqueCount="29">
  <si>
    <t>BLUE POLO @ April 2015</t>
  </si>
  <si>
    <t>Inventory @ April 2015 AUD</t>
  </si>
  <si>
    <t>Purchase Qty @ 30th April 2015</t>
  </si>
  <si>
    <t>COGS FIFO @ April 2015 AUD</t>
  </si>
  <si>
    <t>Inventory Qty @ Dec</t>
  </si>
  <si>
    <t>1st Price (Older $)</t>
  </si>
  <si>
    <t>Qty 1</t>
  </si>
  <si>
    <t xml:space="preserve">2nd Price </t>
  </si>
  <si>
    <t>Qty 2</t>
  </si>
  <si>
    <t>3rd Price</t>
  </si>
  <si>
    <t>Qty 3</t>
  </si>
  <si>
    <t>Amount</t>
  </si>
  <si>
    <t>O/B Dec 2014</t>
  </si>
  <si>
    <t xml:space="preserve">Purchase Apr 2015 </t>
  </si>
  <si>
    <t>Purchase Price @ Apr 2015</t>
  </si>
  <si>
    <t>C/B  Apr 2015</t>
  </si>
  <si>
    <t>Sold     Jan-Apr</t>
  </si>
  <si>
    <t>Inventory Qty @ Apr</t>
  </si>
  <si>
    <t>Sold Qty</t>
  </si>
  <si>
    <t>1st Price</t>
  </si>
  <si>
    <t>2nd Price</t>
  </si>
  <si>
    <t>14/14 Y</t>
  </si>
  <si>
    <t>16/16Y</t>
  </si>
  <si>
    <t>S/14S</t>
  </si>
  <si>
    <t>M/16M</t>
  </si>
  <si>
    <t>L/18L</t>
  </si>
  <si>
    <t>XL/20XL</t>
  </si>
  <si>
    <t>22XL</t>
  </si>
  <si>
    <t>Total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</si>
</sst>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3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8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4" fillId="5" borderId="7" xfId="0" applyFont="1" applyFill="1" applyBorder="1" applyAlignment="1">
      <alignment horizontal="center" vertical="center" wrapText="1"/>
    </xf>
    <xf numFmtId="14" fontId="5" fillId="3" borderId="8" xfId="0" applyNumberFormat="1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44" fontId="2" fillId="4" borderId="10" xfId="1" applyNumberFormat="1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44" fontId="2" fillId="4" borderId="12" xfId="0" applyNumberFormat="1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44" fontId="4" fillId="3" borderId="10" xfId="1" applyNumberFormat="1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44" fontId="2" fillId="4" borderId="11" xfId="0" applyNumberFormat="1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44" fontId="2" fillId="5" borderId="10" xfId="1" applyNumberFormat="1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44" fontId="2" fillId="5" borderId="12" xfId="0" applyNumberFormat="1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6" fillId="0" borderId="15" xfId="0" applyFont="1" applyFill="1" applyBorder="1" applyAlignment="1">
      <alignment horizontal="center"/>
    </xf>
    <xf numFmtId="44" fontId="0" fillId="0" borderId="16" xfId="1" applyNumberFormat="1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/>
    </xf>
    <xf numFmtId="0" fontId="0" fillId="0" borderId="16" xfId="0" applyFill="1" applyBorder="1" applyAlignment="1">
      <alignment horizontal="center" vertical="center"/>
    </xf>
    <xf numFmtId="44" fontId="0" fillId="0" borderId="18" xfId="0" applyNumberForma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44" fontId="0" fillId="6" borderId="19" xfId="0" applyNumberFormat="1" applyFill="1" applyBorder="1" applyAlignment="1">
      <alignment horizontal="center" vertical="center"/>
    </xf>
    <xf numFmtId="0" fontId="6" fillId="6" borderId="16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44" fontId="0" fillId="0" borderId="20" xfId="1" applyNumberFormat="1" applyFont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44" fontId="0" fillId="6" borderId="16" xfId="1" applyNumberFormat="1" applyFont="1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44" fontId="0" fillId="6" borderId="22" xfId="0" applyNumberFormat="1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44" fontId="0" fillId="6" borderId="16" xfId="0" applyNumberFormat="1" applyFill="1" applyBorder="1" applyAlignment="1">
      <alignment horizontal="center" vertical="center"/>
    </xf>
    <xf numFmtId="44" fontId="0" fillId="6" borderId="18" xfId="0" applyNumberFormat="1" applyFill="1" applyBorder="1" applyAlignment="1">
      <alignment horizontal="center" vertical="center"/>
    </xf>
    <xf numFmtId="44" fontId="0" fillId="0" borderId="20" xfId="1" applyNumberFormat="1" applyFont="1" applyFill="1" applyBorder="1" applyAlignment="1">
      <alignment horizontal="center" vertical="center"/>
    </xf>
    <xf numFmtId="44" fontId="0" fillId="6" borderId="23" xfId="0" applyNumberForma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44" fontId="0" fillId="6" borderId="20" xfId="1" applyNumberFormat="1" applyFont="1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44" fontId="0" fillId="6" borderId="20" xfId="0" applyNumberFormat="1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/>
    </xf>
    <xf numFmtId="44" fontId="0" fillId="0" borderId="10" xfId="1" applyNumberFormat="1" applyFont="1" applyFill="1" applyBorder="1" applyAlignment="1">
      <alignment horizontal="center" vertical="center"/>
    </xf>
    <xf numFmtId="0" fontId="8" fillId="0" borderId="25" xfId="0" applyFont="1" applyFill="1" applyBorder="1" applyAlignment="1">
      <alignment horizontal="center"/>
    </xf>
    <xf numFmtId="44" fontId="0" fillId="0" borderId="26" xfId="1" applyNumberFormat="1" applyFont="1" applyFill="1" applyBorder="1" applyAlignment="1">
      <alignment horizontal="center" vertical="center"/>
    </xf>
    <xf numFmtId="44" fontId="0" fillId="0" borderId="27" xfId="0" applyNumberFormat="1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44" fontId="0" fillId="0" borderId="19" xfId="0" applyNumberFormat="1" applyFill="1" applyBorder="1" applyAlignment="1">
      <alignment horizontal="center" vertical="center"/>
    </xf>
    <xf numFmtId="0" fontId="6" fillId="6" borderId="28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44" fontId="0" fillId="0" borderId="28" xfId="1" applyNumberFormat="1" applyFont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44" fontId="0" fillId="6" borderId="28" xfId="1" applyNumberFormat="1" applyFont="1" applyFill="1" applyBorder="1" applyAlignment="1">
      <alignment horizontal="center" vertical="center"/>
    </xf>
    <xf numFmtId="0" fontId="0" fillId="6" borderId="28" xfId="0" applyFill="1" applyBorder="1" applyAlignment="1">
      <alignment horizontal="center" vertical="center"/>
    </xf>
    <xf numFmtId="0" fontId="0" fillId="6" borderId="30" xfId="0" applyFill="1" applyBorder="1" applyAlignment="1">
      <alignment horizontal="center" vertical="center"/>
    </xf>
    <xf numFmtId="44" fontId="0" fillId="6" borderId="31" xfId="0" applyNumberFormat="1" applyFill="1" applyBorder="1" applyAlignment="1">
      <alignment horizontal="center" vertical="center"/>
    </xf>
    <xf numFmtId="44" fontId="0" fillId="6" borderId="30" xfId="0" applyNumberFormat="1" applyFill="1" applyBorder="1" applyAlignment="1">
      <alignment horizontal="center" vertical="center"/>
    </xf>
    <xf numFmtId="44" fontId="0" fillId="0" borderId="32" xfId="1" applyNumberFormat="1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44" fontId="0" fillId="0" borderId="33" xfId="1" applyNumberFormat="1" applyFont="1" applyBorder="1" applyAlignment="1">
      <alignment horizontal="center" vertical="center"/>
    </xf>
    <xf numFmtId="44" fontId="0" fillId="0" borderId="34" xfId="0" applyNumberFormat="1" applyBorder="1" applyAlignment="1">
      <alignment horizontal="center" vertical="center"/>
    </xf>
    <xf numFmtId="44" fontId="7" fillId="0" borderId="35" xfId="0" applyNumberFormat="1" applyFont="1" applyBorder="1" applyAlignment="1">
      <alignment horizontal="center" vertical="center"/>
    </xf>
    <xf numFmtId="44" fontId="7" fillId="0" borderId="33" xfId="1" applyNumberFormat="1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0" borderId="32" xfId="0" applyFont="1" applyFill="1" applyBorder="1" applyAlignment="1">
      <alignment horizontal="center" vertical="center"/>
    </xf>
    <xf numFmtId="44" fontId="7" fillId="0" borderId="34" xfId="0" applyNumberFormat="1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44" fontId="7" fillId="0" borderId="33" xfId="0" applyNumberFormat="1" applyFont="1" applyBorder="1" applyAlignment="1">
      <alignment horizontal="center" vertical="center"/>
    </xf>
  </cellXfs>
  <cellStyles count="2">
    <cellStyle name="Currency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16"/>
  <sheetViews>
    <sheetView tabSelected="1" workbookViewId="0">
      <selection activeCell="S4" sqref="S4"/>
    </sheetView>
  </sheetViews>
  <sheetFormatPr defaultRowHeight="15"/>
  <cols>
    <col min="1" max="1" width="12.28515625" customWidth="1"/>
    <col min="6" max="6" width="9.85546875" customWidth="1"/>
    <col min="7" max="7" width="12.28515625" customWidth="1"/>
    <col min="9" max="9" width="10.85546875" customWidth="1"/>
    <col min="22" max="22" width="10.42578125" customWidth="1"/>
  </cols>
  <sheetData>
    <row r="1" spans="1:30" ht="21.75" thickBot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3"/>
    </row>
    <row r="2" spans="1:30" ht="15.75">
      <c r="A2" s="4"/>
      <c r="B2" s="5" t="s">
        <v>1</v>
      </c>
      <c r="C2" s="6"/>
      <c r="D2" s="6"/>
      <c r="E2" s="6"/>
      <c r="F2" s="6"/>
      <c r="G2" s="6"/>
      <c r="H2" s="6"/>
      <c r="I2" s="7"/>
      <c r="J2" s="8" t="s">
        <v>2</v>
      </c>
      <c r="K2" s="9"/>
      <c r="L2" s="9"/>
      <c r="M2" s="9"/>
      <c r="N2" s="10"/>
      <c r="O2" s="5" t="s">
        <v>1</v>
      </c>
      <c r="P2" s="6"/>
      <c r="Q2" s="6"/>
      <c r="R2" s="6"/>
      <c r="S2" s="6"/>
      <c r="T2" s="6"/>
      <c r="U2" s="6"/>
      <c r="V2" s="7"/>
      <c r="W2" s="11" t="s">
        <v>3</v>
      </c>
      <c r="X2" s="12"/>
      <c r="Y2" s="12"/>
      <c r="Z2" s="12"/>
      <c r="AA2" s="12"/>
      <c r="AB2" s="12"/>
      <c r="AC2" s="12"/>
      <c r="AD2" s="13"/>
    </row>
    <row r="3" spans="1:30" ht="79.5" thickBot="1">
      <c r="A3" s="14">
        <v>42013</v>
      </c>
      <c r="B3" s="15" t="s">
        <v>4</v>
      </c>
      <c r="C3" s="16" t="s">
        <v>5</v>
      </c>
      <c r="D3" s="17" t="s">
        <v>6</v>
      </c>
      <c r="E3" s="16" t="s">
        <v>7</v>
      </c>
      <c r="F3" s="17" t="s">
        <v>8</v>
      </c>
      <c r="G3" s="18" t="s">
        <v>9</v>
      </c>
      <c r="H3" s="18" t="s">
        <v>10</v>
      </c>
      <c r="I3" s="19" t="s">
        <v>11</v>
      </c>
      <c r="J3" s="20" t="s">
        <v>12</v>
      </c>
      <c r="K3" s="21" t="s">
        <v>13</v>
      </c>
      <c r="L3" s="22" t="s">
        <v>14</v>
      </c>
      <c r="M3" s="21" t="s">
        <v>15</v>
      </c>
      <c r="N3" s="23" t="s">
        <v>16</v>
      </c>
      <c r="O3" s="15" t="s">
        <v>17</v>
      </c>
      <c r="P3" s="16" t="s">
        <v>5</v>
      </c>
      <c r="Q3" s="17" t="s">
        <v>6</v>
      </c>
      <c r="R3" s="16" t="s">
        <v>7</v>
      </c>
      <c r="S3" s="17" t="s">
        <v>8</v>
      </c>
      <c r="T3" s="24" t="s">
        <v>9</v>
      </c>
      <c r="U3" s="18" t="s">
        <v>10</v>
      </c>
      <c r="V3" s="19" t="s">
        <v>11</v>
      </c>
      <c r="W3" s="25" t="s">
        <v>18</v>
      </c>
      <c r="X3" s="26" t="s">
        <v>19</v>
      </c>
      <c r="Y3" s="27" t="s">
        <v>6</v>
      </c>
      <c r="Z3" s="26" t="s">
        <v>20</v>
      </c>
      <c r="AA3" s="27" t="s">
        <v>8</v>
      </c>
      <c r="AB3" s="27" t="s">
        <v>9</v>
      </c>
      <c r="AC3" s="27" t="s">
        <v>10</v>
      </c>
      <c r="AD3" s="28" t="s">
        <v>11</v>
      </c>
    </row>
    <row r="4" spans="1:30">
      <c r="A4" s="29">
        <v>4</v>
      </c>
      <c r="B4" s="32">
        <v>24</v>
      </c>
      <c r="C4" s="33">
        <v>13.7</v>
      </c>
      <c r="D4" s="34">
        <v>8</v>
      </c>
      <c r="E4" s="33">
        <v>13.8</v>
      </c>
      <c r="F4" s="35">
        <v>16</v>
      </c>
      <c r="G4" s="36">
        <v>0</v>
      </c>
      <c r="H4" s="37">
        <v>0</v>
      </c>
      <c r="I4" s="38">
        <f>C4*D4+E4*F4+G4*H4</f>
        <v>330.4</v>
      </c>
      <c r="J4" s="39">
        <f>B4</f>
        <v>24</v>
      </c>
      <c r="K4" s="40"/>
      <c r="L4" s="41"/>
      <c r="M4" s="40">
        <v>24</v>
      </c>
      <c r="N4" s="42">
        <f>J4+K4-M4</f>
        <v>0</v>
      </c>
      <c r="O4" s="43">
        <f>M4</f>
        <v>24</v>
      </c>
      <c r="P4" s="44">
        <f>C4</f>
        <v>13.7</v>
      </c>
      <c r="Q4" s="45">
        <f>IF(O4&gt;D4,D4,O4)</f>
        <v>8</v>
      </c>
      <c r="R4" s="44">
        <f>IF(E4=0,L10,E4)</f>
        <v>13.8</v>
      </c>
      <c r="S4" s="45">
        <f>IF(F4=0,O4-Q4,(IF(K4=0&amp;F4&lt;O4-Q4,O4-Q4,(IF(O4-Q4&lt;F4,O4-Q4,IF(E4=L4,O4-Q4,F4))))))</f>
        <v>16</v>
      </c>
      <c r="T4" s="46">
        <f>IF(L4=R4,0,IF(G4=0,L4,G4))</f>
        <v>0</v>
      </c>
      <c r="U4" s="47">
        <f>O4-Q4-S4</f>
        <v>0</v>
      </c>
      <c r="V4" s="38">
        <f>P4*Q4+R4*S4+T4*U4</f>
        <v>330.4</v>
      </c>
      <c r="W4" s="43">
        <f>N4</f>
        <v>0</v>
      </c>
      <c r="X4" s="48">
        <f>P4</f>
        <v>13.7</v>
      </c>
      <c r="Y4" s="45">
        <f>IF(W4&lt;D4,W4,Q4)</f>
        <v>0</v>
      </c>
      <c r="Z4" s="48">
        <f>R4</f>
        <v>13.8</v>
      </c>
      <c r="AA4" s="45">
        <f>IF(F4=0,W4-Y4,(IF(K4=0&amp;F4&lt;W4-Y4,W4-Y4,(IF(W4-Y4&lt;F4,W4-Y4,F4)))))</f>
        <v>0</v>
      </c>
      <c r="AB4" s="49">
        <f>IF(G4=0,L4,G4)</f>
        <v>0</v>
      </c>
      <c r="AC4" s="47">
        <f>W4-Y4-AA4</f>
        <v>0</v>
      </c>
      <c r="AD4" s="38">
        <f>X4*Y4+Z4*AA4+AB4*AC4</f>
        <v>0</v>
      </c>
    </row>
    <row r="5" spans="1:30">
      <c r="A5" s="29">
        <v>6</v>
      </c>
      <c r="B5" s="32">
        <v>25</v>
      </c>
      <c r="C5" s="50">
        <v>13.7</v>
      </c>
      <c r="D5" s="34">
        <v>25</v>
      </c>
      <c r="E5" s="33">
        <v>13.8</v>
      </c>
      <c r="F5" s="35">
        <v>0</v>
      </c>
      <c r="G5" s="36">
        <v>0</v>
      </c>
      <c r="H5" s="37">
        <v>0</v>
      </c>
      <c r="I5" s="51">
        <f t="shared" ref="I5:I14" si="0">C5*D5+E5*F5+G5*H5</f>
        <v>342.5</v>
      </c>
      <c r="J5" s="52">
        <f t="shared" ref="J5:J15" si="1">B5</f>
        <v>25</v>
      </c>
      <c r="K5" s="53">
        <v>35</v>
      </c>
      <c r="L5" s="41">
        <v>11</v>
      </c>
      <c r="M5" s="53">
        <v>55</v>
      </c>
      <c r="N5" s="42">
        <f t="shared" ref="N5:N15" si="2">J5+K5-M5</f>
        <v>5</v>
      </c>
      <c r="O5" s="54">
        <f t="shared" ref="O5:O15" si="3">M5</f>
        <v>55</v>
      </c>
      <c r="P5" s="55">
        <f t="shared" ref="P5:P15" si="4">C5</f>
        <v>13.7</v>
      </c>
      <c r="Q5" s="56">
        <f t="shared" ref="Q5:Q15" si="5">IF(O5&gt;D5,D5,O5)</f>
        <v>25</v>
      </c>
      <c r="R5" s="55">
        <f t="shared" ref="R5:R15" si="6">IF(E5=0,L5,E5)</f>
        <v>13.8</v>
      </c>
      <c r="S5" s="45">
        <f t="shared" ref="S5:S15" si="7">IF(F5=0,O5-Q5,(IF(K5=0&amp;F5&lt;O5-Q5,O5-Q5,(IF(O5-Q5&lt;F5,O5-Q5,IF(E5=L5,O5-Q5,F5))))))</f>
        <v>30</v>
      </c>
      <c r="T5" s="46">
        <f t="shared" ref="T5:T15" si="8">IF(L5=R5,0,IF(G5=0,L5,G5))</f>
        <v>11</v>
      </c>
      <c r="U5" s="57">
        <f t="shared" ref="U5:U15" si="9">O5-Q5-S5</f>
        <v>0</v>
      </c>
      <c r="V5" s="51">
        <f t="shared" ref="V5:V14" si="10">P5*Q5+R5*S5+T5*U5</f>
        <v>756.5</v>
      </c>
      <c r="W5" s="54">
        <f t="shared" ref="W5:W16" si="11">N5</f>
        <v>5</v>
      </c>
      <c r="X5" s="58">
        <f t="shared" ref="X5:X15" si="12">P5</f>
        <v>13.7</v>
      </c>
      <c r="Y5" s="45">
        <f t="shared" ref="Y5:Y15" si="13">IF(W5&lt;D5,W5,Q5)</f>
        <v>5</v>
      </c>
      <c r="Z5" s="48">
        <f t="shared" ref="Z5:Z15" si="14">R5</f>
        <v>13.8</v>
      </c>
      <c r="AA5" s="45">
        <f t="shared" ref="AA5:AA15" si="15">IF(F5=0,W5-Y5,(IF(K5=0&amp;F5&lt;W5-Y5,W5-Y5,(IF(W5-Y5&lt;F5,W5-Y5,F5)))))</f>
        <v>0</v>
      </c>
      <c r="AB5" s="49">
        <f t="shared" ref="AB5:AB15" si="16">IF(G5=0,L5,G5)</f>
        <v>11</v>
      </c>
      <c r="AC5" s="57">
        <f t="shared" ref="AC5:AC15" si="17">W5-Y5-AA5</f>
        <v>0</v>
      </c>
      <c r="AD5" s="38">
        <f t="shared" ref="AD5" si="18">X5*Y5+Z5*AA5+AB5*AC5</f>
        <v>68.5</v>
      </c>
    </row>
    <row r="6" spans="1:30">
      <c r="A6" s="29">
        <v>8</v>
      </c>
      <c r="B6" s="32">
        <v>13</v>
      </c>
      <c r="C6" s="50">
        <v>13.7</v>
      </c>
      <c r="D6" s="34">
        <v>5</v>
      </c>
      <c r="E6" s="33">
        <v>13.8</v>
      </c>
      <c r="F6" s="35">
        <v>8</v>
      </c>
      <c r="G6" s="36">
        <v>0</v>
      </c>
      <c r="H6" s="37">
        <v>0</v>
      </c>
      <c r="I6" s="51">
        <f t="shared" si="0"/>
        <v>178.9</v>
      </c>
      <c r="J6" s="52">
        <f t="shared" si="1"/>
        <v>13</v>
      </c>
      <c r="K6" s="53">
        <v>20</v>
      </c>
      <c r="L6" s="41">
        <v>11</v>
      </c>
      <c r="M6" s="53">
        <v>25</v>
      </c>
      <c r="N6" s="42">
        <f t="shared" si="2"/>
        <v>8</v>
      </c>
      <c r="O6" s="54">
        <f t="shared" si="3"/>
        <v>25</v>
      </c>
      <c r="P6" s="55">
        <f t="shared" si="4"/>
        <v>13.7</v>
      </c>
      <c r="Q6" s="56">
        <f t="shared" si="5"/>
        <v>5</v>
      </c>
      <c r="R6" s="55">
        <f t="shared" si="6"/>
        <v>13.8</v>
      </c>
      <c r="S6" s="45">
        <f t="shared" si="7"/>
        <v>8</v>
      </c>
      <c r="T6" s="46">
        <f t="shared" si="8"/>
        <v>11</v>
      </c>
      <c r="U6" s="57">
        <f t="shared" si="9"/>
        <v>12</v>
      </c>
      <c r="V6" s="51">
        <f t="shared" si="10"/>
        <v>310.89999999999998</v>
      </c>
      <c r="W6" s="54">
        <f t="shared" si="11"/>
        <v>8</v>
      </c>
      <c r="X6" s="58">
        <f t="shared" si="12"/>
        <v>13.7</v>
      </c>
      <c r="Y6" s="45">
        <f t="shared" si="13"/>
        <v>5</v>
      </c>
      <c r="Z6" s="48">
        <f t="shared" si="14"/>
        <v>13.8</v>
      </c>
      <c r="AA6" s="45">
        <f t="shared" si="15"/>
        <v>3</v>
      </c>
      <c r="AB6" s="49">
        <f t="shared" si="16"/>
        <v>11</v>
      </c>
      <c r="AC6" s="57">
        <f t="shared" si="17"/>
        <v>0</v>
      </c>
      <c r="AD6" s="38">
        <f>X6*Y6+Z6*AA6+AB6*AC6</f>
        <v>109.9</v>
      </c>
    </row>
    <row r="7" spans="1:30">
      <c r="A7" s="29">
        <v>10</v>
      </c>
      <c r="B7" s="32">
        <v>36</v>
      </c>
      <c r="C7" s="50">
        <v>13.7</v>
      </c>
      <c r="D7" s="34">
        <v>8</v>
      </c>
      <c r="E7" s="33">
        <v>13.8</v>
      </c>
      <c r="F7" s="35">
        <v>15</v>
      </c>
      <c r="G7" s="36">
        <v>13.9</v>
      </c>
      <c r="H7" s="37">
        <v>13</v>
      </c>
      <c r="I7" s="51">
        <f t="shared" si="0"/>
        <v>497.30000000000007</v>
      </c>
      <c r="J7" s="52">
        <f t="shared" si="1"/>
        <v>36</v>
      </c>
      <c r="K7" s="53"/>
      <c r="L7" s="41"/>
      <c r="M7" s="53">
        <v>31</v>
      </c>
      <c r="N7" s="42">
        <f t="shared" si="2"/>
        <v>5</v>
      </c>
      <c r="O7" s="54">
        <f t="shared" si="3"/>
        <v>31</v>
      </c>
      <c r="P7" s="55">
        <f t="shared" si="4"/>
        <v>13.7</v>
      </c>
      <c r="Q7" s="56">
        <f t="shared" si="5"/>
        <v>8</v>
      </c>
      <c r="R7" s="55">
        <f t="shared" si="6"/>
        <v>13.8</v>
      </c>
      <c r="S7" s="45">
        <f t="shared" si="7"/>
        <v>15</v>
      </c>
      <c r="T7" s="46">
        <f t="shared" si="8"/>
        <v>13.9</v>
      </c>
      <c r="U7" s="57">
        <f t="shared" si="9"/>
        <v>8</v>
      </c>
      <c r="V7" s="51">
        <f t="shared" si="10"/>
        <v>427.8</v>
      </c>
      <c r="W7" s="54">
        <f t="shared" si="11"/>
        <v>5</v>
      </c>
      <c r="X7" s="58">
        <f t="shared" si="12"/>
        <v>13.7</v>
      </c>
      <c r="Y7" s="45">
        <f t="shared" si="13"/>
        <v>5</v>
      </c>
      <c r="Z7" s="48">
        <f t="shared" si="14"/>
        <v>13.8</v>
      </c>
      <c r="AA7" s="45">
        <f t="shared" si="15"/>
        <v>0</v>
      </c>
      <c r="AB7" s="49">
        <f t="shared" si="16"/>
        <v>13.9</v>
      </c>
      <c r="AC7" s="57">
        <f t="shared" si="17"/>
        <v>0</v>
      </c>
      <c r="AD7" s="38">
        <f t="shared" ref="AD7" si="19">X7*Y7+Z7*AA7+AB7*AC7</f>
        <v>68.5</v>
      </c>
    </row>
    <row r="8" spans="1:30">
      <c r="A8" s="29">
        <v>12</v>
      </c>
      <c r="B8" s="32">
        <v>17</v>
      </c>
      <c r="C8" s="50">
        <v>13.7</v>
      </c>
      <c r="D8" s="34">
        <v>17</v>
      </c>
      <c r="E8" s="33">
        <v>13.9</v>
      </c>
      <c r="F8" s="35">
        <v>0</v>
      </c>
      <c r="G8" s="36"/>
      <c r="H8" s="37">
        <v>0</v>
      </c>
      <c r="I8" s="51">
        <f t="shared" si="0"/>
        <v>232.89999999999998</v>
      </c>
      <c r="J8" s="52">
        <f t="shared" si="1"/>
        <v>17</v>
      </c>
      <c r="K8" s="53">
        <v>20</v>
      </c>
      <c r="L8" s="41">
        <v>11</v>
      </c>
      <c r="M8" s="53">
        <v>26</v>
      </c>
      <c r="N8" s="42">
        <f t="shared" si="2"/>
        <v>11</v>
      </c>
      <c r="O8" s="54">
        <f t="shared" si="3"/>
        <v>26</v>
      </c>
      <c r="P8" s="55">
        <f t="shared" si="4"/>
        <v>13.7</v>
      </c>
      <c r="Q8" s="56">
        <f t="shared" si="5"/>
        <v>17</v>
      </c>
      <c r="R8" s="55">
        <f t="shared" si="6"/>
        <v>13.9</v>
      </c>
      <c r="S8" s="45">
        <f t="shared" si="7"/>
        <v>9</v>
      </c>
      <c r="T8" s="46">
        <f t="shared" si="8"/>
        <v>11</v>
      </c>
      <c r="U8" s="57">
        <f t="shared" si="9"/>
        <v>0</v>
      </c>
      <c r="V8" s="51">
        <f t="shared" si="10"/>
        <v>358</v>
      </c>
      <c r="W8" s="54">
        <f t="shared" si="11"/>
        <v>11</v>
      </c>
      <c r="X8" s="58">
        <f t="shared" si="12"/>
        <v>13.7</v>
      </c>
      <c r="Y8" s="45">
        <f t="shared" si="13"/>
        <v>11</v>
      </c>
      <c r="Z8" s="48">
        <f t="shared" si="14"/>
        <v>13.9</v>
      </c>
      <c r="AA8" s="45">
        <f t="shared" si="15"/>
        <v>0</v>
      </c>
      <c r="AB8" s="49">
        <f t="shared" si="16"/>
        <v>11</v>
      </c>
      <c r="AC8" s="57">
        <f t="shared" si="17"/>
        <v>0</v>
      </c>
      <c r="AD8" s="38">
        <f>X8*Y8+Z8*AA8+AB8*AC8</f>
        <v>150.69999999999999</v>
      </c>
    </row>
    <row r="9" spans="1:30">
      <c r="A9" s="29" t="s">
        <v>21</v>
      </c>
      <c r="B9" s="32">
        <v>31</v>
      </c>
      <c r="C9" s="50">
        <v>13.7</v>
      </c>
      <c r="D9" s="34">
        <v>11</v>
      </c>
      <c r="E9" s="33">
        <v>13.8</v>
      </c>
      <c r="F9" s="35">
        <v>6</v>
      </c>
      <c r="G9" s="36">
        <v>13.9</v>
      </c>
      <c r="H9" s="37">
        <v>14</v>
      </c>
      <c r="I9" s="51">
        <f t="shared" si="0"/>
        <v>428.1</v>
      </c>
      <c r="J9" s="52">
        <f t="shared" si="1"/>
        <v>31</v>
      </c>
      <c r="K9" s="53"/>
      <c r="L9" s="41"/>
      <c r="M9" s="53">
        <v>6</v>
      </c>
      <c r="N9" s="42">
        <f t="shared" si="2"/>
        <v>25</v>
      </c>
      <c r="O9" s="54">
        <f t="shared" si="3"/>
        <v>6</v>
      </c>
      <c r="P9" s="55">
        <f t="shared" si="4"/>
        <v>13.7</v>
      </c>
      <c r="Q9" s="56">
        <f t="shared" si="5"/>
        <v>6</v>
      </c>
      <c r="R9" s="55">
        <f t="shared" si="6"/>
        <v>13.8</v>
      </c>
      <c r="S9" s="45">
        <f t="shared" si="7"/>
        <v>0</v>
      </c>
      <c r="T9" s="46">
        <f t="shared" si="8"/>
        <v>13.9</v>
      </c>
      <c r="U9" s="57">
        <f t="shared" si="9"/>
        <v>0</v>
      </c>
      <c r="V9" s="51">
        <f t="shared" si="10"/>
        <v>82.199999999999989</v>
      </c>
      <c r="W9" s="54">
        <f t="shared" si="11"/>
        <v>25</v>
      </c>
      <c r="X9" s="46">
        <f t="shared" si="12"/>
        <v>13.7</v>
      </c>
      <c r="Y9" s="45">
        <f t="shared" si="13"/>
        <v>6</v>
      </c>
      <c r="Z9" s="48">
        <f t="shared" si="14"/>
        <v>13.8</v>
      </c>
      <c r="AA9" s="45">
        <f t="shared" si="15"/>
        <v>6</v>
      </c>
      <c r="AB9" s="49">
        <f t="shared" si="16"/>
        <v>13.9</v>
      </c>
      <c r="AC9" s="57">
        <f t="shared" si="17"/>
        <v>13</v>
      </c>
      <c r="AD9" s="38">
        <f t="shared" ref="AD9:AD15" si="20">X9*Y9+Z9*AA9+AB9*AC9</f>
        <v>345.70000000000005</v>
      </c>
    </row>
    <row r="10" spans="1:30">
      <c r="A10" s="29" t="s">
        <v>22</v>
      </c>
      <c r="B10" s="32">
        <v>7</v>
      </c>
      <c r="C10" s="50">
        <v>13.7</v>
      </c>
      <c r="D10" s="34">
        <v>1</v>
      </c>
      <c r="E10" s="33">
        <v>14.35</v>
      </c>
      <c r="F10" s="35">
        <v>6</v>
      </c>
      <c r="G10" s="36">
        <v>13.8</v>
      </c>
      <c r="H10" s="37">
        <v>0</v>
      </c>
      <c r="I10" s="51">
        <f t="shared" si="0"/>
        <v>99.8</v>
      </c>
      <c r="J10" s="52">
        <f t="shared" si="1"/>
        <v>7</v>
      </c>
      <c r="K10" s="53">
        <v>15</v>
      </c>
      <c r="L10" s="41">
        <v>11</v>
      </c>
      <c r="M10" s="53">
        <v>14</v>
      </c>
      <c r="N10" s="42">
        <f t="shared" si="2"/>
        <v>8</v>
      </c>
      <c r="O10" s="54">
        <f t="shared" si="3"/>
        <v>14</v>
      </c>
      <c r="P10" s="55">
        <f t="shared" si="4"/>
        <v>13.7</v>
      </c>
      <c r="Q10" s="56">
        <f t="shared" si="5"/>
        <v>1</v>
      </c>
      <c r="R10" s="55">
        <f t="shared" si="6"/>
        <v>14.35</v>
      </c>
      <c r="S10" s="45">
        <f t="shared" si="7"/>
        <v>6</v>
      </c>
      <c r="T10" s="46">
        <f t="shared" si="8"/>
        <v>13.8</v>
      </c>
      <c r="U10" s="57">
        <f t="shared" si="9"/>
        <v>7</v>
      </c>
      <c r="V10" s="51">
        <f t="shared" si="10"/>
        <v>196.4</v>
      </c>
      <c r="W10" s="54">
        <f t="shared" si="11"/>
        <v>8</v>
      </c>
      <c r="X10" s="46">
        <f t="shared" si="12"/>
        <v>13.7</v>
      </c>
      <c r="Y10" s="45">
        <f t="shared" si="13"/>
        <v>1</v>
      </c>
      <c r="Z10" s="48">
        <f t="shared" si="14"/>
        <v>14.35</v>
      </c>
      <c r="AA10" s="45">
        <f t="shared" si="15"/>
        <v>6</v>
      </c>
      <c r="AB10" s="49">
        <f t="shared" si="16"/>
        <v>13.8</v>
      </c>
      <c r="AC10" s="57">
        <f t="shared" si="17"/>
        <v>1</v>
      </c>
      <c r="AD10" s="38">
        <f t="shared" si="20"/>
        <v>113.6</v>
      </c>
    </row>
    <row r="11" spans="1:30">
      <c r="A11" s="29" t="s">
        <v>23</v>
      </c>
      <c r="B11" s="32">
        <v>2</v>
      </c>
      <c r="C11" s="50">
        <v>16.2</v>
      </c>
      <c r="D11" s="34">
        <v>2</v>
      </c>
      <c r="E11" s="33">
        <v>16.3</v>
      </c>
      <c r="F11" s="35">
        <v>0</v>
      </c>
      <c r="G11" s="36">
        <v>0</v>
      </c>
      <c r="H11" s="37">
        <v>0</v>
      </c>
      <c r="I11" s="51">
        <f t="shared" si="0"/>
        <v>32.4</v>
      </c>
      <c r="J11" s="52">
        <f t="shared" si="1"/>
        <v>2</v>
      </c>
      <c r="K11" s="59">
        <v>20</v>
      </c>
      <c r="L11" s="50">
        <v>11</v>
      </c>
      <c r="M11" s="59">
        <v>35</v>
      </c>
      <c r="N11" s="42">
        <f t="shared" si="2"/>
        <v>-13</v>
      </c>
      <c r="O11" s="54">
        <f t="shared" si="3"/>
        <v>35</v>
      </c>
      <c r="P11" s="55">
        <f t="shared" si="4"/>
        <v>16.2</v>
      </c>
      <c r="Q11" s="56">
        <f t="shared" si="5"/>
        <v>2</v>
      </c>
      <c r="R11" s="55">
        <f t="shared" si="6"/>
        <v>16.3</v>
      </c>
      <c r="S11" s="45">
        <f t="shared" si="7"/>
        <v>33</v>
      </c>
      <c r="T11" s="46">
        <f t="shared" si="8"/>
        <v>11</v>
      </c>
      <c r="U11" s="57">
        <f t="shared" si="9"/>
        <v>0</v>
      </c>
      <c r="V11" s="51">
        <f t="shared" si="10"/>
        <v>570.29999999999995</v>
      </c>
      <c r="W11" s="54">
        <f t="shared" si="11"/>
        <v>-13</v>
      </c>
      <c r="X11" s="46">
        <f t="shared" si="12"/>
        <v>16.2</v>
      </c>
      <c r="Y11" s="45">
        <f t="shared" si="13"/>
        <v>-13</v>
      </c>
      <c r="Z11" s="48">
        <f t="shared" si="14"/>
        <v>16.3</v>
      </c>
      <c r="AA11" s="45">
        <f t="shared" si="15"/>
        <v>0</v>
      </c>
      <c r="AB11" s="49">
        <f t="shared" si="16"/>
        <v>11</v>
      </c>
      <c r="AC11" s="57">
        <f t="shared" si="17"/>
        <v>0</v>
      </c>
      <c r="AD11" s="38">
        <f t="shared" si="20"/>
        <v>-210.6</v>
      </c>
    </row>
    <row r="12" spans="1:30">
      <c r="A12" s="29" t="s">
        <v>24</v>
      </c>
      <c r="B12" s="32">
        <v>6</v>
      </c>
      <c r="C12" s="50">
        <v>16.100000000000001</v>
      </c>
      <c r="D12" s="34">
        <v>4</v>
      </c>
      <c r="E12" s="33">
        <v>16.850000000000001</v>
      </c>
      <c r="F12" s="35">
        <v>2</v>
      </c>
      <c r="G12" s="36">
        <v>0</v>
      </c>
      <c r="H12" s="37">
        <v>0</v>
      </c>
      <c r="I12" s="51">
        <f t="shared" si="0"/>
        <v>98.100000000000009</v>
      </c>
      <c r="J12" s="52">
        <f t="shared" si="1"/>
        <v>6</v>
      </c>
      <c r="K12" s="53">
        <v>5</v>
      </c>
      <c r="L12" s="41">
        <v>11</v>
      </c>
      <c r="M12" s="53">
        <v>8</v>
      </c>
      <c r="N12" s="42">
        <f t="shared" si="2"/>
        <v>3</v>
      </c>
      <c r="O12" s="54">
        <f t="shared" si="3"/>
        <v>8</v>
      </c>
      <c r="P12" s="55">
        <f t="shared" si="4"/>
        <v>16.100000000000001</v>
      </c>
      <c r="Q12" s="56">
        <f t="shared" si="5"/>
        <v>4</v>
      </c>
      <c r="R12" s="55">
        <f t="shared" si="6"/>
        <v>16.850000000000001</v>
      </c>
      <c r="S12" s="45">
        <f t="shared" si="7"/>
        <v>2</v>
      </c>
      <c r="T12" s="46">
        <f t="shared" si="8"/>
        <v>11</v>
      </c>
      <c r="U12" s="57">
        <f t="shared" si="9"/>
        <v>2</v>
      </c>
      <c r="V12" s="51">
        <f t="shared" si="10"/>
        <v>120.10000000000001</v>
      </c>
      <c r="W12" s="54">
        <f t="shared" si="11"/>
        <v>3</v>
      </c>
      <c r="X12" s="46">
        <f t="shared" si="12"/>
        <v>16.100000000000001</v>
      </c>
      <c r="Y12" s="45">
        <f t="shared" si="13"/>
        <v>3</v>
      </c>
      <c r="Z12" s="48">
        <f t="shared" si="14"/>
        <v>16.850000000000001</v>
      </c>
      <c r="AA12" s="45">
        <f t="shared" si="15"/>
        <v>0</v>
      </c>
      <c r="AB12" s="49">
        <f t="shared" si="16"/>
        <v>11</v>
      </c>
      <c r="AC12" s="57">
        <f t="shared" si="17"/>
        <v>0</v>
      </c>
      <c r="AD12" s="38">
        <f t="shared" si="20"/>
        <v>48.300000000000004</v>
      </c>
    </row>
    <row r="13" spans="1:30">
      <c r="A13" s="29" t="s">
        <v>25</v>
      </c>
      <c r="B13" s="32">
        <v>5</v>
      </c>
      <c r="C13" s="50">
        <v>16.2</v>
      </c>
      <c r="D13" s="34">
        <v>4</v>
      </c>
      <c r="E13" s="33">
        <v>16.850000000000001</v>
      </c>
      <c r="F13" s="35">
        <v>1</v>
      </c>
      <c r="G13" s="36">
        <v>0</v>
      </c>
      <c r="H13" s="37">
        <v>0</v>
      </c>
      <c r="I13" s="51">
        <f t="shared" si="0"/>
        <v>81.650000000000006</v>
      </c>
      <c r="J13" s="52">
        <f t="shared" si="1"/>
        <v>5</v>
      </c>
      <c r="K13" s="53"/>
      <c r="L13" s="41"/>
      <c r="M13" s="53">
        <v>4</v>
      </c>
      <c r="N13" s="42">
        <f t="shared" si="2"/>
        <v>1</v>
      </c>
      <c r="O13" s="54">
        <f t="shared" si="3"/>
        <v>4</v>
      </c>
      <c r="P13" s="55">
        <f t="shared" si="4"/>
        <v>16.2</v>
      </c>
      <c r="Q13" s="56">
        <f t="shared" si="5"/>
        <v>4</v>
      </c>
      <c r="R13" s="55">
        <f t="shared" si="6"/>
        <v>16.850000000000001</v>
      </c>
      <c r="S13" s="45">
        <f t="shared" si="7"/>
        <v>0</v>
      </c>
      <c r="T13" s="46">
        <f t="shared" si="8"/>
        <v>0</v>
      </c>
      <c r="U13" s="57">
        <f t="shared" si="9"/>
        <v>0</v>
      </c>
      <c r="V13" s="51">
        <f t="shared" si="10"/>
        <v>64.8</v>
      </c>
      <c r="W13" s="54">
        <f t="shared" si="11"/>
        <v>1</v>
      </c>
      <c r="X13" s="46">
        <f t="shared" si="12"/>
        <v>16.2</v>
      </c>
      <c r="Y13" s="45">
        <f t="shared" si="13"/>
        <v>1</v>
      </c>
      <c r="Z13" s="48">
        <f t="shared" si="14"/>
        <v>16.850000000000001</v>
      </c>
      <c r="AA13" s="45">
        <f t="shared" si="15"/>
        <v>0</v>
      </c>
      <c r="AB13" s="49">
        <f t="shared" si="16"/>
        <v>0</v>
      </c>
      <c r="AC13" s="57">
        <f t="shared" si="17"/>
        <v>0</v>
      </c>
      <c r="AD13" s="38">
        <f t="shared" si="20"/>
        <v>16.2</v>
      </c>
    </row>
    <row r="14" spans="1:30">
      <c r="A14" s="29" t="s">
        <v>26</v>
      </c>
      <c r="B14" s="32">
        <v>6</v>
      </c>
      <c r="C14" s="50">
        <v>16.2</v>
      </c>
      <c r="D14" s="34">
        <v>6</v>
      </c>
      <c r="E14" s="33">
        <v>0</v>
      </c>
      <c r="F14" s="35">
        <v>0</v>
      </c>
      <c r="G14" s="36">
        <v>0</v>
      </c>
      <c r="H14" s="37">
        <v>0</v>
      </c>
      <c r="I14" s="51">
        <f t="shared" si="0"/>
        <v>97.199999999999989</v>
      </c>
      <c r="J14" s="52">
        <f t="shared" si="1"/>
        <v>6</v>
      </c>
      <c r="K14" s="53"/>
      <c r="L14" s="41"/>
      <c r="M14" s="53">
        <v>4</v>
      </c>
      <c r="N14" s="42">
        <f t="shared" si="2"/>
        <v>2</v>
      </c>
      <c r="O14" s="54">
        <f t="shared" si="3"/>
        <v>4</v>
      </c>
      <c r="P14" s="55">
        <f t="shared" si="4"/>
        <v>16.2</v>
      </c>
      <c r="Q14" s="56">
        <f t="shared" si="5"/>
        <v>4</v>
      </c>
      <c r="R14" s="55">
        <f t="shared" si="6"/>
        <v>0</v>
      </c>
      <c r="S14" s="45">
        <f t="shared" si="7"/>
        <v>0</v>
      </c>
      <c r="T14" s="46">
        <f t="shared" si="8"/>
        <v>0</v>
      </c>
      <c r="U14" s="57">
        <f t="shared" si="9"/>
        <v>0</v>
      </c>
      <c r="V14" s="51">
        <f t="shared" si="10"/>
        <v>64.8</v>
      </c>
      <c r="W14" s="54">
        <f t="shared" si="11"/>
        <v>2</v>
      </c>
      <c r="X14" s="46">
        <f t="shared" si="12"/>
        <v>16.2</v>
      </c>
      <c r="Y14" s="45">
        <f t="shared" si="13"/>
        <v>2</v>
      </c>
      <c r="Z14" s="48">
        <f t="shared" si="14"/>
        <v>0</v>
      </c>
      <c r="AA14" s="45">
        <f t="shared" si="15"/>
        <v>0</v>
      </c>
      <c r="AB14" s="49">
        <f t="shared" si="16"/>
        <v>0</v>
      </c>
      <c r="AC14" s="57">
        <f t="shared" si="17"/>
        <v>0</v>
      </c>
      <c r="AD14" s="38">
        <f t="shared" si="20"/>
        <v>32.4</v>
      </c>
    </row>
    <row r="15" spans="1:30" ht="15.75" thickBot="1">
      <c r="A15" s="30" t="s">
        <v>27</v>
      </c>
      <c r="B15" s="60">
        <v>0</v>
      </c>
      <c r="C15" s="61">
        <v>0</v>
      </c>
      <c r="D15" s="62">
        <v>0</v>
      </c>
      <c r="E15" s="63">
        <v>0</v>
      </c>
      <c r="F15" s="35">
        <v>0</v>
      </c>
      <c r="G15" s="64">
        <v>0</v>
      </c>
      <c r="H15" s="65">
        <v>0</v>
      </c>
      <c r="I15" s="66">
        <v>0</v>
      </c>
      <c r="J15" s="67">
        <f t="shared" si="1"/>
        <v>0</v>
      </c>
      <c r="K15" s="68"/>
      <c r="L15" s="69"/>
      <c r="M15" s="68">
        <v>0</v>
      </c>
      <c r="N15" s="70">
        <f t="shared" si="2"/>
        <v>0</v>
      </c>
      <c r="O15" s="71">
        <f t="shared" si="3"/>
        <v>0</v>
      </c>
      <c r="P15" s="72">
        <f t="shared" si="4"/>
        <v>0</v>
      </c>
      <c r="Q15" s="73">
        <f t="shared" si="5"/>
        <v>0</v>
      </c>
      <c r="R15" s="72">
        <f t="shared" si="6"/>
        <v>0</v>
      </c>
      <c r="S15" s="45">
        <f t="shared" si="7"/>
        <v>0</v>
      </c>
      <c r="T15" s="46">
        <f t="shared" si="8"/>
        <v>0</v>
      </c>
      <c r="U15" s="74">
        <f t="shared" si="9"/>
        <v>0</v>
      </c>
      <c r="V15" s="75">
        <f>P15*Q15+R15*S15+T15*U15</f>
        <v>0</v>
      </c>
      <c r="W15" s="71">
        <f t="shared" si="11"/>
        <v>0</v>
      </c>
      <c r="X15" s="76">
        <f t="shared" si="12"/>
        <v>0</v>
      </c>
      <c r="Y15" s="45">
        <f t="shared" si="13"/>
        <v>0</v>
      </c>
      <c r="Z15" s="48">
        <f t="shared" si="14"/>
        <v>0</v>
      </c>
      <c r="AA15" s="45">
        <f t="shared" si="15"/>
        <v>0</v>
      </c>
      <c r="AB15" s="49">
        <f t="shared" si="16"/>
        <v>0</v>
      </c>
      <c r="AC15" s="74">
        <f t="shared" si="17"/>
        <v>0</v>
      </c>
      <c r="AD15" s="38">
        <f t="shared" si="20"/>
        <v>0</v>
      </c>
    </row>
    <row r="16" spans="1:30" ht="15.75" thickBot="1">
      <c r="A16" s="31" t="s">
        <v>28</v>
      </c>
      <c r="B16" s="31">
        <f>SUM(B4:B15)</f>
        <v>172</v>
      </c>
      <c r="C16" s="77"/>
      <c r="D16" s="78">
        <f>SUM(D4:D15)</f>
        <v>91</v>
      </c>
      <c r="E16" s="79"/>
      <c r="F16" s="78">
        <f>SUM(F4:F15)</f>
        <v>54</v>
      </c>
      <c r="G16" s="80"/>
      <c r="H16" s="78">
        <f>SUM(H4:H15)</f>
        <v>27</v>
      </c>
      <c r="I16" s="81">
        <f>SUM(I4:I15)</f>
        <v>2419.25</v>
      </c>
      <c r="J16" s="78">
        <f>SUM(J4:J15)</f>
        <v>172</v>
      </c>
      <c r="K16" s="78">
        <f>SUM(K4:K15)</f>
        <v>115</v>
      </c>
      <c r="L16" s="82"/>
      <c r="M16" s="78">
        <f>SUM(M4:M15)</f>
        <v>232</v>
      </c>
      <c r="N16" s="83">
        <f>SUM(N4:N15)</f>
        <v>55</v>
      </c>
      <c r="O16" s="31">
        <f>SUM(O4:O15)</f>
        <v>232</v>
      </c>
      <c r="P16" s="82"/>
      <c r="Q16" s="78">
        <f>SUM(Q4:Q15)</f>
        <v>84</v>
      </c>
      <c r="R16" s="82"/>
      <c r="S16" s="84">
        <f>SUM(S4:S15)</f>
        <v>119</v>
      </c>
      <c r="T16" s="85"/>
      <c r="U16" s="86">
        <f>SUM(U4:U15)</f>
        <v>29</v>
      </c>
      <c r="V16" s="81">
        <f>SUM(V4:V15)</f>
        <v>3282.2000000000003</v>
      </c>
      <c r="W16" s="31">
        <f t="shared" si="11"/>
        <v>55</v>
      </c>
      <c r="X16" s="87"/>
      <c r="Y16" s="78">
        <f>SUM(Y4:Y15)</f>
        <v>26</v>
      </c>
      <c r="Z16" s="87"/>
      <c r="AA16" s="78">
        <f t="shared" ref="AA16" si="21">W16-Y16</f>
        <v>29</v>
      </c>
      <c r="AB16" s="86"/>
      <c r="AC16" s="78">
        <f>SUM(AC4:AC15)</f>
        <v>14</v>
      </c>
      <c r="AD16" s="81">
        <f>SUM(AD4:AD15)</f>
        <v>743.2</v>
      </c>
    </row>
  </sheetData>
  <mergeCells count="5">
    <mergeCell ref="A1:AD1"/>
    <mergeCell ref="B2:I2"/>
    <mergeCell ref="J2:N2"/>
    <mergeCell ref="O2:V2"/>
    <mergeCell ref="W2:AD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blue polo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kmanguy</dc:creator>
  <cp:lastModifiedBy>kmanguy</cp:lastModifiedBy>
  <dcterms:created xsi:type="dcterms:W3CDTF">2015-10-08T01:30:51Z</dcterms:created>
  <dcterms:modified xsi:type="dcterms:W3CDTF">2015-10-08T01:33:44Z</dcterms:modified>
</cp:coreProperties>
</file>