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0785"/>
  </bookViews>
  <sheets>
    <sheet name="données_brutes" sheetId="1" r:id="rId1"/>
    <sheet name="matrice" sheetId="2" r:id="rId2"/>
  </sheets>
  <definedNames>
    <definedName name="clesf">données_brutes!$Q$16:$S$19</definedName>
    <definedName name="clesp">données_brutes!$Q$9:$T$12</definedName>
    <definedName name="col">données_brutes!$E$7:$E$26</definedName>
    <definedName name="ligne">données_brutes!$D$7:$D$26</definedName>
  </definedNames>
  <calcPr calcId="152511"/>
</workbook>
</file>

<file path=xl/calcChain.xml><?xml version="1.0" encoding="utf-8"?>
<calcChain xmlns="http://schemas.openxmlformats.org/spreadsheetml/2006/main">
  <c r="J51" i="1" l="1"/>
  <c r="F58" i="1" s="1"/>
  <c r="F59" i="1"/>
  <c r="G59" i="1"/>
  <c r="F60" i="1"/>
  <c r="G60" i="1"/>
  <c r="G58" i="1"/>
  <c r="K43" i="1"/>
  <c r="L43" i="1"/>
  <c r="K44" i="1"/>
  <c r="L44" i="1"/>
  <c r="K45" i="1"/>
  <c r="L45" i="1"/>
  <c r="K46" i="1"/>
  <c r="L46" i="1"/>
  <c r="J44" i="1"/>
  <c r="J52" i="1" s="1"/>
  <c r="J45" i="1"/>
  <c r="J53" i="1" s="1"/>
  <c r="J46" i="1"/>
  <c r="J43" i="1"/>
  <c r="K51" i="1" s="1"/>
  <c r="C43" i="1"/>
  <c r="K53" i="1" l="1"/>
  <c r="K52" i="1"/>
  <c r="C27" i="1"/>
  <c r="E33" i="1" l="1"/>
  <c r="E32" i="1"/>
  <c r="F32" i="1"/>
  <c r="F33" i="1"/>
  <c r="E34" i="1"/>
  <c r="F34" i="1"/>
  <c r="R13" i="1"/>
  <c r="S13" i="1"/>
  <c r="T13" i="1"/>
  <c r="T17" i="1"/>
  <c r="T18" i="1"/>
  <c r="T19" i="1"/>
  <c r="V43" i="1"/>
  <c r="V44" i="1"/>
  <c r="V45" i="1"/>
  <c r="S44" i="1"/>
  <c r="T44" i="1"/>
  <c r="U44" i="1"/>
  <c r="S45" i="1"/>
  <c r="T45" i="1"/>
  <c r="U45" i="1"/>
  <c r="T43" i="1"/>
  <c r="U43" i="1"/>
  <c r="E45" i="1"/>
  <c r="E44" i="1"/>
  <c r="E43" i="1"/>
  <c r="D43" i="1"/>
  <c r="D44" i="1"/>
  <c r="D45" i="1"/>
  <c r="C44" i="1"/>
  <c r="C45" i="1"/>
  <c r="C52" i="1" l="1"/>
  <c r="C53" i="1"/>
  <c r="C51" i="1"/>
  <c r="D53" i="1"/>
  <c r="D52" i="1"/>
  <c r="D51" i="1"/>
  <c r="E35" i="1"/>
  <c r="G32" i="1"/>
  <c r="G33" i="1"/>
  <c r="G34" i="1"/>
  <c r="F35" i="1"/>
  <c r="T46" i="1"/>
  <c r="S46" i="1"/>
  <c r="G35" i="1" l="1"/>
  <c r="F74" i="1" l="1"/>
  <c r="E73" i="1" l="1"/>
  <c r="E74" i="1"/>
  <c r="G74" i="1" s="1"/>
  <c r="F73" i="1"/>
  <c r="F72" i="1"/>
  <c r="E72" i="1" l="1"/>
  <c r="E75" i="1" s="1"/>
  <c r="F75" i="1"/>
  <c r="G73" i="1"/>
  <c r="D46" i="1"/>
  <c r="C46" i="1"/>
  <c r="G72" i="1" l="1"/>
  <c r="G75" i="1"/>
</calcChain>
</file>

<file path=xl/sharedStrings.xml><?xml version="1.0" encoding="utf-8"?>
<sst xmlns="http://schemas.openxmlformats.org/spreadsheetml/2006/main" count="155" uniqueCount="55">
  <si>
    <t>charge 1</t>
  </si>
  <si>
    <t>charge 2</t>
  </si>
  <si>
    <t>charge 3</t>
  </si>
  <si>
    <t>charge 4</t>
  </si>
  <si>
    <t>charge 5</t>
  </si>
  <si>
    <t>charge 6</t>
  </si>
  <si>
    <t>charge 7</t>
  </si>
  <si>
    <t>charge 8</t>
  </si>
  <si>
    <t>charge 9</t>
  </si>
  <si>
    <t>charge 10</t>
  </si>
  <si>
    <t>charge 11</t>
  </si>
  <si>
    <t>charge 12</t>
  </si>
  <si>
    <t>charge 13</t>
  </si>
  <si>
    <t>charge 14</t>
  </si>
  <si>
    <t>charge 15</t>
  </si>
  <si>
    <t>charge 16</t>
  </si>
  <si>
    <t>charge 17</t>
  </si>
  <si>
    <t>charge 18</t>
  </si>
  <si>
    <t>charge 19</t>
  </si>
  <si>
    <t>charge 20</t>
  </si>
  <si>
    <t>montant</t>
  </si>
  <si>
    <t>collecte</t>
  </si>
  <si>
    <t>traitement</t>
  </si>
  <si>
    <t>prévention</t>
  </si>
  <si>
    <t>divers</t>
  </si>
  <si>
    <t>n°</t>
  </si>
  <si>
    <t>OM</t>
  </si>
  <si>
    <t>CS</t>
  </si>
  <si>
    <t>clé poste</t>
  </si>
  <si>
    <t>clé flux</t>
  </si>
  <si>
    <t>total</t>
  </si>
  <si>
    <t>P1</t>
  </si>
  <si>
    <t>P2</t>
  </si>
  <si>
    <t>P3</t>
  </si>
  <si>
    <t>F1</t>
  </si>
  <si>
    <t>F2</t>
  </si>
  <si>
    <t>F3</t>
  </si>
  <si>
    <t>DIVERS</t>
  </si>
  <si>
    <t>Clés de répartitions</t>
  </si>
  <si>
    <t>P</t>
  </si>
  <si>
    <t>F</t>
  </si>
  <si>
    <t>(2a) Matrices intermédiaires divers postes</t>
  </si>
  <si>
    <t>(2b) Matrices intermédiaires divers flux</t>
  </si>
  <si>
    <t>(3) Matrice concaténée des "divers" simples</t>
  </si>
  <si>
    <t>Total</t>
  </si>
  <si>
    <t>Données brutes</t>
  </si>
  <si>
    <t>(4) Matrice concaténée des simples (1)+ divers simples (3)</t>
  </si>
  <si>
    <t>matrices intermédiaires</t>
  </si>
  <si>
    <r>
      <t xml:space="preserve">matrice finale </t>
    </r>
    <r>
      <rPr>
        <b/>
        <i/>
        <sz val="11"/>
        <color theme="1"/>
        <rFont val="Calibri"/>
        <family val="2"/>
        <scheme val="minor"/>
      </rPr>
      <t>2af</t>
    </r>
  </si>
  <si>
    <r>
      <t xml:space="preserve">matrice finale </t>
    </r>
    <r>
      <rPr>
        <b/>
        <i/>
        <sz val="11"/>
        <color theme="1"/>
        <rFont val="Calibri"/>
        <family val="2"/>
        <scheme val="minor"/>
      </rPr>
      <t>2bf</t>
    </r>
  </si>
  <si>
    <t>ligne matrice poste</t>
  </si>
  <si>
    <t>colonne matrice flux</t>
  </si>
  <si>
    <t>poste</t>
  </si>
  <si>
    <t>Flux</t>
  </si>
  <si>
    <t>(1) Matrice des postes simples (sans "divers")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</si>
</sst>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/>
    <xf numFmtId="0" fontId="0" fillId="0" borderId="1" xfId="0" applyFill="1" applyBorder="1"/>
    <xf numFmtId="0" fontId="0" fillId="3" borderId="1" xfId="0" applyFill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0" borderId="3" xfId="0" applyBorder="1"/>
    <xf numFmtId="0" fontId="3" fillId="0" borderId="0" xfId="0" applyFont="1"/>
    <xf numFmtId="9" fontId="0" fillId="0" borderId="1" xfId="1" applyFont="1" applyBorder="1"/>
    <xf numFmtId="0" fontId="0" fillId="0" borderId="0" xfId="0" applyBorder="1"/>
    <xf numFmtId="0" fontId="2" fillId="0" borderId="0" xfId="0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Border="1" applyAlignment="1">
      <alignment horizontal="center" vertical="center"/>
    </xf>
    <xf numFmtId="9" fontId="0" fillId="0" borderId="0" xfId="0" applyNumberFormat="1" applyBorder="1"/>
    <xf numFmtId="0" fontId="3" fillId="0" borderId="0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4" fillId="0" borderId="0" xfId="0" applyFont="1"/>
    <xf numFmtId="0" fontId="0" fillId="4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ill="1"/>
    <xf numFmtId="0" fontId="0" fillId="5" borderId="0" xfId="0" applyFill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75"/>
  <sheetViews>
    <sheetView tabSelected="1" topLeftCell="A23" workbookViewId="0">
      <selection activeCell="J51" sqref="J51"/>
    </sheetView>
  </sheetViews>
  <sheetFormatPr baseColWidth="10" defaultColWidth="9.140625" defaultRowHeight="15" x14ac:dyDescent="0.25"/>
  <cols>
    <col min="2" max="2" width="11.5703125" customWidth="1"/>
    <col min="3" max="3" width="12" customWidth="1"/>
    <col min="4" max="4" width="12.5703125" bestFit="1" customWidth="1"/>
    <col min="5" max="5" width="15.28515625" bestFit="1" customWidth="1"/>
    <col min="6" max="6" width="12.42578125" customWidth="1"/>
    <col min="17" max="17" width="9.5703125" bestFit="1" customWidth="1"/>
  </cols>
  <sheetData>
    <row r="3" spans="1:21" x14ac:dyDescent="0.25">
      <c r="A3" s="25" t="s">
        <v>45</v>
      </c>
    </row>
    <row r="6" spans="1:21" ht="30.75" thickBot="1" x14ac:dyDescent="0.3">
      <c r="B6" s="2" t="s">
        <v>25</v>
      </c>
      <c r="C6" s="2" t="s">
        <v>20</v>
      </c>
      <c r="D6" s="30" t="s">
        <v>50</v>
      </c>
      <c r="E6" s="30" t="s">
        <v>51</v>
      </c>
      <c r="F6" s="4" t="s">
        <v>28</v>
      </c>
      <c r="G6" s="4" t="s">
        <v>29</v>
      </c>
      <c r="P6" s="13" t="s">
        <v>38</v>
      </c>
    </row>
    <row r="7" spans="1:21" x14ac:dyDescent="0.25">
      <c r="B7" s="2" t="s">
        <v>0</v>
      </c>
      <c r="C7" s="2">
        <v>5</v>
      </c>
      <c r="D7" s="2" t="s">
        <v>21</v>
      </c>
      <c r="E7" s="2" t="s">
        <v>26</v>
      </c>
      <c r="F7" s="7"/>
      <c r="G7" s="7"/>
      <c r="P7" s="14"/>
      <c r="Q7" s="15"/>
      <c r="R7" s="15"/>
      <c r="S7" s="15"/>
      <c r="T7" s="15"/>
      <c r="U7" s="16"/>
    </row>
    <row r="8" spans="1:21" x14ac:dyDescent="0.25">
      <c r="B8" s="2" t="s">
        <v>1</v>
      </c>
      <c r="C8" s="2">
        <v>6</v>
      </c>
      <c r="D8" s="2" t="s">
        <v>22</v>
      </c>
      <c r="E8" s="2" t="s">
        <v>27</v>
      </c>
      <c r="F8" s="7"/>
      <c r="G8" s="7"/>
      <c r="P8" s="17"/>
      <c r="Q8" s="12"/>
      <c r="R8" s="12"/>
      <c r="S8" s="12"/>
      <c r="T8" s="12"/>
      <c r="U8" s="18"/>
    </row>
    <row r="9" spans="1:21" x14ac:dyDescent="0.25">
      <c r="B9" s="2" t="s">
        <v>2</v>
      </c>
      <c r="C9" s="2">
        <v>7</v>
      </c>
      <c r="D9" s="2" t="s">
        <v>21</v>
      </c>
      <c r="E9" s="3" t="s">
        <v>24</v>
      </c>
      <c r="F9" s="7"/>
      <c r="G9" s="2" t="s">
        <v>34</v>
      </c>
      <c r="P9" s="17"/>
      <c r="Q9" s="19" t="s">
        <v>39</v>
      </c>
      <c r="R9" s="9" t="s">
        <v>31</v>
      </c>
      <c r="S9" s="9" t="s">
        <v>32</v>
      </c>
      <c r="T9" s="9" t="s">
        <v>33</v>
      </c>
      <c r="U9" s="18"/>
    </row>
    <row r="10" spans="1:21" x14ac:dyDescent="0.25">
      <c r="B10" s="2" t="s">
        <v>3</v>
      </c>
      <c r="C10" s="2">
        <v>45</v>
      </c>
      <c r="D10" s="2" t="s">
        <v>23</v>
      </c>
      <c r="E10" s="2" t="s">
        <v>26</v>
      </c>
      <c r="F10" s="7"/>
      <c r="G10" s="7"/>
      <c r="P10" s="17"/>
      <c r="Q10" s="1" t="s">
        <v>23</v>
      </c>
      <c r="R10" s="11">
        <v>0.5</v>
      </c>
      <c r="S10" s="11">
        <v>0.8</v>
      </c>
      <c r="T10" s="11">
        <v>0.7</v>
      </c>
      <c r="U10" s="18">
        <v>1</v>
      </c>
    </row>
    <row r="11" spans="1:21" x14ac:dyDescent="0.25">
      <c r="B11" s="2" t="s">
        <v>4</v>
      </c>
      <c r="C11" s="2">
        <v>12</v>
      </c>
      <c r="D11" s="2" t="s">
        <v>23</v>
      </c>
      <c r="E11" s="3" t="s">
        <v>24</v>
      </c>
      <c r="F11" s="7"/>
      <c r="G11" s="2" t="s">
        <v>35</v>
      </c>
      <c r="P11" s="17"/>
      <c r="Q11" s="1" t="s">
        <v>21</v>
      </c>
      <c r="R11" s="11">
        <v>0</v>
      </c>
      <c r="S11" s="11">
        <v>0</v>
      </c>
      <c r="T11" s="11">
        <v>0</v>
      </c>
      <c r="U11" s="18"/>
    </row>
    <row r="12" spans="1:21" x14ac:dyDescent="0.25">
      <c r="B12" s="2" t="s">
        <v>5</v>
      </c>
      <c r="C12" s="2">
        <v>89</v>
      </c>
      <c r="D12" s="2" t="s">
        <v>21</v>
      </c>
      <c r="E12" s="2" t="s">
        <v>27</v>
      </c>
      <c r="F12" s="7"/>
      <c r="G12" s="7"/>
      <c r="P12" s="17"/>
      <c r="Q12" s="1" t="s">
        <v>22</v>
      </c>
      <c r="R12" s="11">
        <v>0.5</v>
      </c>
      <c r="S12" s="11">
        <v>0.2</v>
      </c>
      <c r="T12" s="11">
        <v>0.3</v>
      </c>
      <c r="U12" s="18"/>
    </row>
    <row r="13" spans="1:21" x14ac:dyDescent="0.25">
      <c r="B13" s="2" t="s">
        <v>6</v>
      </c>
      <c r="C13" s="2">
        <v>5</v>
      </c>
      <c r="D13" s="3" t="s">
        <v>24</v>
      </c>
      <c r="E13" s="2" t="s">
        <v>27</v>
      </c>
      <c r="F13" s="2" t="s">
        <v>31</v>
      </c>
      <c r="G13" s="7"/>
      <c r="P13" s="17"/>
      <c r="Q13" s="12"/>
      <c r="R13" s="20">
        <f>SUM(R10:R12)</f>
        <v>1</v>
      </c>
      <c r="S13" s="20">
        <f>SUM(S10:S12)</f>
        <v>1</v>
      </c>
      <c r="T13" s="20">
        <f>SUM(T10:T12)</f>
        <v>1</v>
      </c>
      <c r="U13" s="18"/>
    </row>
    <row r="14" spans="1:21" x14ac:dyDescent="0.25">
      <c r="B14" s="2" t="s">
        <v>7</v>
      </c>
      <c r="C14" s="2">
        <v>6</v>
      </c>
      <c r="D14" s="2" t="s">
        <v>21</v>
      </c>
      <c r="E14" s="2" t="s">
        <v>26</v>
      </c>
      <c r="F14" s="7"/>
      <c r="G14" s="7"/>
      <c r="P14" s="17"/>
      <c r="Q14" s="12"/>
      <c r="R14" s="12"/>
      <c r="S14" s="12"/>
      <c r="T14" s="12"/>
      <c r="U14" s="18"/>
    </row>
    <row r="15" spans="1:21" x14ac:dyDescent="0.25">
      <c r="B15" s="2" t="s">
        <v>8</v>
      </c>
      <c r="C15" s="2">
        <v>3</v>
      </c>
      <c r="D15" s="2" t="s">
        <v>22</v>
      </c>
      <c r="E15" s="3" t="s">
        <v>24</v>
      </c>
      <c r="F15" s="7"/>
      <c r="G15" s="2" t="s">
        <v>34</v>
      </c>
      <c r="P15" s="17"/>
      <c r="Q15" s="12"/>
      <c r="R15" s="12"/>
      <c r="S15" s="12"/>
      <c r="T15" s="12"/>
      <c r="U15" s="18"/>
    </row>
    <row r="16" spans="1:21" x14ac:dyDescent="0.25">
      <c r="B16" s="2" t="s">
        <v>9</v>
      </c>
      <c r="C16" s="2">
        <v>2</v>
      </c>
      <c r="D16" s="2" t="s">
        <v>21</v>
      </c>
      <c r="E16" s="2" t="s">
        <v>26</v>
      </c>
      <c r="F16" s="7"/>
      <c r="G16" s="7"/>
      <c r="P16" s="17"/>
      <c r="Q16" s="19" t="s">
        <v>40</v>
      </c>
      <c r="R16" s="2" t="s">
        <v>26</v>
      </c>
      <c r="S16" s="2" t="s">
        <v>27</v>
      </c>
      <c r="T16" s="21" t="s">
        <v>30</v>
      </c>
      <c r="U16" s="18"/>
    </row>
    <row r="17" spans="1:22" x14ac:dyDescent="0.25">
      <c r="B17" s="2" t="s">
        <v>10</v>
      </c>
      <c r="C17" s="2">
        <v>4</v>
      </c>
      <c r="D17" s="3" t="s">
        <v>24</v>
      </c>
      <c r="E17" s="2" t="s">
        <v>27</v>
      </c>
      <c r="F17" s="2" t="s">
        <v>31</v>
      </c>
      <c r="G17" s="7"/>
      <c r="P17" s="17"/>
      <c r="Q17" s="2" t="s">
        <v>34</v>
      </c>
      <c r="R17" s="8">
        <v>0.5</v>
      </c>
      <c r="S17" s="8">
        <v>0.5</v>
      </c>
      <c r="T17" s="20">
        <f>SUM(R17:S17)</f>
        <v>1</v>
      </c>
      <c r="U17" s="18"/>
    </row>
    <row r="18" spans="1:22" x14ac:dyDescent="0.25">
      <c r="B18" s="2" t="s">
        <v>11</v>
      </c>
      <c r="C18" s="2">
        <v>8</v>
      </c>
      <c r="D18" s="3" t="s">
        <v>24</v>
      </c>
      <c r="E18" s="2" t="s">
        <v>27</v>
      </c>
      <c r="F18" s="2" t="s">
        <v>32</v>
      </c>
      <c r="G18" s="7"/>
      <c r="P18" s="17"/>
      <c r="Q18" s="2" t="s">
        <v>35</v>
      </c>
      <c r="R18" s="8">
        <v>0.3</v>
      </c>
      <c r="S18" s="8">
        <v>0.7</v>
      </c>
      <c r="T18" s="20">
        <f>SUM(R18:S18)</f>
        <v>1</v>
      </c>
      <c r="U18" s="18"/>
    </row>
    <row r="19" spans="1:22" x14ac:dyDescent="0.25">
      <c r="B19" s="2" t="s">
        <v>12</v>
      </c>
      <c r="C19" s="2">
        <v>1</v>
      </c>
      <c r="D19" s="3" t="s">
        <v>24</v>
      </c>
      <c r="E19" s="26" t="s">
        <v>27</v>
      </c>
      <c r="F19" s="2" t="s">
        <v>32</v>
      </c>
      <c r="G19" s="7"/>
      <c r="H19" s="28"/>
      <c r="P19" s="17"/>
      <c r="Q19" s="2" t="s">
        <v>36</v>
      </c>
      <c r="R19" s="8">
        <v>0.2</v>
      </c>
      <c r="S19" s="8">
        <v>0.8</v>
      </c>
      <c r="T19" s="20">
        <f>SUM(R19:S19)</f>
        <v>1</v>
      </c>
      <c r="U19" s="18"/>
    </row>
    <row r="20" spans="1:22" x14ac:dyDescent="0.25">
      <c r="B20" s="2" t="s">
        <v>13</v>
      </c>
      <c r="C20" s="2">
        <v>2</v>
      </c>
      <c r="D20" s="26" t="s">
        <v>22</v>
      </c>
      <c r="E20" s="3" t="s">
        <v>24</v>
      </c>
      <c r="F20" s="7"/>
      <c r="G20" s="2" t="s">
        <v>36</v>
      </c>
      <c r="H20" s="28"/>
      <c r="P20" s="17"/>
      <c r="Q20" s="12"/>
      <c r="R20" s="12"/>
      <c r="S20" s="12"/>
      <c r="T20" s="12"/>
      <c r="U20" s="18"/>
    </row>
    <row r="21" spans="1:22" ht="15.75" thickBot="1" x14ac:dyDescent="0.3">
      <c r="B21" s="2" t="s">
        <v>14</v>
      </c>
      <c r="C21" s="2">
        <v>415</v>
      </c>
      <c r="D21" s="26" t="s">
        <v>21</v>
      </c>
      <c r="E21" s="2" t="s">
        <v>26</v>
      </c>
      <c r="F21" s="7"/>
      <c r="G21" s="7"/>
      <c r="P21" s="22"/>
      <c r="Q21" s="23"/>
      <c r="R21" s="23"/>
      <c r="S21" s="23"/>
      <c r="T21" s="23"/>
      <c r="U21" s="24"/>
    </row>
    <row r="22" spans="1:22" x14ac:dyDescent="0.25">
      <c r="B22" s="2" t="s">
        <v>15</v>
      </c>
      <c r="C22" s="2">
        <v>2</v>
      </c>
      <c r="D22" s="2" t="s">
        <v>22</v>
      </c>
      <c r="E22" s="3" t="s">
        <v>24</v>
      </c>
      <c r="F22" s="7"/>
      <c r="G22" s="2" t="s">
        <v>34</v>
      </c>
    </row>
    <row r="23" spans="1:22" x14ac:dyDescent="0.25">
      <c r="B23" s="2" t="s">
        <v>16</v>
      </c>
      <c r="C23" s="2">
        <v>1</v>
      </c>
      <c r="D23" s="2" t="s">
        <v>21</v>
      </c>
      <c r="E23" s="3" t="s">
        <v>24</v>
      </c>
      <c r="F23" s="7"/>
      <c r="G23" s="2" t="s">
        <v>34</v>
      </c>
    </row>
    <row r="24" spans="1:22" x14ac:dyDescent="0.25">
      <c r="B24" s="2" t="s">
        <v>17</v>
      </c>
      <c r="C24" s="2">
        <v>45</v>
      </c>
      <c r="D24" s="2" t="s">
        <v>22</v>
      </c>
      <c r="E24" s="2" t="s">
        <v>27</v>
      </c>
      <c r="F24" s="7"/>
      <c r="G24" s="7"/>
    </row>
    <row r="25" spans="1:22" x14ac:dyDescent="0.25">
      <c r="B25" s="2" t="s">
        <v>18</v>
      </c>
      <c r="C25" s="2">
        <v>2</v>
      </c>
      <c r="D25" s="3" t="s">
        <v>24</v>
      </c>
      <c r="E25" s="2" t="s">
        <v>26</v>
      </c>
      <c r="F25" s="2" t="s">
        <v>31</v>
      </c>
      <c r="G25" s="7"/>
    </row>
    <row r="26" spans="1:22" x14ac:dyDescent="0.25">
      <c r="B26" s="2" t="s">
        <v>19</v>
      </c>
      <c r="C26" s="2">
        <v>1</v>
      </c>
      <c r="D26" s="3" t="s">
        <v>24</v>
      </c>
      <c r="E26" s="2" t="s">
        <v>26</v>
      </c>
      <c r="F26" s="2" t="s">
        <v>33</v>
      </c>
      <c r="G26" s="7"/>
    </row>
    <row r="27" spans="1:22" x14ac:dyDescent="0.25">
      <c r="C27">
        <f>SUM(C7:C26)</f>
        <v>661</v>
      </c>
    </row>
    <row r="28" spans="1:22" x14ac:dyDescent="0.25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</row>
    <row r="29" spans="1:22" x14ac:dyDescent="0.25">
      <c r="C29" s="25" t="s">
        <v>54</v>
      </c>
    </row>
    <row r="31" spans="1:22" x14ac:dyDescent="0.25">
      <c r="E31" s="1" t="s">
        <v>26</v>
      </c>
      <c r="F31" s="5" t="s">
        <v>27</v>
      </c>
      <c r="G31" s="1" t="s">
        <v>30</v>
      </c>
    </row>
    <row r="32" spans="1:22" x14ac:dyDescent="0.25">
      <c r="D32" s="1" t="s">
        <v>23</v>
      </c>
      <c r="E32" s="1">
        <f>SUMPRODUCT((ligne=$D32)*(col=E$31)*(données_brutes!$C$7:$C$26))</f>
        <v>45</v>
      </c>
      <c r="F32" s="5">
        <f>SUMPRODUCT((ligne=$D32)*(col=F$31)*(données_brutes!$C$7:$C$26))</f>
        <v>0</v>
      </c>
      <c r="G32" s="1">
        <f>SUM(E32:F32)</f>
        <v>45</v>
      </c>
    </row>
    <row r="33" spans="1:22" x14ac:dyDescent="0.25">
      <c r="D33" s="1" t="s">
        <v>21</v>
      </c>
      <c r="E33" s="1">
        <f>SUMPRODUCT((ligne=$D33)*(col=E$31)*(données_brutes!$C$7:$C$26))</f>
        <v>428</v>
      </c>
      <c r="F33" s="5">
        <f>SUMPRODUCT((ligne=$D33)*(col=F$31)*(données_brutes!$C$7:$C$26))</f>
        <v>89</v>
      </c>
      <c r="G33" s="1">
        <f>SUM(E33:F33)</f>
        <v>517</v>
      </c>
    </row>
    <row r="34" spans="1:22" x14ac:dyDescent="0.25">
      <c r="D34" s="1" t="s">
        <v>22</v>
      </c>
      <c r="E34" s="1">
        <f>SUMPRODUCT((ligne=$D34)*(col=E$31)*(données_brutes!$C$7:$C$26))</f>
        <v>0</v>
      </c>
      <c r="F34" s="5">
        <f>SUMPRODUCT((ligne=$D34)*(col=F$31)*(données_brutes!$C$7:$C$26))</f>
        <v>51</v>
      </c>
      <c r="G34" s="1">
        <f>SUM(E34:F34)</f>
        <v>51</v>
      </c>
    </row>
    <row r="35" spans="1:22" x14ac:dyDescent="0.25">
      <c r="D35" s="6" t="s">
        <v>30</v>
      </c>
      <c r="E35" s="1">
        <f>SUM(E32:E34)</f>
        <v>473</v>
      </c>
      <c r="F35" s="1">
        <f>SUM(F32:F34)</f>
        <v>140</v>
      </c>
      <c r="G35" s="1">
        <f>SUM(G32:G34)</f>
        <v>613</v>
      </c>
    </row>
    <row r="38" spans="1:22" x14ac:dyDescent="0.25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</row>
    <row r="40" spans="1:22" x14ac:dyDescent="0.25">
      <c r="A40" s="25" t="s">
        <v>41</v>
      </c>
      <c r="J40" s="25" t="s">
        <v>42</v>
      </c>
    </row>
    <row r="41" spans="1:22" x14ac:dyDescent="0.25">
      <c r="A41" s="10" t="s">
        <v>47</v>
      </c>
    </row>
    <row r="42" spans="1:22" x14ac:dyDescent="0.25">
      <c r="C42" s="2" t="s">
        <v>26</v>
      </c>
      <c r="D42" s="2" t="s">
        <v>27</v>
      </c>
      <c r="E42" s="1" t="s">
        <v>37</v>
      </c>
      <c r="J42" t="s">
        <v>34</v>
      </c>
      <c r="K42" t="s">
        <v>35</v>
      </c>
      <c r="L42" t="s">
        <v>36</v>
      </c>
      <c r="S42" s="2" t="s">
        <v>23</v>
      </c>
      <c r="T42" s="2" t="s">
        <v>21</v>
      </c>
      <c r="U42" s="1" t="s">
        <v>22</v>
      </c>
      <c r="V42" s="6" t="s">
        <v>24</v>
      </c>
    </row>
    <row r="43" spans="1:22" x14ac:dyDescent="0.25">
      <c r="B43" s="1" t="s">
        <v>31</v>
      </c>
      <c r="C43" s="1">
        <f>SUMPRODUCT(($F$7:$F$26=$B43)*(col=C$42)*(données_brutes!$C$7:$C$26))</f>
        <v>2</v>
      </c>
      <c r="D43" s="1">
        <f>SUMPRODUCT(($F$7:$F$26=$B43)*(col=D$42)*(données_brutes!$C$7:$C$26))</f>
        <v>9</v>
      </c>
      <c r="E43" s="1">
        <f>SUMPRODUCT(($F$7:$F$26=$B43)*(col=E$42)*(données_brutes!$C$7:$C$26))</f>
        <v>0</v>
      </c>
      <c r="I43" s="31" t="s">
        <v>23</v>
      </c>
      <c r="J43" s="1">
        <f>SUMPRODUCT(($G$7:$G$26=J$42)*(ligne=$I43)*(données_brutes!$C$7:$C$26))</f>
        <v>0</v>
      </c>
      <c r="K43" s="1">
        <f>SUMPRODUCT(($G$7:$G$26=K$42)*(ligne=$I43)*(données_brutes!$C$7:$C$26))</f>
        <v>12</v>
      </c>
      <c r="L43" s="1">
        <f>SUMPRODUCT(($G$7:$G$26=L$42)*(ligne=$I43)*(données_brutes!$C$7:$C$26))</f>
        <v>0</v>
      </c>
      <c r="R43" s="1" t="s">
        <v>34</v>
      </c>
      <c r="T43" s="1">
        <f>SUMPRODUCT(($G$7:$G$26=$R43)*(ligne=T$42)*(données_brutes!$C$7:$C$26))</f>
        <v>8</v>
      </c>
      <c r="U43" s="1">
        <f>SUMPRODUCT(($G$7:$G$26=$R43)*(ligne=U$42)*(données_brutes!$C$7:$C$26))</f>
        <v>5</v>
      </c>
      <c r="V43" s="1">
        <f>SUMPRODUCT(($G$7:$G$26=$R43)*(ligne=V$42)*(données_brutes!$C$7:$C$26))</f>
        <v>0</v>
      </c>
    </row>
    <row r="44" spans="1:22" x14ac:dyDescent="0.25">
      <c r="B44" s="1" t="s">
        <v>32</v>
      </c>
      <c r="C44" s="1">
        <f>SUMPRODUCT(($F$7:$F$26=$B44)*(col=C$42)*(données_brutes!$C$7:$C$26))</f>
        <v>0</v>
      </c>
      <c r="D44" s="1">
        <f>SUMPRODUCT(($F$7:$F$26=$B44)*(col=D$42)*(données_brutes!$C$7:$C$26))</f>
        <v>9</v>
      </c>
      <c r="E44" s="1">
        <f>SUMPRODUCT(($F$7:$F$26=$B44)*(col=E$42)*(données_brutes!$C$7:$C$26))</f>
        <v>0</v>
      </c>
      <c r="I44" s="31" t="s">
        <v>21</v>
      </c>
      <c r="J44" s="1">
        <f>SUMPRODUCT(($G$7:$G$26=J$42)*(ligne=$I44)*(données_brutes!$C$7:$C$26))</f>
        <v>8</v>
      </c>
      <c r="K44" s="1">
        <f>SUMPRODUCT(($G$7:$G$26=K$42)*(ligne=$I44)*(données_brutes!$C$7:$C$26))</f>
        <v>0</v>
      </c>
      <c r="L44" s="1">
        <f>SUMPRODUCT(($G$7:$G$26=L$42)*(ligne=$I44)*(données_brutes!$C$7:$C$26))</f>
        <v>0</v>
      </c>
      <c r="R44" s="1" t="s">
        <v>35</v>
      </c>
      <c r="S44" s="1">
        <f>SUMPRODUCT(($G$7:$G$26=$R44)*(ligne=S$42)*(données_brutes!$C$7:$C$26))</f>
        <v>12</v>
      </c>
      <c r="T44" s="1">
        <f>SUMPRODUCT(($G$7:$G$26=$R44)*(ligne=T$42)*(données_brutes!$C$7:$C$26))</f>
        <v>0</v>
      </c>
      <c r="U44" s="1">
        <f>SUMPRODUCT(($G$7:$G$26=$R44)*(ligne=U$42)*(données_brutes!$C$7:$C$26))</f>
        <v>0</v>
      </c>
      <c r="V44" s="1">
        <f>SUMPRODUCT(($G$7:$G$26=$R44)*(ligne=V$42)*(données_brutes!$C$7:$C$26))</f>
        <v>0</v>
      </c>
    </row>
    <row r="45" spans="1:22" x14ac:dyDescent="0.25">
      <c r="B45" s="1" t="s">
        <v>33</v>
      </c>
      <c r="C45" s="1">
        <f>SUMPRODUCT(($F$7:$F$26=$B45)*(col=C$42)*(données_brutes!$C$7:$C$26))</f>
        <v>1</v>
      </c>
      <c r="D45" s="1">
        <f>SUMPRODUCT(($F$7:$F$26=$B45)*(col=D$42)*(données_brutes!$C$7:$C$26))</f>
        <v>0</v>
      </c>
      <c r="E45" s="1">
        <f>SUMPRODUCT(($F$7:$F$26=$B45)*(col=E$42)*(données_brutes!$C$7:$C$26))</f>
        <v>0</v>
      </c>
      <c r="I45" s="1" t="s">
        <v>22</v>
      </c>
      <c r="J45" s="1">
        <f>SUMPRODUCT(($G$7:$G$26=J$42)*(ligne=$I45)*(données_brutes!$C$7:$C$26))</f>
        <v>5</v>
      </c>
      <c r="K45" s="1">
        <f>SUMPRODUCT(($G$7:$G$26=K$42)*(ligne=$I45)*(données_brutes!$C$7:$C$26))</f>
        <v>0</v>
      </c>
      <c r="L45" s="1">
        <f>SUMPRODUCT(($G$7:$G$26=L$42)*(ligne=$I45)*(données_brutes!$C$7:$C$26))</f>
        <v>2</v>
      </c>
      <c r="R45" s="1" t="s">
        <v>36</v>
      </c>
      <c r="S45" s="1">
        <f>SUMPRODUCT(($G$7:$G$26=$R45)*(ligne=S$42)*(données_brutes!$C$7:$C$26))</f>
        <v>0</v>
      </c>
      <c r="T45" s="1">
        <f>SUMPRODUCT(($G$7:$G$26=$R45)*(ligne=T$42)*(données_brutes!$C$7:$C$26))</f>
        <v>0</v>
      </c>
      <c r="U45" s="1">
        <f>SUMPRODUCT(($G$7:$G$26=$R45)*(ligne=U$42)*(données_brutes!$C$7:$C$26))</f>
        <v>2</v>
      </c>
      <c r="V45" s="1">
        <f>SUMPRODUCT(($G$7:$G$26=$R45)*(ligne=V$42)*(données_brutes!$C$7:$C$26))</f>
        <v>0</v>
      </c>
    </row>
    <row r="46" spans="1:22" x14ac:dyDescent="0.25">
      <c r="B46" s="6" t="s">
        <v>30</v>
      </c>
      <c r="C46" s="1">
        <f>SUM(C43:C45)</f>
        <v>3</v>
      </c>
      <c r="D46" s="1">
        <f t="shared" ref="D46" si="0">SUM(D43:D45)</f>
        <v>18</v>
      </c>
      <c r="E46" s="1"/>
      <c r="I46" s="6" t="s">
        <v>24</v>
      </c>
      <c r="J46" s="1">
        <f>SUMPRODUCT(($G$7:$G$26=J$42)*(ligne=$I46)*(données_brutes!$C$7:$C$26))</f>
        <v>0</v>
      </c>
      <c r="K46" s="1">
        <f>SUMPRODUCT(($G$7:$G$26=K$42)*(ligne=$I46)*(données_brutes!$C$7:$C$26))</f>
        <v>0</v>
      </c>
      <c r="L46" s="1">
        <f>SUMPRODUCT(($G$7:$G$26=L$42)*(ligne=$I46)*(données_brutes!$C$7:$C$26))</f>
        <v>0</v>
      </c>
      <c r="R46" s="6" t="s">
        <v>30</v>
      </c>
      <c r="S46" s="1">
        <f>SUM(S43:S45)</f>
        <v>12</v>
      </c>
      <c r="T46" s="1">
        <f t="shared" ref="T46" si="1">SUM(T43:T45)</f>
        <v>8</v>
      </c>
      <c r="U46" s="1"/>
    </row>
    <row r="48" spans="1:22" x14ac:dyDescent="0.25">
      <c r="A48" s="12"/>
      <c r="B48" s="12"/>
      <c r="C48" s="12"/>
      <c r="D48" s="12"/>
      <c r="E48" s="12"/>
      <c r="G48" s="12"/>
      <c r="H48" s="12"/>
      <c r="I48" s="10" t="s">
        <v>49</v>
      </c>
      <c r="L48" s="34"/>
      <c r="M48" s="34"/>
    </row>
    <row r="49" spans="1:13" x14ac:dyDescent="0.25">
      <c r="A49" s="10" t="s">
        <v>48</v>
      </c>
      <c r="E49" s="12"/>
      <c r="G49" s="12"/>
      <c r="H49" s="12"/>
      <c r="L49" s="12"/>
      <c r="M49" s="12"/>
    </row>
    <row r="50" spans="1:13" x14ac:dyDescent="0.25">
      <c r="A50" s="12"/>
      <c r="C50" s="1" t="s">
        <v>26</v>
      </c>
      <c r="D50" s="5" t="s">
        <v>27</v>
      </c>
      <c r="E50" s="12"/>
      <c r="G50" s="12"/>
      <c r="H50" s="12"/>
      <c r="J50" s="1" t="s">
        <v>26</v>
      </c>
      <c r="K50" s="1" t="s">
        <v>27</v>
      </c>
      <c r="L50" s="12"/>
      <c r="M50" s="12"/>
    </row>
    <row r="51" spans="1:13" x14ac:dyDescent="0.25">
      <c r="A51" s="12"/>
      <c r="B51" s="1" t="s">
        <v>23</v>
      </c>
      <c r="C51" s="31">
        <f>HLOOKUP($B$43,clesp,MATCH($B51,$Q$9:$Q$12,0))*C$43+HLOOKUP($B$44,clesp,MATCH($B51,$Q$9:$Q$12,0))*C$44+HLOOKUP($B$45,clesp,MATCH($B51,$Q$9:$Q$12,0))*C$45</f>
        <v>1.7</v>
      </c>
      <c r="D51" s="31">
        <f>HLOOKUP($B$43,clesp,MATCH($B51,$Q$9:$Q$12,0))*D$43+HLOOKUP($B$44,clesp,MATCH($B51,$Q$9:$Q$12,0))*D$44+HLOOKUP($B$45,clesp,MATCH($B51,$Q$9:$Q$12,0))*D$45</f>
        <v>11.7</v>
      </c>
      <c r="E51" s="12"/>
      <c r="G51" s="12"/>
      <c r="H51" s="12"/>
      <c r="I51" s="1" t="s">
        <v>23</v>
      </c>
      <c r="J51" s="31">
        <f>VLOOKUP($J$42,clesf,MATCH(J$50,$Q$16:$S$16,0))*$J43+VLOOKUP($K$42,clesf,MATCH(J$50,$Q$16:$S$16,0))*$K43+VLOOKUP($L$42,clesf,MATCH(J$50,$Q$16:$S$16,0))*$L43</f>
        <v>3.5999999999999996</v>
      </c>
      <c r="K51" s="31">
        <f>VLOOKUP($J$42,clesf,MATCH(K$50,$Q$16:$S$16,0))*$J43+VLOOKUP($K$42,clesf,MATCH(K$50,$Q$16:$S$16,0))*$K43+VLOOKUP($L$42,clesf,MATCH(K$50,$Q$16:$S$16,0))*$L43</f>
        <v>8.3999999999999986</v>
      </c>
      <c r="L51" s="12"/>
      <c r="M51" s="12"/>
    </row>
    <row r="52" spans="1:13" x14ac:dyDescent="0.25">
      <c r="A52" s="12"/>
      <c r="B52" s="1" t="s">
        <v>21</v>
      </c>
      <c r="C52" s="31">
        <f>HLOOKUP($B$43,clesp,MATCH($B52,$Q$9:$Q$12,0))*C$43+HLOOKUP($B$44,clesp,MATCH($B52,$Q$9:$Q$12,0))*C$44+HLOOKUP($B$45,clesp,MATCH($B52,$Q$9:$Q$12,0))*C$45</f>
        <v>0</v>
      </c>
      <c r="D52" s="31">
        <f>HLOOKUP($B$43,clesp,MATCH($B52,$Q$9:$Q$12,0))*D$43+HLOOKUP($B$44,clesp,MATCH($B52,$Q$9:$Q$12,0))*D$44+HLOOKUP($B$45,clesp,MATCH($B52,$Q$9:$Q$12,0))*D$45</f>
        <v>0</v>
      </c>
      <c r="E52" s="12"/>
      <c r="G52" s="12"/>
      <c r="H52" s="12"/>
      <c r="I52" s="1" t="s">
        <v>21</v>
      </c>
      <c r="J52" s="31">
        <f>VLOOKUP($J$42,clesf,MATCH(J$50,$Q$16:$S$16,0))*$J44+VLOOKUP($K$42,clesf,MATCH(J$50,$Q$16:$S$16,0))*$K44+VLOOKUP($L$42,clesf,MATCH(J$50,$Q$16:$S$16,0))*$L44</f>
        <v>4</v>
      </c>
      <c r="K52" s="31">
        <f>VLOOKUP($J$42,clesf,MATCH(K$50,$Q$16:$S$16,0))*$J44+VLOOKUP($K$42,clesf,MATCH(K$50,$Q$16:$S$16,0))*$K44+VLOOKUP($L$42,clesf,MATCH(K$50,$Q$16:$S$16,0))*$L44</f>
        <v>4</v>
      </c>
      <c r="L52" s="12"/>
      <c r="M52" s="12"/>
    </row>
    <row r="53" spans="1:13" x14ac:dyDescent="0.25">
      <c r="A53" s="12"/>
      <c r="B53" s="1" t="s">
        <v>22</v>
      </c>
      <c r="C53" s="31">
        <f>HLOOKUP($B$43,clesp,MATCH($B53,$Q$9:$Q$12,0))*C$43+HLOOKUP($B$44,clesp,MATCH($B53,$Q$9:$Q$12,0))*C$44+HLOOKUP($B$45,clesp,MATCH($B53,$Q$9:$Q$12,0))*C$45</f>
        <v>1.3</v>
      </c>
      <c r="D53" s="31">
        <f>HLOOKUP($B$43,clesp,MATCH($B53,$Q$9:$Q$12,0))*D$43+HLOOKUP($B$44,clesp,MATCH($B53,$Q$9:$Q$12,0))*D$44+HLOOKUP($B$45,clesp,MATCH($B53,$Q$9:$Q$12,0))*D$45</f>
        <v>6.3</v>
      </c>
      <c r="E53" s="12"/>
      <c r="G53" s="12"/>
      <c r="H53" s="12"/>
      <c r="I53" s="1" t="s">
        <v>22</v>
      </c>
      <c r="J53" s="31">
        <f>VLOOKUP($J$42,clesf,MATCH(J$50,$Q$16:$S$16,0))*$J45+VLOOKUP($K$42,clesf,MATCH(J$50,$Q$16:$S$16,0))*$K45+VLOOKUP($L$42,clesf,MATCH(J$50,$Q$16:$S$16,0))*$L45</f>
        <v>2.9</v>
      </c>
      <c r="K53" s="31">
        <f>VLOOKUP($J$42,clesf,MATCH(K$50,$Q$16:$S$16,0))*$J45+VLOOKUP($K$42,clesf,MATCH(K$50,$Q$16:$S$16,0))*$K45+VLOOKUP($L$42,clesf,MATCH(K$50,$Q$16:$S$16,0))*$L45</f>
        <v>4.0999999999999996</v>
      </c>
      <c r="L53" s="12"/>
      <c r="M53" s="12"/>
    </row>
    <row r="54" spans="1:13" x14ac:dyDescent="0.25">
      <c r="A54" s="12"/>
      <c r="B54" s="12"/>
      <c r="C54" s="12"/>
      <c r="D54" s="12"/>
      <c r="E54" s="12"/>
      <c r="G54" s="12"/>
      <c r="H54" s="12"/>
      <c r="I54" s="12"/>
      <c r="J54" s="12"/>
      <c r="K54" s="12"/>
      <c r="L54" s="12"/>
      <c r="M54" s="12"/>
    </row>
    <row r="56" spans="1:13" x14ac:dyDescent="0.25">
      <c r="B56" s="25" t="s">
        <v>43</v>
      </c>
    </row>
    <row r="57" spans="1:13" x14ac:dyDescent="0.25">
      <c r="F57" s="2" t="s">
        <v>26</v>
      </c>
      <c r="G57" s="2" t="s">
        <v>27</v>
      </c>
    </row>
    <row r="58" spans="1:13" x14ac:dyDescent="0.25">
      <c r="E58" s="1" t="s">
        <v>23</v>
      </c>
      <c r="F58" s="2">
        <f>+C51+J51</f>
        <v>5.3</v>
      </c>
      <c r="G58" s="31">
        <f>+D51+K51</f>
        <v>20.099999999999998</v>
      </c>
    </row>
    <row r="59" spans="1:13" x14ac:dyDescent="0.25">
      <c r="E59" s="1" t="s">
        <v>21</v>
      </c>
      <c r="F59" s="31">
        <f t="shared" ref="F59:G59" si="2">+C52+J52</f>
        <v>4</v>
      </c>
      <c r="G59" s="31">
        <f t="shared" si="2"/>
        <v>4</v>
      </c>
    </row>
    <row r="60" spans="1:13" x14ac:dyDescent="0.25">
      <c r="E60" s="1" t="s">
        <v>22</v>
      </c>
      <c r="F60" s="31">
        <f t="shared" ref="F60:G60" si="3">+C53+J53</f>
        <v>4.2</v>
      </c>
      <c r="G60" s="31">
        <f t="shared" si="3"/>
        <v>10.399999999999999</v>
      </c>
    </row>
    <row r="68" spans="2:7" x14ac:dyDescent="0.25">
      <c r="B68" s="25" t="s">
        <v>46</v>
      </c>
    </row>
    <row r="70" spans="2:7" x14ac:dyDescent="0.25">
      <c r="E70" s="33" t="s">
        <v>53</v>
      </c>
      <c r="F70" s="33"/>
    </row>
    <row r="71" spans="2:7" x14ac:dyDescent="0.25">
      <c r="E71" s="27" t="s">
        <v>26</v>
      </c>
      <c r="F71" s="27" t="s">
        <v>27</v>
      </c>
      <c r="G71" s="1" t="s">
        <v>44</v>
      </c>
    </row>
    <row r="72" spans="2:7" x14ac:dyDescent="0.25">
      <c r="C72" s="32" t="s">
        <v>52</v>
      </c>
      <c r="D72" s="5" t="s">
        <v>23</v>
      </c>
      <c r="E72" s="2">
        <f>F58+E32</f>
        <v>50.3</v>
      </c>
      <c r="F72" s="2">
        <f>G58+F32</f>
        <v>20.099999999999998</v>
      </c>
      <c r="G72" s="2">
        <f>SUM(E72:F72)</f>
        <v>70.399999999999991</v>
      </c>
    </row>
    <row r="73" spans="2:7" x14ac:dyDescent="0.25">
      <c r="C73" s="32"/>
      <c r="D73" s="5" t="s">
        <v>21</v>
      </c>
      <c r="E73" s="2">
        <f>F59+E33</f>
        <v>432</v>
      </c>
      <c r="F73" s="2">
        <f>G59+F33</f>
        <v>93</v>
      </c>
      <c r="G73" s="2">
        <f t="shared" ref="G73:G75" si="4">SUM(E73:F73)</f>
        <v>525</v>
      </c>
    </row>
    <row r="74" spans="2:7" x14ac:dyDescent="0.25">
      <c r="C74" s="32"/>
      <c r="D74" s="5" t="s">
        <v>22</v>
      </c>
      <c r="E74" s="2">
        <f>F60+E34</f>
        <v>4.2</v>
      </c>
      <c r="F74" s="2">
        <f>G60+F34</f>
        <v>61.4</v>
      </c>
      <c r="G74" s="2">
        <f t="shared" si="4"/>
        <v>65.599999999999994</v>
      </c>
    </row>
    <row r="75" spans="2:7" x14ac:dyDescent="0.25">
      <c r="D75" s="4" t="s">
        <v>44</v>
      </c>
      <c r="E75" s="2">
        <f>SUM(E72:E74)</f>
        <v>486.5</v>
      </c>
      <c r="F75" s="2">
        <f>SUM(F72:F74)</f>
        <v>174.5</v>
      </c>
      <c r="G75" s="2">
        <f t="shared" si="4"/>
        <v>661</v>
      </c>
    </row>
  </sheetData>
  <mergeCells count="2">
    <mergeCell ref="C72:C74"/>
    <mergeCell ref="E70:F7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:F8"/>
    </sheetView>
  </sheetViews>
  <sheetFormatPr baseColWidth="10" defaultColWidth="9.140625" defaultRowHeight="15" x14ac:dyDescent="0.25"/>
  <cols>
    <col min="2" max="2" width="10.855468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données_brutes</vt:lpstr>
      <vt:lpstr>matrice</vt:lpstr>
      <vt:lpstr>clesf</vt:lpstr>
      <vt:lpstr>clesp</vt:lpstr>
      <vt:lpstr>col</vt:lpstr>
      <vt:lpstr>ligne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2016-07-04T11:59:59Z</dcterms:modified>
</cp:coreProperties>
</file>