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480" yWindow="7740" windowWidth="14880" windowHeight="1170" tabRatio="601" activeTab="1"/>
  </bookViews>
  <sheets>
    <sheet name="RECAP" sheetId="2" r:id="rId1"/>
    <sheet name="PRICING PROVISIONAL" sheetId="4" r:id="rId2"/>
    <sheet name="PRICING FINAL" sheetId="3" r:id="rId3"/>
    <sheet name="PANDL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2" hidden="1">'PRICING FINAL'!$A$1:$BI$2</definedName>
    <definedName name="_xlnm._FilterDatabase" localSheetId="1" hidden="1">'PRICING PROVISIONAL'!$A$1:$BG$2</definedName>
    <definedName name="AGENTS">[1]!AGENTS</definedName>
    <definedName name="BL_DATE">Table2[BL DATE]</definedName>
    <definedName name="CARGOES_2016">Table2[#All]</definedName>
    <definedName name="CIE">[1]!CIE</definedName>
    <definedName name="DATE">[1]!TERMDATE</definedName>
    <definedName name="DP">[1]!PORTS</definedName>
    <definedName name="DP_INSP">[1]!INSPECTORS</definedName>
    <definedName name="DP_SHARE">[1]!INSP_COST</definedName>
    <definedName name="EXXON_0.5">[1]!INV_QTY</definedName>
    <definedName name="GRADE2">[1]!GRADE</definedName>
    <definedName name="GRADE3">[1]!GRADE</definedName>
    <definedName name="INS">[1]!INS_RATE</definedName>
    <definedName name="INSP_SHARING">[1]!INSP_COST</definedName>
    <definedName name="INVOICING_QTY_NET">[1]!INV_QTY</definedName>
    <definedName name="INVQTYOUT">[1]!INV_QTY</definedName>
    <definedName name="LC">[1]!LC</definedName>
    <definedName name="LP">[1]!LP</definedName>
    <definedName name="LP_INSP">[1]!INSPECTORS</definedName>
    <definedName name="MONTH">[1]!PRGMONTH</definedName>
    <definedName name="MONTH_OF_PROGRAM">[1]!PRGMONTH</definedName>
    <definedName name="OIC">[1]LISTS!OPS</definedName>
    <definedName name="PAYMENTTERMS">[1]!PMT_TERMS</definedName>
    <definedName name="PMTIN">[1]!PMT_TERMS</definedName>
    <definedName name="PMTOUT">[1]!PMT_TERMS</definedName>
    <definedName name="PRICEOUT">[1]!PRICE_TERMS</definedName>
    <definedName name="PRICING_IN">[1]!PRICE_TERMS</definedName>
    <definedName name="_xlnm.Print_Area" localSheetId="2">'PRICING FINAL'!$A$1:$BI$1</definedName>
    <definedName name="_xlnm.Print_Area" localSheetId="0">RECAP!$A$1:$M$5</definedName>
    <definedName name="_xlnm.Print_Titles" localSheetId="2">'PRICING FINAL'!$A:$I</definedName>
    <definedName name="_xlnm.Print_Titles" localSheetId="0">RECAP!$1:$1</definedName>
    <definedName name="RCVRS">[1]!CIE</definedName>
    <definedName name="RECEIVERS">[1]!CIE</definedName>
    <definedName name="REF">Table2[REF]</definedName>
    <definedName name="SUPPLIER">[1]!CIE</definedName>
    <definedName name="suppliers">[1]!CIE</definedName>
    <definedName name="TERMP">[1]!INCOTERMS</definedName>
    <definedName name="TERMSS">[1]!INCOTERMS</definedName>
    <definedName name="TOL">[1]!TOLERANCE</definedName>
    <definedName name="VSL_NAME">[1]!VESSEL</definedName>
  </definedNames>
  <calcPr calcId="145621"/>
</workbook>
</file>

<file path=xl/calcChain.xml><?xml version="1.0" encoding="utf-8"?>
<calcChain xmlns="http://schemas.openxmlformats.org/spreadsheetml/2006/main">
  <c r="J5" i="4" l="1"/>
  <c r="K5" i="4"/>
  <c r="L5" i="4"/>
  <c r="M5" i="4"/>
  <c r="N5" i="4"/>
  <c r="O5" i="4"/>
  <c r="R5" i="4" s="1" a="1"/>
  <c r="R5" i="4" s="1"/>
  <c r="P5" i="4"/>
  <c r="S5" i="4"/>
  <c r="V5" i="4"/>
  <c r="X5" i="4"/>
  <c r="Z5" i="4"/>
  <c r="AN5" i="4" s="1"/>
  <c r="AA5" i="4"/>
  <c r="AB5" i="4"/>
  <c r="AC5" i="4"/>
  <c r="AD5" i="4"/>
  <c r="AE5" i="4"/>
  <c r="AJ5" i="4" s="1"/>
  <c r="AF5" i="4"/>
  <c r="AQ5" i="4"/>
  <c r="AT5" i="4"/>
  <c r="AU5" i="4"/>
  <c r="AV5" i="4"/>
  <c r="AW5" i="4" a="1"/>
  <c r="AW5" i="4" s="1"/>
  <c r="BB5" i="4"/>
  <c r="BD5" i="4" s="1"/>
  <c r="BC5" i="4"/>
  <c r="BF5" i="4"/>
  <c r="BG5" i="4"/>
  <c r="A5" i="4"/>
  <c r="B5" i="4"/>
  <c r="C5" i="4"/>
  <c r="D5" i="4"/>
  <c r="E5" i="4"/>
  <c r="F5" i="4"/>
  <c r="G5" i="4"/>
  <c r="H5" i="4"/>
  <c r="I5" i="4"/>
  <c r="AY5" i="4" l="1" a="1"/>
  <c r="AY5" i="4" s="1"/>
  <c r="BA5" i="4" s="1"/>
  <c r="AH5" i="4" a="1"/>
  <c r="AH5" i="4" s="1"/>
  <c r="U5" i="4"/>
  <c r="BE5" i="4"/>
  <c r="AX5" i="4"/>
  <c r="AO5" i="4"/>
  <c r="AK5" i="4"/>
  <c r="AG5" i="4"/>
  <c r="T5" i="4"/>
  <c r="Q5" i="4"/>
  <c r="AZ5" i="4"/>
  <c r="BI3" i="3"/>
  <c r="BI4" i="3"/>
  <c r="BI5" i="3"/>
  <c r="K4" i="3"/>
  <c r="J4" i="3"/>
  <c r="K3" i="3"/>
  <c r="J3" i="3"/>
  <c r="K2" i="3"/>
  <c r="AL5" i="4" l="1"/>
  <c r="AM5" i="4"/>
  <c r="AS5" i="4" s="1"/>
  <c r="W5" i="4"/>
  <c r="H3" i="3"/>
  <c r="H4" i="3"/>
  <c r="H2" i="3" l="1"/>
  <c r="BB3" i="4" l="1"/>
  <c r="BD3" i="4" s="1"/>
  <c r="AV3" i="4"/>
  <c r="AU3" i="4"/>
  <c r="AT3" i="4"/>
  <c r="AF3" i="4"/>
  <c r="AE3" i="4"/>
  <c r="AY3" i="4" s="1" a="1"/>
  <c r="AY3" i="4" s="1"/>
  <c r="BA3" i="4" s="1"/>
  <c r="AC3" i="4"/>
  <c r="AB3" i="4"/>
  <c r="AA3" i="4"/>
  <c r="Z3" i="4"/>
  <c r="AO3" i="4" s="1"/>
  <c r="S3" i="4"/>
  <c r="P3" i="4"/>
  <c r="O3" i="4"/>
  <c r="T3" i="4" s="1"/>
  <c r="M3" i="4"/>
  <c r="L3" i="4"/>
  <c r="K3" i="4"/>
  <c r="J3" i="4"/>
  <c r="H3" i="4"/>
  <c r="G3" i="4"/>
  <c r="F3" i="4"/>
  <c r="E3" i="4"/>
  <c r="R3" i="4" s="1" a="1"/>
  <c r="R3" i="4" s="1"/>
  <c r="D3" i="4"/>
  <c r="C3" i="4"/>
  <c r="A3" i="4"/>
  <c r="M3" i="5"/>
  <c r="BD3" i="3"/>
  <c r="BE3" i="3" s="1"/>
  <c r="BB3" i="3"/>
  <c r="BA3" i="3" a="1"/>
  <c r="BA3" i="3" s="1"/>
  <c r="BC3" i="3" s="1"/>
  <c r="AZ3" i="3"/>
  <c r="AY3" i="3" a="1"/>
  <c r="AY3" i="3" s="1"/>
  <c r="AV3" i="3"/>
  <c r="AT3" i="3"/>
  <c r="AL3" i="3"/>
  <c r="AI3" i="3"/>
  <c r="AM3" i="3"/>
  <c r="U3" i="3"/>
  <c r="Q3" i="3"/>
  <c r="G3" i="3"/>
  <c r="I3" i="3" s="1"/>
  <c r="F3" i="3"/>
  <c r="AR3" i="3" s="1"/>
  <c r="E3" i="3"/>
  <c r="D3" i="3"/>
  <c r="C3" i="3"/>
  <c r="A3" i="3"/>
  <c r="AQ3" i="2"/>
  <c r="H3" i="2"/>
  <c r="C3" i="2"/>
  <c r="B3" i="4" s="1"/>
  <c r="AD3" i="4" l="1"/>
  <c r="U3" i="4"/>
  <c r="AX3" i="4"/>
  <c r="AQ3" i="4"/>
  <c r="N3" i="4"/>
  <c r="I3" i="4"/>
  <c r="X3" i="4"/>
  <c r="Z3" i="3"/>
  <c r="BG3" i="3"/>
  <c r="BE3" i="4"/>
  <c r="AH3" i="4" a="1"/>
  <c r="AH3" i="4" s="1"/>
  <c r="B3" i="3"/>
  <c r="BF3" i="4"/>
  <c r="AW3" i="4" a="1"/>
  <c r="AW3" i="4" s="1"/>
  <c r="BC3" i="4"/>
  <c r="BG3" i="4"/>
  <c r="Q3" i="4"/>
  <c r="AG3" i="4"/>
  <c r="AJ3" i="4"/>
  <c r="AN3" i="4"/>
  <c r="AZ3" i="4"/>
  <c r="AK3" i="4"/>
  <c r="AN3" i="3"/>
  <c r="AO3" i="3" s="1"/>
  <c r="BH3" i="3"/>
  <c r="BF3" i="3"/>
  <c r="N3" i="3"/>
  <c r="AL3" i="4" l="1"/>
  <c r="AM3" i="4" s="1"/>
  <c r="BB4" i="4"/>
  <c r="BF4" i="4" s="1"/>
  <c r="AV4" i="4"/>
  <c r="AU4" i="4"/>
  <c r="AT4" i="4"/>
  <c r="AF4" i="4"/>
  <c r="AE4" i="4"/>
  <c r="AY4" i="4" s="1" a="1"/>
  <c r="AY4" i="4" s="1"/>
  <c r="BA4" i="4" s="1"/>
  <c r="AC4" i="4"/>
  <c r="AB4" i="4"/>
  <c r="AA4" i="4"/>
  <c r="Z4" i="4"/>
  <c r="AO4" i="4" s="1"/>
  <c r="S4" i="4"/>
  <c r="P4" i="4"/>
  <c r="O4" i="4"/>
  <c r="M4" i="4"/>
  <c r="L4" i="4"/>
  <c r="K4" i="4"/>
  <c r="J4" i="4"/>
  <c r="H4" i="4"/>
  <c r="G4" i="4"/>
  <c r="F4" i="4"/>
  <c r="X4" i="4" s="1"/>
  <c r="E4" i="4"/>
  <c r="D4" i="4"/>
  <c r="C4" i="4"/>
  <c r="A4" i="4"/>
  <c r="BD4" i="3"/>
  <c r="BG4" i="3" s="1"/>
  <c r="BB4" i="3"/>
  <c r="BA4" i="3" a="1"/>
  <c r="BA4" i="3" s="1"/>
  <c r="AV4" i="3"/>
  <c r="AZ4" i="3" s="1"/>
  <c r="AT4" i="3"/>
  <c r="AL4" i="3"/>
  <c r="AI4" i="3"/>
  <c r="Q4" i="3"/>
  <c r="G4" i="3"/>
  <c r="I4" i="3" s="1"/>
  <c r="F4" i="3"/>
  <c r="AR4" i="3" s="1"/>
  <c r="E4" i="3"/>
  <c r="D4" i="3"/>
  <c r="C4" i="3"/>
  <c r="A4" i="3"/>
  <c r="AQ4" i="2"/>
  <c r="H4" i="2"/>
  <c r="C4" i="2"/>
  <c r="B4" i="4" s="1"/>
  <c r="I4" i="4" l="1"/>
  <c r="N4" i="4"/>
  <c r="AH4" i="4" a="1"/>
  <c r="AH4" i="4" s="1"/>
  <c r="BE4" i="4"/>
  <c r="BC4" i="3"/>
  <c r="V3" i="4"/>
  <c r="W3" i="4" s="1"/>
  <c r="AG4" i="4"/>
  <c r="AZ4" i="4"/>
  <c r="AJ4" i="4"/>
  <c r="AW4" i="4" a="1"/>
  <c r="AW4" i="4" s="1"/>
  <c r="AX4" i="4" s="1"/>
  <c r="BG4" i="4" s="1"/>
  <c r="Q4" i="4"/>
  <c r="T4" i="4"/>
  <c r="AD4" i="4"/>
  <c r="AQ4" i="4"/>
  <c r="Z4" i="3"/>
  <c r="BC4" i="4"/>
  <c r="BD4" i="4"/>
  <c r="AN4" i="4"/>
  <c r="B4" i="3"/>
  <c r="AP3" i="3"/>
  <c r="R4" i="4" a="1"/>
  <c r="R4" i="4" s="1"/>
  <c r="N4" i="3"/>
  <c r="BH4" i="3"/>
  <c r="U4" i="3" s="1"/>
  <c r="BE4" i="3"/>
  <c r="BF4" i="3"/>
  <c r="AQ3" i="3" l="1"/>
  <c r="AS3" i="4"/>
  <c r="X3" i="3"/>
  <c r="AM4" i="3"/>
  <c r="AN4" i="3" s="1"/>
  <c r="U4" i="4"/>
  <c r="AK4" i="4"/>
  <c r="AL4" i="4" s="1"/>
  <c r="AM4" i="4" s="1"/>
  <c r="V4" i="4" l="1"/>
  <c r="W4" i="4" s="1"/>
  <c r="AS4" i="4" s="1"/>
  <c r="AO4" i="3"/>
  <c r="C5" i="2"/>
  <c r="H5" i="2"/>
  <c r="AB5" i="2"/>
  <c r="AQ5" i="2"/>
  <c r="BB2" i="4" l="1"/>
  <c r="BC2" i="4" s="1"/>
  <c r="AV2" i="4"/>
  <c r="AU2" i="4"/>
  <c r="AT2" i="4"/>
  <c r="AF2" i="4"/>
  <c r="AE2" i="4"/>
  <c r="BG2" i="4" s="1"/>
  <c r="AC2" i="4"/>
  <c r="AB2" i="4"/>
  <c r="AA2" i="4"/>
  <c r="Z2" i="4"/>
  <c r="AO2" i="4" s="1"/>
  <c r="S2" i="4"/>
  <c r="P2" i="4"/>
  <c r="O2" i="4"/>
  <c r="Q2" i="4" s="1"/>
  <c r="M2" i="4"/>
  <c r="L2" i="4"/>
  <c r="K2" i="4"/>
  <c r="J2" i="4"/>
  <c r="H2" i="4"/>
  <c r="G2" i="4"/>
  <c r="F2" i="4"/>
  <c r="E2" i="4"/>
  <c r="D2" i="4"/>
  <c r="C2" i="4"/>
  <c r="A2" i="4"/>
  <c r="BD5" i="3"/>
  <c r="BH5" i="3" s="1"/>
  <c r="BB5" i="3"/>
  <c r="BA5" i="3" a="1"/>
  <c r="BA5" i="3" s="1"/>
  <c r="BC5" i="3" s="1"/>
  <c r="AZ5" i="3"/>
  <c r="AY5" i="3" a="1"/>
  <c r="AY5" i="3" s="1"/>
  <c r="AV5" i="3"/>
  <c r="AT5" i="3"/>
  <c r="AL5" i="3"/>
  <c r="AI5" i="3"/>
  <c r="AC5" i="3"/>
  <c r="AB5" i="3"/>
  <c r="AM5" i="3" s="1"/>
  <c r="U5" i="3"/>
  <c r="Q5" i="3"/>
  <c r="K5" i="3"/>
  <c r="J5" i="3"/>
  <c r="H5" i="3"/>
  <c r="G5" i="3"/>
  <c r="F5" i="3"/>
  <c r="AR5" i="3" s="1"/>
  <c r="E5" i="3"/>
  <c r="AJ5" i="3" s="1" a="1"/>
  <c r="AJ5" i="3" s="1"/>
  <c r="D5" i="3"/>
  <c r="C5" i="3"/>
  <c r="B5" i="3"/>
  <c r="A5" i="3"/>
  <c r="BI2" i="3"/>
  <c r="BD2" i="3"/>
  <c r="BE2" i="3" s="1"/>
  <c r="BB2" i="3"/>
  <c r="BA2" i="3" a="1"/>
  <c r="BA2" i="3" s="1"/>
  <c r="BC2" i="3" s="1"/>
  <c r="AZ2" i="3"/>
  <c r="AY2" i="3" a="1"/>
  <c r="AY2" i="3" s="1"/>
  <c r="AV2" i="3"/>
  <c r="AT2" i="3"/>
  <c r="AL2" i="3"/>
  <c r="AI2" i="3"/>
  <c r="AM2" i="3"/>
  <c r="U2" i="3"/>
  <c r="Q2" i="3"/>
  <c r="N2" i="3"/>
  <c r="G2" i="3"/>
  <c r="F2" i="3"/>
  <c r="Z2" i="3" s="1"/>
  <c r="E2" i="3"/>
  <c r="D2" i="3"/>
  <c r="C2" i="3"/>
  <c r="A2" i="3"/>
  <c r="AQ2" i="2"/>
  <c r="H2" i="2"/>
  <c r="B2" i="4"/>
  <c r="I5" i="3" l="1"/>
  <c r="Z5" i="3"/>
  <c r="X2" i="4"/>
  <c r="AH2" i="4" a="1"/>
  <c r="AH2" i="4" s="1"/>
  <c r="AG2" i="4"/>
  <c r="AX2" i="4"/>
  <c r="AZ2" i="4"/>
  <c r="I2" i="4"/>
  <c r="AN2" i="4"/>
  <c r="AD2" i="4"/>
  <c r="N2" i="4"/>
  <c r="AF5" i="3"/>
  <c r="N5" i="3"/>
  <c r="AJ2" i="4"/>
  <c r="U2" i="4"/>
  <c r="T2" i="4"/>
  <c r="AQ2" i="4"/>
  <c r="BH2" i="3"/>
  <c r="BD2" i="4"/>
  <c r="BE2" i="4"/>
  <c r="AN2" i="3"/>
  <c r="AO2" i="3" s="1"/>
  <c r="B2" i="3"/>
  <c r="R2" i="4" a="1"/>
  <c r="R2" i="4" s="1"/>
  <c r="AK2" i="4"/>
  <c r="AY2" i="4" a="1"/>
  <c r="AY2" i="4" s="1"/>
  <c r="BA2" i="4" s="1"/>
  <c r="BF2" i="4"/>
  <c r="AW2" i="4" a="1"/>
  <c r="AW2" i="4" s="1"/>
  <c r="I2" i="3"/>
  <c r="BF2" i="3"/>
  <c r="AR2" i="3"/>
  <c r="BG2" i="3"/>
  <c r="BG5" i="3"/>
  <c r="BF5" i="3"/>
  <c r="BE5" i="3"/>
  <c r="R5" i="3" a="1"/>
  <c r="R5" i="3" s="1"/>
  <c r="AN5" i="3"/>
  <c r="AO5" i="3" l="1"/>
  <c r="X4" i="3"/>
  <c r="V2" i="4"/>
  <c r="W2" i="4" s="1"/>
  <c r="AL2" i="4"/>
  <c r="AM2" i="4" s="1"/>
  <c r="AP4" i="3"/>
  <c r="AQ4" i="3" s="1"/>
  <c r="AS2" i="4" l="1"/>
  <c r="P5" i="5"/>
  <c r="O5" i="5"/>
  <c r="P4" i="5"/>
  <c r="O4" i="5"/>
  <c r="P3" i="5"/>
  <c r="O3" i="5"/>
  <c r="P2" i="5"/>
  <c r="O2" i="5"/>
  <c r="Y5" i="5" a="1"/>
  <c r="Y5" i="5" s="1"/>
  <c r="Z5" i="5" a="1"/>
  <c r="Z5" i="5" s="1"/>
  <c r="AE5" i="5" a="1"/>
  <c r="AE5" i="5" s="1"/>
  <c r="AE2" i="5" a="1"/>
  <c r="AE2" i="5" s="1"/>
  <c r="AE4" i="5" a="1"/>
  <c r="AE4" i="5" s="1"/>
  <c r="AE3" i="5" a="1"/>
  <c r="AE3" i="5" s="1"/>
  <c r="X2" i="3" l="1"/>
  <c r="X5" i="3"/>
  <c r="AP5" i="3"/>
  <c r="AQ5" i="3" s="1"/>
  <c r="AP2" i="3"/>
  <c r="AQ2" i="3" s="1"/>
  <c r="AC5" i="5" l="1" a="1"/>
  <c r="AC5" i="5" s="1"/>
  <c r="AB5" i="5" a="1"/>
  <c r="AB5" i="5" s="1"/>
  <c r="W5" i="5"/>
  <c r="V5" i="5"/>
  <c r="K5" i="5"/>
  <c r="J5" i="5"/>
  <c r="H5" i="5"/>
  <c r="G5" i="5"/>
  <c r="F5" i="5"/>
  <c r="E5" i="5"/>
  <c r="D5" i="5"/>
  <c r="C5" i="5"/>
  <c r="A5" i="5"/>
  <c r="W4" i="5"/>
  <c r="V4" i="5"/>
  <c r="K4" i="5"/>
  <c r="J4" i="5"/>
  <c r="H4" i="5"/>
  <c r="G4" i="5"/>
  <c r="F4" i="5"/>
  <c r="E4" i="5"/>
  <c r="D4" i="5"/>
  <c r="C4" i="5"/>
  <c r="A4" i="5"/>
  <c r="W3" i="5"/>
  <c r="V3" i="5"/>
  <c r="K3" i="5"/>
  <c r="J3" i="5"/>
  <c r="H3" i="5"/>
  <c r="G3" i="5"/>
  <c r="F3" i="5"/>
  <c r="E3" i="5"/>
  <c r="D3" i="5"/>
  <c r="C3" i="5"/>
  <c r="A3" i="5"/>
  <c r="W2" i="5"/>
  <c r="V2" i="5"/>
  <c r="K2" i="5"/>
  <c r="J2" i="5"/>
  <c r="H2" i="5"/>
  <c r="G2" i="5"/>
  <c r="F2" i="5"/>
  <c r="E2" i="5"/>
  <c r="D2" i="5"/>
  <c r="C2" i="5"/>
  <c r="A2" i="5"/>
  <c r="M5" i="5"/>
  <c r="AD5" i="5"/>
  <c r="M2" i="5"/>
  <c r="AO6" i="2"/>
  <c r="AM6" i="2"/>
  <c r="R5" i="5"/>
  <c r="B5" i="5"/>
  <c r="R4" i="5"/>
  <c r="B4" i="5"/>
  <c r="R3" i="5"/>
  <c r="R2" i="5"/>
  <c r="B2" i="5"/>
  <c r="Q5" i="5" l="1" a="1"/>
  <c r="Q5" i="5" s="1"/>
  <c r="N5" i="5" a="1"/>
  <c r="N5" i="5" s="1"/>
  <c r="T5" i="5" a="1"/>
  <c r="T5" i="5" s="1"/>
  <c r="V3" i="3"/>
  <c r="W3" i="3" s="1"/>
  <c r="Y3" i="3" s="1"/>
  <c r="V4" i="3"/>
  <c r="W4" i="3" s="1"/>
  <c r="Y4" i="3" s="1"/>
  <c r="V2" i="3"/>
  <c r="W2" i="3" s="1"/>
  <c r="Y2" i="3" s="1"/>
  <c r="V5" i="3"/>
  <c r="W5" i="3" s="1"/>
  <c r="Y5" i="3" s="1"/>
  <c r="N2" i="5" a="1"/>
  <c r="N2" i="5" s="1"/>
  <c r="T2" i="5" a="1"/>
  <c r="T2" i="5" s="1"/>
  <c r="Q2" i="5" a="1"/>
  <c r="Q2" i="5" s="1"/>
  <c r="T4" i="5" a="1"/>
  <c r="T4" i="5" s="1"/>
  <c r="N4" i="5" a="1"/>
  <c r="N4" i="5" s="1"/>
  <c r="Q4" i="5" a="1"/>
  <c r="Q4" i="5" s="1"/>
  <c r="Q3" i="5" a="1"/>
  <c r="Q3" i="5" s="1"/>
  <c r="N3" i="5" a="1"/>
  <c r="N3" i="5" s="1"/>
  <c r="T3" i="5" a="1"/>
  <c r="T3" i="5" s="1"/>
  <c r="I5" i="5"/>
  <c r="I2" i="5"/>
  <c r="I3" i="5"/>
  <c r="I4" i="5"/>
  <c r="B3" i="5"/>
  <c r="M4" i="5" l="1"/>
  <c r="L2" i="5" l="1"/>
  <c r="L5" i="5"/>
  <c r="L4" i="5" l="1"/>
  <c r="X5" i="5"/>
  <c r="L3" i="5" l="1"/>
  <c r="AF4" i="5" l="1"/>
  <c r="S4" i="5" a="1"/>
  <c r="S4" i="5" s="1"/>
  <c r="U4" i="5" s="1"/>
  <c r="AF3" i="5"/>
  <c r="AF2" i="5"/>
  <c r="S5" i="5" a="1"/>
  <c r="S5" i="5" s="1"/>
  <c r="U5" i="5" s="1"/>
  <c r="AA5" i="5" a="1"/>
  <c r="AA5" i="5" s="1"/>
  <c r="AF5" i="5" s="1"/>
  <c r="S2" i="5" a="1"/>
  <c r="S2" i="5" s="1"/>
  <c r="U2" i="5" s="1"/>
  <c r="S3" i="5" a="1"/>
  <c r="S3" i="5" s="1"/>
  <c r="U3" i="5" s="1"/>
  <c r="AG3" i="5" l="1"/>
  <c r="AG5" i="5"/>
  <c r="AG4" i="5"/>
  <c r="AG2" i="5"/>
</calcChain>
</file>

<file path=xl/comments1.xml><?xml version="1.0" encoding="utf-8"?>
<comments xmlns="http://schemas.openxmlformats.org/spreadsheetml/2006/main">
  <authors>
    <author>Marie Ciavaldini</author>
  </authors>
  <commentList>
    <comment ref="AY4" authorId="0">
      <text>
        <r>
          <rPr>
            <b/>
            <sz val="9"/>
            <color indexed="81"/>
            <rFont val="Tahoma"/>
            <family val="2"/>
          </rPr>
          <t>Marie Ciavaldini:</t>
        </r>
        <r>
          <rPr>
            <sz val="9"/>
            <color indexed="81"/>
            <rFont val="Tahoma"/>
            <family val="2"/>
          </rPr>
          <t xml:space="preserve">
2015 FLAT RATE</t>
        </r>
      </text>
    </comment>
    <comment ref="BI4" authorId="0">
      <text>
        <r>
          <rPr>
            <b/>
            <sz val="9"/>
            <color indexed="81"/>
            <rFont val="Tahoma"/>
            <family val="2"/>
          </rPr>
          <t>Marie Ciavaldini:</t>
        </r>
        <r>
          <rPr>
            <sz val="9"/>
            <color indexed="81"/>
            <rFont val="Tahoma"/>
            <family val="2"/>
          </rPr>
          <t xml:space="preserve">
+ SECA SINCE 2015 WS APPLIES
</t>
        </r>
      </text>
    </comment>
  </commentList>
</comments>
</file>

<file path=xl/sharedStrings.xml><?xml version="1.0" encoding="utf-8"?>
<sst xmlns="http://schemas.openxmlformats.org/spreadsheetml/2006/main" count="342" uniqueCount="126">
  <si>
    <t>GRADE</t>
  </si>
  <si>
    <t>PRICING</t>
  </si>
  <si>
    <t>AVG</t>
  </si>
  <si>
    <t>REF</t>
  </si>
  <si>
    <t>OIC</t>
  </si>
  <si>
    <t>INSURANCE</t>
  </si>
  <si>
    <t>VSL MAX INT</t>
  </si>
  <si>
    <t>MONTH OF PROGRAM</t>
  </si>
  <si>
    <t>SUPPLIER</t>
  </si>
  <si>
    <t>RECEIVERS</t>
  </si>
  <si>
    <t>BL DATE</t>
  </si>
  <si>
    <t>LOSS</t>
  </si>
  <si>
    <t>DEM</t>
  </si>
  <si>
    <t>MIN QTY</t>
  </si>
  <si>
    <t xml:space="preserve">REF </t>
  </si>
  <si>
    <t>VESSEL</t>
  </si>
  <si>
    <t>B/L DATE</t>
  </si>
  <si>
    <t>B/L QTY NET</t>
  </si>
  <si>
    <t>O/T QTY NET</t>
  </si>
  <si>
    <t>PCT LOSS</t>
  </si>
  <si>
    <t>L/C</t>
  </si>
  <si>
    <t>PAYMENT</t>
  </si>
  <si>
    <t xml:space="preserve">OSP </t>
  </si>
  <si>
    <t>PREMIUM  / DISCOUNT</t>
  </si>
  <si>
    <t>DESCALATION</t>
  </si>
  <si>
    <t>FRT / FRT DIFFF</t>
  </si>
  <si>
    <t>PURCHASE VALUE</t>
  </si>
  <si>
    <t>VALUE DATE</t>
  </si>
  <si>
    <t>INV IN</t>
  </si>
  <si>
    <t>OSP</t>
  </si>
  <si>
    <t>PREMIUM / DISCOUNT</t>
  </si>
  <si>
    <t>FRT/API ESCALATION</t>
  </si>
  <si>
    <t>INV OUT SENT</t>
  </si>
  <si>
    <t>P AND L CARGO</t>
  </si>
  <si>
    <t>BL GROSS MTS</t>
  </si>
  <si>
    <t>WS</t>
  </si>
  <si>
    <t>FLAT RATE</t>
  </si>
  <si>
    <t>TOTAL</t>
  </si>
  <si>
    <t>TOTAL SHIPPING COSTS</t>
  </si>
  <si>
    <t>TOTAL FRT DIFF</t>
  </si>
  <si>
    <t>PURCHASE UNIT PRICE</t>
  </si>
  <si>
    <t>SALE CONTRACTUAL DATES</t>
  </si>
  <si>
    <t>SALE CONTRACTUAL DATE TERMS</t>
  </si>
  <si>
    <t>INSP INV RCVD</t>
  </si>
  <si>
    <t>DP INSP INV</t>
  </si>
  <si>
    <t>NOTES</t>
  </si>
  <si>
    <t>N/A</t>
  </si>
  <si>
    <t>TERMS</t>
  </si>
  <si>
    <t>TOTAL BBLS</t>
  </si>
  <si>
    <t>SALE VALUE (IN USD)</t>
  </si>
  <si>
    <t>SALE VALUE (IN CHF)</t>
  </si>
  <si>
    <t>EXCH RATE CHF/USD</t>
  </si>
  <si>
    <t>SALE UNIT PRICE (IN USD)</t>
  </si>
  <si>
    <t>SALE UNIT PRICE (IN CHF)</t>
  </si>
  <si>
    <t>SERVICE FEE + OUTTURN FEE / PREMIUM</t>
  </si>
  <si>
    <t>GRT</t>
  </si>
  <si>
    <t>TOTAL ROTTERDAM HARBOUR DUES</t>
  </si>
  <si>
    <t>(a) GT x USD 0.39</t>
  </si>
  <si>
    <t>FINAL PURCHASE UNIT PRICE</t>
  </si>
  <si>
    <t>FINAL PURCHASE VALUE</t>
  </si>
  <si>
    <t>BALANCE DUE</t>
  </si>
  <si>
    <t>FINAL VALUE DATE</t>
  </si>
  <si>
    <t>FINAL SALE UNIT PRICE (IN USD)</t>
  </si>
  <si>
    <t>FINAL SALE VALUE (IN USD)</t>
  </si>
  <si>
    <t>LESS PROVISIONAL IN USD</t>
  </si>
  <si>
    <t>BALANCE DUE IN USD</t>
  </si>
  <si>
    <t>FINAL P AND L CARGO</t>
  </si>
  <si>
    <t>INVOICING QTY TERMS</t>
  </si>
  <si>
    <t>INV QTY</t>
  </si>
  <si>
    <t>(a) GT x USD 0.40</t>
  </si>
  <si>
    <t>INSP LP</t>
  </si>
  <si>
    <t>EWRI</t>
  </si>
  <si>
    <t>CGO VAL</t>
  </si>
  <si>
    <t>FRT</t>
  </si>
  <si>
    <t>INSP DP</t>
  </si>
  <si>
    <t>HEATING</t>
  </si>
  <si>
    <t>DEMURRAGE</t>
  </si>
  <si>
    <t>OTHERS</t>
  </si>
  <si>
    <t>TOTAL COSTS USD</t>
  </si>
  <si>
    <t>CGO VAL+FRT</t>
  </si>
  <si>
    <t>TOTAL INCOMES USD</t>
  </si>
  <si>
    <t>AG REB LP</t>
  </si>
  <si>
    <t>AG REB DP</t>
  </si>
  <si>
    <t>MIN TERM NOM QTY</t>
  </si>
  <si>
    <t>MAX TERM NOM QTY</t>
  </si>
  <si>
    <t xml:space="preserve">(b) GT x USD 0.96 x 1.33639  </t>
  </si>
  <si>
    <t>( c ) USD 0.96 x tonnes of Crude loaded or discharged</t>
  </si>
  <si>
    <t>HEDGE</t>
  </si>
  <si>
    <t>NET OUTTURN</t>
  </si>
  <si>
    <t>30 days after B/L</t>
  </si>
  <si>
    <t>SUPPLIERS</t>
  </si>
  <si>
    <t>COD DATE</t>
  </si>
  <si>
    <t>INV QTY(P)</t>
  </si>
  <si>
    <t>LESS PROV AMOUNT</t>
  </si>
  <si>
    <t>INV QTY(S)</t>
  </si>
  <si>
    <t>01 - JAN</t>
  </si>
  <si>
    <t>AVG BRENT 01-29 02 - FEB</t>
  </si>
  <si>
    <t>AVG BRENT 01-29 02 - FEB + SERV FEE</t>
  </si>
  <si>
    <t>BL_GROSS_QTY_MTS</t>
  </si>
  <si>
    <t>BL_GROSS_QTY_BBLS</t>
  </si>
  <si>
    <t>BL_NET_QTY_BBLS</t>
  </si>
  <si>
    <t>BL_NET_QTY_MTS</t>
  </si>
  <si>
    <t>OT_NET_QTY_BBLS</t>
  </si>
  <si>
    <t>OT_NET_QTY_MTS</t>
  </si>
  <si>
    <t>2016CT001</t>
  </si>
  <si>
    <t>MONTH</t>
  </si>
  <si>
    <t>VSL</t>
  </si>
  <si>
    <t>LP</t>
  </si>
  <si>
    <t>CT QTY</t>
  </si>
  <si>
    <t>TOLERANCE</t>
  </si>
  <si>
    <t>DATES TERM</t>
  </si>
  <si>
    <t>CT DATES</t>
  </si>
  <si>
    <t>INSP LP SHARING</t>
  </si>
  <si>
    <t>AGT LP</t>
  </si>
  <si>
    <t>AGT LP CATEGORY</t>
  </si>
  <si>
    <t>RCVRS</t>
  </si>
  <si>
    <t>TERMS2</t>
  </si>
  <si>
    <t>DP</t>
  </si>
  <si>
    <t>MIN REQ QTY</t>
  </si>
  <si>
    <t>MAX REQ QTY</t>
  </si>
  <si>
    <t>INSP DP SHARING</t>
  </si>
  <si>
    <t>AGT DP</t>
  </si>
  <si>
    <t>AGT DP CATEGORY</t>
  </si>
  <si>
    <t>XXXXX</t>
  </si>
  <si>
    <t>PREMIUM_P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</si>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</sst>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64" formatCode="0.000%"/>
    <numFmt numFmtId="165" formatCode="0.0000%"/>
    <numFmt numFmtId="166" formatCode="[$-40C]dd\-mmm\-yy;@"/>
    <numFmt numFmtId="167" formatCode="0.00_ ;[Red]\-0.00\ "/>
    <numFmt numFmtId="168" formatCode="#,##0.0000"/>
    <numFmt numFmtId="169" formatCode="#,##0.000"/>
    <numFmt numFmtId="170" formatCode="#,##0.00_ ;\-#,##0.00\ "/>
    <numFmt numFmtId="171" formatCode="#,##0.00_ ;[Red]\-#,##0.00\ "/>
    <numFmt numFmtId="172" formatCode="0.0000"/>
    <numFmt numFmtId="173" formatCode="[$USD]\ #,##0.00;\-[$USD]\ #,##0.00"/>
    <numFmt numFmtId="174" formatCode="[$USD]\ #,##0.00;[Red]\-[$USD]\ #,##0.00"/>
    <numFmt numFmtId="175" formatCode="[$USD]\ #,##0.00"/>
    <numFmt numFmtId="176" formatCode="[$USD]\ #,##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3333FF"/>
      <name val="Times New Roman"/>
      <family val="1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3333FF"/>
      <name val="Times New Roman"/>
      <family val="1"/>
    </font>
    <font>
      <b/>
      <sz val="10"/>
      <color rgb="FF00B05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4" fillId="7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5" fontId="4" fillId="0" borderId="0" xfId="0" applyNumberFormat="1" applyFont="1" applyAlignment="1">
      <alignment vertical="center" wrapText="1"/>
    </xf>
    <xf numFmtId="43" fontId="4" fillId="0" borderId="0" xfId="1" applyFont="1" applyAlignment="1">
      <alignment vertical="center" wrapText="1"/>
    </xf>
    <xf numFmtId="167" fontId="4" fillId="0" borderId="0" xfId="0" applyNumberFormat="1" applyFont="1" applyAlignment="1">
      <alignment vertical="center" wrapText="1"/>
    </xf>
    <xf numFmtId="171" fontId="4" fillId="0" borderId="0" xfId="1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15" fontId="7" fillId="0" borderId="1" xfId="0" applyNumberFormat="1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7" fontId="7" fillId="5" borderId="1" xfId="0" applyNumberFormat="1" applyFont="1" applyFill="1" applyBorder="1" applyAlignment="1">
      <alignment horizontal="center" vertical="center" wrapText="1"/>
    </xf>
    <xf numFmtId="17" fontId="7" fillId="5" borderId="1" xfId="0" applyNumberFormat="1" applyFont="1" applyFill="1" applyBorder="1" applyAlignment="1">
      <alignment horizontal="center" vertical="center" wrapText="1"/>
    </xf>
    <xf numFmtId="15" fontId="7" fillId="5" borderId="1" xfId="0" applyNumberFormat="1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169" fontId="7" fillId="5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17" fontId="7" fillId="3" borderId="1" xfId="0" applyNumberFormat="1" applyFont="1" applyFill="1" applyBorder="1" applyAlignment="1">
      <alignment horizontal="center" vertical="center" wrapText="1"/>
    </xf>
    <xf numFmtId="15" fontId="7" fillId="3" borderId="1" xfId="0" applyNumberFormat="1" applyFont="1" applyFill="1" applyBorder="1" applyAlignment="1">
      <alignment horizontal="center" vertical="center" wrapText="1"/>
    </xf>
    <xf numFmtId="168" fontId="7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169" fontId="7" fillId="2" borderId="1" xfId="0" applyNumberFormat="1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center" vertical="center" wrapText="1"/>
    </xf>
    <xf numFmtId="172" fontId="7" fillId="2" borderId="1" xfId="1" applyNumberFormat="1" applyFont="1" applyFill="1" applyBorder="1" applyAlignment="1">
      <alignment horizontal="center" vertical="center" wrapText="1"/>
    </xf>
    <xf numFmtId="171" fontId="7" fillId="6" borderId="1" xfId="1" applyNumberFormat="1" applyFont="1" applyFill="1" applyBorder="1" applyAlignment="1">
      <alignment horizontal="center" vertical="center" wrapText="1"/>
    </xf>
    <xf numFmtId="43" fontId="7" fillId="4" borderId="1" xfId="1" applyFont="1" applyFill="1" applyBorder="1" applyAlignment="1">
      <alignment horizontal="center" vertical="center" wrapText="1"/>
    </xf>
    <xf numFmtId="15" fontId="4" fillId="7" borderId="2" xfId="0" applyNumberFormat="1" applyFont="1" applyFill="1" applyBorder="1" applyAlignment="1">
      <alignment vertical="center" wrapText="1"/>
    </xf>
    <xf numFmtId="17" fontId="4" fillId="5" borderId="2" xfId="0" applyNumberFormat="1" applyFont="1" applyFill="1" applyBorder="1" applyAlignment="1">
      <alignment horizontal="center" vertical="center" wrapText="1"/>
    </xf>
    <xf numFmtId="4" fontId="4" fillId="5" borderId="2" xfId="0" applyNumberFormat="1" applyFont="1" applyFill="1" applyBorder="1" applyAlignment="1">
      <alignment vertical="center" wrapText="1"/>
    </xf>
    <xf numFmtId="169" fontId="4" fillId="5" borderId="2" xfId="0" applyNumberFormat="1" applyFont="1" applyFill="1" applyBorder="1" applyAlignment="1">
      <alignment vertical="center" wrapText="1"/>
    </xf>
    <xf numFmtId="167" fontId="4" fillId="0" borderId="0" xfId="0" applyNumberFormat="1" applyFont="1" applyAlignment="1">
      <alignment horizontal="center" vertical="center" wrapText="1"/>
    </xf>
    <xf numFmtId="17" fontId="4" fillId="0" borderId="0" xfId="0" applyNumberFormat="1" applyFont="1" applyAlignment="1">
      <alignment horizontal="center" vertical="center" wrapText="1"/>
    </xf>
    <xf numFmtId="15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vertical="center" wrapText="1"/>
    </xf>
    <xf numFmtId="43" fontId="4" fillId="0" borderId="0" xfId="1" applyFont="1" applyAlignment="1">
      <alignment horizontal="center" vertical="center" wrapText="1"/>
    </xf>
    <xf numFmtId="172" fontId="4" fillId="0" borderId="0" xfId="1" applyNumberFormat="1" applyFont="1" applyAlignment="1">
      <alignment horizontal="center" vertical="center" wrapText="1"/>
    </xf>
    <xf numFmtId="166" fontId="4" fillId="0" borderId="0" xfId="0" applyNumberFormat="1" applyFont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17" fontId="4" fillId="7" borderId="2" xfId="0" applyNumberFormat="1" applyFont="1" applyFill="1" applyBorder="1" applyAlignment="1">
      <alignment horizontal="center" vertical="center" wrapText="1"/>
    </xf>
    <xf numFmtId="170" fontId="4" fillId="7" borderId="2" xfId="1" applyNumberFormat="1" applyFont="1" applyFill="1" applyBorder="1" applyAlignment="1">
      <alignment vertical="center" wrapText="1"/>
    </xf>
    <xf numFmtId="165" fontId="4" fillId="7" borderId="2" xfId="0" applyNumberFormat="1" applyFont="1" applyFill="1" applyBorder="1" applyAlignment="1">
      <alignment vertical="center" wrapText="1"/>
    </xf>
    <xf numFmtId="171" fontId="4" fillId="5" borderId="2" xfId="0" applyNumberFormat="1" applyFont="1" applyFill="1" applyBorder="1" applyAlignment="1">
      <alignment horizontal="center" vertical="center" wrapText="1"/>
    </xf>
    <xf numFmtId="171" fontId="7" fillId="5" borderId="1" xfId="0" applyNumberFormat="1" applyFont="1" applyFill="1" applyBorder="1" applyAlignment="1">
      <alignment horizontal="center" vertical="center" wrapText="1"/>
    </xf>
    <xf numFmtId="171" fontId="4" fillId="0" borderId="0" xfId="0" applyNumberFormat="1" applyFont="1" applyAlignment="1">
      <alignment horizontal="center" vertical="center" wrapText="1"/>
    </xf>
    <xf numFmtId="4" fontId="4" fillId="0" borderId="0" xfId="1" applyNumberFormat="1" applyFont="1" applyAlignment="1">
      <alignment vertical="center" wrapText="1"/>
    </xf>
    <xf numFmtId="4" fontId="7" fillId="0" borderId="1" xfId="1" applyNumberFormat="1" applyFont="1" applyBorder="1" applyAlignment="1">
      <alignment horizontal="center" vertical="center" wrapText="1"/>
    </xf>
    <xf numFmtId="4" fontId="4" fillId="7" borderId="2" xfId="1" applyNumberFormat="1" applyFont="1" applyFill="1" applyBorder="1" applyAlignment="1">
      <alignment vertical="center" wrapText="1"/>
    </xf>
    <xf numFmtId="4" fontId="7" fillId="4" borderId="1" xfId="1" applyNumberFormat="1" applyFont="1" applyFill="1" applyBorder="1" applyAlignment="1">
      <alignment horizontal="center" vertical="center" wrapText="1"/>
    </xf>
    <xf numFmtId="40" fontId="7" fillId="4" borderId="1" xfId="1" applyNumberFormat="1" applyFont="1" applyFill="1" applyBorder="1" applyAlignment="1">
      <alignment horizontal="center" vertical="center" wrapText="1"/>
    </xf>
    <xf numFmtId="40" fontId="7" fillId="4" borderId="2" xfId="1" applyNumberFormat="1" applyFont="1" applyFill="1" applyBorder="1" applyAlignment="1">
      <alignment horizontal="center" vertical="center" wrapText="1"/>
    </xf>
    <xf numFmtId="40" fontId="4" fillId="0" borderId="0" xfId="0" applyNumberFormat="1" applyFont="1" applyAlignment="1">
      <alignment vertical="center" wrapText="1"/>
    </xf>
    <xf numFmtId="174" fontId="4" fillId="0" borderId="0" xfId="0" applyNumberFormat="1" applyFont="1" applyAlignment="1">
      <alignment vertical="center" wrapText="1"/>
    </xf>
    <xf numFmtId="174" fontId="7" fillId="4" borderId="1" xfId="1" applyNumberFormat="1" applyFont="1" applyFill="1" applyBorder="1" applyAlignment="1">
      <alignment horizontal="center" vertical="center" wrapText="1"/>
    </xf>
    <xf numFmtId="175" fontId="4" fillId="3" borderId="1" xfId="0" applyNumberFormat="1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vertical="center" wrapText="1"/>
    </xf>
    <xf numFmtId="176" fontId="4" fillId="8" borderId="2" xfId="0" applyNumberFormat="1" applyFont="1" applyFill="1" applyBorder="1" applyAlignment="1">
      <alignment vertical="center" wrapText="1"/>
    </xf>
    <xf numFmtId="15" fontId="4" fillId="7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17" fontId="5" fillId="0" borderId="0" xfId="0" applyNumberFormat="1" applyFont="1" applyBorder="1" applyAlignment="1" applyProtection="1">
      <alignment horizontal="center" vertical="center" wrapText="1"/>
    </xf>
    <xf numFmtId="9" fontId="5" fillId="0" borderId="0" xfId="2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 wrapText="1"/>
    </xf>
    <xf numFmtId="15" fontId="5" fillId="0" borderId="0" xfId="0" applyNumberFormat="1" applyFont="1" applyBorder="1" applyAlignment="1" applyProtection="1">
      <alignment vertical="center" wrapText="1"/>
    </xf>
    <xf numFmtId="9" fontId="5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4" fontId="6" fillId="0" borderId="0" xfId="1" applyNumberFormat="1" applyFont="1" applyBorder="1" applyAlignment="1" applyProtection="1">
      <alignment horizontal="center" vertical="center" wrapText="1"/>
    </xf>
    <xf numFmtId="164" fontId="5" fillId="0" borderId="0" xfId="1" applyNumberFormat="1" applyFont="1" applyBorder="1" applyAlignment="1" applyProtection="1">
      <alignment horizontal="center" vertical="center" wrapText="1"/>
    </xf>
    <xf numFmtId="0" fontId="5" fillId="0" borderId="0" xfId="0" applyNumberFormat="1" applyFont="1" applyBorder="1" applyAlignment="1" applyProtection="1">
      <alignment horizontal="center" vertical="center" wrapText="1"/>
    </xf>
    <xf numFmtId="15" fontId="5" fillId="0" borderId="0" xfId="0" applyNumberFormat="1" applyFont="1" applyBorder="1" applyAlignment="1" applyProtection="1">
      <alignment horizontal="center" vertical="center" wrapText="1"/>
    </xf>
    <xf numFmtId="4" fontId="5" fillId="0" borderId="0" xfId="1" applyNumberFormat="1" applyFont="1" applyBorder="1" applyAlignment="1" applyProtection="1">
      <alignment horizontal="center" vertical="center" wrapText="1"/>
    </xf>
    <xf numFmtId="175" fontId="7" fillId="5" borderId="1" xfId="0" applyNumberFormat="1" applyFont="1" applyFill="1" applyBorder="1" applyAlignment="1">
      <alignment horizontal="center" vertical="center" wrapText="1"/>
    </xf>
    <xf numFmtId="175" fontId="7" fillId="5" borderId="1" xfId="1" applyNumberFormat="1" applyFont="1" applyFill="1" applyBorder="1" applyAlignment="1">
      <alignment horizontal="center" vertical="center" wrapText="1"/>
    </xf>
    <xf numFmtId="175" fontId="4" fillId="5" borderId="2" xfId="0" applyNumberFormat="1" applyFont="1" applyFill="1" applyBorder="1" applyAlignment="1">
      <alignment vertical="center" wrapText="1"/>
    </xf>
    <xf numFmtId="175" fontId="4" fillId="5" borderId="2" xfId="1" applyNumberFormat="1" applyFont="1" applyFill="1" applyBorder="1" applyAlignment="1">
      <alignment vertical="center" wrapText="1"/>
    </xf>
    <xf numFmtId="175" fontId="4" fillId="0" borderId="0" xfId="0" applyNumberFormat="1" applyFont="1" applyAlignment="1">
      <alignment vertical="center" wrapText="1"/>
    </xf>
    <xf numFmtId="175" fontId="4" fillId="0" borderId="0" xfId="1" applyNumberFormat="1" applyFont="1" applyAlignment="1">
      <alignment vertical="center" wrapText="1"/>
    </xf>
    <xf numFmtId="175" fontId="7" fillId="2" borderId="1" xfId="1" applyNumberFormat="1" applyFont="1" applyFill="1" applyBorder="1" applyAlignment="1">
      <alignment horizontal="center" vertical="center" wrapText="1"/>
    </xf>
    <xf numFmtId="175" fontId="4" fillId="0" borderId="0" xfId="1" applyNumberFormat="1" applyFont="1" applyAlignment="1">
      <alignment horizontal="center" vertical="center" wrapText="1"/>
    </xf>
    <xf numFmtId="175" fontId="4" fillId="5" borderId="2" xfId="0" applyNumberFormat="1" applyFont="1" applyFill="1" applyBorder="1" applyAlignment="1">
      <alignment horizontal="center" vertical="center" wrapText="1"/>
    </xf>
    <xf numFmtId="175" fontId="4" fillId="0" borderId="0" xfId="0" applyNumberFormat="1" applyFont="1" applyAlignment="1">
      <alignment horizontal="center" vertical="center" wrapText="1"/>
    </xf>
    <xf numFmtId="171" fontId="8" fillId="6" borderId="2" xfId="1" applyNumberFormat="1" applyFont="1" applyFill="1" applyBorder="1" applyAlignment="1">
      <alignment horizontal="right" vertical="center" wrapText="1"/>
    </xf>
    <xf numFmtId="171" fontId="4" fillId="6" borderId="2" xfId="1" applyNumberFormat="1" applyFont="1" applyFill="1" applyBorder="1" applyAlignment="1">
      <alignment horizontal="right" vertical="center" wrapText="1"/>
    </xf>
    <xf numFmtId="175" fontId="7" fillId="3" borderId="1" xfId="0" applyNumberFormat="1" applyFont="1" applyFill="1" applyBorder="1" applyAlignment="1">
      <alignment horizontal="center" vertical="center" wrapText="1"/>
    </xf>
    <xf numFmtId="175" fontId="4" fillId="3" borderId="2" xfId="0" applyNumberFormat="1" applyFont="1" applyFill="1" applyBorder="1" applyAlignment="1">
      <alignment horizontal="center" vertical="center" wrapText="1"/>
    </xf>
    <xf numFmtId="174" fontId="7" fillId="3" borderId="1" xfId="0" applyNumberFormat="1" applyFont="1" applyFill="1" applyBorder="1" applyAlignment="1">
      <alignment horizontal="center" vertical="center" wrapText="1"/>
    </xf>
    <xf numFmtId="174" fontId="4" fillId="3" borderId="2" xfId="0" applyNumberFormat="1" applyFont="1" applyFill="1" applyBorder="1" applyAlignment="1">
      <alignment horizontal="center" vertical="center" wrapText="1"/>
    </xf>
    <xf numFmtId="174" fontId="4" fillId="0" borderId="0" xfId="0" applyNumberFormat="1" applyFont="1" applyAlignment="1">
      <alignment horizontal="center" vertical="center" wrapText="1"/>
    </xf>
    <xf numFmtId="174" fontId="4" fillId="5" borderId="2" xfId="0" applyNumberFormat="1" applyFont="1" applyFill="1" applyBorder="1" applyAlignment="1">
      <alignment horizontal="center" vertical="center" wrapText="1"/>
    </xf>
    <xf numFmtId="43" fontId="7" fillId="4" borderId="2" xfId="1" applyFont="1" applyFill="1" applyBorder="1" applyAlignment="1">
      <alignment horizontal="center" vertical="center" wrapText="1"/>
    </xf>
    <xf numFmtId="173" fontId="7" fillId="4" borderId="2" xfId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0" fontId="7" fillId="4" borderId="2" xfId="1" applyNumberFormat="1" applyFont="1" applyFill="1" applyBorder="1" applyAlignment="1">
      <alignment horizontal="center" vertical="center" wrapText="1"/>
    </xf>
    <xf numFmtId="4" fontId="7" fillId="4" borderId="2" xfId="1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68" fontId="4" fillId="3" borderId="2" xfId="0" applyNumberFormat="1" applyFont="1" applyFill="1" applyBorder="1" applyAlignment="1">
      <alignment horizontal="center" vertical="center" wrapText="1"/>
    </xf>
    <xf numFmtId="175" fontId="4" fillId="2" borderId="2" xfId="1" applyNumberFormat="1" applyFont="1" applyFill="1" applyBorder="1" applyAlignment="1">
      <alignment horizontal="center" vertical="center" wrapText="1"/>
    </xf>
    <xf numFmtId="172" fontId="4" fillId="2" borderId="2" xfId="1" applyNumberFormat="1" applyFont="1" applyFill="1" applyBorder="1" applyAlignment="1">
      <alignment horizontal="center" vertical="center" wrapText="1"/>
    </xf>
    <xf numFmtId="15" fontId="4" fillId="3" borderId="2" xfId="0" applyNumberFormat="1" applyFont="1" applyFill="1" applyBorder="1" applyAlignment="1">
      <alignment horizontal="center" vertical="center" wrapText="1"/>
    </xf>
    <xf numFmtId="43" fontId="4" fillId="2" borderId="2" xfId="1" applyFont="1" applyFill="1" applyBorder="1" applyAlignment="1">
      <alignment horizontal="center" vertical="center" wrapText="1"/>
    </xf>
    <xf numFmtId="17" fontId="4" fillId="7" borderId="2" xfId="0" applyNumberFormat="1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15" fontId="4" fillId="5" borderId="2" xfId="0" applyNumberFormat="1" applyFont="1" applyFill="1" applyBorder="1" applyAlignment="1">
      <alignment horizontal="center" vertical="center" wrapText="1"/>
    </xf>
    <xf numFmtId="15" fontId="4" fillId="7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4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168" fontId="4" fillId="5" borderId="2" xfId="0" applyNumberFormat="1" applyFont="1" applyFill="1" applyBorder="1" applyAlignment="1">
      <alignment horizontal="center" vertical="center" wrapText="1"/>
    </xf>
    <xf numFmtId="167" fontId="4" fillId="3" borderId="2" xfId="0" applyNumberFormat="1" applyFont="1" applyFill="1" applyBorder="1" applyAlignment="1">
      <alignment horizontal="center" vertical="center" wrapText="1"/>
    </xf>
    <xf numFmtId="171" fontId="4" fillId="3" borderId="2" xfId="0" applyNumberFormat="1" applyFont="1" applyFill="1" applyBorder="1" applyAlignment="1">
      <alignment horizontal="center" vertical="center" wrapText="1"/>
    </xf>
    <xf numFmtId="17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174" fontId="7" fillId="4" borderId="2" xfId="1" applyNumberFormat="1" applyFont="1" applyFill="1" applyBorder="1" applyAlignment="1">
      <alignment horizontal="center" vertical="center" wrapText="1"/>
    </xf>
    <xf numFmtId="175" fontId="4" fillId="3" borderId="2" xfId="0" applyNumberFormat="1" applyFont="1" applyFill="1" applyBorder="1" applyAlignment="1">
      <alignment horizontal="center" vertical="center" wrapText="1"/>
    </xf>
    <xf numFmtId="169" fontId="4" fillId="2" borderId="2" xfId="0" applyNumberFormat="1" applyFont="1" applyFill="1" applyBorder="1" applyAlignment="1">
      <alignment horizontal="center" vertical="center" wrapText="1"/>
    </xf>
    <xf numFmtId="167" fontId="4" fillId="5" borderId="2" xfId="0" applyNumberFormat="1" applyFont="1" applyFill="1" applyBorder="1" applyAlignment="1">
      <alignment horizontal="center" vertical="center" wrapText="1"/>
    </xf>
    <xf numFmtId="165" fontId="4" fillId="7" borderId="2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Border="1" applyAlignment="1" applyProtection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4" fillId="7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15" fontId="2" fillId="0" borderId="0" xfId="0" applyNumberFormat="1" applyFont="1" applyBorder="1" applyAlignment="1" applyProtection="1">
      <alignment horizontal="center" vertical="center" wrapText="1"/>
    </xf>
    <xf numFmtId="4" fontId="2" fillId="0" borderId="0" xfId="1" applyNumberFormat="1" applyFont="1" applyBorder="1" applyAlignment="1" applyProtection="1">
      <alignment horizontal="center" vertical="center" wrapText="1"/>
    </xf>
    <xf numFmtId="164" fontId="2" fillId="0" borderId="0" xfId="1" applyNumberFormat="1" applyFont="1" applyBorder="1" applyAlignment="1" applyProtection="1">
      <alignment horizontal="center" vertical="center" wrapText="1"/>
    </xf>
    <xf numFmtId="17" fontId="3" fillId="0" borderId="0" xfId="0" applyNumberFormat="1" applyFont="1" applyBorder="1" applyAlignment="1" applyProtection="1">
      <alignment horizontal="center" vertical="center" wrapText="1"/>
    </xf>
    <xf numFmtId="0" fontId="3" fillId="0" borderId="0" xfId="0" applyNumberFormat="1" applyFont="1" applyBorder="1" applyAlignment="1" applyProtection="1">
      <alignment horizontal="center" vertical="center" wrapText="1"/>
    </xf>
    <xf numFmtId="165" fontId="3" fillId="0" borderId="0" xfId="2" applyNumberFormat="1" applyFont="1" applyBorder="1" applyAlignment="1" applyProtection="1">
      <alignment horizontal="center" vertical="center" wrapText="1"/>
    </xf>
    <xf numFmtId="170" fontId="3" fillId="0" borderId="0" xfId="1" applyNumberFormat="1" applyFont="1" applyBorder="1" applyAlignment="1" applyProtection="1">
      <alignment horizontal="center" vertical="center" wrapText="1"/>
    </xf>
    <xf numFmtId="9" fontId="3" fillId="0" borderId="0" xfId="0" quotePrefix="1" applyNumberFormat="1" applyFont="1" applyBorder="1" applyAlignment="1" applyProtection="1">
      <alignment horizontal="center" vertical="center" wrapText="1"/>
    </xf>
    <xf numFmtId="43" fontId="3" fillId="0" borderId="0" xfId="1" applyFont="1" applyBorder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horizontal="center" vertical="center" wrapText="1"/>
    </xf>
    <xf numFmtId="4" fontId="3" fillId="0" borderId="0" xfId="0" applyNumberFormat="1" applyFont="1" applyBorder="1" applyAlignment="1" applyProtection="1">
      <alignment horizontal="center" vertical="center" wrapText="1"/>
    </xf>
    <xf numFmtId="49" fontId="3" fillId="0" borderId="0" xfId="1" applyNumberFormat="1" applyFont="1" applyFill="1" applyBorder="1" applyAlignment="1" applyProtection="1">
      <alignment horizontal="center" vertical="center" wrapText="1"/>
    </xf>
    <xf numFmtId="9" fontId="3" fillId="0" borderId="0" xfId="2" applyFont="1" applyBorder="1" applyAlignment="1" applyProtection="1">
      <alignment horizontal="center" vertical="center" wrapText="1"/>
    </xf>
    <xf numFmtId="15" fontId="3" fillId="0" borderId="0" xfId="0" applyNumberFormat="1" applyFont="1" applyBorder="1" applyAlignment="1" applyProtection="1">
      <alignment horizontal="center" vertical="center" wrapText="1"/>
    </xf>
    <xf numFmtId="4" fontId="3" fillId="0" borderId="0" xfId="1" applyNumberFormat="1" applyFont="1" applyBorder="1" applyAlignment="1" applyProtection="1">
      <alignment horizontal="center" vertical="center" wrapText="1"/>
    </xf>
    <xf numFmtId="164" fontId="3" fillId="0" borderId="0" xfId="1" applyNumberFormat="1" applyFont="1" applyBorder="1" applyAlignment="1" applyProtection="1">
      <alignment horizontal="center" vertical="center" wrapText="1"/>
    </xf>
    <xf numFmtId="16" fontId="3" fillId="0" borderId="0" xfId="0" applyNumberFormat="1" applyFont="1" applyBorder="1" applyAlignment="1" applyProtection="1">
      <alignment horizontal="center" vertical="center" wrapText="1"/>
    </xf>
    <xf numFmtId="169" fontId="3" fillId="0" borderId="0" xfId="1" applyNumberFormat="1" applyFont="1" applyBorder="1" applyAlignment="1" applyProtection="1">
      <alignment horizontal="center" vertical="center" wrapText="1"/>
    </xf>
    <xf numFmtId="0" fontId="2" fillId="0" borderId="3" xfId="0" applyNumberFormat="1" applyFont="1" applyBorder="1" applyAlignment="1" applyProtection="1">
      <alignment horizontal="center" vertical="center" wrapText="1"/>
      <protection locked="0"/>
    </xf>
    <xf numFmtId="17" fontId="2" fillId="0" borderId="3" xfId="0" applyNumberFormat="1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9" fontId="2" fillId="0" borderId="4" xfId="2" applyFont="1" applyBorder="1" applyAlignment="1" applyProtection="1">
      <alignment horizontal="center" vertical="center" wrapText="1"/>
    </xf>
    <xf numFmtId="17" fontId="2" fillId="0" borderId="4" xfId="0" applyNumberFormat="1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9" fontId="2" fillId="0" borderId="4" xfId="0" applyNumberFormat="1" applyFont="1" applyBorder="1" applyAlignment="1" applyProtection="1">
      <alignment horizontal="center" vertical="center" wrapText="1"/>
    </xf>
    <xf numFmtId="0" fontId="2" fillId="0" borderId="4" xfId="0" applyNumberFormat="1" applyFont="1" applyBorder="1" applyAlignment="1" applyProtection="1">
      <alignment horizontal="center" vertical="center" wrapText="1" shrinkToFit="1"/>
    </xf>
    <xf numFmtId="49" fontId="2" fillId="0" borderId="6" xfId="0" applyNumberFormat="1" applyFont="1" applyBorder="1" applyAlignment="1" applyProtection="1">
      <alignment horizontal="center" vertical="center" wrapText="1"/>
    </xf>
    <xf numFmtId="0" fontId="2" fillId="0" borderId="4" xfId="0" applyNumberFormat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180"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b/>
        <i val="0"/>
        <color rgb="FF3333FF"/>
      </font>
    </dxf>
    <dxf>
      <font>
        <b/>
        <i val="0"/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b/>
        <i val="0"/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color auto="1"/>
      </font>
    </dxf>
    <dxf>
      <font>
        <color rgb="FFFF0000"/>
      </font>
    </dxf>
    <dxf>
      <font>
        <color rgb="FF3333FF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0.000%"/>
      <fill>
        <patternFill patternType="solid">
          <fgColor indexed="8"/>
          <bgColor indexed="9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" formatCode="dd\-mmm\-yy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" formatCode="dd\-mmm\-yy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outline val="0"/>
        <shadow val="0"/>
        <u val="none"/>
        <vertAlign val="baseline"/>
        <color auto="1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3" formatCode="0%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3" formatCode="0%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#,##0.00_ ;\-#,##0.00\ 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0.0000%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2" formatCode="mmm\-yy"/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alignment horizontal="center" vertical="center" textRotation="0" wrapText="1" indent="0" justifyLastLine="0" shrinkToFit="0" readingOrder="0"/>
      <protection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color auto="1"/>
      </font>
      <alignment vertical="center" textRotation="0" wrapText="1" justifyLastLine="0" readingOrder="0"/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3333FF"/>
      <color rgb="FFF68426"/>
      <color rgb="FFFF9900"/>
      <color rgb="FF99FFCC"/>
      <color rgb="FFFFFFCC"/>
      <color rgb="FFFF00FF"/>
      <color rgb="FFC0C0C0"/>
      <color rgb="FF66FFFF"/>
      <color rgb="FF00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GENERAL%20LIST%20(VSL%20+%20CIE)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BRENT%20DTD%20+%20URALS%20(MED)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OSP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WS%202016%20(for%20pricing%20only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INSP%20+%20AGT%20201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6\elenalouroutziati_document\DEMURRAGE%20+%20OTHER%20CLAIMS\2016\CLAIMS%20LOG%20(DEM+%20OTHER)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</sheetNames>
    <definedNames>
      <definedName name="AGENTS" refersTo="='LISTS'!$R$2:$R$75"/>
      <definedName name="CIE" refersTo="='LISTS'!$A$2:$A$81"/>
      <definedName name="GRADE" refersTo="='LISTS'!$B$2:$B$77"/>
      <definedName name="INCOTERMS" refersTo="='LISTS'!$F$2:$F$12"/>
      <definedName name="INS_RATE" refersTo="='LISTS'!$J$2:$J$7"/>
      <definedName name="INSP_COST" refersTo="='LISTS'!$N$2:$N$7"/>
      <definedName name="INSPECTORS" refersTo="='LISTS'!$M$2:$M$21"/>
      <definedName name="INV_QTY" refersTo="='LISTS'!$P$2:$P$6"/>
      <definedName name="LC" refersTo="='LISTS'!$W$2:$W$7"/>
      <definedName name="LP" refersTo="#REF!"/>
      <definedName name="OPS"/>
      <definedName name="PMT_TERMS" refersTo="='LISTS'!$O$2:$O$8"/>
      <definedName name="PORTS" refersTo="='LISTS'!$C$2:$C$123"/>
      <definedName name="PRGMONTH" refersTo="='LISTS'!$H$2:$H$13"/>
      <definedName name="PRICE_TERMS" refersTo="='LISTS'!$Q$2:$Q$1315"/>
      <definedName name="TERMDATE" refersTo="='LISTS'!$L$2:$L$5"/>
      <definedName name="TOLERANCE" refersTo="='LISTS'!$K$2:$K$4"/>
      <definedName name="VESSEL" refersTo="='LISTS'!$D$4:$D$1125"/>
    </definedNames>
    <sheetDataSet>
      <sheetData sheetId="0">
        <row r="1">
          <cell r="C1" t="str">
            <v>PORT</v>
          </cell>
          <cell r="D1" t="str">
            <v>Vessels_All</v>
          </cell>
          <cell r="E1" t="str">
            <v>FUNCTION</v>
          </cell>
          <cell r="F1" t="str">
            <v>INCOTERM</v>
          </cell>
          <cell r="G1" t="str">
            <v>PORT OF DEM</v>
          </cell>
          <cell r="H1" t="str">
            <v>MONTH OF PROGRAM</v>
          </cell>
          <cell r="I1" t="str">
            <v>OPERATOR</v>
          </cell>
          <cell r="J1" t="str">
            <v>INS RATE</v>
          </cell>
          <cell r="K1" t="str">
            <v>TOLERANCE</v>
          </cell>
          <cell r="L1" t="str">
            <v>LDG/DEL</v>
          </cell>
          <cell r="M1" t="str">
            <v>INSPECTORS</v>
          </cell>
          <cell r="N1" t="str">
            <v>INSP COST</v>
          </cell>
          <cell r="O1" t="str">
            <v>PAYMENT TERMS</v>
          </cell>
          <cell r="P1" t="str">
            <v>INVOICING QTY (INVQTY)</v>
          </cell>
          <cell r="Q1" t="str">
            <v>PRICING</v>
          </cell>
          <cell r="R1" t="str">
            <v>Agency</v>
          </cell>
          <cell r="S1" t="str">
            <v>DEM</v>
          </cell>
          <cell r="T1" t="str">
            <v>CTR DATE</v>
          </cell>
          <cell r="U1" t="str">
            <v>DEM PORT</v>
          </cell>
          <cell r="V1" t="str">
            <v>CLAIMS</v>
          </cell>
          <cell r="W1" t="str">
            <v>L/C</v>
          </cell>
          <cell r="X1" t="str">
            <v>DEM STATUS</v>
          </cell>
          <cell r="Y1" t="str">
            <v>PORT COUNTRY</v>
          </cell>
        </row>
        <row r="2">
          <cell r="A2" t="str">
            <v>ARCADIA SHIPMANAGEMENT</v>
          </cell>
          <cell r="B2" t="str">
            <v>AGBAMI</v>
          </cell>
          <cell r="C2" t="str">
            <v>ABUKIR (EGYPT)</v>
          </cell>
          <cell r="D2" t="str">
            <v>ABDUL B</v>
          </cell>
          <cell r="E2" t="str">
            <v>OWNERS</v>
          </cell>
          <cell r="F2" t="str">
            <v>FOB</v>
          </cell>
          <cell r="G2" t="str">
            <v>LOADPORT</v>
          </cell>
          <cell r="H2" t="str">
            <v>01 - JAN</v>
          </cell>
          <cell r="I2" t="str">
            <v>Haris</v>
          </cell>
          <cell r="J2">
            <v>2.8200000000000002E-4</v>
          </cell>
          <cell r="K2">
            <v>0.05</v>
          </cell>
          <cell r="L2" t="str">
            <v>LDG</v>
          </cell>
          <cell r="M2" t="str">
            <v>ACACUS</v>
          </cell>
          <cell r="N2">
            <v>0.5</v>
          </cell>
          <cell r="O2" t="str">
            <v>30 days from NOR at D/P</v>
          </cell>
          <cell r="P2" t="str">
            <v>NET BL</v>
          </cell>
          <cell r="Q2" t="str">
            <v>3 QTES AFTER BL + SULPHUR DESCALATION</v>
          </cell>
          <cell r="R2" t="str">
            <v>AGENA TRAMP (OA)</v>
          </cell>
          <cell r="S2" t="str">
            <v>CLAIM AS SENT TO RECEIVERS</v>
          </cell>
          <cell r="T2" t="str">
            <v>CONSISTENT WITH LDG DATES</v>
          </cell>
          <cell r="U2" t="str">
            <v>LOADPORT</v>
          </cell>
          <cell r="V2" t="str">
            <v>API CLAIM</v>
          </cell>
          <cell r="W2" t="str">
            <v>DOC</v>
          </cell>
          <cell r="X2" t="str">
            <v>AGREEMENT RCVD</v>
          </cell>
          <cell r="Y2" t="str">
            <v>EGYPT</v>
          </cell>
        </row>
        <row r="3">
          <cell r="A3" t="str">
            <v>AMILLY MARITIME CO. LTD</v>
          </cell>
          <cell r="B3" t="str">
            <v>AKPO</v>
          </cell>
          <cell r="C3" t="str">
            <v>AGBAMI (NIGERIA)</v>
          </cell>
          <cell r="D3" t="str">
            <v>ABSHERON</v>
          </cell>
          <cell r="E3" t="str">
            <v>SUPPLIERS</v>
          </cell>
          <cell r="F3" t="str">
            <v>CFR</v>
          </cell>
          <cell r="G3" t="str">
            <v>DISPORT</v>
          </cell>
          <cell r="H3" t="str">
            <v>02 - FEB</v>
          </cell>
          <cell r="I3" t="str">
            <v>Antonis</v>
          </cell>
          <cell r="J3">
            <v>2.3499999999999999E-4</v>
          </cell>
          <cell r="K3">
            <v>0.1</v>
          </cell>
          <cell r="L3" t="str">
            <v>DEL</v>
          </cell>
          <cell r="M3" t="str">
            <v>ICS</v>
          </cell>
          <cell r="N3">
            <v>1</v>
          </cell>
          <cell r="O3" t="str">
            <v>30 days after B/L</v>
          </cell>
          <cell r="P3" t="str">
            <v>NET OUTTURN</v>
          </cell>
          <cell r="Q3" t="str">
            <v xml:space="preserve">3 QTES AFTER BL + SULPHUR DESCALATION - FRT DIFFERENTIAL OF 0.06 </v>
          </cell>
          <cell r="R3" t="str">
            <v>AUG BOLTEN (CA)</v>
          </cell>
          <cell r="S3" t="str">
            <v>CLAIM AS SENT TO SUPPLIERS</v>
          </cell>
          <cell r="T3" t="str">
            <v>CONTRACTUAL DEL DATES</v>
          </cell>
          <cell r="U3" t="str">
            <v>DISPORT</v>
          </cell>
          <cell r="V3" t="str">
            <v>BUNKERS CONSUMED</v>
          </cell>
          <cell r="W3" t="str">
            <v>STD BY</v>
          </cell>
          <cell r="X3" t="str">
            <v>CLAIM NEVER RCVD</v>
          </cell>
          <cell r="Y3" t="str">
            <v>NIGERIA</v>
          </cell>
        </row>
        <row r="4">
          <cell r="A4" t="str">
            <v>BP</v>
          </cell>
          <cell r="B4" t="str">
            <v>AL WAFA</v>
          </cell>
          <cell r="C4" t="str">
            <v>AKPO FPSO (NIGERIA)</v>
          </cell>
          <cell r="D4" t="str">
            <v>ACHILLEAS</v>
          </cell>
          <cell r="E4" t="str">
            <v>SUPPLIERS/RECEIVERS</v>
          </cell>
          <cell r="F4" t="str">
            <v>DES</v>
          </cell>
          <cell r="H4" t="str">
            <v>04 - APR</v>
          </cell>
          <cell r="I4" t="str">
            <v>Christiana</v>
          </cell>
          <cell r="J4">
            <v>2.6499999999999999E-4</v>
          </cell>
          <cell r="K4" t="str">
            <v>N/A</v>
          </cell>
          <cell r="L4" t="str">
            <v>DEL (CONSISTENT WITH LDG)</v>
          </cell>
          <cell r="M4" t="str">
            <v>INTERTEK</v>
          </cell>
          <cell r="N4" t="str">
            <v>"1/3</v>
          </cell>
          <cell r="O4" t="str">
            <v>30 days from B/L</v>
          </cell>
          <cell r="P4" t="str">
            <v>PRORATED QTY</v>
          </cell>
          <cell r="Q4" t="str">
            <v>3 QTES AFTER BL + SULPHUR DESCALATION - FRT DIFFERENTIAL OF 0.06 + SERV FEE</v>
          </cell>
          <cell r="R4" t="str">
            <v>AUG BOLTEN (OA)</v>
          </cell>
          <cell r="S4" t="str">
            <v>DEMURRAGE SAVINGS</v>
          </cell>
          <cell r="U4" t="str">
            <v>Start discharging</v>
          </cell>
          <cell r="V4" t="str">
            <v>COW</v>
          </cell>
          <cell r="W4" t="str">
            <v>N/A</v>
          </cell>
          <cell r="X4" t="str">
            <v>CLAIM RCVD - IN ORDER</v>
          </cell>
          <cell r="Y4" t="str">
            <v>EGYPT</v>
          </cell>
        </row>
        <row r="5">
          <cell r="A5" t="str">
            <v xml:space="preserve">ANAFI MARINE CORP. </v>
          </cell>
          <cell r="B5" t="str">
            <v>ALVHEIM BLEND</v>
          </cell>
          <cell r="C5" t="str">
            <v>ALEXANDRIA (EGYPT)</v>
          </cell>
          <cell r="D5" t="str">
            <v>ACQUAVIVA</v>
          </cell>
          <cell r="E5" t="str">
            <v>RECEIVERS</v>
          </cell>
          <cell r="F5" t="str">
            <v>CIF</v>
          </cell>
          <cell r="H5" t="str">
            <v>03 - MAR</v>
          </cell>
          <cell r="I5" t="str">
            <v>Tasoulla</v>
          </cell>
          <cell r="J5" t="str">
            <v>N/A</v>
          </cell>
          <cell r="M5" t="str">
            <v>INSPECTORATE</v>
          </cell>
          <cell r="N5" t="str">
            <v>N/A</v>
          </cell>
          <cell r="O5" t="str">
            <v>30 days after COD</v>
          </cell>
          <cell r="P5" t="str">
            <v>EXXON 0.5</v>
          </cell>
          <cell r="Q5" t="str">
            <v>3 QTES AFTER BL + SULPHUR DESCALATION - FRT DIFFERENTIAL OF 0.06+ OT + SERV FEE</v>
          </cell>
          <cell r="R5" t="str">
            <v>AUG BOLTEN (CC)</v>
          </cell>
          <cell r="S5" t="str">
            <v>DETENTION CALC ESTIM</v>
          </cell>
          <cell r="U5" t="str">
            <v>Start loading</v>
          </cell>
          <cell r="V5" t="str">
            <v>CANCELLATION FEE</v>
          </cell>
          <cell r="W5" t="str">
            <v>OPEN ACT</v>
          </cell>
          <cell r="X5" t="str">
            <v>CLAIM RCVD - TB REVIEWED</v>
          </cell>
          <cell r="Y5" t="str">
            <v>GREECE</v>
          </cell>
        </row>
        <row r="6">
          <cell r="A6" t="str">
            <v>BP SHIPPING</v>
          </cell>
          <cell r="B6" t="str">
            <v>ALJURF</v>
          </cell>
          <cell r="C6" t="str">
            <v>AGIO THEODORI (GREECE)</v>
          </cell>
          <cell r="D6" t="str">
            <v>ACS BRIGHT</v>
          </cell>
          <cell r="F6" t="str">
            <v>INTANK TRANSFER</v>
          </cell>
          <cell r="H6" t="str">
            <v>05 - MAY</v>
          </cell>
          <cell r="I6" t="str">
            <v>Alex</v>
          </cell>
          <cell r="M6" t="str">
            <v>INTERTEK - ITS TESTING SERVICES LTD (UK)</v>
          </cell>
          <cell r="N6" t="str">
            <v>"2/3</v>
          </cell>
          <cell r="O6" t="str">
            <v>30 days from COD</v>
          </cell>
          <cell r="P6" t="str">
            <v>95% OF NET BL QTY</v>
          </cell>
          <cell r="Q6" t="str">
            <v>3 QTES AFTER BL + SULPHUR DESCALATION +  FRT LUMPSUM + OT + SERV FEE</v>
          </cell>
          <cell r="R6" t="str">
            <v>AUG BOLTEN (SUPPLIERS)</v>
          </cell>
          <cell r="S6" t="str">
            <v>LAYTIME CALCULATIONS</v>
          </cell>
          <cell r="U6" t="str">
            <v>Completion of loading</v>
          </cell>
          <cell r="V6" t="str">
            <v xml:space="preserve">DEADFREIGHT </v>
          </cell>
          <cell r="X6" t="str">
            <v>CLAIM SENT - AW REPLY</v>
          </cell>
          <cell r="Y6" t="str">
            <v>ALGERIA</v>
          </cell>
        </row>
        <row r="7">
          <cell r="A7" t="str">
            <v>CLARA SPECIAL MARITIME</v>
          </cell>
          <cell r="B7" t="str">
            <v>AMNA</v>
          </cell>
          <cell r="C7" t="str">
            <v>ALGIERS (ALGERIA)</v>
          </cell>
          <cell r="D7" t="str">
            <v>ADAFERA</v>
          </cell>
          <cell r="F7" t="str">
            <v>N/A</v>
          </cell>
          <cell r="H7" t="str">
            <v>06 - JUN</v>
          </cell>
          <cell r="I7" t="str">
            <v>Marie</v>
          </cell>
          <cell r="M7" t="str">
            <v>INTERTEK - AL ETKAN - INTERTEK FUJAIRAH FZC</v>
          </cell>
          <cell r="O7" t="str">
            <v>4 working days after COD</v>
          </cell>
          <cell r="Q7" t="str">
            <v>3 QTES AFTER BL + SULPHUR DESCALATION +  FRT LUMPSUM + SERV FEE</v>
          </cell>
          <cell r="R7" t="str">
            <v>BANCOSTA (CA)</v>
          </cell>
          <cell r="S7" t="str">
            <v>OWNERS CLAIM AS RECEIVED</v>
          </cell>
          <cell r="U7" t="str">
            <v>Completion of discharging</v>
          </cell>
          <cell r="V7" t="str">
            <v>DETENTION</v>
          </cell>
          <cell r="X7" t="str">
            <v>CLAIM TB RCVD</v>
          </cell>
          <cell r="Y7" t="str">
            <v>LIBYA - FARWAH TERMINAL</v>
          </cell>
        </row>
        <row r="8">
          <cell r="A8" t="str">
            <v>CONCORD</v>
          </cell>
          <cell r="B8" t="str">
            <v>AMNA + SIRTICA</v>
          </cell>
          <cell r="C8" t="str">
            <v>ALJURF (LIBYA) - FARWAH TERMINAL</v>
          </cell>
          <cell r="D8" t="str">
            <v>ADAIR</v>
          </cell>
          <cell r="F8" t="str">
            <v>DAP</v>
          </cell>
          <cell r="H8" t="str">
            <v>07 - JUL</v>
          </cell>
          <cell r="M8" t="str">
            <v>INTERTEK ITALIA SPA</v>
          </cell>
          <cell r="O8" t="str">
            <v>90 days from B/L</v>
          </cell>
          <cell r="Q8" t="str">
            <v>3 QTES AFTER BL + SULPHUR DESCALATION + FRT</v>
          </cell>
          <cell r="R8" t="str">
            <v>BANCOSTA (CC)</v>
          </cell>
          <cell r="S8" t="str">
            <v>OWNERS COUNTER CALC</v>
          </cell>
          <cell r="V8" t="str">
            <v>DEVIATION</v>
          </cell>
          <cell r="X8" t="str">
            <v>CLAIM WITHDRAWN - CONFIRM RCVD</v>
          </cell>
          <cell r="Y8" t="str">
            <v>BELGIUM</v>
          </cell>
        </row>
        <row r="9">
          <cell r="A9" t="str">
            <v>DEEP SEA MARINE</v>
          </cell>
          <cell r="B9" t="str">
            <v>ARABIAN LIGHT</v>
          </cell>
          <cell r="C9" t="str">
            <v>ANTWERP (BELGIUM)</v>
          </cell>
          <cell r="D9" t="str">
            <v>ADI II</v>
          </cell>
          <cell r="F9" t="str">
            <v>DAP (BL QTY)</v>
          </cell>
          <cell r="H9" t="str">
            <v>08 - AUG</v>
          </cell>
          <cell r="M9" t="str">
            <v>MARIN SERVICE</v>
          </cell>
          <cell r="Q9" t="str">
            <v>3 QTES AFTER BL + SULPHUR DESCALATION + FRT + OT + SERV FEE</v>
          </cell>
          <cell r="R9" t="str">
            <v>BANCOSTA (OA)</v>
          </cell>
          <cell r="S9" t="str">
            <v>OWNERS REVISED CALC</v>
          </cell>
          <cell r="V9" t="str">
            <v>DEVIATION + DETENTION + BUNKERS CONSUMED</v>
          </cell>
          <cell r="X9" t="str">
            <v>COMMENTS RECEIVED - TB REPLIED</v>
          </cell>
          <cell r="Y9" t="str">
            <v>ALGERIA</v>
          </cell>
        </row>
        <row r="10">
          <cell r="A10" t="str">
            <v>DONAT MARITIME LTD</v>
          </cell>
          <cell r="B10" t="str">
            <v>ASGARD</v>
          </cell>
          <cell r="C10" t="str">
            <v>ARZEW  (ALGERIA)</v>
          </cell>
          <cell r="D10" t="str">
            <v>ADRIATIKI</v>
          </cell>
          <cell r="H10" t="str">
            <v>09 - SEP</v>
          </cell>
          <cell r="M10" t="str">
            <v>N/A</v>
          </cell>
          <cell r="Q10" t="str">
            <v>3 QTES AFTER BL + SULPHUR DESCALATION + FRT + SERV FEE</v>
          </cell>
          <cell r="R10" t="str">
            <v>BANCOSTA (SUPPLIERS)</v>
          </cell>
          <cell r="S10" t="str">
            <v>RECEIVERS COUNTER CALC</v>
          </cell>
          <cell r="V10" t="str">
            <v>EWRI</v>
          </cell>
          <cell r="X10" t="str">
            <v>COMMENTS SENT - AW REPLY</v>
          </cell>
          <cell r="Y10" t="str">
            <v>NORWAY</v>
          </cell>
        </row>
        <row r="11">
          <cell r="A11" t="str">
            <v>ENI</v>
          </cell>
          <cell r="B11" t="str">
            <v>AZERI</v>
          </cell>
          <cell r="C11" t="str">
            <v>ASGARD (NORWAY)</v>
          </cell>
          <cell r="D11" t="str">
            <v>ADVANTAGE ARROW</v>
          </cell>
          <cell r="H11" t="str">
            <v>10 - OCT</v>
          </cell>
          <cell r="M11" t="str">
            <v>PCC</v>
          </cell>
          <cell r="Q11" t="str">
            <v>3 QTES AFTER BL + SULPHUR DESCALATION + FRT DIFF</v>
          </cell>
          <cell r="R11" t="str">
            <v>CAMBIASO RISSO (CA)</v>
          </cell>
          <cell r="S11" t="str">
            <v>SUPPLIERS CLAIM AS RECEIVED</v>
          </cell>
          <cell r="V11" t="str">
            <v>EXTRA SPEED BUNKERS CONSUMED</v>
          </cell>
          <cell r="X11" t="str">
            <v>DEMURRAGE SAVINGS</v>
          </cell>
          <cell r="Y11" t="str">
            <v>ITALY</v>
          </cell>
        </row>
        <row r="12">
          <cell r="D12" t="str">
            <v>ADVANTAGE SPRING</v>
          </cell>
          <cell r="Q12" t="str">
            <v>AVG URALS 01-30 09 - SEP + SULPHUR DESCALATION +  FRT LUMPSUM + OT + SERV FEE</v>
          </cell>
        </row>
        <row r="13">
          <cell r="A13" t="str">
            <v>EURONAV</v>
          </cell>
          <cell r="B13" t="str">
            <v>AZERI LIGHT</v>
          </cell>
          <cell r="C13" t="str">
            <v>AUGUSTA (ITALY)</v>
          </cell>
          <cell r="D13" t="str">
            <v>ADYGEYA</v>
          </cell>
          <cell r="H13" t="str">
            <v>11 - NOV</v>
          </cell>
          <cell r="M13" t="str">
            <v>PSA</v>
          </cell>
          <cell r="Q13" t="str">
            <v>3 QTES AFTER BL + SULPHUR DESCALATION + FRT DIFF + OT + SERV FEE</v>
          </cell>
          <cell r="R13" t="str">
            <v>CAMBIASO RISSO (CC)</v>
          </cell>
          <cell r="S13" t="str">
            <v>SUPPLIERS COUNTER CALC</v>
          </cell>
          <cell r="V13" t="str">
            <v>FREE WATER</v>
          </cell>
          <cell r="X13" t="str">
            <v>ESTIM</v>
          </cell>
          <cell r="Y13" t="str">
            <v>ITALY</v>
          </cell>
        </row>
        <row r="14">
          <cell r="A14" t="str">
            <v>FANTASEA NAVIGATION LTD</v>
          </cell>
          <cell r="B14" t="str">
            <v>BONNY LIGHT</v>
          </cell>
          <cell r="C14" t="str">
            <v>AUGUSTA+STA PANAGIA (ITALY)</v>
          </cell>
          <cell r="D14" t="str">
            <v>AEGEAN ANGEL</v>
          </cell>
          <cell r="H14" t="str">
            <v>12 - DEC</v>
          </cell>
          <cell r="M14" t="str">
            <v>SAYBOLT</v>
          </cell>
          <cell r="Q14" t="str">
            <v>3 QTES AFTER BL + SULPHUR DESCALATION + FRT DIFF + SERV FEE</v>
          </cell>
          <cell r="R14" t="str">
            <v>CAMBIASO RISSO (OA)</v>
          </cell>
          <cell r="S14" t="str">
            <v>TOL CALC AS PER OWNERS CLAIM RCVD</v>
          </cell>
          <cell r="V14" t="str">
            <v>HARBOUR DUES</v>
          </cell>
          <cell r="X14" t="str">
            <v>FINALISED - AW INVOICE</v>
          </cell>
          <cell r="Y14" t="str">
            <v>BAHRAIN</v>
          </cell>
        </row>
        <row r="15">
          <cell r="A15" t="str">
            <v>GLENCORE</v>
          </cell>
          <cell r="B15" t="str">
            <v>BOURI</v>
          </cell>
          <cell r="C15" t="str">
            <v>BAHRAIN (BAHRAIN)</v>
          </cell>
          <cell r="D15" t="str">
            <v>AEGEAN BLUE</v>
          </cell>
          <cell r="M15" t="str">
            <v>SGS ITALY SPA</v>
          </cell>
          <cell r="Q15" t="str">
            <v>3 QTES AFTER BL + SULPHUR DESCALATION + FRT DIFF LUMPSUM</v>
          </cell>
          <cell r="R15" t="str">
            <v>CAMBIASO RISSO (SUPPLIERS)</v>
          </cell>
          <cell r="S15" t="str">
            <v>TOL COUNTER CALC</v>
          </cell>
          <cell r="V15" t="str">
            <v>HEATING</v>
          </cell>
          <cell r="X15" t="str">
            <v>INVOICED</v>
          </cell>
          <cell r="Y15" t="str">
            <v>INDONESIA</v>
          </cell>
        </row>
        <row r="16">
          <cell r="A16" t="str">
            <v>GNMTC</v>
          </cell>
          <cell r="B16" t="str">
            <v>BRASS RIVER</v>
          </cell>
          <cell r="C16" t="str">
            <v>BALIKPAPAN (INDONESIA)</v>
          </cell>
          <cell r="D16" t="str">
            <v>AEGEAN DIGNITY</v>
          </cell>
          <cell r="M16" t="str">
            <v>SGS OIL, GAS AND CHEMICALS (FRANCE)</v>
          </cell>
          <cell r="Q16" t="str">
            <v>3 QTES AFTER BL + SULPHUR DESCALATION + FRT DIFF LUMPSUM + OT + SERV FEE</v>
          </cell>
          <cell r="R16" t="str">
            <v>FCJ (CA)</v>
          </cell>
          <cell r="S16" t="str">
            <v>TOL ESTIMATION OF POTENTIAL OWNERS CLAIM TO SUPPLIERS</v>
          </cell>
          <cell r="V16" t="str">
            <v>OUTTURN LOSS</v>
          </cell>
          <cell r="X16" t="str">
            <v>NIL</v>
          </cell>
          <cell r="Y16" t="str">
            <v>GEORGIA</v>
          </cell>
        </row>
        <row r="17">
          <cell r="A17" t="str">
            <v>HARMONIC C/O BP SHIPPING</v>
          </cell>
          <cell r="B17" t="str">
            <v>BREGA</v>
          </cell>
          <cell r="C17" t="str">
            <v>BATUMI (GEORGIA)</v>
          </cell>
          <cell r="D17" t="str">
            <v>AEGEAN EAGLE</v>
          </cell>
          <cell r="M17" t="str">
            <v>SGS EGYPT LIMITED</v>
          </cell>
          <cell r="Q17" t="str">
            <v>3 QTES AFTER BL + SULPHUR DESCALATION + FRT DIFF LUMPSUM + SERV FEE</v>
          </cell>
          <cell r="R17" t="str">
            <v>FCJ (SUPPLIERS)</v>
          </cell>
          <cell r="S17" t="str">
            <v>TOL PRELIMINARY ESTIMATIONS</v>
          </cell>
          <cell r="V17" t="str">
            <v>OUTTURN LOSS + FREE WATER</v>
          </cell>
          <cell r="X17" t="str">
            <v>PAID</v>
          </cell>
          <cell r="Y17" t="str">
            <v>ALGERIA</v>
          </cell>
        </row>
        <row r="18">
          <cell r="A18" t="str">
            <v>HEMCL</v>
          </cell>
          <cell r="B18" t="str">
            <v>BREGA CONDENSATE</v>
          </cell>
          <cell r="C18" t="str">
            <v>BEJAIA  (ALGERIA)</v>
          </cell>
          <cell r="D18" t="str">
            <v>AEGEAN FAITH</v>
          </cell>
          <cell r="M18" t="str">
            <v>WATSON GRAY</v>
          </cell>
          <cell r="Q18" t="str">
            <v>3 QTES AFTER BL + SULPHUR DESCALATION + OT + SERV FEE</v>
          </cell>
          <cell r="R18" t="str">
            <v>FERRARI (CA)</v>
          </cell>
          <cell r="S18" t="str">
            <v>UNDISPUTED LAYTIME CALCULATIONS</v>
          </cell>
          <cell r="V18" t="str">
            <v>OVERSTATED BL</v>
          </cell>
          <cell r="X18" t="str">
            <v>UNDER INVOICING (IN FLOW)</v>
          </cell>
          <cell r="Y18" t="str">
            <v>ALGERIA</v>
          </cell>
        </row>
        <row r="19">
          <cell r="A19" t="str">
            <v>INSEAD FINANCE INC</v>
          </cell>
          <cell r="B19" t="str">
            <v>BRENT</v>
          </cell>
          <cell r="C19" t="str">
            <v>BEJAIA (ALGERIA)</v>
          </cell>
          <cell r="D19" t="str">
            <v>AEGEAN FREEDOM</v>
          </cell>
          <cell r="Q19" t="str">
            <v>3 QTES AFTER BL + SULPHUR DESCALATION + SERV FEE</v>
          </cell>
          <cell r="R19" t="str">
            <v>FERRARI (CC)</v>
          </cell>
          <cell r="V19" t="str">
            <v>SPEED UP CLAIM</v>
          </cell>
          <cell r="X19" t="str">
            <v>UNDER PAYMENT (IN FLOW)</v>
          </cell>
          <cell r="Y19" t="str">
            <v>LIBYA</v>
          </cell>
        </row>
        <row r="20">
          <cell r="A20" t="str">
            <v>KYKLADES MARITIME CORP. (DANAIS)</v>
          </cell>
          <cell r="B20" t="str">
            <v>BUATTIFEL</v>
          </cell>
          <cell r="C20" t="str">
            <v>BENGHAZI (LIBYA)</v>
          </cell>
          <cell r="D20" t="str">
            <v>AEGEAN HARMONY</v>
          </cell>
          <cell r="Q20" t="str">
            <v>30 DAYS QTES AFTER COD</v>
          </cell>
          <cell r="R20" t="str">
            <v>FERRARI (OA)</v>
          </cell>
          <cell r="V20" t="str">
            <v>STAND BY TUGS</v>
          </cell>
        </row>
        <row r="21">
          <cell r="A21" t="str">
            <v>KYKLADES MARITIME CORP. (BIGAL SHIPPING CORP)</v>
          </cell>
          <cell r="B21" t="str">
            <v>CPC BLEND</v>
          </cell>
          <cell r="C21" t="str">
            <v>BERGINA</v>
          </cell>
          <cell r="D21" t="str">
            <v>AEGEAN HORIZON</v>
          </cell>
          <cell r="Q21" t="str">
            <v>30 DAYS QTES AFTER COD + SERV FEE</v>
          </cell>
          <cell r="R21" t="str">
            <v>GAC (CA)</v>
          </cell>
          <cell r="Y21" t="str">
            <v>NIGERIA</v>
          </cell>
        </row>
        <row r="22">
          <cell r="A22" t="str">
            <v>LR2</v>
          </cell>
          <cell r="B22" t="str">
            <v>CRUDE RELET</v>
          </cell>
          <cell r="C22" t="str">
            <v>BLACK SEA</v>
          </cell>
          <cell r="D22" t="str">
            <v>AEGEAN HORIZON</v>
          </cell>
          <cell r="Q22" t="str">
            <v>30 QTES AFTER COD</v>
          </cell>
          <cell r="R22" t="str">
            <v>GAC (CC)</v>
          </cell>
          <cell r="Y22" t="str">
            <v>BULGARIA</v>
          </cell>
        </row>
        <row r="23">
          <cell r="A23" t="str">
            <v>MINERVA MARINE</v>
          </cell>
          <cell r="B23" t="str">
            <v>DRAUGEN</v>
          </cell>
          <cell r="C23" t="str">
            <v>BONNY (NIGERIA)</v>
          </cell>
          <cell r="D23" t="str">
            <v>AEGEAN LEGEND</v>
          </cell>
          <cell r="Q23" t="str">
            <v>30 QTES AFTER COD + SERV FEE</v>
          </cell>
          <cell r="R23" t="str">
            <v>GAC (OA)</v>
          </cell>
          <cell r="Y23" t="str">
            <v>LIBYA</v>
          </cell>
        </row>
        <row r="24">
          <cell r="A24" t="str">
            <v>MONTANARI</v>
          </cell>
          <cell r="B24" t="str">
            <v>DUMBARTON</v>
          </cell>
          <cell r="C24" t="str">
            <v>BOURGAS (BULGARIA)</v>
          </cell>
          <cell r="D24" t="str">
            <v>AEGEAN MYTH</v>
          </cell>
          <cell r="Q24" t="str">
            <v>5 QTES AFTER BL</v>
          </cell>
          <cell r="R24" t="str">
            <v>GAC (SUPPLIERS)</v>
          </cell>
          <cell r="Y24" t="str">
            <v>NIGERIA</v>
          </cell>
        </row>
        <row r="25">
          <cell r="A25" t="str">
            <v>MORGAN STANLEY</v>
          </cell>
          <cell r="B25" t="str">
            <v>DUC</v>
          </cell>
          <cell r="C25" t="str">
            <v>BOURI (LIBYA)</v>
          </cell>
          <cell r="D25" t="str">
            <v>AEGEAN NAVIGATOR</v>
          </cell>
          <cell r="Q25" t="str">
            <v>5 QTES AFTER BL - FRT DIFFERENTIAL OF 0.06</v>
          </cell>
          <cell r="R25" t="str">
            <v>GERMA (CA)</v>
          </cell>
          <cell r="Y25" t="str">
            <v>ITALY</v>
          </cell>
        </row>
        <row r="26">
          <cell r="A26" t="str">
            <v>NOC</v>
          </cell>
          <cell r="B26" t="str">
            <v>EKOFISK</v>
          </cell>
          <cell r="C26" t="str">
            <v>BRASS (NIGERIA)</v>
          </cell>
          <cell r="D26" t="str">
            <v>AEGEAN NOBILITY</v>
          </cell>
          <cell r="Q26" t="str">
            <v>5 QTES AFTER BL - FRT DIFFERENTIAL OF 0.06 +  SERV FEE</v>
          </cell>
          <cell r="R26" t="str">
            <v>GERMA (CC)</v>
          </cell>
          <cell r="Y26" t="str">
            <v>SPAIN</v>
          </cell>
        </row>
        <row r="27">
          <cell r="A27" t="str">
            <v>NS BRAVO SHIPPING INC C/O NOVOSHIP</v>
          </cell>
          <cell r="B27" t="str">
            <v>EL SHARARA</v>
          </cell>
          <cell r="C27" t="str">
            <v>BRINDISI</v>
          </cell>
          <cell r="D27" t="str">
            <v>AEGEAN POWER</v>
          </cell>
          <cell r="Q27" t="str">
            <v>5 QTES AFTER BL - FRT DIFFERENTIAL OF 0.06 + OT + SERV FEE</v>
          </cell>
          <cell r="R27" t="str">
            <v>GERMA (OA)</v>
          </cell>
          <cell r="Y27" t="str">
            <v>TURKEY</v>
          </cell>
        </row>
        <row r="28">
          <cell r="A28" t="str">
            <v>OLYMPIAN ARTEMIS</v>
          </cell>
          <cell r="B28" t="str">
            <v>EN590</v>
          </cell>
          <cell r="C28" t="str">
            <v>CASTELLON (SPAIN)</v>
          </cell>
          <cell r="D28" t="str">
            <v>AEGEAN PRIDE</v>
          </cell>
          <cell r="Q28" t="str">
            <v>5 QTES AFTER BL +  FRT LUMPSUM + OT + SERV FEE</v>
          </cell>
          <cell r="R28" t="str">
            <v>GERMA (SUPPLIERS)</v>
          </cell>
          <cell r="Y28" t="str">
            <v>CHINA</v>
          </cell>
        </row>
        <row r="29">
          <cell r="A29" t="str">
            <v>OLYMPIAN ATHENA OWNERS INC</v>
          </cell>
          <cell r="B29" t="str">
            <v>ERHA</v>
          </cell>
          <cell r="C29" t="str">
            <v>CEYHAN (TURKEY)</v>
          </cell>
          <cell r="D29" t="str">
            <v>AEGEAN SPIRIT</v>
          </cell>
          <cell r="Q29" t="str">
            <v>5 QTES AFTER BL +  FRT LUMPSUM + SERV FEE</v>
          </cell>
          <cell r="R29" t="str">
            <v>GHIBLI (CA)</v>
          </cell>
          <cell r="Y29" t="str">
            <v>ITALY</v>
          </cell>
        </row>
        <row r="30">
          <cell r="A30" t="str">
            <v>OMV</v>
          </cell>
          <cell r="B30" t="str">
            <v>ESSIDER</v>
          </cell>
          <cell r="C30" t="str">
            <v>CHINA</v>
          </cell>
          <cell r="D30" t="str">
            <v>AFRAMAX RIVER</v>
          </cell>
          <cell r="Q30" t="str">
            <v>5 QTES AFTER BL + FRT</v>
          </cell>
          <cell r="R30" t="str">
            <v>GHIBLI (CC)</v>
          </cell>
          <cell r="Y30" t="str">
            <v>UK</v>
          </cell>
        </row>
        <row r="31">
          <cell r="A31" t="str">
            <v>ORION TANKERS</v>
          </cell>
          <cell r="B31" t="str">
            <v>ETHYLENE</v>
          </cell>
          <cell r="C31" t="str">
            <v>CIVITA VECCHIA</v>
          </cell>
          <cell r="D31" t="str">
            <v>AFRICAN RUBY</v>
          </cell>
          <cell r="Q31" t="str">
            <v>5 QTES AFTER BL + FRT + OT + SERV FEE</v>
          </cell>
          <cell r="R31" t="str">
            <v>GHIBLI (OA)</v>
          </cell>
          <cell r="Y31" t="str">
            <v>BENIN</v>
          </cell>
        </row>
        <row r="32">
          <cell r="A32" t="str">
            <v>PETROINEOS</v>
          </cell>
          <cell r="B32" t="str">
            <v>ETTRICK</v>
          </cell>
          <cell r="C32" t="str">
            <v>CORYTON (UK)</v>
          </cell>
          <cell r="D32" t="str">
            <v>AGAMEMNON</v>
          </cell>
          <cell r="Q32" t="str">
            <v>5 QTES AFTER BL + FRT + SERV FEE</v>
          </cell>
          <cell r="R32" t="str">
            <v>GHIBLI (SUPPLIERS)</v>
          </cell>
          <cell r="Y32" t="str">
            <v>EGYPT</v>
          </cell>
        </row>
        <row r="33">
          <cell r="A33" t="str">
            <v>PSENTRA</v>
          </cell>
          <cell r="B33" t="str">
            <v>F3FB CONDENSATE</v>
          </cell>
          <cell r="C33" t="str">
            <v>COTONOU (BENIN)</v>
          </cell>
          <cell r="D33" t="str">
            <v>AGGESBORG</v>
          </cell>
          <cell r="Q33" t="str">
            <v>5 QTES AFTER BL + FRT DIFF</v>
          </cell>
          <cell r="R33" t="str">
            <v>GRAYPEN (CA)</v>
          </cell>
          <cell r="Y33" t="str">
            <v>CONGO</v>
          </cell>
        </row>
        <row r="34">
          <cell r="A34" t="str">
            <v>RAINTREE MARINE SA</v>
          </cell>
          <cell r="B34" t="str">
            <v>FORCADOS BLEND</v>
          </cell>
          <cell r="C34" t="str">
            <v>DAMIETTA (EGYPT)</v>
          </cell>
          <cell r="D34" t="str">
            <v>AGISILAOS</v>
          </cell>
          <cell r="Q34" t="str">
            <v>5 QTES AFTER BL + FRT DIFF + OT + SERV FEE</v>
          </cell>
          <cell r="R34" t="str">
            <v>GRAYPEN (CC)</v>
          </cell>
          <cell r="Y34" t="str">
            <v>FRANCE</v>
          </cell>
        </row>
        <row r="35">
          <cell r="A35" t="str">
            <v>ROURKE SERVICES LTD</v>
          </cell>
          <cell r="B35" t="str">
            <v>FOROZAN</v>
          </cell>
          <cell r="C35" t="str">
            <v>DJENO (CONGO)</v>
          </cell>
          <cell r="D35" t="str">
            <v>AISHA</v>
          </cell>
          <cell r="Q35" t="str">
            <v>5 QTES AFTER BL + FRT DIFF + SERV FEE</v>
          </cell>
          <cell r="R35" t="str">
            <v>GRAYPEN (OA)</v>
          </cell>
          <cell r="Y35" t="str">
            <v>CAMEROON</v>
          </cell>
        </row>
        <row r="36">
          <cell r="A36" t="str">
            <v>ROXANNE SPECIAL MARITIME ENTERPRISE</v>
          </cell>
          <cell r="B36" t="str">
            <v>FORTIES</v>
          </cell>
          <cell r="C36" t="str">
            <v>DONGES (FRANCE)</v>
          </cell>
          <cell r="D36" t="str">
            <v>AKADEMIC VERESHCHAGIN</v>
          </cell>
          <cell r="Q36" t="str">
            <v>5 QTES AFTER BL + FRT DIFF LUMPSUM</v>
          </cell>
          <cell r="R36" t="str">
            <v>GRAYPEN (SUPPLIERS)</v>
          </cell>
          <cell r="Y36" t="str">
            <v>UK</v>
          </cell>
        </row>
        <row r="37">
          <cell r="A37" t="str">
            <v>SCF NOVOSHIP</v>
          </cell>
          <cell r="B37" t="str">
            <v>GEORGIAN BLEND</v>
          </cell>
          <cell r="C37" t="str">
            <v>DOUALA (CAMEROON)</v>
          </cell>
          <cell r="D37" t="str">
            <v>AKAKI</v>
          </cell>
          <cell r="Q37" t="str">
            <v>5 QTES AFTER BL + FRT DIFF LUMPSUM + OT + SERV FEE</v>
          </cell>
          <cell r="R37" t="str">
            <v>HUMAN TACONET (CA)</v>
          </cell>
          <cell r="Y37" t="str">
            <v>NORWAY</v>
          </cell>
        </row>
        <row r="38">
          <cell r="A38" t="str">
            <v xml:space="preserve">SEA LEGEND SHIPPING </v>
          </cell>
          <cell r="B38" t="str">
            <v>GRANE</v>
          </cell>
          <cell r="C38" t="str">
            <v>DUMBARTON (UK)</v>
          </cell>
          <cell r="D38" t="str">
            <v>AKTOR</v>
          </cell>
          <cell r="Q38" t="str">
            <v>5 QTES AFTER BL + FRT DIFF LUMPSUM + SERV FEE</v>
          </cell>
          <cell r="R38" t="str">
            <v>HUMAN TACONET (CA)</v>
          </cell>
          <cell r="Y38" t="str">
            <v>FRANCE</v>
          </cell>
        </row>
        <row r="39">
          <cell r="A39" t="str">
            <v>SET ENERGY</v>
          </cell>
          <cell r="B39" t="str">
            <v>GREEN UNL.MOGAS</v>
          </cell>
          <cell r="C39" t="str">
            <v>DRAUGEN (NORWAY)</v>
          </cell>
          <cell r="D39" t="str">
            <v>ALAN</v>
          </cell>
          <cell r="Q39" t="str">
            <v>5 QTES AFTER BL + OSP + FRT</v>
          </cell>
          <cell r="R39" t="str">
            <v>HUMAN TACONET (CC)</v>
          </cell>
          <cell r="Y39" t="str">
            <v>NORWAY</v>
          </cell>
        </row>
        <row r="40">
          <cell r="A40" t="str">
            <v>SIGMA C/O HEIDMAR INC</v>
          </cell>
          <cell r="B40" t="str">
            <v>GULLFAKS</v>
          </cell>
          <cell r="C40" t="str">
            <v>DUNKIRK (FRANCE)</v>
          </cell>
          <cell r="D40" t="str">
            <v>ALBERTA AMORETTI</v>
          </cell>
          <cell r="Q40" t="str">
            <v>5 QTES AFTER BL + OT + SERV FEE</v>
          </cell>
          <cell r="R40" t="str">
            <v>HUMAN TACONET (CC)</v>
          </cell>
          <cell r="Y40" t="str">
            <v>EGYPT</v>
          </cell>
        </row>
        <row r="41">
          <cell r="A41" t="str">
            <v>SKS OBO</v>
          </cell>
          <cell r="B41" t="str">
            <v>HDF 5116</v>
          </cell>
          <cell r="C41" t="str">
            <v>EKOFISK (NORWAY)</v>
          </cell>
          <cell r="D41" t="str">
            <v>ALBUM</v>
          </cell>
          <cell r="Q41" t="str">
            <v>5 QTES AFTER BL + SERV FEE</v>
          </cell>
          <cell r="R41" t="str">
            <v>HUMAN TACONET (OA)</v>
          </cell>
          <cell r="Y41" t="str">
            <v>EGYPT</v>
          </cell>
        </row>
        <row r="42">
          <cell r="A42" t="str">
            <v>SONATRACH</v>
          </cell>
          <cell r="B42" t="str">
            <v>HDI 6507 UV</v>
          </cell>
          <cell r="C42" t="str">
            <v>EL DEKHEILA (EGYPT)</v>
          </cell>
          <cell r="D42" t="str">
            <v>ALDEBARAN</v>
          </cell>
          <cell r="Q42" t="str">
            <v>5 QTES AFTER BL + SULPHUR DESCALATION</v>
          </cell>
          <cell r="R42" t="str">
            <v>HUMAN TACONET (OA)</v>
          </cell>
          <cell r="Y42" t="str">
            <v>NIGERIA</v>
          </cell>
        </row>
        <row r="43">
          <cell r="A43" t="str">
            <v>STASCO</v>
          </cell>
          <cell r="B43" t="str">
            <v>HEATING OIL</v>
          </cell>
          <cell r="C43" t="str">
            <v>EL HAMRA (EGYPT)</v>
          </cell>
          <cell r="D43" t="str">
            <v>ALEKSEY KOSYGIN</v>
          </cell>
          <cell r="Q43" t="str">
            <v xml:space="preserve">5 QTES AFTER BL + SULPHUR DESCALATION - FRT DIFFERENTIAL OF 0.06 </v>
          </cell>
          <cell r="R43" t="str">
            <v>HUMAN TACONET (SUPPLIERS)</v>
          </cell>
          <cell r="Y43" t="str">
            <v>LIBYA</v>
          </cell>
        </row>
        <row r="44">
          <cell r="A44" t="str">
            <v>STATOIL</v>
          </cell>
          <cell r="B44" t="str">
            <v>IRANIAN HEAVY</v>
          </cell>
          <cell r="C44" t="str">
            <v>ERHA (NIGERIA)</v>
          </cell>
          <cell r="D44" t="str">
            <v>ALESSANDRO F</v>
          </cell>
          <cell r="Q44" t="str">
            <v>5 QTES AFTER BL + SULPHUR DESCALATION - FRT DIFFERENTIAL OF 0.06 + OT + SERV FEE</v>
          </cell>
          <cell r="R44" t="str">
            <v>INTERMED (CA)</v>
          </cell>
          <cell r="Y44" t="str">
            <v>UK</v>
          </cell>
        </row>
        <row r="45">
          <cell r="A45" t="str">
            <v>TAMSA</v>
          </cell>
          <cell r="B45" t="str">
            <v>IRANIAN LIGHT</v>
          </cell>
          <cell r="C45" t="str">
            <v>ESSIDER (LIBYA)</v>
          </cell>
          <cell r="D45" t="str">
            <v>ALESSIA PRIMA</v>
          </cell>
          <cell r="Q45" t="str">
            <v>5 QTES AFTER BL + SULPHUR DESCALATION - FRT DIFFERENTIAL OF 0.06 + SERV FEE</v>
          </cell>
          <cell r="R45" t="str">
            <v>INTERMED (CC)</v>
          </cell>
          <cell r="Y45" t="str">
            <v>ITALY</v>
          </cell>
        </row>
        <row r="46">
          <cell r="A46" t="str">
            <v>TANKERSKA PLOVIDBA</v>
          </cell>
          <cell r="B46" t="str">
            <v>MELLITAH</v>
          </cell>
          <cell r="C46" t="str">
            <v>ETTRICK FLOATING PRODUCTION STORAGE OFFLOADING  (UK)</v>
          </cell>
          <cell r="D46" t="str">
            <v>ALEXANDROS</v>
          </cell>
          <cell r="Q46" t="str">
            <v>5 QTES AFTER BL + SULPHUR DESCALATION +  FRT LUMPSUM + OT + SERV FEE</v>
          </cell>
          <cell r="R46" t="str">
            <v>INTERMED (OA)</v>
          </cell>
          <cell r="Y46" t="str">
            <v>LIBYA</v>
          </cell>
        </row>
        <row r="47">
          <cell r="A47" t="str">
            <v>THE GREAT EASTERN SHIPPING CO.LTD</v>
          </cell>
          <cell r="B47" t="str">
            <v>MELLITAH EL FEEL</v>
          </cell>
          <cell r="C47" t="str">
            <v>FALCONARA (ITALY)</v>
          </cell>
          <cell r="D47" t="str">
            <v>ALEXIA</v>
          </cell>
          <cell r="Q47" t="str">
            <v>5 QTES AFTER BL + SULPHUR DESCALATION +  FRT LUMPSUM + SERV FEE</v>
          </cell>
          <cell r="R47" t="str">
            <v>INTERMED (SUPPLIERS)</v>
          </cell>
          <cell r="Y47" t="str">
            <v>LIBYA</v>
          </cell>
        </row>
        <row r="48">
          <cell r="A48" t="str">
            <v>THENAMARIS (BLUE CLOUD)</v>
          </cell>
          <cell r="B48" t="str">
            <v>MESLA</v>
          </cell>
          <cell r="C48" t="str">
            <v>FARWAH (LIBYA)</v>
          </cell>
          <cell r="D48" t="str">
            <v>ALFA BRITANNIA</v>
          </cell>
          <cell r="Q48" t="str">
            <v>5 QTES AFTER BL + SULPHUR DESCALATION + FRT</v>
          </cell>
          <cell r="R48" t="str">
            <v>MARITEAM (CA)</v>
          </cell>
          <cell r="Y48" t="str">
            <v>UK</v>
          </cell>
        </row>
        <row r="49">
          <cell r="A49" t="str">
            <v>THENAMARIS (BLUE LIGHT CO)</v>
          </cell>
          <cell r="B49" t="str">
            <v>NAPHTHA</v>
          </cell>
          <cell r="C49" t="str">
            <v>FARWAH (LIBYA)</v>
          </cell>
          <cell r="D49" t="str">
            <v>ALFA GERMANIA</v>
          </cell>
          <cell r="Q49" t="str">
            <v>5 QTES AFTER BL + SULPHUR DESCALATION + FRT + OT + SERV FEE</v>
          </cell>
          <cell r="R49" t="str">
            <v>MARITEAM (CC)</v>
          </cell>
          <cell r="Y49" t="str">
            <v>ITALY</v>
          </cell>
        </row>
        <row r="50">
          <cell r="A50" t="str">
            <v>THENAMARIS (BLUE NAVIGATION)</v>
          </cell>
          <cell r="B50" t="str">
            <v>NEMBA</v>
          </cell>
          <cell r="C50" t="str">
            <v>FINNART (UK)</v>
          </cell>
          <cell r="D50" t="str">
            <v>ALFA ITALIA</v>
          </cell>
          <cell r="Q50" t="str">
            <v>5 QTES AFTER BL + SULPHUR DESCALATION + FRT + SERV FEE</v>
          </cell>
          <cell r="R50" t="str">
            <v>MARITEAM (OA)</v>
          </cell>
          <cell r="Y50" t="str">
            <v>NIGERIA</v>
          </cell>
        </row>
        <row r="51">
          <cell r="A51" t="str">
            <v>THENAMARIS (BRAVE SHIPPING)</v>
          </cell>
          <cell r="B51" t="str">
            <v>NJORD</v>
          </cell>
          <cell r="C51" t="str">
            <v>FIUMICINO (ITALY)</v>
          </cell>
          <cell r="D51" t="str">
            <v>ALGECIRAS SPIRIT</v>
          </cell>
          <cell r="Q51" t="str">
            <v>5 QTES AFTER BL + SULPHUR DESCALATION + FRT DIFF</v>
          </cell>
          <cell r="R51" t="str">
            <v>MARITEAM (SUPPLIERS)</v>
          </cell>
          <cell r="Y51" t="str">
            <v>ITALY</v>
          </cell>
        </row>
        <row r="52">
          <cell r="A52" t="str">
            <v>THENAMARIS (CORDELIA SHIPPING CIE)</v>
          </cell>
          <cell r="B52" t="str">
            <v>NKOSSA</v>
          </cell>
          <cell r="C52" t="str">
            <v>FORCADOS (NIGERIA)</v>
          </cell>
          <cell r="D52" t="str">
            <v>ALHANI</v>
          </cell>
          <cell r="Q52" t="str">
            <v>5 QTES AFTER BL + SULPHUR DESCALATION + FRT DIFF + OT + SERV FEE</v>
          </cell>
          <cell r="R52" t="str">
            <v>MEDISTAR (CA)</v>
          </cell>
          <cell r="Y52" t="str">
            <v>FRANCE</v>
          </cell>
        </row>
        <row r="53">
          <cell r="A53" t="str">
            <v>THENAMARIS (DOLPHIN BAY)</v>
          </cell>
          <cell r="B53" t="str">
            <v>OKONO</v>
          </cell>
          <cell r="C53" t="str">
            <v>FORNAVO TARO</v>
          </cell>
          <cell r="D53" t="str">
            <v>ALIA</v>
          </cell>
          <cell r="Q53" t="str">
            <v>5 QTES AFTER BL + SULPHUR DESCALATION + FRT DIFF + SERV FEE</v>
          </cell>
          <cell r="R53" t="str">
            <v>MEDISTAR (CC)</v>
          </cell>
          <cell r="Y53" t="str">
            <v>DENMARK</v>
          </cell>
        </row>
        <row r="54">
          <cell r="A54" t="str">
            <v>THENAMARIS (NARCISSUS)</v>
          </cell>
          <cell r="B54" t="str">
            <v>OKWORI</v>
          </cell>
          <cell r="C54" t="str">
            <v>FOS (FRANCE)</v>
          </cell>
          <cell r="D54" t="str">
            <v>ALICANTE</v>
          </cell>
          <cell r="Q54" t="str">
            <v>5 QTES AFTER BL + SULPHUR DESCALATION + FRT DIFF LUMPSUM</v>
          </cell>
          <cell r="R54" t="str">
            <v>MEDISTAR (OA)</v>
          </cell>
          <cell r="Y54" t="str">
            <v>AUSTRALIA</v>
          </cell>
        </row>
        <row r="55">
          <cell r="A55" t="str">
            <v>THENAMARIS (PHOENICIA SHIPPING)</v>
          </cell>
          <cell r="B55" t="str">
            <v>OSEBERG</v>
          </cell>
          <cell r="C55" t="str">
            <v>FREDERICIA (DENMARK)</v>
          </cell>
          <cell r="D55" t="str">
            <v>ALICE</v>
          </cell>
          <cell r="Q55" t="str">
            <v>5 QTES AFTER BL + SULPHUR DESCALATION + FRT DIFF LUMPSUM + OT + SERV FEE</v>
          </cell>
          <cell r="R55" t="str">
            <v>MEDISTAR (SUPPLIERS)</v>
          </cell>
          <cell r="Y55" t="str">
            <v>ITALY</v>
          </cell>
        </row>
        <row r="56">
          <cell r="A56" t="str">
            <v>THENAMARIS (POSEIDON SHIPPING)</v>
          </cell>
          <cell r="B56" t="str">
            <v>OSO</v>
          </cell>
          <cell r="C56" t="str">
            <v>FREMANTLE (AUSTRALIA)</v>
          </cell>
          <cell r="D56" t="str">
            <v>ALLEGRA</v>
          </cell>
          <cell r="Q56" t="str">
            <v>5 QTES AFTER BL + SULPHUR DESCALATION + FRT DIFF LUMPSUM + SERV FEE</v>
          </cell>
          <cell r="R56" t="str">
            <v>NAVIGATOR (CA)</v>
          </cell>
          <cell r="Y56" t="str">
            <v>ITALY</v>
          </cell>
        </row>
        <row r="57">
          <cell r="A57" t="str">
            <v>THENAMARIS (SEACARGO)</v>
          </cell>
          <cell r="B57" t="str">
            <v>QUA IBOE</v>
          </cell>
          <cell r="C57" t="str">
            <v>GAETA</v>
          </cell>
          <cell r="D57" t="str">
            <v>ALLENMAR</v>
          </cell>
          <cell r="Q57" t="str">
            <v>5 QTES AFTER BL + SULPHUR DESCALATION + OT + SERV FEE</v>
          </cell>
          <cell r="R57" t="str">
            <v>NAVIGATOR (CC)</v>
          </cell>
          <cell r="Y57" t="str">
            <v>ITALY</v>
          </cell>
        </row>
        <row r="58">
          <cell r="A58" t="str">
            <v>THENAMARIS (SEAMAJOR)</v>
          </cell>
          <cell r="B58" t="str">
            <v>REBCO</v>
          </cell>
          <cell r="C58" t="str">
            <v>GELA</v>
          </cell>
          <cell r="D58" t="str">
            <v>ALLIOTH STAR</v>
          </cell>
          <cell r="Q58" t="str">
            <v>5 QTES AFTER BL + SULPHUR DESCALATION + SERV FEE</v>
          </cell>
          <cell r="R58" t="str">
            <v>NAVIGATOR (OA)</v>
          </cell>
          <cell r="Y58" t="str">
            <v>UK</v>
          </cell>
        </row>
        <row r="59">
          <cell r="A59" t="str">
            <v>TMS TANKERS LTD</v>
          </cell>
          <cell r="B59" t="str">
            <v>REGULAR GASOLINE</v>
          </cell>
          <cell r="C59" t="str">
            <v>GENOA (ITALY)</v>
          </cell>
          <cell r="D59" t="str">
            <v>ALMA</v>
          </cell>
          <cell r="Q59" t="str">
            <v>5 QTES AROUND BL</v>
          </cell>
          <cell r="R59" t="str">
            <v>NAVIGATOR (SUPPLIERS)</v>
          </cell>
          <cell r="Y59" t="str">
            <v>NORWAY</v>
          </cell>
        </row>
        <row r="60">
          <cell r="A60" t="str">
            <v>TRAFIGURA</v>
          </cell>
          <cell r="B60" t="str">
            <v>SAHARA BLEND</v>
          </cell>
          <cell r="C60" t="str">
            <v>GRANGEMOUTH (UK)</v>
          </cell>
          <cell r="D60" t="str">
            <v>ALMARE OTTAVA</v>
          </cell>
          <cell r="Q60" t="str">
            <v>5 QTES AROUND BL - FRT DIFFERENTIAL OF 0.06</v>
          </cell>
          <cell r="R60" t="str">
            <v>NEPTUN (CA)</v>
          </cell>
          <cell r="Y60" t="str">
            <v>DENMARK</v>
          </cell>
        </row>
        <row r="61">
          <cell r="A61" t="str">
            <v>UNITED HONOR INC</v>
          </cell>
          <cell r="B61" t="str">
            <v>SARIR</v>
          </cell>
          <cell r="C61" t="str">
            <v>GULFAKS OIL FIELD (NORWAY)</v>
          </cell>
          <cell r="D61" t="str">
            <v>ALMI GALAXY</v>
          </cell>
          <cell r="Q61" t="str">
            <v>5 QTES AROUND BL - FRT DIFFERENTIAL OF 0.06 +  SERV FEE</v>
          </cell>
          <cell r="R61" t="str">
            <v>NEPTUN (CC)</v>
          </cell>
          <cell r="Y61" t="str">
            <v>NORWAY</v>
          </cell>
        </row>
        <row r="62">
          <cell r="A62" t="str">
            <v>UNIVERSAL NAVIGATION</v>
          </cell>
          <cell r="B62" t="str">
            <v>SARIR / MESLA</v>
          </cell>
          <cell r="C62" t="str">
            <v>GULFHAVEN (DENMARK)</v>
          </cell>
          <cell r="D62" t="str">
            <v>ALMI SKY</v>
          </cell>
          <cell r="Q62" t="str">
            <v>5 QTES AROUND BL - FRT DIFFERENTIAL OF 0.06 + OT + SERV FEE</v>
          </cell>
          <cell r="R62" t="str">
            <v>NEPTUN (OA)</v>
          </cell>
          <cell r="Y62" t="str">
            <v>FINLAND</v>
          </cell>
        </row>
        <row r="63">
          <cell r="A63" t="str">
            <v>V8 POOL INC</v>
          </cell>
          <cell r="B63" t="str">
            <v>SIBERIAN LIGHT</v>
          </cell>
          <cell r="C63" t="str">
            <v>GULLFAKS (NORWAY)</v>
          </cell>
          <cell r="D63" t="str">
            <v>ALMI VOYAGER</v>
          </cell>
          <cell r="Q63" t="str">
            <v>5 QTES AROUND BL +  FRT LUMPSUM + OT + SERV FEE</v>
          </cell>
          <cell r="R63" t="str">
            <v>NEPTUN (SUPPLIERS)</v>
          </cell>
          <cell r="Y63" t="str">
            <v>UK</v>
          </cell>
        </row>
        <row r="64">
          <cell r="A64" t="str">
            <v>VERGINA NAVIGATION INC</v>
          </cell>
          <cell r="B64" t="str">
            <v>SIRTICA</v>
          </cell>
          <cell r="C64" t="str">
            <v>HAMINA (FINLAND)</v>
          </cell>
          <cell r="D64" t="str">
            <v>ALTAIR</v>
          </cell>
          <cell r="Q64" t="str">
            <v>5 QTES AROUND BL +  FRT LUMPSUM + SERV FEE</v>
          </cell>
          <cell r="R64" t="str">
            <v>NOLARMA (CA)</v>
          </cell>
          <cell r="Y64" t="str">
            <v>UK</v>
          </cell>
        </row>
        <row r="65">
          <cell r="A65" t="str">
            <v>VITOL</v>
          </cell>
          <cell r="B65" t="str">
            <v>SKARV</v>
          </cell>
          <cell r="C65" t="str">
            <v>HOUND POINT (UK)</v>
          </cell>
          <cell r="D65" t="str">
            <v>ALTHEA</v>
          </cell>
          <cell r="Q65" t="str">
            <v>5 QTES AROUND BL + FRT</v>
          </cell>
          <cell r="R65" t="str">
            <v>NOLARMA (CC)</v>
          </cell>
          <cell r="Y65" t="str">
            <v>DENMARK</v>
          </cell>
        </row>
        <row r="66">
          <cell r="A66" t="str">
            <v>ZENITH MARITIME CORP.</v>
          </cell>
          <cell r="B66" t="str">
            <v>STATFJORD</v>
          </cell>
          <cell r="C66" t="str">
            <v>IMMINGHAM (UK)</v>
          </cell>
          <cell r="D66" t="str">
            <v>ALYARMOUK</v>
          </cell>
          <cell r="Q66" t="str">
            <v>5 QTES AROUND BL + FRT + OT + SERV FEE</v>
          </cell>
          <cell r="R66" t="str">
            <v>NOLARMA (OA)</v>
          </cell>
          <cell r="Y66" t="str">
            <v>CHINA</v>
          </cell>
        </row>
        <row r="67">
          <cell r="B67" t="str">
            <v>TBC</v>
          </cell>
          <cell r="C67" t="str">
            <v>KALUNDBORG (DENMARK)</v>
          </cell>
          <cell r="D67" t="str">
            <v>AMBA BHAVANEE</v>
          </cell>
          <cell r="Q67" t="str">
            <v>5 QTES AROUND BL + FRT + SERV FEE</v>
          </cell>
          <cell r="R67" t="str">
            <v>NOLARMA (SUPPLIERS)</v>
          </cell>
          <cell r="Y67" t="str">
            <v>LIBYA</v>
          </cell>
        </row>
        <row r="68">
          <cell r="B68" t="str">
            <v>WESTERN DESERT</v>
          </cell>
          <cell r="C68" t="str">
            <v>KAOHSIUNG (CHINA)</v>
          </cell>
          <cell r="D68" t="str">
            <v>AMOR</v>
          </cell>
          <cell r="Q68" t="str">
            <v>5 QTES AROUND BL + FRT DIFF</v>
          </cell>
          <cell r="R68" t="str">
            <v>UNIVERSAL (CA)</v>
          </cell>
          <cell r="Y68" t="str">
            <v>GEORGIA</v>
          </cell>
        </row>
        <row r="69">
          <cell r="B69" t="str">
            <v>ZARZAITINE</v>
          </cell>
          <cell r="C69" t="str">
            <v>KHOMS (LIBYA)</v>
          </cell>
          <cell r="D69" t="str">
            <v>AMORE MIO II</v>
          </cell>
          <cell r="Q69" t="str">
            <v>5 QTES AROUND BL + FRT DIFF + OT + SERV FEE</v>
          </cell>
          <cell r="R69" t="str">
            <v>UNIVERSAL (CC)</v>
          </cell>
          <cell r="Y69" t="str">
            <v>FRANCE</v>
          </cell>
        </row>
        <row r="70">
          <cell r="B70" t="str">
            <v>ZUEITINA</v>
          </cell>
          <cell r="C70" t="str">
            <v>KULEIVI (GEORGIA)</v>
          </cell>
          <cell r="D70" t="str">
            <v>AMPHITRITE</v>
          </cell>
          <cell r="Q70" t="str">
            <v>5 QTES AROUND BL + FRT DIFF + SERV FEE</v>
          </cell>
          <cell r="R70" t="str">
            <v>UNIVERSAL (OA)</v>
          </cell>
          <cell r="Y70" t="str">
            <v>CAMEROON</v>
          </cell>
        </row>
        <row r="71">
          <cell r="C71" t="str">
            <v>LAVERA (FRANCE)</v>
          </cell>
          <cell r="D71" t="str">
            <v>AMUNDSEN SPIRIT</v>
          </cell>
          <cell r="Q71" t="str">
            <v>5 QTES AROUND BL + FRT DIFF LUMPSUM</v>
          </cell>
          <cell r="R71" t="str">
            <v>UNIVERSAL (SUPPLIERS)</v>
          </cell>
          <cell r="Y71" t="str">
            <v>ANGOLA</v>
          </cell>
        </row>
        <row r="72">
          <cell r="C72" t="str">
            <v>LIMBE (CAMEROON)</v>
          </cell>
          <cell r="D72" t="str">
            <v>ANASTASIA</v>
          </cell>
          <cell r="Q72" t="str">
            <v>5 QTES AROUND BL + FRT DIFF LUMPSUM + OT + SERV FEE</v>
          </cell>
          <cell r="R72" t="str">
            <v>VEANMAR (SUPPLIERS)</v>
          </cell>
          <cell r="Y72" t="str">
            <v>LIBYA</v>
          </cell>
        </row>
        <row r="73">
          <cell r="C73" t="str">
            <v>MALONGO (ANGOLA)</v>
          </cell>
          <cell r="D73" t="str">
            <v>ANDREEA</v>
          </cell>
          <cell r="Q73" t="str">
            <v>5 QTES AROUND BL + FRT LUMPSUM + SERV FEE</v>
          </cell>
          <cell r="R73" t="str">
            <v>VOPAK (SUPPLIERS)</v>
          </cell>
          <cell r="Y73" t="str">
            <v>LIBYA</v>
          </cell>
        </row>
        <row r="74">
          <cell r="C74" t="str">
            <v>MARSA EL BREGA (LIBYA)</v>
          </cell>
          <cell r="D74" t="str">
            <v>ANGELICA</v>
          </cell>
          <cell r="Q74" t="str">
            <v>5 QTES AROUND BL + OT + SERV FEE</v>
          </cell>
          <cell r="Y74" t="str">
            <v>LIBYA</v>
          </cell>
        </row>
        <row r="75">
          <cell r="C75" t="str">
            <v>MARSA EL HARIGA (LIBYA)</v>
          </cell>
          <cell r="D75" t="str">
            <v>ANGIMAR</v>
          </cell>
          <cell r="Q75" t="str">
            <v>5 QTES AROUND BL + SERV FEE</v>
          </cell>
          <cell r="Y75" t="str">
            <v>LIBYA</v>
          </cell>
        </row>
        <row r="76">
          <cell r="C76" t="str">
            <v>MARSA EL HARIGA + ZAWIA (LIBYA)</v>
          </cell>
          <cell r="D76" t="str">
            <v>ANNA KNUTSEN</v>
          </cell>
          <cell r="Q76" t="str">
            <v>5 QTES AROUND BL + SULPHUR DESCALATION</v>
          </cell>
          <cell r="Y76" t="str">
            <v>LIBYA</v>
          </cell>
        </row>
        <row r="77">
          <cell r="C77" t="str">
            <v>MELLITAH (LIBYA)</v>
          </cell>
          <cell r="D77" t="str">
            <v>ANNA N</v>
          </cell>
          <cell r="Q77" t="str">
            <v>5 QTES AROUND BL + SULPHUR DESCALATION - FRT DIFFERENTIAL OF 0.06</v>
          </cell>
          <cell r="Y77" t="str">
            <v>EGYPT</v>
          </cell>
        </row>
        <row r="78">
          <cell r="C78" t="str">
            <v>MELLITAH - MARSA EL BREGA (LIBYA)</v>
          </cell>
          <cell r="D78" t="str">
            <v>ANNELEEN KNUTSEN</v>
          </cell>
          <cell r="Q78" t="str">
            <v>5 QTES AROUND BL + SULPHUR DESCALATION - FRT DIFFERENTIAL OF 0.06 + OT + SERV FEE</v>
          </cell>
          <cell r="Y78" t="str">
            <v>ITALY</v>
          </cell>
        </row>
        <row r="79">
          <cell r="C79" t="str">
            <v>MERSA EL HAMRA (EGYPT)</v>
          </cell>
          <cell r="D79" t="str">
            <v>ANTARES</v>
          </cell>
          <cell r="Q79" t="str">
            <v>5 QTES AROUND BL + SULPHUR DESCALATION - FRT DIFFERENTIAL OF 0.06 + SERV FEE</v>
          </cell>
          <cell r="Y79" t="str">
            <v>ITALY</v>
          </cell>
        </row>
        <row r="80">
          <cell r="C80" t="str">
            <v>MILAZZO + GENOA (ITALY)</v>
          </cell>
          <cell r="D80" t="str">
            <v>ANTEA</v>
          </cell>
          <cell r="Q80" t="str">
            <v>5 QTES AROUND BL + SULPHUR DESCALATION +  FRT LUMPSUM + OT + SERV FEE</v>
          </cell>
          <cell r="Y80" t="str">
            <v>UK</v>
          </cell>
        </row>
        <row r="81">
          <cell r="C81" t="str">
            <v>MILAZZO (ITALY)</v>
          </cell>
          <cell r="D81" t="str">
            <v>ANTIGNANO</v>
          </cell>
          <cell r="Q81" t="str">
            <v>5 QTES AROUND BL + SULPHUR DESCALATION +  FRT LUMPSUM + SERV FEE</v>
          </cell>
          <cell r="Y81" t="str">
            <v>LIBYA</v>
          </cell>
        </row>
        <row r="82">
          <cell r="C82" t="str">
            <v>MILFORDHAVEN (UK)</v>
          </cell>
          <cell r="D82" t="str">
            <v>ANTONIO D'ALESIO</v>
          </cell>
          <cell r="Q82" t="str">
            <v>5 QTES AROUND BL + SULPHUR DESCALATION + FRT</v>
          </cell>
          <cell r="Y82" t="str">
            <v>NORWAY</v>
          </cell>
        </row>
        <row r="83">
          <cell r="C83" t="str">
            <v>MISURATA (LIBYA)</v>
          </cell>
          <cell r="D83" t="str">
            <v>ANWAAR AFRIQYA</v>
          </cell>
          <cell r="Q83" t="str">
            <v>5 QTES AROUND BL + SULPHUR DESCALATION + FRT + OT + SERV FEE</v>
          </cell>
        </row>
        <row r="84">
          <cell r="C84" t="str">
            <v>MONGSTAD (NORWAY)</v>
          </cell>
          <cell r="D84" t="str">
            <v>ANWAAR ALNASER</v>
          </cell>
          <cell r="Q84" t="str">
            <v>5 QTES AROUND BL + SULPHUR DESCALATION + FRT + SERV FEE</v>
          </cell>
          <cell r="Y84" t="str">
            <v>CAMEROON</v>
          </cell>
        </row>
        <row r="85">
          <cell r="C85" t="str">
            <v>N/A</v>
          </cell>
          <cell r="D85" t="str">
            <v>ANWAAR LIBYA</v>
          </cell>
          <cell r="Q85" t="str">
            <v>5 QTES AROUND BL + SULPHUR DESCALATION + FRT DIFF</v>
          </cell>
          <cell r="Y85" t="str">
            <v>NORWAY</v>
          </cell>
        </row>
        <row r="86">
          <cell r="C86" t="str">
            <v>NGAOUNDERE (CAMEROON)</v>
          </cell>
          <cell r="D86" t="str">
            <v>APANEMO</v>
          </cell>
          <cell r="Q86" t="str">
            <v>5 QTES AROUND BL + SULPHUR DESCALATION + FRT DIFF + OT + SERV FEE</v>
          </cell>
          <cell r="Y86" t="str">
            <v>RUSSIA</v>
          </cell>
        </row>
        <row r="87">
          <cell r="C87" t="str">
            <v>NJORD (NORWAY)</v>
          </cell>
          <cell r="D87" t="str">
            <v>APSHERON</v>
          </cell>
          <cell r="Q87" t="str">
            <v>5 QTES AROUND BL + SULPHUR DESCALATION + FRT DIFF + SERV FEE</v>
          </cell>
          <cell r="Y87" t="str">
            <v>NIGERIA</v>
          </cell>
        </row>
        <row r="88">
          <cell r="C88" t="str">
            <v>NOVOROSSYSK (RUSSIA)</v>
          </cell>
          <cell r="D88" t="str">
            <v>ARADOS H</v>
          </cell>
          <cell r="Q88" t="str">
            <v>5 QTES AROUND BL + SULPHUR DESCALATION + FRT DIFF LUMPSUM</v>
          </cell>
          <cell r="Y88" t="str">
            <v>RUSSIA</v>
          </cell>
        </row>
        <row r="89">
          <cell r="C89" t="str">
            <v>OKONO (NIGERIA)</v>
          </cell>
          <cell r="D89" t="str">
            <v>ARAFURA SEA</v>
          </cell>
          <cell r="Q89" t="str">
            <v>5 QTES AROUND BL + SULPHUR DESCALATION + FRT DIFF LUMPSUM + OT + SERV FEE</v>
          </cell>
          <cell r="Y89" t="str">
            <v>NIGERIA</v>
          </cell>
        </row>
        <row r="90">
          <cell r="C90" t="str">
            <v>PRIMORSK (RUSSIA)</v>
          </cell>
          <cell r="D90" t="str">
            <v>ARAGAS</v>
          </cell>
          <cell r="Q90" t="str">
            <v>5 QTES AROUND BL + SULPHUR DESCALATION + FRT DIFF LUMPSUM + SERV FEE</v>
          </cell>
          <cell r="Y90" t="str">
            <v>NIGERIA</v>
          </cell>
        </row>
        <row r="91">
          <cell r="C91" t="str">
            <v>QUA IBOE (NIGERIA)</v>
          </cell>
          <cell r="D91" t="str">
            <v>ARAL SEA</v>
          </cell>
          <cell r="Q91" t="str">
            <v>5 QTES AROUND BL + SULPHUR DESCALATION + OT + SERV FEE</v>
          </cell>
          <cell r="Y91" t="str">
            <v>CROATIA</v>
          </cell>
        </row>
        <row r="92">
          <cell r="C92" t="str">
            <v>OKWORI (NIGERIA)</v>
          </cell>
          <cell r="D92" t="str">
            <v>ARCHANGEL</v>
          </cell>
          <cell r="Q92" t="str">
            <v>5 QTES AROUND BL + SULPHUR DESCALATION + SERV FEE</v>
          </cell>
          <cell r="Y92" t="str">
            <v>ANGOLA</v>
          </cell>
        </row>
        <row r="93">
          <cell r="C93" t="str">
            <v>OMISALJ (CROATIA)</v>
          </cell>
          <cell r="D93" t="str">
            <v>ARCTICA</v>
          </cell>
          <cell r="Q93" t="str">
            <v>AVG 10 QTES PRIOR 4TH DAY PRIOR DUE DATE</v>
          </cell>
          <cell r="Y93" t="str">
            <v>BIG STONE + MARCUS HOOK USA</v>
          </cell>
        </row>
        <row r="94">
          <cell r="C94" t="str">
            <v>PALANCA (ANGOLA)</v>
          </cell>
          <cell r="D94" t="str">
            <v>ARIONAS</v>
          </cell>
          <cell r="Q94" t="str">
            <v>AVG 10 QTES PRIOR 4TH DAY PRIOR DUE DATE + SERV FEE</v>
          </cell>
          <cell r="Y94" t="str">
            <v>EGYPT</v>
          </cell>
        </row>
        <row r="95">
          <cell r="C95" t="str">
            <v>PHILADELPHIA (BIG STONE + MARCUS HOOK) USA</v>
          </cell>
          <cell r="D95" t="str">
            <v>ARISTOTELIS</v>
          </cell>
          <cell r="Q95" t="str">
            <v>AVG BRENT 01-31 01-31 01 - JAN</v>
          </cell>
          <cell r="Y95" t="str">
            <v>GEORGIA</v>
          </cell>
        </row>
        <row r="96">
          <cell r="C96" t="str">
            <v>PORT SUEZ (EGYPT)</v>
          </cell>
          <cell r="D96" t="str">
            <v>ARMOUR I</v>
          </cell>
          <cell r="Q96" t="str">
            <v>AVG BRENT 01-31 01 - JAN - FRT DIFFERENTIAL OF 0.06</v>
          </cell>
          <cell r="Y96" t="str">
            <v>LIBYA</v>
          </cell>
        </row>
        <row r="97">
          <cell r="C97" t="str">
            <v>POTI (GEORGIA)</v>
          </cell>
          <cell r="D97" t="str">
            <v>ARON</v>
          </cell>
          <cell r="Q97" t="str">
            <v>AVG BRENT 01-31 01 - JAN - FRT DIFFERENTIAL OF 0.06 +  SERV FEE</v>
          </cell>
          <cell r="Y97" t="str">
            <v>CROATIA</v>
          </cell>
        </row>
        <row r="98">
          <cell r="C98" t="str">
            <v>RAS LANUF (LIBYA)</v>
          </cell>
          <cell r="D98" t="str">
            <v>ASAHI PRINCESSE</v>
          </cell>
          <cell r="Q98" t="str">
            <v>AVG BRENT 01-31 01 - JAN - FRT DIFFERENTIAL OF 0.06 + OT + SERV FEE</v>
          </cell>
          <cell r="Y98" t="str">
            <v>NETHERLANDS</v>
          </cell>
        </row>
        <row r="99">
          <cell r="C99" t="str">
            <v>RIJEKA (CROATIA)</v>
          </cell>
          <cell r="D99" t="str">
            <v>ASHAHDA</v>
          </cell>
          <cell r="Q99" t="str">
            <v>AVG BRENT 01-31 01 - JAN +  FRT LUMPSUM + OT + SERV FEE</v>
          </cell>
          <cell r="Y99" t="str">
            <v>ITALY</v>
          </cell>
        </row>
        <row r="100">
          <cell r="C100" t="str">
            <v>ROTTERDAM (NETHERLANDS)</v>
          </cell>
          <cell r="D100" t="str">
            <v>ASHKINI SPIRIT</v>
          </cell>
          <cell r="Q100" t="str">
            <v>AVG BRENT 01-31 01 - JAN +  FRT LUMPSUM + SERV FEE</v>
          </cell>
          <cell r="Y100" t="str">
            <v>ITALY</v>
          </cell>
        </row>
        <row r="101">
          <cell r="C101" t="str">
            <v>SANTA PANAGIA (ITALY)</v>
          </cell>
          <cell r="D101" t="str">
            <v>ASPASIA LEMOS</v>
          </cell>
          <cell r="Q101" t="str">
            <v>AVG BRENT 01-31 01 - JAN + FRT</v>
          </cell>
        </row>
        <row r="102">
          <cell r="C102" t="str">
            <v>SARROCH (ITALY)</v>
          </cell>
          <cell r="D102" t="str">
            <v>ASPEN SPIRIT</v>
          </cell>
          <cell r="Q102" t="str">
            <v>AVG BRENT 01-31 01 - JAN + FRT  LUMPSUM + OT + SERV FEE</v>
          </cell>
          <cell r="Y102" t="str">
            <v>EGYPT</v>
          </cell>
        </row>
        <row r="103">
          <cell r="C103" t="str">
            <v>SEVERAL PORTS</v>
          </cell>
          <cell r="D103" t="str">
            <v>ASPILOS II</v>
          </cell>
          <cell r="Q103" t="str">
            <v>AVG BRENT 01-31 01 - JAN + FRT  LUMPSUM + SERV FEE</v>
          </cell>
          <cell r="Y103" t="str">
            <v>BAHRAIN</v>
          </cell>
        </row>
        <row r="104">
          <cell r="C104" t="str">
            <v>SIDI KERIR (EGYPT)</v>
          </cell>
          <cell r="D104" t="str">
            <v>ASSET</v>
          </cell>
          <cell r="Q104" t="str">
            <v>AVG BRENT 01-31 01 - JAN + FRT + OT + SERV FEE</v>
          </cell>
          <cell r="Y104" t="str">
            <v>NORWAY</v>
          </cell>
        </row>
        <row r="105">
          <cell r="C105" t="str">
            <v>SITRA (BAHRAIN)</v>
          </cell>
          <cell r="D105" t="str">
            <v>ASTRA</v>
          </cell>
          <cell r="Q105" t="str">
            <v>AVG BRENT 01-31 01 - JAN + FRT + SERV FEE</v>
          </cell>
          <cell r="Y105" t="str">
            <v>ALGERIA</v>
          </cell>
        </row>
        <row r="106">
          <cell r="C106" t="str">
            <v>SKARV (NORWAY)</v>
          </cell>
          <cell r="D106" t="str">
            <v>ASTRO ARCTURUS</v>
          </cell>
          <cell r="Q106" t="str">
            <v>AVG BRENT 01-31 01 - JAN + FRT DIFF</v>
          </cell>
          <cell r="Y106" t="str">
            <v>ALGERIA</v>
          </cell>
        </row>
        <row r="107">
          <cell r="C107" t="str">
            <v>SKIKDA  (ALGERIA)</v>
          </cell>
          <cell r="D107" t="str">
            <v>ASTRO CANOPUS</v>
          </cell>
          <cell r="Q107" t="str">
            <v>AVG BRENT 01-31 01 - JAN + FRT DIFF + OT + SERV FEE</v>
          </cell>
          <cell r="Y107" t="str">
            <v>NORWAY</v>
          </cell>
        </row>
        <row r="108">
          <cell r="C108" t="str">
            <v>SKIKDA OR BEJAIA (ALGERIA)</v>
          </cell>
          <cell r="D108" t="str">
            <v>ASTRO CAPELLA</v>
          </cell>
          <cell r="Q108" t="str">
            <v>AVG BRENT 01-31 01 - JAN + FRT DIFF + SERV FEE</v>
          </cell>
          <cell r="Y108" t="str">
            <v>NORWAY</v>
          </cell>
        </row>
        <row r="109">
          <cell r="C109" t="str">
            <v>STATFJORD (NORWAY)</v>
          </cell>
          <cell r="D109" t="str">
            <v>ASTRO CASSIOPEIA</v>
          </cell>
          <cell r="Q109" t="str">
            <v>AVG BRENT 01-31 01 - JAN + FRT LUMPSUM</v>
          </cell>
          <cell r="Y109" t="str">
            <v>UK</v>
          </cell>
        </row>
        <row r="110">
          <cell r="C110" t="str">
            <v>STURE (NORWAY)</v>
          </cell>
          <cell r="D110" t="str">
            <v>ASTRO PHOENIX</v>
          </cell>
          <cell r="Q110" t="str">
            <v>AVG BRENT 01-31 01 - JAN + OSP 01-31 01 - JAN</v>
          </cell>
          <cell r="Y110" t="str">
            <v>GEORGIA</v>
          </cell>
        </row>
        <row r="111">
          <cell r="C111" t="str">
            <v>SULLOM VOE (UK)</v>
          </cell>
          <cell r="D111" t="str">
            <v>ASTRO SATURN</v>
          </cell>
          <cell r="Q111" t="str">
            <v>AVG BRENT 01-31 01 - JAN + OSP 01-31 01 - JAN +  FRT LUMPSUM + OT + SERV FEE</v>
          </cell>
          <cell r="Y111" t="str">
            <v>ESTONIA</v>
          </cell>
        </row>
        <row r="112">
          <cell r="C112" t="str">
            <v>SUPSA (GEORGIA)</v>
          </cell>
          <cell r="D112" t="str">
            <v>ASTRO SCULPTOR</v>
          </cell>
          <cell r="Q112" t="str">
            <v>AVG BRENT 01-31 01 - JAN + OSP 01-31 01 - JAN +  FRT LUMPSUM + SERV FEE</v>
          </cell>
          <cell r="Y112" t="str">
            <v>UK</v>
          </cell>
        </row>
        <row r="113">
          <cell r="C113" t="str">
            <v>TALLINN (ESTONIA)</v>
          </cell>
          <cell r="D113" t="str">
            <v>ASTRO SCULPTUR</v>
          </cell>
          <cell r="Q113" t="str">
            <v>AVG BRENT 01-31 01 - JAN + OSP 01-31 01 - JAN + FRT</v>
          </cell>
          <cell r="Y113" t="str">
            <v>SPAIN</v>
          </cell>
        </row>
        <row r="114">
          <cell r="C114" t="str">
            <v>TEES RIVER (UK)</v>
          </cell>
          <cell r="D114" t="str">
            <v>ASTRO SIRIUS</v>
          </cell>
          <cell r="Q114" t="str">
            <v>AVG BRENT 01-31 01 - JAN + OSP 01-31 01 - JAN + FRT + OT + SERV FEE</v>
          </cell>
          <cell r="Y114" t="str">
            <v>LIBYA</v>
          </cell>
        </row>
        <row r="115">
          <cell r="C115" t="str">
            <v>TENERIFE + LAS PALMAS (SPAIN)</v>
          </cell>
          <cell r="D115" t="str">
            <v>ATALANDI</v>
          </cell>
          <cell r="Q115" t="str">
            <v>AVG BRENT 01-31 01 - JAN + OSP 01-31 01 - JAN + FRT + SERV FEE</v>
          </cell>
          <cell r="Y115" t="str">
            <v>UK</v>
          </cell>
        </row>
        <row r="116">
          <cell r="C116" t="str">
            <v>TOBRUK (LIBYA)</v>
          </cell>
          <cell r="D116" t="str">
            <v>ATHENIAN BEAUTY</v>
          </cell>
          <cell r="Q116" t="str">
            <v>AVG BRENT 01-31 01 - JAN + OSP 01-31 01 - JAN + FRT DIFF</v>
          </cell>
          <cell r="Y116" t="str">
            <v>ITALY</v>
          </cell>
        </row>
        <row r="117">
          <cell r="C117" t="str">
            <v>TRANMERE (UK)</v>
          </cell>
          <cell r="D117" t="str">
            <v>ATHENIAN CHARM</v>
          </cell>
          <cell r="Q117" t="str">
            <v>AVG BRENT 01-31 01 - JAN + OSP 01-31 01 - JAN + FRT DIFF + OT + SERV FEE</v>
          </cell>
          <cell r="Y117" t="str">
            <v>ITALY</v>
          </cell>
        </row>
        <row r="118">
          <cell r="C118" t="str">
            <v>TRIESTE (ITALY)</v>
          </cell>
          <cell r="D118" t="str">
            <v>ATHENIAN FIDELITY</v>
          </cell>
          <cell r="Q118" t="str">
            <v>AVG BRENT 01-31 01 - JAN + OSP 01-31 01 - JAN + FRT DIFF + SERV FEE</v>
          </cell>
          <cell r="Y118" t="str">
            <v>LIBYA</v>
          </cell>
        </row>
        <row r="119">
          <cell r="C119" t="str">
            <v>TRIESTE-VENICE</v>
          </cell>
          <cell r="D119" t="str">
            <v>ATHENIAN FREEDOM</v>
          </cell>
          <cell r="Q119" t="str">
            <v>AVG BRENT 01-31 01 - JAN + OSP 01-31 01 - JAN + FRT LUMPSUM</v>
          </cell>
          <cell r="Y119" t="str">
            <v>GERMANY</v>
          </cell>
        </row>
        <row r="120">
          <cell r="C120" t="str">
            <v>TRIPOLI (LIBYA)</v>
          </cell>
          <cell r="D120" t="str">
            <v>ATHENIAN HARMONY</v>
          </cell>
          <cell r="Q120" t="str">
            <v>AVG BRENT 01-31 01 - JAN + OSP 01-31 01 - JAN + FRT LUMPSUM + OT + SERV FEE</v>
          </cell>
          <cell r="Y120" t="str">
            <v>LIBYA</v>
          </cell>
        </row>
        <row r="121">
          <cell r="C121" t="str">
            <v>W'HAVEN (GERMANY)</v>
          </cell>
          <cell r="D121" t="str">
            <v>ATHENIAN SUCCESS</v>
          </cell>
          <cell r="Q121" t="str">
            <v>AVG BRENT 01-31 01 - JAN + OSP 01-31 01 - JAN + FRT LUMPSUM + SERV FEE</v>
          </cell>
          <cell r="Y121" t="str">
            <v>CHINA</v>
          </cell>
        </row>
        <row r="122">
          <cell r="C122" t="str">
            <v>ZAWIA (LIBYA)</v>
          </cell>
          <cell r="D122" t="str">
            <v>ATHENIAN VICTORY</v>
          </cell>
          <cell r="Q122" t="str">
            <v>AVG BRENT 01-31 01 - JAN + OSP 01-31 01 - JAN + OT + SERV FEE</v>
          </cell>
          <cell r="Y122" t="str">
            <v>LIBYA</v>
          </cell>
        </row>
        <row r="123">
          <cell r="C123" t="str">
            <v>ZHOUSHAN (CHINA)</v>
          </cell>
          <cell r="D123" t="str">
            <v>ATHINA M</v>
          </cell>
          <cell r="Q123" t="str">
            <v>AVG BRENT 01-31 01 - JAN + OSP 01-31 01 - JAN + SERV FEE</v>
          </cell>
        </row>
        <row r="124">
          <cell r="C124" t="str">
            <v>ZUEITINA (LIBYA)</v>
          </cell>
          <cell r="D124" t="str">
            <v>ATHLOS</v>
          </cell>
          <cell r="Q124" t="str">
            <v>AVG BRENT 01-31 01 - JAN + OT + SERV FEE</v>
          </cell>
        </row>
        <row r="125">
          <cell r="D125" t="str">
            <v>ATLANTIC EXPLORER</v>
          </cell>
          <cell r="Q125" t="str">
            <v>AVG BRENT 01-31 01 - JAN + SERV FEE</v>
          </cell>
        </row>
        <row r="126">
          <cell r="D126" t="str">
            <v>ATLANTIC GALAXY</v>
          </cell>
          <cell r="Q126" t="str">
            <v>AVG BRENT 01-31 01 - JAN + SULPHUR DESCALATION</v>
          </cell>
        </row>
        <row r="127">
          <cell r="D127" t="str">
            <v>ATLANTIC HERO</v>
          </cell>
          <cell r="Q127" t="str">
            <v>AVG BRENT 01-31 01 - JAN + SULPHUR DESCALATION - FRT DIFFERENTIAL OF 0.06</v>
          </cell>
        </row>
        <row r="128">
          <cell r="D128" t="str">
            <v>ATLANTIC WIND</v>
          </cell>
          <cell r="Q128" t="str">
            <v>AVG BRENT 01-31 01 - JAN + SULPHUR DESCALATION - FRT DIFFERENTIAL OF 0.06 + OT + SERV FEE</v>
          </cell>
        </row>
        <row r="129">
          <cell r="D129" t="str">
            <v>ATLANTIS</v>
          </cell>
          <cell r="Q129" t="str">
            <v>AVG BRENT 01-31 01 - JAN + SULPHUR DESCALATION - FRT DIFFERENTIAL OF 0.06 + SERV FEE</v>
          </cell>
        </row>
        <row r="130">
          <cell r="D130" t="str">
            <v>ATLANTIS ALHAMBRA</v>
          </cell>
          <cell r="Q130" t="str">
            <v>AVG BRENT 01-31 01 - JAN + SULPHUR DESCALATION +  FRT LUMPSUM + OT + SERV FEE</v>
          </cell>
        </row>
        <row r="131">
          <cell r="D131" t="str">
            <v>ATLANTIS ANDAMAN</v>
          </cell>
          <cell r="Q131" t="str">
            <v>AVG BRENT 01-31 01 - JAN + SULPHUR DESCALATION +  FRT LUMPSUM + SERV FEE</v>
          </cell>
        </row>
        <row r="132">
          <cell r="D132" t="str">
            <v>AURIGA</v>
          </cell>
          <cell r="Q132" t="str">
            <v>AVG BRENT 01-31 01 - JAN + SULPHUR DESCALATION + FRT</v>
          </cell>
        </row>
        <row r="133">
          <cell r="D133" t="str">
            <v>AURORA</v>
          </cell>
          <cell r="Q133" t="str">
            <v>AVG BRENT 01-31 01 - JAN + SULPHUR DESCALATION + FRT + OT + SERV FEE</v>
          </cell>
        </row>
        <row r="134">
          <cell r="D134" t="str">
            <v>AXEL SPIRIT</v>
          </cell>
          <cell r="Q134" t="str">
            <v>AVG BRENT 01-31 01 - JAN + SULPHUR DESCALATION + FRT + SERV FEE</v>
          </cell>
        </row>
        <row r="135">
          <cell r="D135" t="str">
            <v>AYKO 2</v>
          </cell>
          <cell r="Q135" t="str">
            <v>AVG BRENT 01-31 01 - JAN + SULPHUR DESCALATION + FRT DIFF</v>
          </cell>
        </row>
        <row r="136">
          <cell r="D136" t="str">
            <v>AZAHAR</v>
          </cell>
          <cell r="Q136" t="str">
            <v>AVG BRENT 01-31 01 - JAN + SULPHUR DESCALATION + FRT DIFF + OT + SERV FEE</v>
          </cell>
        </row>
        <row r="137">
          <cell r="D137" t="str">
            <v>AZERBAIJAN</v>
          </cell>
          <cell r="Q137" t="str">
            <v>AVG BRENT 01-31 01 - JAN + SULPHUR DESCALATION + FRT DIFF + SERV FEE</v>
          </cell>
        </row>
        <row r="138">
          <cell r="D138" t="str">
            <v>AZOV SEA</v>
          </cell>
          <cell r="Q138" t="str">
            <v>AVG BRENT 01-31 01 - JAN + SULPHUR DESCALATION + FRT DIFF LUMPSUM</v>
          </cell>
        </row>
        <row r="139">
          <cell r="D139" t="str">
            <v>BADR</v>
          </cell>
          <cell r="Q139" t="str">
            <v>AVG BRENT 01-31 01 - JAN + SULPHUR DESCALATION + FRT DIFF LUMPSUM + OT + SERV FEE</v>
          </cell>
        </row>
        <row r="140">
          <cell r="D140" t="str">
            <v>BAHAMAS SPIRIT</v>
          </cell>
          <cell r="Q140" t="str">
            <v>AVG BRENT 01-31 01 - JAN + SULPHUR DESCALATION + FRT DIFF LUMPSUM + SERV FEE</v>
          </cell>
        </row>
        <row r="141">
          <cell r="D141" t="str">
            <v>BAHAR K</v>
          </cell>
          <cell r="Q141" t="str">
            <v>AVG BRENT 01-31 01 - JAN + SULPHUR DESCALATION + OT + SERV FEE</v>
          </cell>
        </row>
        <row r="142">
          <cell r="D142" t="str">
            <v>BAKI AKAR</v>
          </cell>
          <cell r="Q142" t="str">
            <v>AVG BRENT 01-31 01 - JAN + SULPHUR DESCALATION + SERV FEE</v>
          </cell>
        </row>
        <row r="143">
          <cell r="D143" t="str">
            <v>BAKU</v>
          </cell>
          <cell r="Q143" t="str">
            <v>AVG BRENT 01-29 02 - FEB</v>
          </cell>
        </row>
        <row r="144">
          <cell r="D144" t="str">
            <v>BALTA</v>
          </cell>
          <cell r="Q144" t="str">
            <v>AVG BRENT 01-29 02 - FEB - FRT DIFFERENTIAL OF 0.06</v>
          </cell>
        </row>
        <row r="145">
          <cell r="D145" t="str">
            <v>BALTIC CAPTAIN 1</v>
          </cell>
          <cell r="Q145" t="str">
            <v>AVG BRENT 01-29 02 - FEB - FRT DIFFERENTIAL OF 0.06 +  SERV FEE</v>
          </cell>
        </row>
        <row r="146">
          <cell r="D146" t="str">
            <v>BALTIC COMMANDER I</v>
          </cell>
          <cell r="Q146" t="str">
            <v>AVG BRENT 01-29 02 - FEB - FRT DIFFERENTIAL OF 0.06 + OT + SERV FEE</v>
          </cell>
        </row>
        <row r="147">
          <cell r="D147" t="str">
            <v>BALTIC COMODORE</v>
          </cell>
          <cell r="Q147" t="str">
            <v>AVG BRENT 01-29 02 - FEB +  FRT LUMPSUM + OT + SERV FEE</v>
          </cell>
        </row>
        <row r="148">
          <cell r="D148" t="str">
            <v>BALTIC SEA</v>
          </cell>
          <cell r="Q148" t="str">
            <v>AVG BRENT 01-29 02 - FEB +  FRT LUMPSUM + SERV FEE</v>
          </cell>
        </row>
        <row r="149">
          <cell r="D149" t="str">
            <v>BALVA</v>
          </cell>
          <cell r="Q149" t="str">
            <v>AVG BRENT 01-29 02 - FEB + FRT</v>
          </cell>
        </row>
        <row r="150">
          <cell r="D150" t="str">
            <v>BANIAS STAR</v>
          </cell>
          <cell r="Q150" t="str">
            <v>AVG BRENT 01-29 02 - FEB + FRT  LUMPSUM</v>
          </cell>
        </row>
        <row r="151">
          <cell r="D151" t="str">
            <v>BARBAROSSA</v>
          </cell>
          <cell r="Q151" t="str">
            <v>AVG BRENT 01-29 02 - FEB + FRT  LUMPSUM + OT + SERV FEE</v>
          </cell>
        </row>
        <row r="152">
          <cell r="D152" t="str">
            <v>BAREILLY</v>
          </cell>
          <cell r="Q152" t="str">
            <v>AVG BRENT 01-29 02 - FEB + FRT + OT + SERV FEE</v>
          </cell>
        </row>
        <row r="153">
          <cell r="D153" t="str">
            <v>BARENTS SEA</v>
          </cell>
          <cell r="Q153" t="str">
            <v>AVG BRENT 01-29 02 - FEB + FRT + SERV FEE</v>
          </cell>
        </row>
        <row r="154">
          <cell r="D154" t="str">
            <v>BAUCI</v>
          </cell>
          <cell r="Q154" t="str">
            <v>AVG BRENT 01-29 02 - FEB + FRT DIFF</v>
          </cell>
        </row>
        <row r="155">
          <cell r="D155" t="str">
            <v>BAVARIAN TRADER</v>
          </cell>
          <cell r="Q155" t="str">
            <v>AVG BRENT 01-29 02 - FEB + FRT DIFF + OT + SERV FEE</v>
          </cell>
        </row>
        <row r="156">
          <cell r="D156" t="str">
            <v>BELISAIRE</v>
          </cell>
          <cell r="Q156" t="str">
            <v>AVG BRENT 01-29 02 - FEB + FRT DIFF + SERV FEE</v>
          </cell>
        </row>
        <row r="157">
          <cell r="D157" t="str">
            <v>BERGINA</v>
          </cell>
          <cell r="Q157" t="str">
            <v>AVG BRENT 01-29 02 - FEB + FRT DIFF LUMPSUM + SERV FEE</v>
          </cell>
        </row>
        <row r="158">
          <cell r="D158" t="str">
            <v>BERING SEA</v>
          </cell>
          <cell r="Q158" t="str">
            <v>AVG BRENT 01-29 02 - FEB + OSP 01-29 02 - FEB</v>
          </cell>
        </row>
        <row r="159">
          <cell r="D159" t="str">
            <v>BESIKTAS</v>
          </cell>
          <cell r="Q159" t="str">
            <v>AVG BRENT 01-29 02 - FEB + OSP 01-29 02 - FEB +  FRT LUMPSUM + OT + SERV FEE</v>
          </cell>
        </row>
        <row r="160">
          <cell r="D160" t="str">
            <v>BETTY KNUTSEN</v>
          </cell>
          <cell r="Q160" t="str">
            <v>AVG BRENT 01-29 02 - FEB + OSP 01-29 02 - FEB +  FRT LUMPSUM + SERV FEE</v>
          </cell>
        </row>
        <row r="161">
          <cell r="D161" t="str">
            <v>BIANCA AMORETTI</v>
          </cell>
          <cell r="Q161" t="str">
            <v>AVG BRENT 01-29 02 - FEB + OSP 01-29 02 - FEB + FRT</v>
          </cell>
        </row>
        <row r="162">
          <cell r="D162" t="str">
            <v>BLACK SEA</v>
          </cell>
          <cell r="Q162" t="str">
            <v>AVG BRENT 01-29 02 - FEB + OSP 01-29 02 - FEB + FRT + OT + SERV FEE</v>
          </cell>
        </row>
        <row r="163">
          <cell r="D163" t="str">
            <v>BLACKBOMB SPIRIT</v>
          </cell>
          <cell r="Q163" t="str">
            <v>AVG URALS 01-30 09 - SEP + SULPHUR DESCALATION - FRT DIFFERENTIAL OF 0.06 + OT + SERV FEE</v>
          </cell>
        </row>
        <row r="164">
          <cell r="D164" t="str">
            <v>BLACKCOMB SPIRIT</v>
          </cell>
        </row>
        <row r="165">
          <cell r="D165" t="str">
            <v>BLANC</v>
          </cell>
          <cell r="Q165" t="str">
            <v>AVG BRENT 01-29 02 - FEB + OSP 01-29 02 - FEB + FRT + SERV FEE</v>
          </cell>
        </row>
        <row r="166">
          <cell r="D166" t="str">
            <v>BLUE</v>
          </cell>
          <cell r="Q166" t="str">
            <v>AVG BRENT 01-29 02 - FEB + OSP 01-29 02 - FEB + FRT DIFF</v>
          </cell>
        </row>
        <row r="167">
          <cell r="D167" t="str">
            <v>BLUE SAPPHIRE</v>
          </cell>
          <cell r="Q167" t="str">
            <v>AVG BRENT 01-29 02 - FEB + OSP 01-29 02 - FEB + FRT DIFF + OT + SERV FEE</v>
          </cell>
        </row>
        <row r="168">
          <cell r="D168" t="str">
            <v>BM BONANZA</v>
          </cell>
          <cell r="Q168" t="str">
            <v>AVG BRENT 01-29 02 - FEB + OSP 01-29 02 - FEB + FRT DIFF + SERV FEE</v>
          </cell>
        </row>
        <row r="169">
          <cell r="D169" t="str">
            <v>BODIL KNUTSEN</v>
          </cell>
          <cell r="Q169" t="str">
            <v>AVG BRENT 01-29 02 - FEB + OSP 01-29 02 - FEB + FRT DIFF LUMPSUM</v>
          </cell>
        </row>
        <row r="170">
          <cell r="D170" t="str">
            <v>BONITA</v>
          </cell>
          <cell r="Q170" t="str">
            <v>AVG BRENT 01-29 02 - FEB + OSP 01-29 02 - FEB + FRT DIFF LUMPSUM + OT + SERV FEE</v>
          </cell>
        </row>
        <row r="171">
          <cell r="D171" t="str">
            <v>BORGA</v>
          </cell>
          <cell r="Q171" t="str">
            <v>AVG BRENT 01-29 02 - FEB + OSP 01-29 02 - FEB + FRT DIFF LUMPSUM + SERV FEE</v>
          </cell>
        </row>
        <row r="172">
          <cell r="D172" t="str">
            <v>BOW FAGUS</v>
          </cell>
          <cell r="Q172" t="str">
            <v>AVG BRENT 01-29 02 - FEB + OSP 01-29 02 - FEB + OT + SERV FEE</v>
          </cell>
        </row>
        <row r="173">
          <cell r="D173" t="str">
            <v>BRAVERY</v>
          </cell>
          <cell r="Q173" t="str">
            <v>AVG BRENT 01-29 02 - FEB + OSP 01-29 02 - FEB + SERV FEE</v>
          </cell>
        </row>
        <row r="174">
          <cell r="D174" t="str">
            <v>BRAVO</v>
          </cell>
          <cell r="Q174" t="str">
            <v>AVG BRENT 01-29 02 - FEB + OT + SERV FEE</v>
          </cell>
        </row>
        <row r="175">
          <cell r="D175" t="str">
            <v>BREZZA</v>
          </cell>
          <cell r="Q175" t="str">
            <v>AVG BRENT 01-29 02 - FEB + SERV FEE</v>
          </cell>
        </row>
        <row r="176">
          <cell r="D176" t="str">
            <v>BRIGHTWAY</v>
          </cell>
          <cell r="Q176" t="str">
            <v>AVG BRENT 01-29 02 - FEB + SULPHUR DESCALATION</v>
          </cell>
        </row>
        <row r="177">
          <cell r="D177" t="str">
            <v>BRIGIT MAERSK</v>
          </cell>
          <cell r="Q177" t="str">
            <v>AVG BRENT 01-29 02 - FEB + SULPHUR DESCALATION - FRT DIFFERENTIAL OF 0.06</v>
          </cell>
        </row>
        <row r="178">
          <cell r="D178" t="str">
            <v>BRITISH CORMORANT</v>
          </cell>
          <cell r="Q178" t="str">
            <v>AVG BRENT 01-29 02 - FEB + SULPHUR DESCALATION - FRT DIFFERENTIAL OF 0.06 + OT + SERV FEE</v>
          </cell>
        </row>
        <row r="179">
          <cell r="D179" t="str">
            <v>BRITISH CURLEW</v>
          </cell>
          <cell r="Q179" t="str">
            <v>AVG BRENT 01-29 02 - FEB + SULPHUR DESCALATION - FRT DIFFERENTIAL OF 0.06 + SERV FEE</v>
          </cell>
        </row>
        <row r="180">
          <cell r="D180" t="str">
            <v>BRITISH CYGNET</v>
          </cell>
          <cell r="Q180" t="str">
            <v>AVG BRENT 01-29 02 - FEB + SULPHUR DESCALATION +  FRT LUMPSUM + OT + SERV FEE</v>
          </cell>
        </row>
        <row r="181">
          <cell r="D181" t="str">
            <v>BRITISH EAGLE</v>
          </cell>
          <cell r="Q181" t="str">
            <v>AVG BRENT 01-29 02 - FEB + SULPHUR DESCALATION +  FRT LUMPSUM + SERV FEE</v>
          </cell>
        </row>
        <row r="182">
          <cell r="D182" t="str">
            <v>BRITISH EMISSARY</v>
          </cell>
          <cell r="Q182" t="str">
            <v>AVG BRENT 01-29 02 - FEB + SULPHUR DESCALATION + FRT</v>
          </cell>
        </row>
        <row r="183">
          <cell r="D183" t="str">
            <v>BRITISH ENERGY</v>
          </cell>
          <cell r="Q183" t="str">
            <v>AVG BRENT 01-29 02 - FEB + SULPHUR DESCALATION + FRT + OT + SERV FEE</v>
          </cell>
        </row>
        <row r="184">
          <cell r="D184" t="str">
            <v>BRITISH ENGINEER</v>
          </cell>
          <cell r="Q184" t="str">
            <v>AVG BRENT 01-29 02 - FEB + SULPHUR DESCALATION + FRT + SERV FEE</v>
          </cell>
        </row>
        <row r="185">
          <cell r="D185" t="str">
            <v>BRITISH ENSIGN</v>
          </cell>
          <cell r="Q185" t="str">
            <v>AVG BRENT 01-29 02 - FEB + SULPHUR DESCALATION + FRT DIFF</v>
          </cell>
        </row>
        <row r="186">
          <cell r="D186" t="str">
            <v>BRITISH ENVIRONMENT</v>
          </cell>
          <cell r="Q186" t="str">
            <v>AVG BRENT 01-29 02 - FEB + SULPHUR DESCALATION + FRT DIFF + OT + SERV FEE</v>
          </cell>
        </row>
        <row r="187">
          <cell r="D187" t="str">
            <v>BRITISH EXPERIENCE</v>
          </cell>
          <cell r="Q187" t="str">
            <v>AVG BRENT 01-29 02 - FEB + SULPHUR DESCALATION + FRT DIFF + SERV FEE</v>
          </cell>
        </row>
        <row r="188">
          <cell r="D188" t="str">
            <v>BRITISH EXPLORER</v>
          </cell>
          <cell r="Q188" t="str">
            <v>AVG BRENT 01-29 02 - FEB + SULPHUR DESCALATION + FRT DIFF LUMPSUM</v>
          </cell>
        </row>
        <row r="189">
          <cell r="D189" t="str">
            <v>BRITISH FALCON</v>
          </cell>
          <cell r="Q189" t="str">
            <v>AVG BRENT 01-29 02 - FEB + SULPHUR DESCALATION + FRT DIFF LUMPSUM + OT + SERV FEE</v>
          </cell>
        </row>
        <row r="190">
          <cell r="D190" t="str">
            <v>BRITISH GANNETT</v>
          </cell>
          <cell r="Q190" t="str">
            <v>AVG BRENT 01-29 02 - FEB + SULPHUR DESCALATION + FRT DIFF LUMPSUM + SERV FEE</v>
          </cell>
        </row>
        <row r="191">
          <cell r="D191" t="str">
            <v>BRITISH HAWTHORN</v>
          </cell>
          <cell r="Q191" t="str">
            <v>AVG BRENT 01-29 02 - FEB + SULPHUR DESCALATION + OT + SERV FEE</v>
          </cell>
        </row>
        <row r="192">
          <cell r="D192" t="str">
            <v>BRITISH HAZEL</v>
          </cell>
          <cell r="Q192" t="str">
            <v>AVG BRENT 01-29 02 - FEB + SULPHUR DESCALATION + SERV FEE</v>
          </cell>
        </row>
        <row r="193">
          <cell r="D193" t="str">
            <v>BRITISH HOLLY</v>
          </cell>
          <cell r="Q193" t="str">
            <v>AVG BRENT 01-31 03 - MAR</v>
          </cell>
        </row>
        <row r="194">
          <cell r="D194" t="str">
            <v>BRITISH KESTREL</v>
          </cell>
          <cell r="Q194" t="str">
            <v>AVG BRENT 01-31 03 - MAR - FRT DIFFERENTIAL OF 0.06</v>
          </cell>
        </row>
        <row r="195">
          <cell r="D195" t="str">
            <v>BRITISH MERLIN</v>
          </cell>
          <cell r="Q195" t="str">
            <v>AVG BRENT 01-31 03 - MAR - FRT DIFFERENTIAL OF 0.06 +  SERV FEE</v>
          </cell>
        </row>
        <row r="196">
          <cell r="D196" t="str">
            <v>BRITISH OSPREY</v>
          </cell>
          <cell r="Q196" t="str">
            <v>AVG BRENT 01-31 03 - MAR - FRT DIFFERENTIAL OF 0.06 + OT + SERV FEE</v>
          </cell>
        </row>
        <row r="197">
          <cell r="D197" t="str">
            <v>BRITISH ROBIN</v>
          </cell>
          <cell r="Q197" t="str">
            <v>AVG BRENT 01-31 03 - MAR +  FRT LUMPSUM + OT + SERV FEE</v>
          </cell>
        </row>
        <row r="198">
          <cell r="D198" t="str">
            <v>BRITISH VENTURE</v>
          </cell>
          <cell r="Q198" t="str">
            <v>AVG BRENT 01-31 03 - MAR +  FRT LUMPSUM + SERV FEE</v>
          </cell>
        </row>
        <row r="199">
          <cell r="D199" t="str">
            <v>BRITISH VINE</v>
          </cell>
          <cell r="Q199" t="str">
            <v>AVG BRENT 01-31 03 - MAR + FRT</v>
          </cell>
        </row>
        <row r="200">
          <cell r="D200" t="str">
            <v>BRITISH WILLOW</v>
          </cell>
          <cell r="Q200" t="str">
            <v>AVG BRENT 01-31 03 - MAR + FRT + OT + SERV FEE</v>
          </cell>
        </row>
        <row r="201">
          <cell r="D201" t="str">
            <v>BRO AGNES</v>
          </cell>
          <cell r="Q201" t="str">
            <v>AVG BRENT 01-31 03 - MAR + FRT + SERV FEE</v>
          </cell>
        </row>
        <row r="202">
          <cell r="D202" t="str">
            <v>BRO ANNA</v>
          </cell>
          <cell r="Q202" t="str">
            <v>AVG BRENT 01-31 03 - MAR + FRT DIFF</v>
          </cell>
        </row>
        <row r="203">
          <cell r="D203" t="str">
            <v>BRO EDWARD</v>
          </cell>
          <cell r="Q203" t="str">
            <v>AVG BRENT 01-31 03 - MAR + FRT DIFF + OT + SERV FEE</v>
          </cell>
        </row>
        <row r="204">
          <cell r="D204" t="str">
            <v>BRO ELISABETH</v>
          </cell>
          <cell r="Q204" t="str">
            <v>AVG BRENT 01-31 03 - MAR + FRT DIFF + SERV FEE</v>
          </cell>
        </row>
        <row r="205">
          <cell r="D205" t="str">
            <v>BRO ELLEN</v>
          </cell>
          <cell r="Q205" t="str">
            <v>AVG BRENT 01-31 03 - MAR + FRT DIFF LUMPSUM</v>
          </cell>
        </row>
        <row r="206">
          <cell r="D206" t="str">
            <v>BRO ETIENNE</v>
          </cell>
          <cell r="Q206" t="str">
            <v>AVG BRENT 01-31 03 - MAR + FRT DIFF LUMPSUM + OT + SERV FEE</v>
          </cell>
        </row>
        <row r="207">
          <cell r="D207" t="str">
            <v>BRO GLOBE</v>
          </cell>
          <cell r="Q207" t="str">
            <v>AVG BRENT 01-31 03 - MAR + FRT DIFF LUMPSUM + SERV FEE</v>
          </cell>
        </row>
        <row r="208">
          <cell r="D208" t="str">
            <v>BRO JUNO</v>
          </cell>
          <cell r="Q208" t="str">
            <v>AVG BRENT 01-31 03 - MAR + OSP 01-31 03 - MAR</v>
          </cell>
        </row>
        <row r="209">
          <cell r="D209" t="str">
            <v>BUNGA KASTURI DUA</v>
          </cell>
          <cell r="Q209" t="str">
            <v>AVG BRENT 01-31 03 - MAR + OSP 01-31 03 - MAR +  FRT LUMPSUM + OT + SERV FEE</v>
          </cell>
        </row>
        <row r="210">
          <cell r="D210" t="str">
            <v>BUNGA KASTURI TIGA</v>
          </cell>
          <cell r="Q210" t="str">
            <v>AVG BRENT 01-31 03 - MAR + OSP 01-31 03 - MAR +  FRT LUMPSUM + SERV FEE</v>
          </cell>
        </row>
        <row r="211">
          <cell r="D211" t="str">
            <v>BUTRON</v>
          </cell>
          <cell r="Q211" t="str">
            <v>AVG BRENT 01-31 03 - MAR + OSP 01-31 03 - MAR + FRT</v>
          </cell>
        </row>
        <row r="212">
          <cell r="D212" t="str">
            <v>BUTT</v>
          </cell>
          <cell r="Q212" t="str">
            <v>AVG BRENT 01-31 03 - MAR + OSP 01-31 03 - MAR + FRT + OT + SERV FEE</v>
          </cell>
        </row>
        <row r="213">
          <cell r="D213" t="str">
            <v>CALVO SOTELLO</v>
          </cell>
          <cell r="Q213" t="str">
            <v>AVG BRENT 01-31 03 - MAR + OSP 01-31 03 - MAR + FRT + SERV FEE</v>
          </cell>
        </row>
        <row r="214">
          <cell r="D214" t="str">
            <v>CAMPEON</v>
          </cell>
          <cell r="Q214" t="str">
            <v>AVG BRENT 01-31 03 - MAR + OSP 01-31 03 - MAR + FRT DIFF</v>
          </cell>
        </row>
        <row r="215">
          <cell r="D215" t="str">
            <v>CAMPODOLA</v>
          </cell>
          <cell r="Q215" t="str">
            <v>AVG BRENT 01-31 03 - MAR + OSP 01-31 03 - MAR + FRT DIFF + OT + SERV FEE</v>
          </cell>
        </row>
        <row r="216">
          <cell r="D216" t="str">
            <v>CAP DIAMANT</v>
          </cell>
          <cell r="Q216" t="str">
            <v>AVG BRENT 01-31 03 - MAR + OSP 01-31 03 - MAR + FRT DIFF + SERV FEE</v>
          </cell>
        </row>
        <row r="217">
          <cell r="D217" t="str">
            <v>CAP PIERRE</v>
          </cell>
          <cell r="Q217" t="str">
            <v>AVG BRENT 01-31 03 - MAR + OSP 01-31 03 - MAR + FRT DIFF LUMPSUM</v>
          </cell>
        </row>
        <row r="218">
          <cell r="D218" t="str">
            <v>CAP VICTOR</v>
          </cell>
          <cell r="Q218" t="str">
            <v>AVG BRENT 01-31 03 - MAR + OSP 01-31 03 - MAR + FRT DIFF LUMPSUM + OT + SERV FEE</v>
          </cell>
        </row>
        <row r="219">
          <cell r="D219" t="str">
            <v>CAPE BALDER</v>
          </cell>
          <cell r="Q219" t="str">
            <v>AVG BRENT 01-31 03 - MAR + OSP 01-31 03 - MAR + FRT DIFF LUMPSUM + SERV FEE</v>
          </cell>
        </row>
        <row r="220">
          <cell r="D220" t="str">
            <v>CAPE BANKS</v>
          </cell>
          <cell r="Q220" t="str">
            <v>AVG BRENT 01-31 03 - MAR + OSP 01-31 03 - MAR + OT + SERV FEE</v>
          </cell>
        </row>
        <row r="221">
          <cell r="D221" t="str">
            <v>CAPE BARI</v>
          </cell>
          <cell r="Q221" t="str">
            <v>AVG BRENT 01-31 03 - MAR + OSP 01-31 03 - MAR + SERV FEE</v>
          </cell>
        </row>
        <row r="222">
          <cell r="D222" t="str">
            <v>CAPE BEALE</v>
          </cell>
          <cell r="Q222" t="str">
            <v>AVG BRENT 01-31 03 - MAR + OT + SERV FEE</v>
          </cell>
        </row>
        <row r="223">
          <cell r="D223" t="str">
            <v>CAPE BEAR</v>
          </cell>
          <cell r="Q223" t="str">
            <v>AVG BRENT 01-31 03 - MAR + SERV FEE</v>
          </cell>
        </row>
        <row r="224">
          <cell r="D224" t="str">
            <v>CAPE BENAT</v>
          </cell>
          <cell r="Q224" t="str">
            <v>AVG BRENT 01-31 03 - MAR + SULPHUR DESCALATION</v>
          </cell>
        </row>
        <row r="225">
          <cell r="D225" t="str">
            <v>CAPE BIRD</v>
          </cell>
          <cell r="Q225" t="str">
            <v>AVG BRENT 01-31 03 - MAR + SULPHUR DESCALATION - FRT DIFFERENTIAL OF 0.06</v>
          </cell>
        </row>
        <row r="226">
          <cell r="D226" t="str">
            <v>CAPE BIRD</v>
          </cell>
          <cell r="Q226" t="str">
            <v>AVG BRENT 01-31 03 - MAR + SULPHUR DESCALATION - FRT DIFFERENTIAL OF 0.06 + OT + SERV FEE</v>
          </cell>
        </row>
        <row r="227">
          <cell r="D227" t="str">
            <v>CAPE BLANC</v>
          </cell>
          <cell r="Q227" t="str">
            <v>AVG BRENT 01-31 03 - MAR + SULPHUR DESCALATION - FRT DIFFERENTIAL OF 0.06 + SERV FEE</v>
          </cell>
        </row>
        <row r="228">
          <cell r="D228" t="str">
            <v>CAPE BON</v>
          </cell>
          <cell r="Q228" t="str">
            <v>AVG BRENT 01-31 03 - MAR + SULPHUR DESCALATION +  FRT LUMPSUM + OT + SERV FEE</v>
          </cell>
        </row>
        <row r="229">
          <cell r="D229" t="str">
            <v>CAPE DALY</v>
          </cell>
          <cell r="Q229" t="str">
            <v>AVG BRENT 01-31 03 - MAR + SULPHUR DESCALATION +  FRT LUMPSUM + SERV FEE</v>
          </cell>
        </row>
        <row r="230">
          <cell r="D230" t="str">
            <v>CAPO HORN</v>
          </cell>
          <cell r="Q230" t="str">
            <v>AVG BRENT 01-31 03 - MAR + SULPHUR DESCALATION + FRT</v>
          </cell>
        </row>
        <row r="231">
          <cell r="D231" t="str">
            <v>CAPTAIN X KYRIAKOU</v>
          </cell>
          <cell r="Q231" t="str">
            <v>AVG BRENT 01-31 03 - MAR + SULPHUR DESCALATION + FRT + OT + SERV FEE</v>
          </cell>
        </row>
        <row r="232">
          <cell r="D232" t="str">
            <v>CARDISSA</v>
          </cell>
          <cell r="Q232" t="str">
            <v>AVG BRENT 01-31 03 - MAR + SULPHUR DESCALATION + FRT + SERV FEE</v>
          </cell>
        </row>
        <row r="233">
          <cell r="D233" t="str">
            <v>CASTEL NUOVO</v>
          </cell>
          <cell r="Q233" t="str">
            <v>AVG BRENT 01-31 03 - MAR + SULPHUR DESCALATION + FRT DIFF</v>
          </cell>
        </row>
        <row r="234">
          <cell r="D234" t="str">
            <v>CASTILLO DE MONTERREAL</v>
          </cell>
          <cell r="Q234" t="str">
            <v>AVG BRENT 01-31 03 - MAR + SULPHUR DESCALATION + FRT DIFF + OT + SERV FEE</v>
          </cell>
        </row>
        <row r="235">
          <cell r="D235" t="str">
            <v>CASTILLO DE TRUJILLO</v>
          </cell>
          <cell r="Q235" t="str">
            <v>AVG BRENT 01-31 03 - MAR + SULPHUR DESCALATION + FRT DIFF + SERV FEE</v>
          </cell>
        </row>
        <row r="236">
          <cell r="D236" t="str">
            <v>CATHERINE KNUTSEN</v>
          </cell>
          <cell r="Q236" t="str">
            <v>AVG BRENT 01-31 03 - MAR + SULPHUR DESCALATION + FRT DIFF LUMPSUM</v>
          </cell>
        </row>
        <row r="237">
          <cell r="D237" t="str">
            <v>CC MEDEA</v>
          </cell>
          <cell r="Q237" t="str">
            <v>AVG BRENT 01-31 03 - MAR + SULPHUR DESCALATION + FRT DIFF LUMPSUM + OT + SERV FEE</v>
          </cell>
        </row>
        <row r="238">
          <cell r="D238" t="str">
            <v>CC MEDEA LU</v>
          </cell>
          <cell r="Q238" t="str">
            <v>AVG BRENT 01-31 03 - MAR + SULPHUR DESCALATION + FRT DIFF LUMPSUM + SERV FEE</v>
          </cell>
        </row>
        <row r="239">
          <cell r="D239" t="str">
            <v>CE-BREEZE</v>
          </cell>
          <cell r="Q239" t="str">
            <v>AVG BRENT 01-31 03 - MAR + SULPHUR DESCALATION + OT + SERV FEE</v>
          </cell>
        </row>
        <row r="240">
          <cell r="D240" t="str">
            <v>CENTER</v>
          </cell>
          <cell r="Q240" t="str">
            <v>AVG BRENT 01-31 03 - MAR + SULPHUR DESCALATION + SERV FEE</v>
          </cell>
        </row>
        <row r="241">
          <cell r="D241" t="str">
            <v>CERAM SEA</v>
          </cell>
          <cell r="Q241" t="str">
            <v>AVG BRENT 01-30 04 - APR</v>
          </cell>
        </row>
        <row r="242">
          <cell r="D242" t="str">
            <v>CERCINA</v>
          </cell>
          <cell r="Q242" t="str">
            <v>AVG BRENT 01-30 04 - APR - FRT DIFFERENTIAL OF 0.06</v>
          </cell>
        </row>
        <row r="243">
          <cell r="D243" t="str">
            <v>CERIGO</v>
          </cell>
          <cell r="Q243" t="str">
            <v>AVG BRENT 01-30 04 - APR - FRT DIFFERENTIAL OF 0.06 +  SERV FEE</v>
          </cell>
        </row>
        <row r="244">
          <cell r="D244" t="str">
            <v>CEVDET A</v>
          </cell>
          <cell r="Q244" t="str">
            <v>AVG BRENT 01-30 04 - APR - FRT DIFFERENTIAL OF 0.06 + OT + SERV FEE</v>
          </cell>
        </row>
        <row r="245">
          <cell r="D245" t="str">
            <v>CHANG HANG TAN SUO</v>
          </cell>
          <cell r="Q245" t="str">
            <v>AVG BRENT 01-30 04 - APR +  FRT LUMPSUM + OT + SERV FEE</v>
          </cell>
        </row>
        <row r="246">
          <cell r="D246" t="str">
            <v>CHARENTE</v>
          </cell>
          <cell r="Q246" t="str">
            <v>AVG BRENT 01-30 04 - APR +  FRT LUMPSUM + SERV FEE</v>
          </cell>
        </row>
        <row r="247">
          <cell r="D247" t="str">
            <v>CHELSEA</v>
          </cell>
          <cell r="Q247" t="str">
            <v>AVG BRENT 01-30 04 - APR + FRT</v>
          </cell>
        </row>
        <row r="248">
          <cell r="D248" t="str">
            <v>CHEMBULK TORTOLA</v>
          </cell>
          <cell r="Q248" t="str">
            <v>AVG BRENT 01-30 04 - APR + FRT + OT + SERV FEE</v>
          </cell>
        </row>
        <row r="249">
          <cell r="D249" t="str">
            <v>CHEMSTAR SEVEN</v>
          </cell>
          <cell r="Q249" t="str">
            <v>AVG BRENT 01-30 04 - APR + FRT + SERV FEE</v>
          </cell>
        </row>
        <row r="250">
          <cell r="D250" t="str">
            <v>CHEMTRANS WESER</v>
          </cell>
          <cell r="Q250" t="str">
            <v>AVG BRENT 01-30 04 - APR + FRT DIFF</v>
          </cell>
        </row>
        <row r="251">
          <cell r="D251" t="str">
            <v>CHINOOK</v>
          </cell>
          <cell r="Q251" t="str">
            <v>AVG BRENT 01-30 04 - APR + FRT DIFF + OT + SERV FEE</v>
          </cell>
        </row>
        <row r="252">
          <cell r="D252" t="str">
            <v>CHIOS SPIRIT</v>
          </cell>
          <cell r="Q252" t="str">
            <v>AVG BRENT 01-30 04 - APR + FRT DIFF + SERV FEE</v>
          </cell>
        </row>
        <row r="253">
          <cell r="D253" t="str">
            <v>CHRISTIAN MAERSK</v>
          </cell>
          <cell r="Q253" t="str">
            <v>AVG BRENT 01-30 04 - APR + FRT DIFF LUMPSUM</v>
          </cell>
        </row>
        <row r="254">
          <cell r="D254" t="str">
            <v>CIELO DI BAFFIN</v>
          </cell>
          <cell r="Q254" t="str">
            <v>AVG BRENT 01-30 04 - APR + FRT DIFF LUMPSUM + OT + SERV FEE</v>
          </cell>
        </row>
        <row r="255">
          <cell r="D255" t="str">
            <v>CIELO DI BALTICO</v>
          </cell>
          <cell r="Q255" t="str">
            <v>AVG BRENT 01-30 04 - APR + FRT DIFF LUMPSUM + SERV FEE</v>
          </cell>
        </row>
        <row r="256">
          <cell r="D256" t="str">
            <v>CIELO DI BISCAGLIA</v>
          </cell>
          <cell r="Q256" t="str">
            <v>AVG BRENT 01-30 04 - APR + OSP 01-30 04 - APR</v>
          </cell>
        </row>
        <row r="257">
          <cell r="D257" t="str">
            <v>CIELO DI BOTHNIA</v>
          </cell>
          <cell r="Q257" t="str">
            <v>AVG BRENT 01-30 04 - APR + OSP 01-30 04 - APR +  FRT LUMPSUM + OT + SERV FEE</v>
          </cell>
        </row>
        <row r="258">
          <cell r="D258" t="str">
            <v>CIELO DI LONDRA</v>
          </cell>
          <cell r="Q258" t="str">
            <v>AVG BRENT 01-30 04 - APR + OSP 01-30 04 - APR +  FRT LUMPSUM + SERV FEE</v>
          </cell>
        </row>
        <row r="259">
          <cell r="D259" t="str">
            <v>CIELO DI PARIGI</v>
          </cell>
          <cell r="Q259" t="str">
            <v>AVG BRENT 01-30 04 - APR + OSP 01-30 04 - APR + FRT</v>
          </cell>
        </row>
        <row r="260">
          <cell r="D260" t="str">
            <v>CIELO DI PARMA</v>
          </cell>
          <cell r="Q260" t="str">
            <v>AVG BRENT 01-30 04 - APR + OSP 01-30 04 - APR + FRT + OT + SERV FEE</v>
          </cell>
        </row>
        <row r="261">
          <cell r="D261" t="str">
            <v>CIELO DI SALERNO</v>
          </cell>
          <cell r="Q261" t="str">
            <v>AVG BRENT 01-30 04 - APR + OSP 01-30 04 - APR + FRT + SERV FEE</v>
          </cell>
        </row>
        <row r="262">
          <cell r="D262" t="str">
            <v>CLARE SPIRIT</v>
          </cell>
          <cell r="Q262" t="str">
            <v>AVG BRENT 01-30 04 - APR + OSP 01-30 04 - APR + FRT DIFF</v>
          </cell>
        </row>
        <row r="263">
          <cell r="D263" t="str">
            <v>CLIPPER LANCER</v>
          </cell>
          <cell r="Q263" t="str">
            <v>AVG BRENT 01-30 04 - APR + OSP 01-30 04 - APR + FRT DIFF + OT + SERV FEE</v>
          </cell>
        </row>
        <row r="264">
          <cell r="D264" t="str">
            <v>CLIPPER SKAGEN</v>
          </cell>
          <cell r="Q264" t="str">
            <v>AVG BRENT 01-30 04 - APR + OSP 01-30 04 - APR + FRT DIFF + SERV FEE</v>
          </cell>
        </row>
        <row r="265">
          <cell r="D265" t="str">
            <v>CONNY</v>
          </cell>
          <cell r="Q265" t="str">
            <v>AVG BRENT 01-30 04 - APR + OSP 01-30 04 - APR + FRT DIFF LUMPSUM</v>
          </cell>
        </row>
        <row r="266">
          <cell r="D266" t="str">
            <v>CORAL SEA</v>
          </cell>
          <cell r="Q266" t="str">
            <v>AVG BRENT 01-30 04 - APR + OSP 01-30 04 - APR + FRT DIFF LUMPSUM + OT + SERV FEE</v>
          </cell>
        </row>
        <row r="267">
          <cell r="D267" t="str">
            <v>CORINTH</v>
          </cell>
          <cell r="Q267" t="str">
            <v>AVG BRENT 01-30 04 - APR + OSP 01-30 04 - APR + FRT DIFF LUMPSUM + SERV FEE</v>
          </cell>
        </row>
        <row r="268">
          <cell r="D268" t="str">
            <v>CREOLE</v>
          </cell>
          <cell r="Q268" t="str">
            <v>AVG BRENT 01-30 04 - APR + OSP 01-30 04 - APR + OT + SERV FEE</v>
          </cell>
        </row>
        <row r="269">
          <cell r="D269" t="str">
            <v>CRUDE ENA</v>
          </cell>
          <cell r="Q269" t="str">
            <v>AVG BRENT 01-30 04 - APR + OSP 01-30 04 - APR + SERV FEE</v>
          </cell>
        </row>
        <row r="270">
          <cell r="D270" t="str">
            <v>CRUDE OKTO</v>
          </cell>
          <cell r="Q270" t="str">
            <v>AVG BRENT 01-30 04 - APR + OT + SERV FEE</v>
          </cell>
        </row>
        <row r="271">
          <cell r="D271" t="str">
            <v>CRUDE SUN</v>
          </cell>
          <cell r="Q271" t="str">
            <v>AVG BRENT 01-30 04 - APR + SERV FEE</v>
          </cell>
        </row>
        <row r="272">
          <cell r="D272" t="str">
            <v>CRUDE TARGET</v>
          </cell>
          <cell r="Q272" t="str">
            <v>AVG BRENT 01-30 04 - APR + SULPHUR DESCALATION</v>
          </cell>
        </row>
        <row r="273">
          <cell r="D273" t="str">
            <v>CT CORK</v>
          </cell>
          <cell r="Q273" t="str">
            <v>AVG BRENT 01-30 04 - APR + SULPHUR DESCALATION - FRT DIFFERENTIAL OF 0.06</v>
          </cell>
        </row>
        <row r="274">
          <cell r="D274" t="str">
            <v>D.T. VINCENZO P.</v>
          </cell>
          <cell r="Q274" t="str">
            <v>AVG BRENT 01-30 04 - APR + SULPHUR DESCALATION - FRT DIFFERENTIAL OF 0.06 + OT + SERV FEE</v>
          </cell>
        </row>
        <row r="275">
          <cell r="D275" t="str">
            <v>DA LI HU</v>
          </cell>
          <cell r="Q275" t="str">
            <v>AVG BRENT 01-30 04 - APR + SULPHUR DESCALATION - FRT DIFFERENTIAL OF 0.06 + SERV FEE</v>
          </cell>
        </row>
        <row r="276">
          <cell r="D276" t="str">
            <v>DA YUAN HU</v>
          </cell>
          <cell r="Q276" t="str">
            <v>AVG BRENT 01-30 04 - APR + SULPHUR DESCALATION +  FRT LUMPSUM + OT + SERV FEE</v>
          </cell>
        </row>
        <row r="277">
          <cell r="D277" t="str">
            <v>DALIAN</v>
          </cell>
          <cell r="Q277" t="str">
            <v>AVG BRENT 01-30 04 - APR + SULPHUR DESCALATION +  FRT LUMPSUM + SERV FEE</v>
          </cell>
        </row>
        <row r="278">
          <cell r="D278" t="str">
            <v>DALMACIJA</v>
          </cell>
          <cell r="Q278" t="str">
            <v>AVG BRENT 01-30 04 - APR + SULPHUR DESCALATION + FRT</v>
          </cell>
        </row>
        <row r="279">
          <cell r="D279" t="str">
            <v>DEEP BLUE</v>
          </cell>
          <cell r="Q279" t="str">
            <v>AVG BRENT 01-30 04 - APR + SULPHUR DESCALATION + FRT + OT + SERV FEE</v>
          </cell>
        </row>
        <row r="280">
          <cell r="D280" t="str">
            <v>DELTA CAPTAIN</v>
          </cell>
          <cell r="Q280" t="str">
            <v>AVG BRENT 01-30 04 - APR + SULPHUR DESCALATION + FRT + SERV FEE</v>
          </cell>
        </row>
        <row r="281">
          <cell r="D281" t="str">
            <v>DELTA PIONEER</v>
          </cell>
          <cell r="Q281" t="str">
            <v>AVG BRENT 01-30 04 - APR + SULPHUR DESCALATION + FRT DIFF</v>
          </cell>
        </row>
        <row r="282">
          <cell r="D282" t="str">
            <v>DELTA PIONNER</v>
          </cell>
          <cell r="Q282" t="str">
            <v>AVG BRENT 01-30 04 - APR + SULPHUR DESCALATION + FRT DIFF + OT + SERV FEE</v>
          </cell>
        </row>
        <row r="283">
          <cell r="D283" t="str">
            <v>DELTA SAILOR</v>
          </cell>
          <cell r="Q283" t="str">
            <v>AVG BRENT 01-30 04 - APR + SULPHUR DESCALATION + FRT DIFF + SERV FEE</v>
          </cell>
        </row>
        <row r="284">
          <cell r="D284" t="str">
            <v>DELTA TOMI</v>
          </cell>
          <cell r="Q284" t="str">
            <v>AVG BRENT 01-30 04 - APR + SULPHUR DESCALATION + FRT DIFF LUMPSUM</v>
          </cell>
        </row>
        <row r="285">
          <cell r="D285" t="str">
            <v>DELTA VICTORY</v>
          </cell>
          <cell r="Q285" t="str">
            <v>AVG BRENT 01-30 04 - APR + SULPHUR DESCALATION + FRT DIFF LUMPSUM + OT + SERV FEE</v>
          </cell>
        </row>
        <row r="286">
          <cell r="D286" t="str">
            <v>DESH BHAKT</v>
          </cell>
          <cell r="Q286" t="str">
            <v>AVG BRENT 01-30 04 - APR + SULPHUR DESCALATION + FRT DIFF LUMPSUM + SERV FEE</v>
          </cell>
        </row>
        <row r="287">
          <cell r="D287" t="str">
            <v>DESH GAURAV</v>
          </cell>
          <cell r="Q287" t="str">
            <v>AVG BRENT 01-30 04 - APR + SULPHUR DESCALATION + OT + SERV FEE</v>
          </cell>
        </row>
        <row r="288">
          <cell r="D288" t="str">
            <v>DIFKO BIRTHA</v>
          </cell>
          <cell r="Q288" t="str">
            <v>AVG BRENT 01-30 04 - APR + SULPHUR DESCALATION + SERV FEE</v>
          </cell>
        </row>
        <row r="289">
          <cell r="D289" t="str">
            <v>DILONG SPIRIT</v>
          </cell>
          <cell r="Q289" t="str">
            <v>AVG BRENT 01-31 05 - MAY</v>
          </cell>
        </row>
        <row r="290">
          <cell r="D290" t="str">
            <v>DINDI</v>
          </cell>
          <cell r="Q290" t="str">
            <v>AVG BRENT 01-31 05 - MAY - FRT DIFFERENTIAL OF 0.06 +  SERV FEE</v>
          </cell>
        </row>
        <row r="291">
          <cell r="D291" t="str">
            <v>DOMUS AUREA</v>
          </cell>
          <cell r="Q291" t="str">
            <v>AVG BRENT 01-31 05 - MAY - FRT DIFFERENTIAL OF 0.06 + OT + SERV FEE</v>
          </cell>
        </row>
        <row r="292">
          <cell r="D292" t="str">
            <v>DON PASCUALE</v>
          </cell>
          <cell r="Q292" t="str">
            <v>AVG BRENT 01-31 05 - MAY - FRT DIFFERENTIAL OF 0.06</v>
          </cell>
        </row>
        <row r="293">
          <cell r="D293" t="str">
            <v>DONAT</v>
          </cell>
          <cell r="Q293" t="str">
            <v>AVG BRENT 01-31 05 - MAY +  FRT LUMPSUM + OT + SERV FEE</v>
          </cell>
        </row>
        <row r="294">
          <cell r="D294" t="str">
            <v>DONEGAL SPIRIT</v>
          </cell>
          <cell r="Q294" t="str">
            <v>AVG URALS 01-30 09 - SEP + SULPHUR DESCALATION - FRT DIFFERENTIAL OF 0.06 + SERV FEE</v>
          </cell>
        </row>
        <row r="295">
          <cell r="D295" t="str">
            <v>DREPANOS</v>
          </cell>
          <cell r="Q295" t="str">
            <v>AVG BRENT 01-31 05 - MAY +  FRT LUMPSUM + SERV FEE</v>
          </cell>
        </row>
        <row r="296">
          <cell r="D296" t="str">
            <v>DS POWER</v>
          </cell>
          <cell r="Q296" t="str">
            <v>AVG BRENT 01-31 05 - MAY + FRT</v>
          </cell>
        </row>
        <row r="297">
          <cell r="D297" t="str">
            <v>DUBAI LEGEND</v>
          </cell>
          <cell r="Q297" t="str">
            <v>AVG BRENT 01-31 05 - MAY + FRT + OT + SERV FEE</v>
          </cell>
        </row>
        <row r="298">
          <cell r="D298" t="str">
            <v>DUGI OTOK</v>
          </cell>
          <cell r="Q298" t="str">
            <v>AVG BRENT 01-31 05 - MAY + FRT + SERV FEE</v>
          </cell>
        </row>
        <row r="299">
          <cell r="D299" t="str">
            <v>EAGLE BARENTS</v>
          </cell>
          <cell r="Q299" t="str">
            <v>AVG BRENT 01-31 05 - MAY + FRT DIFF</v>
          </cell>
        </row>
        <row r="300">
          <cell r="D300" t="str">
            <v>EAGLE BERGEN</v>
          </cell>
          <cell r="Q300" t="str">
            <v>AVG BRENT 01-31 05 - MAY + FRT DIFF + OT + SERV FEE</v>
          </cell>
        </row>
        <row r="301">
          <cell r="D301" t="str">
            <v>EAGLE CARINA</v>
          </cell>
          <cell r="Q301" t="str">
            <v>AVG BRENT 01-31 05 - MAY + FRT DIFF + SERV FEE</v>
          </cell>
        </row>
        <row r="302">
          <cell r="D302" t="str">
            <v>EAGLE CHARLOTTE</v>
          </cell>
          <cell r="Q302" t="str">
            <v>AVG BRENT 01-31 05 - MAY + FRT DIFF LUMPSUM</v>
          </cell>
        </row>
        <row r="303">
          <cell r="D303" t="str">
            <v>EAGLE STEALTH</v>
          </cell>
          <cell r="Q303" t="str">
            <v>AVG BRENT 01-31 05 - MAY + FRT DIFF LUMPSUM + OT + SERV FEE</v>
          </cell>
        </row>
        <row r="304">
          <cell r="D304" t="str">
            <v>EAGLE TAMPA</v>
          </cell>
          <cell r="Q304" t="str">
            <v>AVG BRENT 01-31 05 - MAY + FRT DIFF LUMPSUM + SERV FEE</v>
          </cell>
        </row>
        <row r="305">
          <cell r="D305" t="str">
            <v>EAGLE TURIN</v>
          </cell>
          <cell r="Q305" t="str">
            <v>AVG BRENT 01-31 05 - MAY + OSP 01-31 05 - MAY</v>
          </cell>
        </row>
        <row r="306">
          <cell r="D306" t="str">
            <v>EBERHARDT ARCTIC</v>
          </cell>
          <cell r="Q306" t="str">
            <v>AVG BRENT 01-31 05 - MAY + OSP 01-31 05 - MAY +  FRT LUMPSUM + OT + SERV FEE</v>
          </cell>
        </row>
        <row r="307">
          <cell r="D307" t="str">
            <v>EBN BATUTA</v>
          </cell>
          <cell r="Q307" t="str">
            <v>AVG BRENT 01-31 05 - MAY + OSP 01-31 05 - MAY +  FRT LUMPSUM + SERV FEE</v>
          </cell>
        </row>
        <row r="308">
          <cell r="D308" t="str">
            <v>EBONY POINT</v>
          </cell>
          <cell r="Q308" t="str">
            <v>AVG BRENT 01-31 05 - MAY + OSP 01-31 05 - MAY + FRT</v>
          </cell>
        </row>
        <row r="309">
          <cell r="D309" t="str">
            <v>ECO AFRICA</v>
          </cell>
          <cell r="Q309" t="str">
            <v>AVG BRENT 01-31 05 - MAY + OSP 01-31 05 - MAY + FRT + OT + SERV FEE</v>
          </cell>
        </row>
        <row r="310">
          <cell r="D310" t="str">
            <v>EKIN S</v>
          </cell>
          <cell r="Q310" t="str">
            <v>AVG BRENT 01-31 05 - MAY + OSP 01-31 05 - MAY + FRT + SERV FEE</v>
          </cell>
        </row>
        <row r="311">
          <cell r="D311" t="str">
            <v>EKTOR 1</v>
          </cell>
          <cell r="Q311" t="str">
            <v>AVG BRENT 01-31 05 - MAY + OSP 01-31 05 - MAY + FRT DIFF</v>
          </cell>
        </row>
        <row r="312">
          <cell r="D312" t="str">
            <v>EL FWAIHAT</v>
          </cell>
          <cell r="Q312" t="str">
            <v>AVG BRENT 01-31 05 - MAY + OSP 01-31 05 - MAY + FRT DIFF + OT + SERV FEE</v>
          </cell>
        </row>
        <row r="313">
          <cell r="D313" t="str">
            <v>EL GURDABIA</v>
          </cell>
          <cell r="Q313" t="str">
            <v>AVG BRENT 01-31 05 - MAY + OSP 01-31 05 - MAY + FRT DIFF + SERV FEE</v>
          </cell>
        </row>
        <row r="314">
          <cell r="D314" t="str">
            <v>EL ZORRO</v>
          </cell>
          <cell r="Q314" t="str">
            <v>AVG BRENT 01-31 05 - MAY + OSP 01-31 05 - MAY + FRT DIFF LUMPSUM</v>
          </cell>
        </row>
        <row r="315">
          <cell r="D315" t="str">
            <v>ELGURDABIA</v>
          </cell>
          <cell r="Q315" t="str">
            <v>AVG BRENT 01-31 05 - MAY + OSP 01-31 05 - MAY + FRT DIFF LUMPSUM + OT + SERV FEE</v>
          </cell>
        </row>
        <row r="316">
          <cell r="D316" t="str">
            <v>ELIA</v>
          </cell>
          <cell r="Q316" t="str">
            <v>AVG BRENT 01-31 05 - MAY + OSP 01-31 05 - MAY + FRT DIFF LUMPSUM + SERV FEE</v>
          </cell>
        </row>
        <row r="317">
          <cell r="D317" t="str">
            <v>ELIOMAR</v>
          </cell>
          <cell r="Q317" t="str">
            <v>AVG BRENT 01-31 05 - MAY + OSP 01-31 05 - MAY + OT + SERV FEE</v>
          </cell>
        </row>
        <row r="318">
          <cell r="D318" t="str">
            <v>ELISA</v>
          </cell>
          <cell r="Q318" t="str">
            <v>AVG BRENT 01-31 05 - MAY + OSP 01-31 05 - MAY + SERV FEE</v>
          </cell>
        </row>
        <row r="319">
          <cell r="D319" t="str">
            <v>ELISABETH KNUTSEN</v>
          </cell>
          <cell r="Q319" t="str">
            <v>AVG BRENT 01-31 05 - MAY + OT + SERV FEE</v>
          </cell>
        </row>
        <row r="320">
          <cell r="D320" t="str">
            <v>ELKA VASSILIKI</v>
          </cell>
          <cell r="Q320" t="str">
            <v>AVG BRENT 01-31 05 - MAY + SERV FEE</v>
          </cell>
        </row>
        <row r="321">
          <cell r="D321" t="str">
            <v>ELLEN P</v>
          </cell>
          <cell r="Q321" t="str">
            <v>AVG BRENT 01-31 05 - MAY + SULPHUR DESCALATION</v>
          </cell>
        </row>
        <row r="322">
          <cell r="D322" t="str">
            <v>ELLINIS</v>
          </cell>
          <cell r="Q322" t="str">
            <v>AVG BRENT 01-31 05 - MAY + SULPHUR DESCALATION - FRT DIFFERENTIAL OF 0.06</v>
          </cell>
        </row>
        <row r="323">
          <cell r="D323" t="str">
            <v>EMERALD SPIRIT</v>
          </cell>
          <cell r="Q323" t="str">
            <v>AVG BRENT 01-31 05 - MAY + SULPHUR DESCALATION - FRT DIFFERENTIAL OF 0.06 + OT + SERV FEE</v>
          </cell>
        </row>
        <row r="324">
          <cell r="D324" t="str">
            <v>EMERALD STAR</v>
          </cell>
          <cell r="Q324" t="str">
            <v>AVG BRENT 01-31 05 - MAY + SULPHUR DESCALATION - FRT DIFFERENTIAL OF 0.06 + SERV FEE</v>
          </cell>
        </row>
        <row r="325">
          <cell r="D325" t="str">
            <v>ENERGY SKIER</v>
          </cell>
          <cell r="Q325" t="str">
            <v>AVG BRENT 01-31 05 - MAY + SULPHUR DESCALATION +  FRT LUMPSUM + OT + SERV FEE</v>
          </cell>
        </row>
        <row r="326">
          <cell r="D326" t="str">
            <v>ENRICA LEXIE</v>
          </cell>
          <cell r="Q326" t="str">
            <v>AVG BRENT 01-31 05 - MAY + SULPHUR DESCALATION +  FRT LUMPSUM + SERV FEE</v>
          </cell>
        </row>
        <row r="327">
          <cell r="D327" t="str">
            <v>ERIK SPIRIT</v>
          </cell>
          <cell r="Q327" t="str">
            <v>AVG BRENT 01-31 05 - MAY + SULPHUR DESCALATION + FRT</v>
          </cell>
        </row>
        <row r="328">
          <cell r="D328" t="str">
            <v>ERRIA HELEN</v>
          </cell>
          <cell r="Q328" t="str">
            <v>AVG BRENT 01-31 05 - MAY + SULPHUR DESCALATION + FRT + OT + SERV FEE</v>
          </cell>
        </row>
        <row r="329">
          <cell r="D329" t="str">
            <v>ERRIA IDA</v>
          </cell>
          <cell r="Q329" t="str">
            <v>AVG BRENT 01-31 05 - MAY + SULPHUR DESCALATION + FRT + SERV FEE</v>
          </cell>
        </row>
        <row r="330">
          <cell r="D330" t="str">
            <v>ERRIA IDA</v>
          </cell>
          <cell r="Q330" t="str">
            <v>AVG BRENT 01-31 05 - MAY + SULPHUR DESCALATION + FRT DIFF</v>
          </cell>
        </row>
        <row r="331">
          <cell r="D331" t="str">
            <v>ERVIKEN</v>
          </cell>
          <cell r="Q331" t="str">
            <v>AVG BRENT 01-31 05 - MAY + SULPHUR DESCALATION + FRT DIFF + OT + SERV FEE</v>
          </cell>
        </row>
        <row r="332">
          <cell r="D332" t="str">
            <v>ESTERE</v>
          </cell>
          <cell r="Q332" t="str">
            <v>AVG BRENT 01-31 05 - MAY + SULPHUR DESCALATION + FRT DIFF + SERV FEE</v>
          </cell>
        </row>
        <row r="333">
          <cell r="D333" t="str">
            <v>EURO</v>
          </cell>
          <cell r="Q333" t="str">
            <v>AVG BRENT 01-31 05 - MAY + SULPHUR DESCALATION + FRT DIFF LUMPSUM</v>
          </cell>
        </row>
        <row r="334">
          <cell r="D334" t="str">
            <v>EURO AMBRA</v>
          </cell>
          <cell r="Q334" t="str">
            <v>AVG BRENT 01-31 05 - MAY + SULPHUR DESCALATION + FRT DIFF LUMPSUM + OT + SERV FEE</v>
          </cell>
        </row>
        <row r="335">
          <cell r="D335" t="str">
            <v>EURO AZZURRA</v>
          </cell>
          <cell r="Q335" t="str">
            <v>AVG BRENT 01-31 05 - MAY + SULPHUR DESCALATION + FRT DIFF LUMPSUM + SERV FEE</v>
          </cell>
        </row>
        <row r="336">
          <cell r="D336" t="str">
            <v>EURO SKY</v>
          </cell>
          <cell r="Q336" t="str">
            <v>AVG BRENT 01-31 05 - MAY + SULPHUR DESCALATION + OT + SERV FEE</v>
          </cell>
        </row>
        <row r="337">
          <cell r="D337" t="str">
            <v>EUROCARGO VENEZIA</v>
          </cell>
          <cell r="Q337" t="str">
            <v>AVG BRENT 01-31 05 - MAY + SULPHUR DESCALATION + SERV FEE</v>
          </cell>
        </row>
        <row r="338">
          <cell r="D338" t="str">
            <v>EURONIKE</v>
          </cell>
          <cell r="Q338" t="str">
            <v>AVG BRENT 01-30 06 - JUN</v>
          </cell>
        </row>
        <row r="339">
          <cell r="D339" t="str">
            <v>EUROPEAN SPIRIT</v>
          </cell>
          <cell r="Q339" t="str">
            <v>AVG BRENT 01-30 06 - JUN - FRT DIFFERENTIAL OF 0.06</v>
          </cell>
        </row>
        <row r="340">
          <cell r="D340" t="str">
            <v>EVERGLADES</v>
          </cell>
          <cell r="Q340" t="str">
            <v>AVG BRENT 01-30 06 - JUN - FRT DIFFERENTIAL OF 0.06 +  SERV FEE</v>
          </cell>
        </row>
        <row r="341">
          <cell r="D341" t="str">
            <v>EVERTON</v>
          </cell>
          <cell r="Q341" t="str">
            <v>AVG BRENT 01-30 06 - JUN - FRT DIFFERENTIAL OF 0.06 + OT + SERV FEE</v>
          </cell>
        </row>
        <row r="342">
          <cell r="D342" t="str">
            <v>EVGENIA I</v>
          </cell>
          <cell r="Q342" t="str">
            <v>AVG BRENT 01-30 06 - JUN +  FRT LUMPSUM + OT + SERV FEE</v>
          </cell>
        </row>
        <row r="343">
          <cell r="D343" t="str">
            <v>EVITA</v>
          </cell>
          <cell r="Q343" t="str">
            <v>AVG BRENT 01-30 06 - JUN +  FRT LUMPSUM + SERV FEE</v>
          </cell>
        </row>
        <row r="344">
          <cell r="D344" t="str">
            <v>EVRIDIKI</v>
          </cell>
          <cell r="Q344" t="str">
            <v>AVG BRENT 01-30 06 - JUN + FRT</v>
          </cell>
        </row>
        <row r="345">
          <cell r="D345" t="str">
            <v>F/S MAUD</v>
          </cell>
          <cell r="Q345" t="str">
            <v>AVG BRENT 01-30 06 - JUN + FRT + OT + SERV FEE</v>
          </cell>
        </row>
        <row r="346">
          <cell r="D346" t="str">
            <v>FAHIM</v>
          </cell>
          <cell r="Q346" t="str">
            <v>AVG BRENT 01-30 06 - JUN + FRT + SERV FEE</v>
          </cell>
        </row>
        <row r="347">
          <cell r="D347" t="str">
            <v>FAIR SEAS</v>
          </cell>
          <cell r="Q347" t="str">
            <v>AVG BRENT 01-30 06 - JUN + FRT DIFF</v>
          </cell>
        </row>
        <row r="348">
          <cell r="D348" t="str">
            <v>FALSTER SPIRIT</v>
          </cell>
          <cell r="Q348" t="str">
            <v>AVG BRENT 01-30 06 - JUN + FRT DIFF + OT + SERV FEE</v>
          </cell>
        </row>
        <row r="349">
          <cell r="D349" t="str">
            <v>FAVOLA</v>
          </cell>
          <cell r="Q349" t="str">
            <v>AVG BRENT 01-30 06 - JUN + FRT DIFF + SERV FEE</v>
          </cell>
        </row>
        <row r="350">
          <cell r="D350" t="str">
            <v>FAY STAR</v>
          </cell>
          <cell r="Q350" t="str">
            <v>AVG BRENT 01-30 06 - JUN + FRT DIFF LUMPSUM</v>
          </cell>
        </row>
        <row r="351">
          <cell r="D351" t="str">
            <v>FILITSA</v>
          </cell>
          <cell r="Q351" t="str">
            <v>AVG BRENT 01-30 06 - JUN + FRT DIFF LUMPSUM + OT + SERV FEE</v>
          </cell>
        </row>
        <row r="352">
          <cell r="D352" t="str">
            <v>FLORES</v>
          </cell>
          <cell r="Q352" t="str">
            <v>AVG BRENT 01-30 06 - JUN + FRT DIFF LUMPSUM + SERV FEE</v>
          </cell>
        </row>
        <row r="353">
          <cell r="D353" t="str">
            <v>FORWARD BRIDGE</v>
          </cell>
          <cell r="Q353" t="str">
            <v xml:space="preserve">AVG BRENT 01-30 06 - JUN + OSP 01-30 06 - JUN </v>
          </cell>
        </row>
        <row r="354">
          <cell r="D354" t="str">
            <v>FOSNA</v>
          </cell>
          <cell r="Q354" t="str">
            <v>AVG BRENT 01-30 06 - JUN + OSP 01-30 06 - JUN +  FRT LUMPSUM + OT + SERV FEE</v>
          </cell>
        </row>
        <row r="355">
          <cell r="D355" t="str">
            <v>FOUESNANT</v>
          </cell>
          <cell r="Q355" t="str">
            <v>AVG BRENT 01-30 06 - JUN + OSP 01-30 06 - JUN +  FRT LUMPSUM + SERV FEE</v>
          </cell>
        </row>
        <row r="356">
          <cell r="D356" t="str">
            <v>FOUR BAY</v>
          </cell>
          <cell r="Q356" t="str">
            <v>AVG BRENT 01-30 06 - JUN + OSP 01-30 06 - JUN + FRT</v>
          </cell>
        </row>
        <row r="357">
          <cell r="D357" t="str">
            <v>FOUR BAY</v>
          </cell>
          <cell r="Q357" t="str">
            <v>AVG BRENT 01-30 06 - JUN + OSP 01-30 06 - JUN + FRT + OT + SERV FEE</v>
          </cell>
        </row>
        <row r="358">
          <cell r="D358" t="str">
            <v>FOUR ISLANDS</v>
          </cell>
          <cell r="Q358" t="str">
            <v>AVG BRENT 01-30 06 - JUN + OSP 01-30 06 - JUN + FRT + SERV FEE</v>
          </cell>
        </row>
        <row r="359">
          <cell r="D359" t="str">
            <v>FOUR SMILE</v>
          </cell>
          <cell r="Q359" t="str">
            <v>AVG BRENT 01-30 06 - JUN + OSP 01-30 06 - JUN + FRT DIFF</v>
          </cell>
        </row>
        <row r="360">
          <cell r="D360" t="str">
            <v>FOUR SUN</v>
          </cell>
          <cell r="Q360" t="str">
            <v>AVG BRENT 01-30 06 - JUN + OSP 01-30 06 - JUN + FRT DIFF + OT + SERV FEE</v>
          </cell>
        </row>
        <row r="361">
          <cell r="D361" t="str">
            <v>FRAMURA</v>
          </cell>
          <cell r="Q361" t="str">
            <v>AVG BRENT 01-30 06 - JUN + OSP 01-30 06 - JUN + FRT DIFF + SERV FEE</v>
          </cell>
        </row>
        <row r="362">
          <cell r="D362" t="str">
            <v>FRANKOPAN</v>
          </cell>
          <cell r="Q362" t="str">
            <v>AVG BRENT 01-30 06 - JUN + OSP 01-30 06 - JUN + FRT DIFF LUMPSUM</v>
          </cell>
        </row>
        <row r="363">
          <cell r="D363" t="str">
            <v>FREJA BREEZE</v>
          </cell>
          <cell r="Q363" t="str">
            <v>AVG BRENT 01-30 06 - JUN + OSP 01-30 06 - JUN + FRT DIFF LUMPSUM + OT + SERV FEE</v>
          </cell>
        </row>
        <row r="364">
          <cell r="D364" t="str">
            <v>FRONT ARDENNE</v>
          </cell>
          <cell r="Q364" t="str">
            <v>AVG BRENT 01-30 06 - JUN + OSP 01-30 06 - JUN + FRT DIFF LUMPSUM + SERV FEE</v>
          </cell>
        </row>
        <row r="365">
          <cell r="D365" t="str">
            <v>FRONT CHAMPION</v>
          </cell>
          <cell r="Q365" t="str">
            <v>AVG BRENT 01-30 06 - JUN + OSP 01-30 06 - JUN + OT + SERV FEE</v>
          </cell>
        </row>
        <row r="366">
          <cell r="D366" t="str">
            <v>FRONT CLIMBER</v>
          </cell>
          <cell r="Q366" t="str">
            <v>AVG BRENT 01-30 06 - JUN + OSP 01-30 06 - JUN + SERV FEE</v>
          </cell>
        </row>
        <row r="367">
          <cell r="D367" t="str">
            <v>FRONT HORIZON</v>
          </cell>
          <cell r="Q367" t="str">
            <v>AVG BRENT 01-30 06 - JUN + OT + SERV FEE</v>
          </cell>
        </row>
        <row r="368">
          <cell r="D368" t="str">
            <v>FRONT LEADER</v>
          </cell>
          <cell r="Q368" t="str">
            <v>AVG BRENT 01-30 06 - JUN + SERV FEE</v>
          </cell>
        </row>
        <row r="369">
          <cell r="D369" t="str">
            <v>FRONT MELODY</v>
          </cell>
          <cell r="Q369" t="str">
            <v>AVG BRENT 01-30 06 - JUN + SULPHUR DESCALATION</v>
          </cell>
        </row>
        <row r="370">
          <cell r="D370" t="str">
            <v>FRONT NDJORD</v>
          </cell>
          <cell r="Q370" t="str">
            <v>AVG BRENT 01-30 06 - JUN + SULPHUR DESCALATION - FRT DIFFERENTIAL OF 0.06</v>
          </cell>
        </row>
        <row r="371">
          <cell r="D371" t="str">
            <v>FRONT ODIN</v>
          </cell>
          <cell r="Q371" t="str">
            <v>AVG BRENT 01-30 06 - JUN + SULPHUR DESCALATION - FRT DIFFERENTIAL OF 0.06 + OT + SERV FEE</v>
          </cell>
        </row>
        <row r="372">
          <cell r="D372" t="str">
            <v>FRONT OPALIA</v>
          </cell>
          <cell r="Q372" t="str">
            <v>AVG BRENT 01-30 06 - JUN + SULPHUR DESCALATION - FRT DIFFERENTIAL OF 0.06 + SERV FEE</v>
          </cell>
        </row>
        <row r="373">
          <cell r="D373" t="str">
            <v>FRONT PRIDE</v>
          </cell>
          <cell r="Q373" t="str">
            <v>AVG BRENT 01-30 06 - JUN + SULPHUR DESCALATION +  FRT LUMPSUM + OT + SERV FEE</v>
          </cell>
        </row>
        <row r="374">
          <cell r="D374" t="str">
            <v>FRONT SIGNE</v>
          </cell>
          <cell r="Q374" t="str">
            <v>AVG BRENT 01-30 06 - JUN + SULPHUR DESCALATION +  FRT LUMPSUM + SERV FEE</v>
          </cell>
        </row>
        <row r="375">
          <cell r="D375" t="str">
            <v>FRONT SPIRIT</v>
          </cell>
          <cell r="Q375" t="str">
            <v>AVG BRENT 01-30 06 - JUN + SULPHUR DESCALATION + FRT</v>
          </cell>
        </row>
        <row r="376">
          <cell r="D376" t="str">
            <v>FRONT SPLENDOUR</v>
          </cell>
          <cell r="Q376" t="str">
            <v>AVG BRENT 01-30 06 - JUN + SULPHUR DESCALATION + FRT + OT + SERV FEE</v>
          </cell>
        </row>
        <row r="377">
          <cell r="D377" t="str">
            <v>FRONT SUN</v>
          </cell>
          <cell r="Q377" t="str">
            <v>AVG BRENT 01-30 06 - JUN + SULPHUR DESCALATION + FRT + SERV FEE</v>
          </cell>
        </row>
        <row r="378">
          <cell r="D378" t="str">
            <v>FRONT SYMPHONY</v>
          </cell>
          <cell r="Q378" t="str">
            <v>AVG BRENT 01-30 06 - JUN + SULPHUR DESCALATION + FRT DIFF</v>
          </cell>
        </row>
        <row r="379">
          <cell r="D379" t="str">
            <v>FRONT VIEWER</v>
          </cell>
          <cell r="Q379" t="str">
            <v>AVG BRENT 01-30 06 - JUN + SULPHUR DESCALATION + FRT DIFF + OT + SERV FEE</v>
          </cell>
        </row>
        <row r="380">
          <cell r="D380" t="str">
            <v>FRONT WARRIOR</v>
          </cell>
          <cell r="Q380" t="str">
            <v>AVG BRENT 01-30 06 - JUN + SULPHUR DESCALATION + FRT DIFF + SERV FEE</v>
          </cell>
        </row>
        <row r="381">
          <cell r="D381" t="str">
            <v>FT STURLA</v>
          </cell>
          <cell r="Q381" t="str">
            <v>AVG BRENT 01-30 06 - JUN + SULPHUR DESCALATION + FRT DIFF LUMPSUM</v>
          </cell>
        </row>
        <row r="382">
          <cell r="D382" t="str">
            <v>FURE STAR</v>
          </cell>
          <cell r="Q382" t="str">
            <v>AVG BRENT 01-30 06 - JUN + SULPHUR DESCALATION + FRT DIFF LUMPSUM + OT + SERV FEE</v>
          </cell>
        </row>
        <row r="383">
          <cell r="D383" t="str">
            <v>FURENAES</v>
          </cell>
          <cell r="Q383" t="str">
            <v>AVG BRENT 01-30 06 - JUN + SULPHUR DESCALATION + FRT DIFF LUMPSUM + SERV FEE</v>
          </cell>
        </row>
        <row r="384">
          <cell r="D384" t="str">
            <v>GAETANO D ALESIO</v>
          </cell>
          <cell r="Q384" t="str">
            <v>AVG BRENT 01-30 06 - JUN + SULPHUR DESCALATION + OT + SERV FEE</v>
          </cell>
        </row>
        <row r="385">
          <cell r="D385" t="str">
            <v>GALP SETUBAL</v>
          </cell>
          <cell r="Q385" t="str">
            <v>AVG BRENT 01-30 06 - JUN + SULPHUR DESCALATION + SERV FEE</v>
          </cell>
        </row>
        <row r="386">
          <cell r="D386" t="str">
            <v>GANNET</v>
          </cell>
          <cell r="Q386" t="str">
            <v>AVG BRENT 01-31 07 - JUL</v>
          </cell>
        </row>
        <row r="387">
          <cell r="D387" t="str">
            <v>GASCHEM HUNTE</v>
          </cell>
          <cell r="Q387" t="str">
            <v>AVG BRENT 01-31 07 - JUL - FRT DIFFERENTIAL OF 0.06</v>
          </cell>
        </row>
        <row r="388">
          <cell r="D388" t="str">
            <v>GASCHEM JUMME</v>
          </cell>
          <cell r="Q388" t="str">
            <v>AVG BRENT 01-31 07 - JUL - FRT DIFFERENTIAL OF 0.06 +  SERV FEE</v>
          </cell>
        </row>
        <row r="389">
          <cell r="D389" t="str">
            <v>GAZ VENEZIA</v>
          </cell>
          <cell r="Q389" t="str">
            <v>AVG BRENT 01-31 07 - JUL - FRT DIFFERENTIAL OF 0.06 + OT + SERV FEE</v>
          </cell>
        </row>
        <row r="390">
          <cell r="D390" t="str">
            <v>GEA</v>
          </cell>
          <cell r="Q390" t="str">
            <v>AVG BRENT 01-31 07 - JUL +  FRT LUMPSUM + OT + SERV FEE</v>
          </cell>
        </row>
        <row r="391">
          <cell r="D391" t="str">
            <v>GENMAR ARGUS</v>
          </cell>
          <cell r="Q391" t="str">
            <v>AVG BRENT 01-31 07 - JUL +  FRT LUMPSUM + SERV FEE</v>
          </cell>
        </row>
        <row r="392">
          <cell r="D392" t="str">
            <v>GENMAR CENTAUR</v>
          </cell>
          <cell r="Q392" t="str">
            <v>AVG BRENT 01-31 07 - JUL + FRT</v>
          </cell>
        </row>
        <row r="393">
          <cell r="D393" t="str">
            <v>GENMAR DEFIANCE</v>
          </cell>
          <cell r="Q393" t="str">
            <v>AVG BRENT 01-31 07 - JUL + FRT + OT + SERV FEE</v>
          </cell>
        </row>
        <row r="394">
          <cell r="D394" t="str">
            <v>GENMAR HECTOR</v>
          </cell>
          <cell r="Q394" t="str">
            <v>AVG BRENT 01-31 07 - JUL + FRT + SERV FEE</v>
          </cell>
        </row>
        <row r="395">
          <cell r="D395" t="str">
            <v>GENMAR HOPE</v>
          </cell>
          <cell r="Q395" t="str">
            <v>AVG BRENT 01-31 07 - JUL + FRT DIFF</v>
          </cell>
        </row>
        <row r="396">
          <cell r="D396" t="str">
            <v>GENMAR KARA G</v>
          </cell>
          <cell r="Q396" t="str">
            <v>AVG BRENT 01-31 07 - JUL + FRT DIFF + OT + SERV FEE</v>
          </cell>
        </row>
        <row r="397">
          <cell r="D397" t="str">
            <v>GENMAR PROGRESS</v>
          </cell>
          <cell r="Q397" t="str">
            <v>AVG BRENT 01-31 07 - JUL + FRT DIFF + SERV FEE</v>
          </cell>
        </row>
        <row r="398">
          <cell r="D398" t="str">
            <v>GENMAR ST NIKOLAS</v>
          </cell>
          <cell r="Q398" t="str">
            <v>AVG BRENT 01-31 07 - JUL + FRT DIFF LUMPSUM</v>
          </cell>
        </row>
        <row r="399">
          <cell r="D399" t="str">
            <v>GENNARO IEVOLI</v>
          </cell>
          <cell r="Q399" t="str">
            <v>AVG BRENT 01-31 07 - JUL + FRT DIFF LUMPSUM + OT + SERV FEE</v>
          </cell>
        </row>
        <row r="400">
          <cell r="D400" t="str">
            <v>GEORGIOS S</v>
          </cell>
          <cell r="Q400" t="str">
            <v>AVG BRENT 01-31 07 - JUL + FRT DIFF LUMPSUM + SERV FEE</v>
          </cell>
        </row>
        <row r="401">
          <cell r="D401" t="str">
            <v>GERANI</v>
          </cell>
          <cell r="Q401" t="str">
            <v>AVG BRENT 01-31 07 - JUL + OSP 01-31 07 - JUL</v>
          </cell>
        </row>
        <row r="402">
          <cell r="D402" t="str">
            <v>GERD KNUTSEN</v>
          </cell>
          <cell r="Q402" t="str">
            <v>AVG BRENT 01-31 07 - JUL + OSP 01-31 07 - JUL +  FRT LUMPSUM + OT + SERV FEE</v>
          </cell>
        </row>
        <row r="403">
          <cell r="D403" t="str">
            <v>GIACINTA</v>
          </cell>
          <cell r="Q403" t="str">
            <v>AVG BRENT 01-31 07 - JUL + OSP 01-31 07 - JUL +  FRT LUMPSUM + SERV FEE</v>
          </cell>
        </row>
        <row r="404">
          <cell r="D404" t="str">
            <v>GINGA LANNER</v>
          </cell>
          <cell r="Q404" t="str">
            <v>AVG BRENT 01-31 07 - JUL + OSP 01-31 07 - JUL + FRT</v>
          </cell>
        </row>
        <row r="405">
          <cell r="D405" t="str">
            <v>GIOVANNI BATTISTA DE CARLINI</v>
          </cell>
          <cell r="Q405" t="str">
            <v>AVG BRENT 01-31 07 - JUL + OSP 01-31 07 - JUL + FRT + OT + SERV FEE</v>
          </cell>
        </row>
        <row r="406">
          <cell r="D406" t="str">
            <v>GLEN MAYE</v>
          </cell>
          <cell r="Q406" t="str">
            <v>AVG BRENT 01-31 07 - JUL + OSP 01-31 07 - JUL + FRT + SERV FEE</v>
          </cell>
        </row>
        <row r="407">
          <cell r="D407" t="str">
            <v>GLORYCROWN</v>
          </cell>
          <cell r="Q407" t="str">
            <v>AVG BRENT 01-31 07 - JUL + OSP 01-31 07 - JUL + FRT DIFF</v>
          </cell>
        </row>
        <row r="408">
          <cell r="D408" t="str">
            <v>GOLDIE</v>
          </cell>
          <cell r="Q408" t="str">
            <v>AVG BRENT 01-31 07 - JUL + OSP 01-31 07 - JUL + FRT DIFF + OT + SERV FEE</v>
          </cell>
        </row>
        <row r="409">
          <cell r="D409" t="str">
            <v>GOLOVA</v>
          </cell>
          <cell r="Q409" t="str">
            <v>AVG BRENT 01-31 07 - JUL + OSP 01-31 07 - JUL + FRT DIFF + SERV FEE</v>
          </cell>
        </row>
        <row r="410">
          <cell r="D410" t="str">
            <v>GOTLAND SPIRIT</v>
          </cell>
          <cell r="Q410" t="str">
            <v>AVG BRENT 01-31 07 - JUL + OSP 01-31 07 - JUL + FRT DIFF LUMPSUM</v>
          </cell>
        </row>
        <row r="411">
          <cell r="D411" t="str">
            <v>GOVERNOR FARKHUTDINOV</v>
          </cell>
          <cell r="Q411" t="str">
            <v>AVG BRENT 01-31 07 - JUL + OSP 01-31 07 - JUL + FRT DIFF LUMPSUM + OT + SERV FEE</v>
          </cell>
        </row>
        <row r="412">
          <cell r="D412" t="str">
            <v>GRAZIA</v>
          </cell>
          <cell r="Q412" t="str">
            <v>AVG BRENT 01-31 07 - JUL + OSP 01-31 07 - JUL + FRT DIFF LUMPSUM + SERV FEE</v>
          </cell>
        </row>
        <row r="413">
          <cell r="D413" t="str">
            <v>GREEN STAR</v>
          </cell>
          <cell r="Q413" t="str">
            <v>AVG BRENT 01-31 07 - JUL + OSP 01-31 07 - JUL + OT + SERV FEE</v>
          </cell>
        </row>
        <row r="414">
          <cell r="D414" t="str">
            <v>GREGORY NESTERENKO</v>
          </cell>
          <cell r="Q414" t="str">
            <v>AVG BRENT 01-31 07 - JUL + OSP 01-31 07 - JUL + SERV FEE</v>
          </cell>
        </row>
        <row r="415">
          <cell r="D415" t="str">
            <v>GRENA</v>
          </cell>
          <cell r="Q415" t="str">
            <v>AVG BRENT 01-31 07 - JUL + OT + SERV FEE</v>
          </cell>
        </row>
        <row r="416">
          <cell r="D416" t="str">
            <v>GRENA KNUTSEN</v>
          </cell>
          <cell r="Q416" t="str">
            <v>AVG BRENT 01-31 07 - JUL + SERV FEE</v>
          </cell>
        </row>
        <row r="417">
          <cell r="D417" t="str">
            <v>GRETA</v>
          </cell>
          <cell r="Q417" t="str">
            <v>AVG BRENT 01-31 07 - JUL + SULPHUR DESCALATION</v>
          </cell>
        </row>
        <row r="418">
          <cell r="D418" t="str">
            <v>GUADALUPE</v>
          </cell>
          <cell r="Q418" t="str">
            <v>AVG BRENT 01-31 07 - JUL + SULPHUR DESCALATION - FRT DIFFERENTIAL OF 0.06</v>
          </cell>
        </row>
        <row r="419">
          <cell r="D419" t="str">
            <v>GUANABARA</v>
          </cell>
          <cell r="Q419" t="str">
            <v>AVG BRENT 01-31 07 - JUL + SULPHUR DESCALATION - FRT DIFFERENTIAL OF 0.06 + OT + SERV FEE</v>
          </cell>
        </row>
        <row r="420">
          <cell r="D420" t="str">
            <v>GUNESHLI</v>
          </cell>
          <cell r="Q420" t="str">
            <v>AVG BRENT 01-31 07 - JUL + SULPHUR DESCALATION - FRT DIFFERENTIAL OF 0.06 + SERV FEE</v>
          </cell>
        </row>
        <row r="421">
          <cell r="D421" t="str">
            <v>HALIFAX</v>
          </cell>
          <cell r="Q421" t="str">
            <v>AVG BRENT 01-31 07 - JUL + SULPHUR DESCALATION +  FRT LUMPSUM + OT + SERV FEE</v>
          </cell>
        </row>
        <row r="422">
          <cell r="D422" t="str">
            <v>HAMANE SPIRIT</v>
          </cell>
          <cell r="Q422" t="str">
            <v>AVG BRENT 01-31 07 - JUL + SULPHUR DESCALATION +  FRT LUMPSUM + SERV FEE</v>
          </cell>
        </row>
        <row r="423">
          <cell r="D423" t="str">
            <v>HANDYTANKER GLORY</v>
          </cell>
          <cell r="Q423" t="str">
            <v>AVG BRENT 01-31 07 - JUL + SULPHUR DESCALATION + FRT</v>
          </cell>
        </row>
        <row r="424">
          <cell r="D424" t="str">
            <v>HANDYTANKER SPIRIT</v>
          </cell>
          <cell r="Q424" t="str">
            <v>AVG BRENT 01-31 07 - JUL + SULPHUR DESCALATION + FRT + OT + SERV FEE</v>
          </cell>
        </row>
        <row r="425">
          <cell r="D425" t="str">
            <v>HANGZHOU BAY BRIDGE</v>
          </cell>
          <cell r="Q425" t="str">
            <v>AVG BRENT 01-31 07 - JUL + SULPHUR DESCALATION + FRT + SERV FEE</v>
          </cell>
        </row>
        <row r="426">
          <cell r="D426" t="str">
            <v>HANNE KNUTSEN</v>
          </cell>
          <cell r="Q426" t="str">
            <v>AVG BRENT 01-31 07 - JUL + SULPHUR DESCALATION + FRT DIFF</v>
          </cell>
        </row>
        <row r="427">
          <cell r="D427" t="str">
            <v>HARTATI</v>
          </cell>
          <cell r="Q427" t="str">
            <v>AVG BRENT 01-31 07 - JUL + SULPHUR DESCALATION + FRT DIFF + OT + SERV FEE</v>
          </cell>
        </row>
        <row r="428">
          <cell r="D428" t="str">
            <v>HASTINGS</v>
          </cell>
          <cell r="Q428" t="str">
            <v>AVG BRENT 01-31 07 - JUL + SULPHUR DESCALATION + FRT DIFF + SERV FEE</v>
          </cell>
        </row>
        <row r="429">
          <cell r="D429" t="str">
            <v>HAVELSTERN</v>
          </cell>
          <cell r="Q429" t="str">
            <v>AVG BRENT 01-31 07 - JUL + SULPHUR DESCALATION + FRT DIFF LUMPSUM</v>
          </cell>
        </row>
        <row r="430">
          <cell r="D430" t="str">
            <v>HEATHER KNUTSEN</v>
          </cell>
          <cell r="Q430" t="str">
            <v>AVG BRENT 01-31 07 - JUL + SULPHUR DESCALATION + FRT DIFF LUMPSUM + OT + SERV FEE</v>
          </cell>
        </row>
        <row r="431">
          <cell r="D431" t="str">
            <v>HELGA SPIRIT</v>
          </cell>
          <cell r="Q431" t="str">
            <v>AVG BRENT 01-31 07 - JUL + SULPHUR DESCALATION + FRT DIFF LUMPSUM + SERV FEE</v>
          </cell>
        </row>
        <row r="432">
          <cell r="D432" t="str">
            <v>HELLAS CONSTELLATION</v>
          </cell>
          <cell r="Q432" t="str">
            <v>AVG BRENT 01-31 07 - JUL + SULPHUR DESCALATION + OT + SERV FEE</v>
          </cell>
        </row>
        <row r="433">
          <cell r="D433" t="str">
            <v>HELLAS WARRIOR</v>
          </cell>
          <cell r="Q433" t="str">
            <v>AVG BRENT 01-31 07 - JUL + SULPHUR DESCALATION + SERV FEE</v>
          </cell>
        </row>
        <row r="434">
          <cell r="D434" t="str">
            <v>HELLENIC STAR</v>
          </cell>
          <cell r="Q434" t="str">
            <v>AVG BRENT 01-31 08 - AUG</v>
          </cell>
        </row>
        <row r="435">
          <cell r="D435" t="str">
            <v>HENFIELD</v>
          </cell>
          <cell r="Q435" t="str">
            <v>AVG BRENT 01-31 08 - AUG - FRT DIFFERENTIAL OF 0.06</v>
          </cell>
        </row>
        <row r="436">
          <cell r="D436" t="str">
            <v>HERMIONE</v>
          </cell>
          <cell r="Q436" t="str">
            <v>AVG BRENT 01-31 08 - AUG - FRT DIFFERENTIAL OF 0.06 +  SERV FEE</v>
          </cell>
        </row>
        <row r="437">
          <cell r="D437" t="str">
            <v>HERMITAGE BRIDGE</v>
          </cell>
          <cell r="Q437" t="str">
            <v>AVG BRENT 01-31 08 - AUG - FRT DIFFERENTIAL OF 0.06 + OT + SERV FEE</v>
          </cell>
        </row>
        <row r="438">
          <cell r="D438" t="str">
            <v>HILDA KNUTSEN</v>
          </cell>
          <cell r="Q438" t="str">
            <v>AVG BRENT 01-31 08 - AUG +  FRT LUMPSUM + OT + SERV FEE</v>
          </cell>
        </row>
        <row r="439">
          <cell r="D439" t="str">
            <v>HILDEGAARD</v>
          </cell>
          <cell r="Q439" t="str">
            <v>AVG BRENT 01-31 08 - AUG +  FRT LUMPSUM + SERV FEE</v>
          </cell>
        </row>
        <row r="440">
          <cell r="D440" t="str">
            <v>HILMI K</v>
          </cell>
          <cell r="Q440" t="str">
            <v>AVG BRENT 01-31 08 - AUG + FRT</v>
          </cell>
        </row>
        <row r="441">
          <cell r="D441" t="str">
            <v>HISTRIA EMERALD</v>
          </cell>
          <cell r="Q441" t="str">
            <v>AVG BRENT 01-31 08 - AUG + FRT + OT + SERV FEE</v>
          </cell>
        </row>
        <row r="442">
          <cell r="D442" t="str">
            <v>HISTRIA TIGER</v>
          </cell>
          <cell r="Q442" t="str">
            <v>AVG BRENT 01-31 08 - AUG + FRT + SERV FEE</v>
          </cell>
        </row>
        <row r="443">
          <cell r="D443" t="str">
            <v>HISTRIA TOPAZ</v>
          </cell>
          <cell r="Q443" t="str">
            <v>AVG BRENT 01-31 08 - AUG + FRT DIFF</v>
          </cell>
        </row>
        <row r="444">
          <cell r="D444" t="str">
            <v>HITRA</v>
          </cell>
          <cell r="Q444" t="str">
            <v>AVG BRENT 01-31 08 - AUG + FRT DIFF + OT + SERV FEE</v>
          </cell>
        </row>
        <row r="445">
          <cell r="D445" t="str">
            <v>HONG KONG BRIDGE</v>
          </cell>
          <cell r="Q445" t="str">
            <v>AVG BRENT 01-31 08 - AUG + FRT DIFF + SERV FEE</v>
          </cell>
        </row>
        <row r="446">
          <cell r="D446" t="str">
            <v>HOPE A</v>
          </cell>
          <cell r="Q446" t="str">
            <v>AVG BRENT 01-31 08 - AUG + FRT DIFF LUMPSUM</v>
          </cell>
        </row>
        <row r="447">
          <cell r="D447" t="str">
            <v>HORIZON A</v>
          </cell>
          <cell r="Q447" t="str">
            <v>AVG BRENT 01-31 08 - AUG + FRT DIFF LUMPSUM + OT + SERV FEE</v>
          </cell>
        </row>
        <row r="448">
          <cell r="D448" t="str">
            <v>HRVATSKA</v>
          </cell>
          <cell r="Q448" t="str">
            <v>AVG BRENT 01-31 08 - AUG + FRT DIFF LUMPSUM + SERV FEE</v>
          </cell>
        </row>
        <row r="449">
          <cell r="D449" t="str">
            <v>HS ALCINA</v>
          </cell>
          <cell r="Q449" t="str">
            <v>AVG BRENT 01-31 08 - AUG + OSP 01-31 08 - AUG</v>
          </cell>
        </row>
        <row r="450">
          <cell r="D450" t="str">
            <v>HS CARMEN</v>
          </cell>
          <cell r="Q450" t="str">
            <v>AVG BRENT 01-31 08 - AUG + OSP 01-31 08 - AUG +  FRT LUMPSUM + OT + SERV FEE</v>
          </cell>
        </row>
        <row r="451">
          <cell r="D451" t="str">
            <v>HS MEDEA</v>
          </cell>
          <cell r="Q451" t="str">
            <v>AVG BRENT 01-31 08 - AUG + OSP 01-31 08 - AUG +  FRT LUMPSUM + SERV FEE</v>
          </cell>
        </row>
        <row r="452">
          <cell r="D452" t="str">
            <v>HS TOSCA</v>
          </cell>
          <cell r="Q452" t="str">
            <v>AVG BRENT 01-31 08 - AUG + OSP 01-31 08 - AUG + FRT</v>
          </cell>
        </row>
        <row r="453">
          <cell r="D453" t="str">
            <v>IANUK</v>
          </cell>
          <cell r="Q453" t="str">
            <v>AVG BRENT 01-31 08 - AUG + OSP 01-31 08 - AUG + FRT + OT + SERV FEE</v>
          </cell>
        </row>
        <row r="454">
          <cell r="D454" t="str">
            <v>IBLEA</v>
          </cell>
          <cell r="Q454" t="str">
            <v>AVG BRENT 01-31 08 - AUG + OSP 01-31 08 - AUG + FRT + SERV FEE</v>
          </cell>
        </row>
        <row r="455">
          <cell r="D455" t="str">
            <v>INAGO</v>
          </cell>
          <cell r="Q455" t="str">
            <v>AVG BRENT 01-31 08 - AUG + OSP 01-31 08 - AUG + FRT DIFF</v>
          </cell>
        </row>
        <row r="456">
          <cell r="D456" t="str">
            <v>INDIGO POINT</v>
          </cell>
          <cell r="Q456" t="str">
            <v>AVG BRENT 01-31 08 - AUG + OSP 01-31 08 - AUG + FRT DIFF + OT + SERV FEE</v>
          </cell>
        </row>
        <row r="457">
          <cell r="D457" t="str">
            <v>INDRA</v>
          </cell>
          <cell r="Q457" t="str">
            <v>AVG BRENT 01-31 08 - AUG + OSP 01-31 08 - AUG + FRT DIFF + SERV FEE</v>
          </cell>
        </row>
        <row r="458">
          <cell r="D458" t="str">
            <v>INGA</v>
          </cell>
          <cell r="Q458" t="str">
            <v>AVG BRENT 01-31 08 - AUG + OSP 01-31 08 - AUG + FRT DIFF LUMPSUM</v>
          </cell>
        </row>
        <row r="459">
          <cell r="D459" t="str">
            <v>INGRID KNUTSEN</v>
          </cell>
          <cell r="Q459" t="str">
            <v>AVG BRENT 01-31 08 - AUG + OSP 01-31 08 - AUG + FRT DIFF LUMPSUM + OT + SERV FEE</v>
          </cell>
        </row>
        <row r="460">
          <cell r="D460" t="str">
            <v>INTANK TRANSFER</v>
          </cell>
          <cell r="Q460" t="str">
            <v>AVG BRENT 01-31 08 - AUG + OSP 01-31 08 - AUG + FRT DIFF LUMPSUM + SERV FEE</v>
          </cell>
        </row>
        <row r="461">
          <cell r="D461" t="str">
            <v>INTISAR</v>
          </cell>
          <cell r="Q461" t="str">
            <v>AVG BRENT 01-31 08 - AUG + OSP 01-31 08 - AUG + OT + SERV FEE</v>
          </cell>
        </row>
        <row r="462">
          <cell r="D462" t="str">
            <v>INYALA</v>
          </cell>
          <cell r="Q462" t="str">
            <v>AVG BRENT 01-31 08 - AUG + OSP 01-31 08 - AUG + SERV FEE</v>
          </cell>
        </row>
        <row r="463">
          <cell r="D463" t="str">
            <v>IRAN ABADEH</v>
          </cell>
          <cell r="Q463" t="str">
            <v>AVG BRENT 01-31 08 - AUG + OT + SERV FEE</v>
          </cell>
        </row>
        <row r="464">
          <cell r="D464" t="str">
            <v>IRAN AMOL</v>
          </cell>
          <cell r="Q464" t="str">
            <v>AVG BRENT 01-31 08 - AUG + SERV FEE</v>
          </cell>
        </row>
        <row r="465">
          <cell r="D465" t="str">
            <v>IRAN ASTANEH</v>
          </cell>
          <cell r="Q465" t="str">
            <v>AVG BRENT 01-31 08 - AUG + SULPHUR DESCALATION</v>
          </cell>
        </row>
        <row r="466">
          <cell r="D466" t="str">
            <v>IRAN SANANDAJ</v>
          </cell>
          <cell r="Q466" t="str">
            <v>AVG BRENT 01-31 08 - AUG + SULPHUR DESCALATION - FRT DIFFERENTIAL OF 0.06</v>
          </cell>
        </row>
        <row r="467">
          <cell r="D467" t="str">
            <v>IRAN SARVESTAN</v>
          </cell>
          <cell r="Q467" t="str">
            <v>AVG BRENT 01-31 08 - AUG + SULPHUR DESCALATION - FRT DIFFERENTIAL OF 0.06 + OT + SERV FEE</v>
          </cell>
        </row>
        <row r="468">
          <cell r="D468" t="str">
            <v>IRAN SAVEH</v>
          </cell>
          <cell r="Q468" t="str">
            <v>AVG BRENT 01-31 08 - AUG + SULPHUR DESCALATION - FRT DIFFERENTIAL OF 0.06 + SERV FEE</v>
          </cell>
        </row>
        <row r="469">
          <cell r="D469" t="str">
            <v>IRAN SEMNAN</v>
          </cell>
          <cell r="Q469" t="str">
            <v>AVG BRENT 01-31 08 - AUG + SULPHUR DESCALATION +  FRT LUMPSUM + OT + SERV FEE</v>
          </cell>
        </row>
        <row r="470">
          <cell r="D470" t="str">
            <v>IRAN SUSANGIRD</v>
          </cell>
          <cell r="Q470" t="str">
            <v>AVG BRENT 01-31 08 - AUG + SULPHUR DESCALATION +  FRT LUMPSUM + SERV FEE</v>
          </cell>
        </row>
        <row r="471">
          <cell r="D471" t="str">
            <v>IRENE THERESA</v>
          </cell>
          <cell r="Q471" t="str">
            <v>AVG BRENT 01-31 08 - AUG + SULPHUR DESCALATION + FRT</v>
          </cell>
        </row>
        <row r="472">
          <cell r="D472" t="str">
            <v>IRON POINT</v>
          </cell>
          <cell r="Q472" t="str">
            <v>AVG BRENT 01-31 08 - AUG + SULPHUR DESCALATION + FRT + OT + SERV FEE</v>
          </cell>
        </row>
        <row r="473">
          <cell r="D473" t="str">
            <v>ISABELLA</v>
          </cell>
          <cell r="Q473" t="str">
            <v>AVG BRENT 01-31 08 - AUG + SULPHUR DESCALATION + FRT + SERV FEE</v>
          </cell>
        </row>
        <row r="474">
          <cell r="D474" t="str">
            <v>ISHWARI</v>
          </cell>
          <cell r="Q474" t="str">
            <v>AVG BRENT 01-31 08 - AUG + SULPHUR DESCALATION + FRT DIFF</v>
          </cell>
        </row>
        <row r="475">
          <cell r="D475" t="str">
            <v>ISI OLIVE</v>
          </cell>
          <cell r="Q475" t="str">
            <v>AVG BRENT 01-31 08 - AUG + SULPHUR DESCALATION + FRT DIFF + OT + SERV FEE</v>
          </cell>
        </row>
        <row r="476">
          <cell r="D476" t="str">
            <v>ISKMATI SPIRIT</v>
          </cell>
          <cell r="Q476" t="str">
            <v>AVG BRENT 01-31 08 - AUG + SULPHUR DESCALATION + FRT DIFF + SERV FEE</v>
          </cell>
        </row>
        <row r="477">
          <cell r="D477" t="str">
            <v>ISOLA AZZURRA</v>
          </cell>
          <cell r="Q477" t="str">
            <v>AVG BRENT 01-31 08 - AUG + SULPHUR DESCALATION + FRT DIFF LUMPSUM</v>
          </cell>
        </row>
        <row r="478">
          <cell r="D478" t="str">
            <v>ISOLA BLU</v>
          </cell>
          <cell r="Q478" t="str">
            <v>AVG BRENT 01-31 08 - AUG + SULPHUR DESCALATION + FRT DIFF LUMPSUM + OT + SERV FEE</v>
          </cell>
        </row>
        <row r="479">
          <cell r="D479" t="str">
            <v>ISOLA CELESTE</v>
          </cell>
          <cell r="Q479" t="str">
            <v>AVG BRENT 01-31 08 - AUG + SULPHUR DESCALATION + FRT DIFF LUMPSUM + SERV FEE</v>
          </cell>
        </row>
        <row r="480">
          <cell r="D480" t="str">
            <v>ISOLA MAGENTA</v>
          </cell>
          <cell r="Q480" t="str">
            <v>AVG BRENT 01-31 08 - AUG + SULPHUR DESCALATION + OT + SERV FEE</v>
          </cell>
        </row>
        <row r="481">
          <cell r="D481" t="str">
            <v>ISOLA ROSSA</v>
          </cell>
          <cell r="Q481" t="str">
            <v>AVG BRENT 01-31 08 - AUG + SULPHUR DESCALATION + SERV FEE</v>
          </cell>
        </row>
        <row r="482">
          <cell r="D482" t="str">
            <v>ISOLA VERDE</v>
          </cell>
          <cell r="Q482" t="str">
            <v>AVG BRENT 01-30 09 - SEP</v>
          </cell>
        </row>
        <row r="483">
          <cell r="D483" t="str">
            <v>IVER GEMINI</v>
          </cell>
          <cell r="Q483" t="str">
            <v>AVG BRENT 01-30 09 - SEP - FRT DIFFERENTIAL OF 0.06</v>
          </cell>
        </row>
        <row r="484">
          <cell r="D484" t="str">
            <v>IVORY POINT</v>
          </cell>
          <cell r="Q484" t="str">
            <v>AVG BRENT 01-30 09 - SEP - FRT DIFFERENTIAL OF 0.06 +  SERV FEE</v>
          </cell>
        </row>
        <row r="485">
          <cell r="D485" t="str">
            <v>JAG LATA</v>
          </cell>
          <cell r="Q485" t="str">
            <v>AVG BRENT 01-30 09 - SEP - FRT DIFFERENTIAL OF 0.06 + OT + SERV FEE</v>
          </cell>
        </row>
        <row r="486">
          <cell r="D486" t="str">
            <v>JAG LATEEF</v>
          </cell>
          <cell r="Q486" t="str">
            <v>AVG BRENT 01-30 09 - SEP +  FRT LUMPSUM + OT + SERV FEE</v>
          </cell>
        </row>
        <row r="487">
          <cell r="D487" t="str">
            <v>JAG LEELA</v>
          </cell>
          <cell r="Q487" t="str">
            <v>AVG BRENT 01-30 09 - SEP +  FRT LUMPSUM + SERV FEE</v>
          </cell>
        </row>
        <row r="488">
          <cell r="D488" t="str">
            <v>JAG LOK</v>
          </cell>
          <cell r="Q488" t="str">
            <v>AVG BRENT 01-30 09 - SEP + FRT</v>
          </cell>
        </row>
        <row r="489">
          <cell r="D489" t="str">
            <v>JASMIN JOY</v>
          </cell>
          <cell r="Q489" t="str">
            <v>AVG BRENT 01-30 09 - SEP + FRT + OT + SERV FEE</v>
          </cell>
        </row>
        <row r="490">
          <cell r="D490" t="str">
            <v>JOLLY CORALLO</v>
          </cell>
          <cell r="Q490" t="str">
            <v>AVG BRENT 01-30 09 - SEP + FRT + SERV FEE</v>
          </cell>
        </row>
        <row r="491">
          <cell r="D491" t="str">
            <v>JOLLY INDACO</v>
          </cell>
          <cell r="Q491" t="str">
            <v>AVG BRENT 01-30 09 - SEP + FRT DIFF</v>
          </cell>
        </row>
        <row r="492">
          <cell r="D492" t="str">
            <v>JOLLY MARRONE</v>
          </cell>
          <cell r="Q492" t="str">
            <v>AVG BRENT 01-30 09 - SEP + FRT DIFF + OT + SERV FEE</v>
          </cell>
        </row>
        <row r="493">
          <cell r="D493" t="str">
            <v>JOLLY SMERALDO</v>
          </cell>
          <cell r="Q493" t="str">
            <v>AVG BRENT 01-30 09 - SEP + FRT DIFF + SERV FEE</v>
          </cell>
        </row>
        <row r="494">
          <cell r="D494" t="str">
            <v>JOLLY VERDE</v>
          </cell>
          <cell r="Q494" t="str">
            <v>AVG BRENT 01-30 09 - SEP + FRT DIFF LUMPSUM</v>
          </cell>
        </row>
        <row r="495">
          <cell r="D495" t="str">
            <v>JOLLY ZAFFIRO</v>
          </cell>
          <cell r="Q495" t="str">
            <v>AVG BRENT 01-30 09 - SEP + FRT DIFF LUMPSUM + OT + SERV FEE</v>
          </cell>
        </row>
        <row r="496">
          <cell r="D496" t="str">
            <v>KALUGA</v>
          </cell>
          <cell r="Q496" t="str">
            <v>AVG BRENT 01-30 09 - SEP + FRT DIFF LUMPSUM + SERV FEE</v>
          </cell>
        </row>
        <row r="497">
          <cell r="D497" t="str">
            <v>KALYMNOS</v>
          </cell>
          <cell r="Q497" t="str">
            <v>AVG BRENT 01-30 09 - SEP + OSP 01-30 09 - SEP</v>
          </cell>
        </row>
        <row r="498">
          <cell r="D498" t="str">
            <v>KANATA SPIRIT</v>
          </cell>
          <cell r="Q498" t="str">
            <v>AVG BRENT 01-30 09 - SEP + OSP 01-30 09 - SEP +  FRT LUMPSUM + OT + SERV FEE</v>
          </cell>
        </row>
        <row r="499">
          <cell r="D499" t="str">
            <v>KANPUR</v>
          </cell>
          <cell r="Q499" t="str">
            <v>AVG BRENT 01-30 09 - SEP + OSP 01-30 09 - SEP +  FRT LUMPSUM + SERV FEE</v>
          </cell>
        </row>
        <row r="500">
          <cell r="D500" t="str">
            <v>KAPSALI</v>
          </cell>
          <cell r="Q500" t="str">
            <v>AVG BRENT 01-30 09 - SEP + OSP 01-30 09 - SEP + FRT</v>
          </cell>
        </row>
        <row r="501">
          <cell r="D501" t="str">
            <v>KAPTAN OSMAN BAHRI</v>
          </cell>
          <cell r="Q501" t="str">
            <v>AVG BRENT 01-30 09 - SEP + OSP 01-30 09 - SEP + FRT + OT + SERV FEE</v>
          </cell>
        </row>
        <row r="502">
          <cell r="D502" t="str">
            <v>KARAVAS</v>
          </cell>
          <cell r="Q502" t="str">
            <v>AVG BRENT 01-30 09 - SEP + OSP 01-30 09 - SEP + FRT + SERV FEE</v>
          </cell>
        </row>
        <row r="503">
          <cell r="D503" t="str">
            <v>KAREELA SPIRIT</v>
          </cell>
          <cell r="Q503" t="str">
            <v>AVG BRENT 01-30 09 - SEP + OSP 01-30 09 - SEP + FRT DIFF</v>
          </cell>
        </row>
        <row r="504">
          <cell r="D504" t="str">
            <v>KAREKARE</v>
          </cell>
          <cell r="Q504" t="str">
            <v>AVG BRENT 01-30 09 - SEP + OSP 01-30 09 - SEP + FRT DIFF + OT + SERV FEE</v>
          </cell>
        </row>
        <row r="505">
          <cell r="D505" t="str">
            <v>KAREN KNUTSEN</v>
          </cell>
          <cell r="Q505" t="str">
            <v>AVG BRENT 01-30 09 - SEP + OSP 01-30 09 - SEP + FRT DIFF + SERV FEE</v>
          </cell>
        </row>
        <row r="506">
          <cell r="D506" t="str">
            <v>KASHMIRE</v>
          </cell>
          <cell r="Q506" t="str">
            <v>AVG BRENT 01-30 09 - SEP + OSP 01-30 09 - SEP + FRT DIFF LUMPSUM</v>
          </cell>
        </row>
        <row r="507">
          <cell r="D507" t="str">
            <v>KASPIY</v>
          </cell>
          <cell r="Q507" t="str">
            <v>AVG BRENT 01-30 09 - SEP + OSP 01-30 09 - SEP + FRT DIFF LUMPSUM + OT + SERV FEE</v>
          </cell>
        </row>
        <row r="508">
          <cell r="D508" t="str">
            <v>KATJA</v>
          </cell>
          <cell r="Q508" t="str">
            <v>AVG BRENT 01-30 09 - SEP + OSP 01-30 09 - SEP + FRT DIFF LUMPSUM + SERV FEE</v>
          </cell>
        </row>
        <row r="509">
          <cell r="D509" t="str">
            <v>KAZAN</v>
          </cell>
          <cell r="Q509" t="str">
            <v>AVG BRENT 01-30 09 - SEP + OSP 01-30 09 - SEP + OT + SERV FEE</v>
          </cell>
        </row>
        <row r="510">
          <cell r="D510" t="str">
            <v>KAZAN</v>
          </cell>
          <cell r="Q510" t="str">
            <v>AVG BRENT 01-30 09 - SEP + OSP 01-30 09 - SEP + SERV FEE</v>
          </cell>
        </row>
        <row r="511">
          <cell r="D511" t="str">
            <v>KAZIM GENC</v>
          </cell>
          <cell r="Q511" t="str">
            <v>AVG BRENT 01-30 09 - SEP + OT + SERV FEE</v>
          </cell>
        </row>
        <row r="512">
          <cell r="D512" t="str">
            <v>KERLAZ</v>
          </cell>
          <cell r="Q512" t="str">
            <v>AVG BRENT 01-30 09 - SEP + SERV FEE</v>
          </cell>
        </row>
        <row r="513">
          <cell r="D513" t="str">
            <v>KERSAINT</v>
          </cell>
          <cell r="Q513" t="str">
            <v>AVG BRENT 01-30 09 - SEP + SULPHUR DESCALATION</v>
          </cell>
        </row>
        <row r="514">
          <cell r="D514" t="str">
            <v>KILIMANJARO SPIRIT</v>
          </cell>
          <cell r="Q514" t="str">
            <v>AVG BRENT 01-30 09 - SEP + SULPHUR DESCALATION - FRT DIFFERENTIAL OF 0.06</v>
          </cell>
        </row>
        <row r="515">
          <cell r="D515" t="str">
            <v>KIMOLOS</v>
          </cell>
          <cell r="Q515" t="str">
            <v>AVG BRENT 01-30 09 - SEP + SULPHUR DESCALATION - FRT DIFFERENTIAL OF 0.06 + OT + SERV FEE</v>
          </cell>
        </row>
        <row r="516">
          <cell r="D516" t="str">
            <v>KING A</v>
          </cell>
          <cell r="Q516" t="str">
            <v>AVG BRENT 01-30 09 - SEP + SULPHUR DESCALATION - FRT DIFFERENTIAL OF 0.06 + SERV FEE</v>
          </cell>
        </row>
        <row r="517">
          <cell r="D517" t="str">
            <v>KING ERIC</v>
          </cell>
          <cell r="Q517" t="str">
            <v>AVG BRENT 01-30 09 - SEP + SULPHUR DESCALATION +  FRT LUMPSUM + OT + SERV FEE</v>
          </cell>
        </row>
        <row r="518">
          <cell r="D518" t="str">
            <v>KING EVEREST</v>
          </cell>
          <cell r="Q518" t="str">
            <v>AVG BRENT 01-30 09 - SEP + SULPHUR DESCALATION +  FRT LUMPSUM + SERV FEE</v>
          </cell>
        </row>
        <row r="519">
          <cell r="D519" t="str">
            <v>KING GEORGE</v>
          </cell>
          <cell r="Q519" t="str">
            <v>AVG BRENT 01-30 09 - SEP + SULPHUR DESCALATION + FRT</v>
          </cell>
        </row>
        <row r="520">
          <cell r="D520" t="str">
            <v>KIOWA SPIRIT</v>
          </cell>
          <cell r="Q520" t="str">
            <v>AVG BRENT 01-30 09 - SEP + SULPHUR DESCALATION + FRT + OT + SERV FEE</v>
          </cell>
        </row>
        <row r="521">
          <cell r="D521" t="str">
            <v>KNOCK AN</v>
          </cell>
          <cell r="Q521" t="str">
            <v>AVG BRENT 01-30 09 - SEP + SULPHUR DESCALATION + FRT + SERV FEE</v>
          </cell>
        </row>
        <row r="522">
          <cell r="D522" t="str">
            <v>KNOCK MUIR</v>
          </cell>
          <cell r="Q522" t="str">
            <v>AVG BRENT 01-30 09 - SEP + SULPHUR DESCALATION + FRT DIFF</v>
          </cell>
        </row>
        <row r="523">
          <cell r="D523" t="str">
            <v>KNOCK SHEEN</v>
          </cell>
          <cell r="Q523" t="str">
            <v>AVG BRENT 01-30 09 - SEP + SULPHUR DESCALATION + FRT DIFF + OT + SERV FEE</v>
          </cell>
        </row>
        <row r="524">
          <cell r="D524" t="str">
            <v>KOGALYM</v>
          </cell>
          <cell r="Q524" t="str">
            <v>AVG BRENT 01-30 09 - SEP + SULPHUR DESCALATION + FRT DIFF + SERV FEE</v>
          </cell>
        </row>
        <row r="525">
          <cell r="D525" t="str">
            <v>KOMARNO</v>
          </cell>
          <cell r="Q525" t="str">
            <v>AVG BRENT 01-30 09 - SEP + SULPHUR DESCALATION + FRT DIFF LUMPSUM</v>
          </cell>
        </row>
        <row r="526">
          <cell r="D526" t="str">
            <v>KONSTANTINOS D</v>
          </cell>
          <cell r="Q526" t="str">
            <v>AVG BRENT 01-30 09 - SEP + SULPHUR DESCALATION + FRT DIFF LUMPSUM + OT + SERV FEE</v>
          </cell>
        </row>
        <row r="527">
          <cell r="D527" t="str">
            <v>KORNATI</v>
          </cell>
          <cell r="Q527" t="str">
            <v>AVG BRENT 01-30 09 - SEP + SULPHUR DESCALATION + FRT DIFF LUMPSUM + SERV FEE</v>
          </cell>
        </row>
        <row r="528">
          <cell r="D528" t="str">
            <v>KORSARO</v>
          </cell>
          <cell r="Q528" t="str">
            <v>AVG BRENT 01-30 09 - SEP + SULPHUR DESCALATION + OT + SERV FEE</v>
          </cell>
        </row>
        <row r="529">
          <cell r="D529" t="str">
            <v>KRASNODAR</v>
          </cell>
          <cell r="Q529" t="str">
            <v>AVG BRENT 01-30 09 - SEP + SULPHUR DESCALATION + SERV FEE</v>
          </cell>
        </row>
        <row r="530">
          <cell r="D530" t="str">
            <v>KRITI AKTI</v>
          </cell>
          <cell r="Q530" t="str">
            <v>AVG BRENT  01-31 10 - OCT</v>
          </cell>
        </row>
        <row r="531">
          <cell r="D531" t="str">
            <v>KRITI AMBER</v>
          </cell>
          <cell r="Q531" t="str">
            <v>AVG BRENT  01-31 10 - OCT - FRT DIFFERENTIAL OF 0.06</v>
          </cell>
        </row>
        <row r="532">
          <cell r="D532" t="str">
            <v>KRITI PALM</v>
          </cell>
          <cell r="Q532" t="str">
            <v>AVG BRENT  01-31 10 - OCT - FRT DIFFERENTIAL OF 0.06 +  SERV FEE</v>
          </cell>
        </row>
        <row r="533">
          <cell r="D533" t="str">
            <v>KRITI RIVER</v>
          </cell>
          <cell r="Q533" t="str">
            <v>AVG BRENT  01-31 10 - OCT - FRT DIFFERENTIAL OF 0.06 + OT + SERV FEE</v>
          </cell>
        </row>
        <row r="534">
          <cell r="D534" t="str">
            <v>KRITI SEA</v>
          </cell>
          <cell r="Q534" t="str">
            <v>AVG BRENT  01-31 10 - OCT +  FRT LUMPSUM + OT + SERV FEE</v>
          </cell>
        </row>
        <row r="535">
          <cell r="D535" t="str">
            <v>KRONVIKEN</v>
          </cell>
          <cell r="Q535" t="str">
            <v>AVG BRENT  01-31 10 - OCT +  FRT LUMPSUM + SERV FEE</v>
          </cell>
        </row>
        <row r="536">
          <cell r="D536" t="str">
            <v>KRYMSK</v>
          </cell>
          <cell r="Q536" t="str">
            <v>AVG BRENT  01-31 10 - OCT + FRT</v>
          </cell>
        </row>
        <row r="537">
          <cell r="D537" t="str">
            <v>KUBAN</v>
          </cell>
          <cell r="Q537" t="str">
            <v>AVG BRENT  01-31 10 - OCT + FRT + OT + SERV FEE</v>
          </cell>
        </row>
        <row r="538">
          <cell r="D538" t="str">
            <v>KULDIGA</v>
          </cell>
          <cell r="Q538" t="str">
            <v>AVG BRENT  01-31 10 - OCT + FRT + SERV FEE</v>
          </cell>
        </row>
        <row r="539">
          <cell r="D539" t="str">
            <v>KUZBASS</v>
          </cell>
          <cell r="Q539" t="str">
            <v>AVG BRENT  01-31 10 - OCT + FRT DIFF</v>
          </cell>
        </row>
        <row r="540">
          <cell r="D540" t="str">
            <v>KYOTO</v>
          </cell>
          <cell r="Q540" t="str">
            <v>AVG BRENT  01-31 10 - OCT + FRT DIFF + OT + SERV FEE</v>
          </cell>
        </row>
        <row r="541">
          <cell r="D541" t="str">
            <v>LADY MARIALAURA</v>
          </cell>
          <cell r="Q541" t="str">
            <v>AVG BRENT  01-31 10 - OCT + FRT DIFF + SERV FEE</v>
          </cell>
        </row>
        <row r="542">
          <cell r="D542" t="str">
            <v>LAKE LISI</v>
          </cell>
          <cell r="Q542" t="str">
            <v>AVG BRENT  01-31 10 - OCT + FRT DIFF LUMPSUM</v>
          </cell>
        </row>
        <row r="543">
          <cell r="D543" t="str">
            <v>LEALE</v>
          </cell>
          <cell r="Q543" t="str">
            <v>AVG BRENT  01-31 10 - OCT + FRT DIFF LUMPSUM + OT + SERV FEE</v>
          </cell>
        </row>
        <row r="544">
          <cell r="D544" t="str">
            <v>LEHMANN FORESTER</v>
          </cell>
          <cell r="Q544" t="str">
            <v>AVG BRENT  01-31 10 - OCT + FRT DIFF LUMPSUM + SERV FEE</v>
          </cell>
        </row>
        <row r="545">
          <cell r="D545" t="str">
            <v>LENI</v>
          </cell>
          <cell r="Q545" t="str">
            <v>AVG BRENT  01-31 10 - OCT + OSP  01-31 10 - OCT</v>
          </cell>
        </row>
        <row r="546">
          <cell r="D546" t="str">
            <v>LETFALLAH</v>
          </cell>
          <cell r="Q546" t="str">
            <v>AVG BRENT  01-31 10 - OCT + OSP  01-31 10 - OCT +  FRT LUMPSUM + OT + SERV FEE</v>
          </cell>
        </row>
        <row r="547">
          <cell r="D547" t="str">
            <v>LIA</v>
          </cell>
          <cell r="Q547" t="str">
            <v>AVG BRENT  01-31 10 - OCT + OSP  01-31 10 - OCT +  FRT LUMPSUM + SERV FEE</v>
          </cell>
        </row>
        <row r="548">
          <cell r="D548" t="str">
            <v>LIA</v>
          </cell>
          <cell r="Q548" t="str">
            <v>AVG BRENT  01-31 10 - OCT + OSP  01-31 10 - OCT + FRT</v>
          </cell>
        </row>
        <row r="549">
          <cell r="D549" t="str">
            <v>LIBELLE</v>
          </cell>
          <cell r="Q549" t="str">
            <v>AVG BRENT  01-31 10 - OCT + OSP  01-31 10 - OCT + FRT + OT + SERV FEE</v>
          </cell>
        </row>
        <row r="550">
          <cell r="D550" t="str">
            <v>LIBYA</v>
          </cell>
          <cell r="Q550" t="str">
            <v>AVG BRENT  01-31 10 - OCT + OSP  01-31 10 - OCT + FRT + SERV FEE</v>
          </cell>
        </row>
        <row r="551">
          <cell r="D551" t="str">
            <v>LIMITLESS</v>
          </cell>
          <cell r="Q551" t="str">
            <v>AVG BRENT  01-31 10 - OCT + OSP  01-31 10 - OCT + FRT DIFF</v>
          </cell>
        </row>
        <row r="552">
          <cell r="D552" t="str">
            <v>LIPARI</v>
          </cell>
          <cell r="Q552" t="str">
            <v>AVG BRENT  01-31 10 - OCT + OSP  01-31 10 - OCT + FRT DIFF + OT + SERV FEE</v>
          </cell>
        </row>
        <row r="553">
          <cell r="D553" t="str">
            <v>LIQUID POWER</v>
          </cell>
          <cell r="Q553" t="str">
            <v>AVG BRENT  01-31 10 - OCT + OSP  01-31 10 - OCT + FRT DIFF + SERV FEE</v>
          </cell>
        </row>
        <row r="554">
          <cell r="D554" t="str">
            <v>LISCA BIANCA M</v>
          </cell>
          <cell r="Q554" t="str">
            <v>AVG BRENT  01-31 10 - OCT + OSP  01-31 10 - OCT + FRT DIFF LUMPSUM</v>
          </cell>
        </row>
        <row r="555">
          <cell r="D555" t="str">
            <v>LITEYNY PROSPECT</v>
          </cell>
          <cell r="Q555" t="str">
            <v>AVG BRENT  01-31 10 - OCT + OSP  01-31 10 - OCT + FRT DIFF LUMPSUM + SERV FEE</v>
          </cell>
        </row>
        <row r="556">
          <cell r="D556" t="str">
            <v>LIVIA</v>
          </cell>
          <cell r="Q556" t="str">
            <v>AVG BRENT  01-31 10 - OCT + OSP  01-31 10 - OCT + FRT DIFF LUMPSUM + OT + SERV FEE</v>
          </cell>
        </row>
        <row r="557">
          <cell r="D557" t="str">
            <v>LOCH RANNOCH</v>
          </cell>
          <cell r="Q557" t="str">
            <v>AVG BRENT  01-31 10 - OCT + OSP  01-31 10 - OCT + OT + SERV FEE</v>
          </cell>
        </row>
        <row r="558">
          <cell r="D558" t="str">
            <v>LONGOBARDA</v>
          </cell>
          <cell r="Q558" t="str">
            <v>AVG BRENT  01-31 10 - OCT + OSP  01-31 10 - OCT + SERV FEE</v>
          </cell>
        </row>
        <row r="559">
          <cell r="D559" t="str">
            <v>LOUISE</v>
          </cell>
          <cell r="Q559" t="str">
            <v>AVG BRENT  01-31 10 - OCT + OT + SERV FEE</v>
          </cell>
        </row>
        <row r="560">
          <cell r="D560" t="str">
            <v>LOVELY LADY</v>
          </cell>
          <cell r="Q560" t="str">
            <v>AVG BRENT  01-31 10 - OCT + SERV FEE</v>
          </cell>
        </row>
        <row r="561">
          <cell r="D561" t="str">
            <v>LOVINA</v>
          </cell>
          <cell r="Q561" t="str">
            <v>AVG BRENT  01-31 10 - OCT + SULPHUR DESCALATION</v>
          </cell>
        </row>
        <row r="562">
          <cell r="D562" t="str">
            <v>LUCKY SAILOR</v>
          </cell>
          <cell r="Q562" t="str">
            <v>AVG BRENT  01-31 10 - OCT + SULPHUR DESCALATION - FRT DIFFERENTIAL OF 0.06</v>
          </cell>
        </row>
        <row r="563">
          <cell r="D563" t="str">
            <v>M.FESTIVAL</v>
          </cell>
          <cell r="Q563" t="str">
            <v>AVG BRENT  01-31 10 - OCT + SULPHUR DESCALATION - FRT DIFFERENTIAL OF 0.06 + OT + SERV FEE</v>
          </cell>
        </row>
        <row r="564">
          <cell r="D564" t="str">
            <v>MADISON</v>
          </cell>
          <cell r="Q564" t="str">
            <v>AVG BRENT  01-31 10 - OCT + SULPHUR DESCALATION - FRT DIFFERENTIAL OF 0.06 + SERV FEE</v>
          </cell>
        </row>
        <row r="565">
          <cell r="D565" t="str">
            <v>MAERSK BAFFIN</v>
          </cell>
          <cell r="Q565" t="str">
            <v>AVG BRENT  01-31 10 - OCT + SULPHUR DESCALATION +  FRT LUMPSUM + OT + SERV FEE</v>
          </cell>
        </row>
        <row r="566">
          <cell r="D566" t="str">
            <v>MAERSK BARENTS</v>
          </cell>
          <cell r="Q566" t="str">
            <v>AVG BRENT  01-31 10 - OCT + SULPHUR DESCALATION +  FRT LUMPSUM + SERV FEE</v>
          </cell>
        </row>
        <row r="567">
          <cell r="D567" t="str">
            <v>MAERSK BARRY</v>
          </cell>
          <cell r="Q567" t="str">
            <v>AVG BRENT  01-31 10 - OCT + SULPHUR DESCALATION + FRT</v>
          </cell>
        </row>
        <row r="568">
          <cell r="D568" t="str">
            <v>MAERSK BERING</v>
          </cell>
          <cell r="Q568" t="str">
            <v>AVG BRENT  01-31 10 - OCT + SULPHUR DESCALATION + FRT + OT + SERV FEE</v>
          </cell>
        </row>
        <row r="569">
          <cell r="D569" t="str">
            <v>MAERSK BISCAY</v>
          </cell>
          <cell r="Q569" t="str">
            <v>AVG BRENT  01-31 10 - OCT + SULPHUR DESCALATION + FRT + SERV FEE</v>
          </cell>
        </row>
        <row r="570">
          <cell r="D570" t="str">
            <v>MAERSK BOTHNIA</v>
          </cell>
          <cell r="Q570" t="str">
            <v>AVG BRENT  01-31 10 - OCT + SULPHUR DESCALATION + FRT DIFF</v>
          </cell>
        </row>
        <row r="571">
          <cell r="D571" t="str">
            <v>MAERSK BRISTOL</v>
          </cell>
          <cell r="Q571" t="str">
            <v>AVG BRENT  01-31 10 - OCT + SULPHUR DESCALATION + FRT DIFF + OT + SERV FEE</v>
          </cell>
        </row>
        <row r="572">
          <cell r="D572" t="str">
            <v>MAERSK ELISABETH</v>
          </cell>
          <cell r="Q572" t="str">
            <v>AVG BRENT  01-31 10 - OCT + SULPHUR DESCALATION + FRT DIFF + SERV FEE</v>
          </cell>
        </row>
        <row r="573">
          <cell r="D573" t="str">
            <v>MAERSK HONOUR</v>
          </cell>
          <cell r="Q573" t="str">
            <v>AVG BRENT  01-31 10 - OCT + SULPHUR DESCALATION + FRT DIFF LUMPSUM</v>
          </cell>
        </row>
        <row r="574">
          <cell r="D574" t="str">
            <v>MAERSK HOUSTON</v>
          </cell>
          <cell r="Q574" t="str">
            <v>AVG BRENT  01-31 10 - OCT + SULPHUR DESCALATION + FRT DIFF LUMPSUM + OT + SERV FEE</v>
          </cell>
        </row>
        <row r="575">
          <cell r="D575" t="str">
            <v>MAERSK PEARL</v>
          </cell>
          <cell r="Q575" t="str">
            <v>AVG BRENT  01-31 10 - OCT + SULPHUR DESCALATION + FRT DIFF LUMPSUM + SERV FEE</v>
          </cell>
        </row>
        <row r="576">
          <cell r="D576" t="str">
            <v>MAERSK PRODUCER</v>
          </cell>
          <cell r="Q576" t="str">
            <v>AVG BRENT  01-31 10 - OCT + SULPHUR DESCALATION + OT + SERV FEE</v>
          </cell>
        </row>
        <row r="577">
          <cell r="D577" t="str">
            <v>MAERSK RADIANT</v>
          </cell>
          <cell r="Q577" t="str">
            <v>AVG BRENT  01-31 10 - OCT + SULPHUR DESCALATION + SERV FEE</v>
          </cell>
        </row>
        <row r="578">
          <cell r="D578" t="str">
            <v>MAERSK RAMSEY</v>
          </cell>
          <cell r="Q578" t="str">
            <v>AVG BRENT  01-30 11 - NOV</v>
          </cell>
        </row>
        <row r="579">
          <cell r="D579" t="str">
            <v>MAERSK RHINE</v>
          </cell>
          <cell r="Q579" t="str">
            <v>AVG BRENT  01-30 11 - NOV - FRT DIFFERENTIAL OF 0.06</v>
          </cell>
        </row>
        <row r="580">
          <cell r="D580" t="str">
            <v>MAERSK RHONE</v>
          </cell>
          <cell r="Q580" t="str">
            <v>AVG BRENT  01-30 11 - NOV - FRT DIFFERENTIAL OF 0.06 +  SERV FEE</v>
          </cell>
        </row>
        <row r="581">
          <cell r="D581" t="str">
            <v>MAERSK RIGA</v>
          </cell>
          <cell r="Q581" t="str">
            <v>AVG BRENT  01-30 11 - NOV - FRT DIFFERENTIAL OF 0.06 + OT + SERV FEE</v>
          </cell>
        </row>
        <row r="582">
          <cell r="D582" t="str">
            <v>MAERSK RUGEN</v>
          </cell>
          <cell r="Q582" t="str">
            <v>AVG BRENT  01-30 11 - NOV +  FRT LUMPSUM + OT + SERV FEE</v>
          </cell>
        </row>
        <row r="583">
          <cell r="D583" t="str">
            <v>MAERSK RYE</v>
          </cell>
          <cell r="Q583" t="str">
            <v>AVG BRENT  01-30 11 - NOV +  FRT LUMPSUM + SERV FEE</v>
          </cell>
        </row>
        <row r="584">
          <cell r="D584" t="str">
            <v>MAGPIE</v>
          </cell>
          <cell r="Q584" t="str">
            <v>AVG BRENT  01-30 11 - NOV + FRT</v>
          </cell>
        </row>
        <row r="585">
          <cell r="D585" t="str">
            <v>MANDY I</v>
          </cell>
          <cell r="Q585" t="str">
            <v>AVG BRENT  01-30 11 - NOV + FRT + OT + SERV FEE</v>
          </cell>
        </row>
        <row r="586">
          <cell r="D586" t="str">
            <v>MAR</v>
          </cell>
          <cell r="Q586" t="str">
            <v>AVG BRENT  01-30 11 - NOV + FRT + SERV FEE</v>
          </cell>
        </row>
        <row r="587">
          <cell r="D587" t="str">
            <v>MAR ELENA</v>
          </cell>
          <cell r="Q587" t="str">
            <v>AVG BRENT  01-30 11 - NOV + FRT DIFF</v>
          </cell>
        </row>
        <row r="588">
          <cell r="D588" t="str">
            <v>MAR NURIA</v>
          </cell>
          <cell r="Q588" t="str">
            <v>AVG BRENT  01-30 11 - NOV + FRT DIFF + OT + SERV FEE</v>
          </cell>
        </row>
        <row r="589">
          <cell r="D589" t="str">
            <v>MARA</v>
          </cell>
          <cell r="Q589" t="str">
            <v>AVG BRENT  01-30 11 - NOV + FRT DIFF + SERV FEE</v>
          </cell>
        </row>
        <row r="590">
          <cell r="D590" t="str">
            <v>MARAN ALTAIR</v>
          </cell>
          <cell r="Q590" t="str">
            <v>AVG BRENT  01-30 11 - NOV + FRT DIFF LUMPSUM</v>
          </cell>
        </row>
        <row r="591">
          <cell r="D591" t="str">
            <v>MARAN CARINA</v>
          </cell>
          <cell r="Q591" t="str">
            <v>AVG BRENT  01-30 11 - NOV + FRT DIFF LUMPSUM + OT + SERV FEE</v>
          </cell>
        </row>
        <row r="592">
          <cell r="D592" t="str">
            <v>MARAN CASSIOPEIA</v>
          </cell>
          <cell r="Q592" t="str">
            <v>AVG BRENT  01-30 11 - NOV + FRT DIFF LUMPSUM + SERV FEE</v>
          </cell>
        </row>
        <row r="593">
          <cell r="D593" t="str">
            <v>MARAN PYTHIA</v>
          </cell>
          <cell r="Q593" t="str">
            <v>AVG BRENT  01-30 11 - NOV + OSP  01-30 11 - NOV</v>
          </cell>
        </row>
        <row r="594">
          <cell r="D594" t="str">
            <v>MARATHA</v>
          </cell>
          <cell r="Q594" t="str">
            <v>AVG BRENT  01-30 11 - NOV + OSP  01-30 11 - NOV +  FRT LUMPSUM + OT + SERV FEE</v>
          </cell>
        </row>
        <row r="595">
          <cell r="D595" t="str">
            <v>MARATHON</v>
          </cell>
          <cell r="Q595" t="str">
            <v>AVG BRENT  01-30 11 - NOV + OSP  01-30 11 - NOV +  FRT LUMPSUM + SERV FEE</v>
          </cell>
        </row>
        <row r="596">
          <cell r="D596" t="str">
            <v>MARE ADRIACUM</v>
          </cell>
          <cell r="Q596" t="str">
            <v>AVG BRENT  01-30 11 - NOV + OSP  01-30 11 - NOV + FRT</v>
          </cell>
        </row>
        <row r="597">
          <cell r="D597" t="str">
            <v>MARE AEGEUM</v>
          </cell>
          <cell r="Q597" t="str">
            <v>AVG BRENT  01-30 11 - NOV + OSP  01-30 11 - NOV + FRT + OT + SERV FEE</v>
          </cell>
        </row>
        <row r="598">
          <cell r="D598" t="str">
            <v>MARE DORICO</v>
          </cell>
          <cell r="Q598" t="str">
            <v>AVG BRENT  01-30 11 - NOV + OSP  01-30 11 - NOV + FRT + SERV FEE</v>
          </cell>
        </row>
        <row r="599">
          <cell r="D599" t="str">
            <v>MARE DORICUM</v>
          </cell>
          <cell r="Q599" t="str">
            <v>AVG BRENT  01-30 11 - NOV + OSP  01-30 11 - NOV + FRT DIFF</v>
          </cell>
        </row>
        <row r="600">
          <cell r="D600" t="str">
            <v>MARE SALERNUM</v>
          </cell>
          <cell r="Q600" t="str">
            <v>AVG BRENT  01-30 11 - NOV + OSP  01-30 11 - NOV + FRT DIFF + OT + SERV FEE</v>
          </cell>
        </row>
        <row r="601">
          <cell r="D601" t="str">
            <v>MARE TIRRENUM</v>
          </cell>
          <cell r="Q601" t="str">
            <v>AVG BRENT  01-30 11 - NOV + OSP  01-30 11 - NOV + FRT DIFF + SERV FEE</v>
          </cell>
        </row>
        <row r="602">
          <cell r="D602" t="str">
            <v>MARIA JAKOBSEN</v>
          </cell>
          <cell r="Q602" t="str">
            <v>AVG BRENT  01-30 11 - NOV + OSP  01-30 11 - NOV + FRT DIFF LUMPSUM</v>
          </cell>
        </row>
        <row r="603">
          <cell r="D603" t="str">
            <v>MARIA PRINCESS</v>
          </cell>
          <cell r="Q603" t="str">
            <v>AVG BRENT  01-30 11 - NOV + OSP  01-30 11 - NOV + FRT DIFF LUMPSUM + OT + SERV FEE</v>
          </cell>
        </row>
        <row r="604">
          <cell r="D604" t="str">
            <v>MARIETTA C</v>
          </cell>
          <cell r="Q604" t="str">
            <v>AVG BRENT  01-30 11 - NOV + OSP  01-30 11 - NOV + FRT DIFF LUMPSUM + SERV FEE</v>
          </cell>
        </row>
        <row r="605">
          <cell r="D605" t="str">
            <v>MARINER A</v>
          </cell>
          <cell r="Q605" t="str">
            <v>AVG BRENT  01-30 11 - NOV + OSP  01-30 11 - NOV + OT + SERV FEE</v>
          </cell>
        </row>
        <row r="606">
          <cell r="D606" t="str">
            <v>MARITEA</v>
          </cell>
          <cell r="Q606" t="str">
            <v>AVG BRENT  01-30 11 - NOV + OSP  01-30 11 - NOV + SERV FEE</v>
          </cell>
        </row>
        <row r="607">
          <cell r="D607" t="str">
            <v>MARIVIC</v>
          </cell>
          <cell r="Q607" t="str">
            <v>AVG BRENT  01-30 11 - NOV + OT + SERV FEE</v>
          </cell>
        </row>
        <row r="608">
          <cell r="D608" t="str">
            <v>MARNE</v>
          </cell>
          <cell r="Q608" t="str">
            <v>AVG BRENT  01-30 11 - NOV + SERV FEE</v>
          </cell>
        </row>
        <row r="609">
          <cell r="D609" t="str">
            <v>MARTINA</v>
          </cell>
          <cell r="Q609" t="str">
            <v>AVG BRENT  01-30 11 - NOV + SULPHUR DESCALATION</v>
          </cell>
        </row>
        <row r="610">
          <cell r="D610" t="str">
            <v>MASTERA</v>
          </cell>
          <cell r="Q610" t="str">
            <v>AVG BRENT  01-30 11 - NOV + SULPHUR DESCALATION - FRT DIFFERENTIAL OF 0.06</v>
          </cell>
        </row>
        <row r="611">
          <cell r="D611" t="str">
            <v>MATILDA</v>
          </cell>
          <cell r="Q611" t="str">
            <v>AVG BRENT  01-30 11 - NOV + SULPHUR DESCALATION - FRT DIFFERENTIAL OF 0.06 + OT + SERV FEE</v>
          </cell>
        </row>
        <row r="612">
          <cell r="D612" t="str">
            <v>MATTERHORN SPIRIT</v>
          </cell>
          <cell r="Q612" t="str">
            <v>AVG BRENT  01-30 11 - NOV + SULPHUR DESCALATION - FRT DIFFERENTIAL OF 0.06 + SERV FEE</v>
          </cell>
        </row>
        <row r="613">
          <cell r="D613" t="str">
            <v>MAX SCHULTE</v>
          </cell>
          <cell r="Q613" t="str">
            <v>AVG BRENT  01-30 11 - NOV + SULPHUR DESCALATION +  FRT LUMPSUM + OT + SERV FEE</v>
          </cell>
        </row>
        <row r="614">
          <cell r="D614" t="str">
            <v>MAYON SPIRIT</v>
          </cell>
          <cell r="Q614" t="str">
            <v>AVG BRENT  01-30 11 - NOV + SULPHUR DESCALATION +  FRT LUMPSUM + SERV FEE</v>
          </cell>
        </row>
        <row r="615">
          <cell r="D615" t="str">
            <v>MED PROLOGUE</v>
          </cell>
          <cell r="Q615" t="str">
            <v>AVG BRENT  01-30 11 - NOV + SULPHUR DESCALATION + FRT</v>
          </cell>
        </row>
        <row r="616">
          <cell r="D616" t="str">
            <v>MEHTAP BAYRAKTYAR</v>
          </cell>
          <cell r="Q616" t="str">
            <v>AVG BRENT  01-30 11 - NOV + SULPHUR DESCALATION + FRT + OT + SERV FEE</v>
          </cell>
        </row>
        <row r="617">
          <cell r="D617" t="str">
            <v>MELIDE</v>
          </cell>
          <cell r="Q617" t="str">
            <v>AVG BRENT  01-30 11 - NOV + SULPHUR DESCALATION + FRT + SERV FEE</v>
          </cell>
        </row>
        <row r="618">
          <cell r="D618" t="str">
            <v>MELODY 1</v>
          </cell>
          <cell r="Q618" t="str">
            <v>AVG BRENT  01-30 11 - NOV + SULPHUR DESCALATION + FRT DIFF</v>
          </cell>
        </row>
        <row r="619">
          <cell r="D619" t="str">
            <v>MELORIA</v>
          </cell>
          <cell r="Q619" t="str">
            <v>AVG BRENT  01-30 11 - NOV + SULPHUR DESCALATION + FRT DIFF + OT + SERV FEE</v>
          </cell>
        </row>
        <row r="620">
          <cell r="D620" t="str">
            <v>MELTEMI</v>
          </cell>
          <cell r="Q620" t="str">
            <v>AVG BRENT  01-30 11 - NOV + SULPHUR DESCALATION + FRT DIFF + SERV FEE</v>
          </cell>
        </row>
        <row r="621">
          <cell r="D621" t="str">
            <v>MENTOR</v>
          </cell>
          <cell r="Q621" t="str">
            <v>AVG BRENT  01-30 11 - NOV + SULPHUR DESCALATION + FRT DIFF LUMPSUM</v>
          </cell>
        </row>
        <row r="622">
          <cell r="D622" t="str">
            <v>MERIOM DREAM</v>
          </cell>
          <cell r="Q622" t="str">
            <v>AVG BRENT  01-30 11 - NOV + SULPHUR DESCALATION + FRT DIFF LUMPSUM + OT + SERV FEE</v>
          </cell>
        </row>
        <row r="623">
          <cell r="D623" t="str">
            <v>MIKELA P</v>
          </cell>
          <cell r="Q623" t="str">
            <v>AVG BRENT  01-30 11 - NOV + SULPHUR DESCALATION + FRT DIFF LUMPSUM + SERV FEE</v>
          </cell>
        </row>
        <row r="624">
          <cell r="D624" t="str">
            <v>MILTIADIS M II</v>
          </cell>
          <cell r="Q624" t="str">
            <v>AVG BRENT  01-30 11 - NOV + SULPHUR DESCALATION + OT + SERV FEE</v>
          </cell>
        </row>
        <row r="625">
          <cell r="D625" t="str">
            <v>MINDANAO</v>
          </cell>
          <cell r="Q625" t="str">
            <v>AVG BRENT  01-30 11 - NOV + SULPHUR DESCALATION + SERV FEE</v>
          </cell>
        </row>
        <row r="626">
          <cell r="D626" t="str">
            <v>MINERVA ALEXANDRA</v>
          </cell>
          <cell r="Q626" t="str">
            <v>AVG BRENT  01-31 12 - DEC</v>
          </cell>
        </row>
        <row r="627">
          <cell r="D627" t="str">
            <v>MINERVA ALEXANDRA/MINERVA CONCERT</v>
          </cell>
          <cell r="Q627" t="str">
            <v>AVG BRENT  01-31 12 - DEC - FRT DIFFERENTIAL OF 0.06</v>
          </cell>
        </row>
        <row r="628">
          <cell r="D628" t="str">
            <v>MINERVA ASTRA</v>
          </cell>
          <cell r="Q628" t="str">
            <v>AVG BRENT  01-31 12 - DEC - FRT DIFFERENTIAL OF 0.06 +  SERV FEE</v>
          </cell>
        </row>
        <row r="629">
          <cell r="D629" t="str">
            <v>MINERVA ATLANTICA</v>
          </cell>
          <cell r="Q629" t="str">
            <v>AVG BRENT  01-31 12 - DEC - FRT DIFFERENTIAL OF 0.06 + OT + SERV FEE</v>
          </cell>
        </row>
        <row r="630">
          <cell r="D630" t="str">
            <v>MINERVA CLARA</v>
          </cell>
          <cell r="Q630" t="str">
            <v>AVG BRENT  01-31 12 - DEC +  FRT LUMPSUM + OT + SERV FEE</v>
          </cell>
        </row>
        <row r="631">
          <cell r="D631" t="str">
            <v>MINERVA CONCERT</v>
          </cell>
          <cell r="Q631" t="str">
            <v>AVG BRENT  01-31 12 - DEC +  FRT LUMPSUM + SERV FEE</v>
          </cell>
        </row>
        <row r="632">
          <cell r="D632" t="str">
            <v>MINERVA ELEONORA</v>
          </cell>
          <cell r="Q632" t="str">
            <v>AVG BRENT  01-31 12 - DEC + FRT</v>
          </cell>
        </row>
        <row r="633">
          <cell r="D633" t="str">
            <v>MINERVA ELLIE</v>
          </cell>
          <cell r="Q633" t="str">
            <v>AVG BRENT  01-31 12 - DEC + FRT + OT + SERV FEE</v>
          </cell>
        </row>
        <row r="634">
          <cell r="D634" t="str">
            <v>MINERVA EMMA</v>
          </cell>
          <cell r="Q634" t="str">
            <v>AVG BRENT  01-31 12 - DEC + FRT + SERV FEE</v>
          </cell>
        </row>
        <row r="635">
          <cell r="D635" t="str">
            <v>MINERVA GEORGIA</v>
          </cell>
          <cell r="Q635" t="str">
            <v>AVG BRENT  01-31 12 - DEC + FRT DIFF</v>
          </cell>
        </row>
        <row r="636">
          <cell r="D636" t="str">
            <v>MINERVA HELEN</v>
          </cell>
          <cell r="Q636" t="str">
            <v>AVG BRENT  01-31 12 - DEC + FRT DIFF + OT + SERV FEE</v>
          </cell>
        </row>
        <row r="637">
          <cell r="D637" t="str">
            <v>MINERVA IRIS</v>
          </cell>
          <cell r="Q637" t="str">
            <v>AVG BRENT  01-31 12 - DEC + FRT DIFF + SERV FEE</v>
          </cell>
        </row>
        <row r="638">
          <cell r="D638" t="str">
            <v>MINERVA JOANNA</v>
          </cell>
          <cell r="Q638" t="str">
            <v>AVG BRENT  01-31 12 - DEC + FRT DIFF LUMPSUM</v>
          </cell>
        </row>
        <row r="639">
          <cell r="D639" t="str">
            <v>MINERVA JULIE</v>
          </cell>
          <cell r="Q639" t="str">
            <v>AVG BRENT  01-31 12 - DEC + FRT DIFF LUMPSUM + OT + SERV FEE</v>
          </cell>
        </row>
        <row r="640">
          <cell r="D640" t="str">
            <v>MINERVA LIBRA</v>
          </cell>
          <cell r="Q640" t="str">
            <v>AVG BRENT  01-31 12 - DEC + FRT DIFF LUMPSUM + SERV FEE</v>
          </cell>
        </row>
        <row r="641">
          <cell r="D641" t="str">
            <v>MINERVA LISA</v>
          </cell>
          <cell r="Q641" t="str">
            <v>AVG BRENT  01-31 12 - DEC + OSP  01-31 12 - DEC</v>
          </cell>
        </row>
        <row r="642">
          <cell r="D642" t="str">
            <v>MINERVA MARINA</v>
          </cell>
          <cell r="Q642" t="str">
            <v>AVG BRENT  01-31 12 - DEC + OSP  01-31 12 - DEC +  FRT LUMPSUM + OT + SERV FEE</v>
          </cell>
        </row>
        <row r="643">
          <cell r="D643" t="str">
            <v>MINERVA MAYA</v>
          </cell>
          <cell r="Q643" t="str">
            <v>AVG BRENT  01-31 12 - DEC + OSP  01-31 12 - DEC +  FRT LUMPSUM + SERV FEE</v>
          </cell>
        </row>
        <row r="644">
          <cell r="D644" t="str">
            <v>MINERVA NIKE</v>
          </cell>
          <cell r="Q644" t="str">
            <v>AVG BRENT  01-31 12 - DEC + OSP  01-31 12 - DEC + FRT</v>
          </cell>
        </row>
        <row r="645">
          <cell r="D645" t="str">
            <v>MINERVA NOUNOU</v>
          </cell>
          <cell r="Q645" t="str">
            <v>AVG BRENT  01-31 12 - DEC + OSP  01-31 12 - DEC + FRT + OT + SERV FEE</v>
          </cell>
        </row>
        <row r="646">
          <cell r="D646" t="str">
            <v>MINERVA ROXANNE</v>
          </cell>
          <cell r="Q646" t="str">
            <v>AVG BRENT  01-31 12 - DEC + OSP  01-31 12 - DEC + FRT + SERV FEE</v>
          </cell>
        </row>
        <row r="647">
          <cell r="D647" t="str">
            <v>MINERVA SYMPHONY</v>
          </cell>
          <cell r="Q647" t="str">
            <v>AVG BRENT  01-31 12 - DEC + OSP  01-31 12 - DEC + FRT DIFF</v>
          </cell>
        </row>
        <row r="648">
          <cell r="D648" t="str">
            <v>MINERVA VERA</v>
          </cell>
          <cell r="Q648" t="str">
            <v>AVG BRENT  01-31 12 - DEC + OSP  01-31 12 - DEC + FRT DIFF + OT + SERV FEE</v>
          </cell>
        </row>
        <row r="649">
          <cell r="D649" t="str">
            <v>MINERVA ZENIA</v>
          </cell>
          <cell r="Q649" t="str">
            <v>AVG BRENT  01-31 12 - DEC + OSP  01-31 12 - DEC + FRT DIFF + SERV FEE</v>
          </cell>
        </row>
        <row r="650">
          <cell r="D650" t="str">
            <v>MINERVA ZOE</v>
          </cell>
          <cell r="Q650" t="str">
            <v>AVG BRENT  01-31 12 - DEC + OSP  01-31 12 - DEC + FRT DIFF LUMPSUM</v>
          </cell>
        </row>
        <row r="651">
          <cell r="D651" t="str">
            <v>MINITANK 6</v>
          </cell>
          <cell r="Q651" t="str">
            <v>AVG BRENT  01-31 12 - DEC + OSP  01-31 12 - DEC + FRT DIFF LUMPSUM + OT + SERV FEE</v>
          </cell>
        </row>
        <row r="652">
          <cell r="D652" t="str">
            <v>MOJITO</v>
          </cell>
          <cell r="Q652" t="str">
            <v>AVG BRENT  01-31 12 - DEC + OSP  01-31 12 - DEC + FRT DIFF LUMPSUM + SERV FEE</v>
          </cell>
        </row>
        <row r="653">
          <cell r="D653" t="str">
            <v>MOLDANGER</v>
          </cell>
          <cell r="Q653" t="str">
            <v>AVG BRENT  01-31 12 - DEC + OSP  01-31 12 - DEC + OT + SERV FEE</v>
          </cell>
        </row>
        <row r="654">
          <cell r="D654" t="str">
            <v>MONTALLEGRO</v>
          </cell>
          <cell r="Q654" t="str">
            <v>AVG BRENT  01-31 12 - DEC + OSP  01-31 12 - DEC + SERV FEE</v>
          </cell>
        </row>
        <row r="655">
          <cell r="D655" t="str">
            <v>MONTE CARMELO</v>
          </cell>
          <cell r="Q655" t="str">
            <v>AVG BRENT  01-31 12 - DEC + OT + SERV FEE</v>
          </cell>
        </row>
        <row r="656">
          <cell r="D656" t="str">
            <v>MONTE CHIARO</v>
          </cell>
          <cell r="Q656" t="str">
            <v>AVG BRENT  01-31 12 - DEC + SERV FEE</v>
          </cell>
        </row>
        <row r="657">
          <cell r="D657" t="str">
            <v>MONTE GRANADA</v>
          </cell>
          <cell r="Q657" t="str">
            <v>AVG BRENT  01-31 12 - DEC + SULPHUR DESCALATION</v>
          </cell>
        </row>
        <row r="658">
          <cell r="D658" t="str">
            <v>MONTE UMBE</v>
          </cell>
          <cell r="Q658" t="str">
            <v>AVG BRENT  01-31 12 - DEC + SULPHUR DESCALATION - FRT DIFFERENTIAL OF 0.06</v>
          </cell>
        </row>
        <row r="659">
          <cell r="D659" t="str">
            <v>MONTEGO</v>
          </cell>
          <cell r="Q659" t="str">
            <v>AVG BRENT  01-31 12 - DEC + SULPHUR DESCALATION - FRT DIFFERENTIAL OF 0.06 + OT + SERV FEE</v>
          </cell>
        </row>
        <row r="660">
          <cell r="D660" t="str">
            <v>MOON LADY</v>
          </cell>
          <cell r="Q660" t="str">
            <v>AVG BRENT  01-31 12 - DEC + SULPHUR DESCALATION - FRT DIFFERENTIAL OF 0.06 + SERV FEE</v>
          </cell>
        </row>
        <row r="661">
          <cell r="D661" t="str">
            <v>MOSCOVSKIY FESTIVAL</v>
          </cell>
          <cell r="Q661" t="str">
            <v>AVG BRENT  01-31 12 - DEC + SULPHUR DESCALATION +  FRT LUMPSUM + OT + SERV FEE</v>
          </cell>
        </row>
        <row r="662">
          <cell r="D662" t="str">
            <v>MOSCOW</v>
          </cell>
          <cell r="Q662" t="str">
            <v>AVG BRENT  01-31 12 - DEC + SULPHUR DESCALATION +  FRT LUMPSUM + SERV FEE</v>
          </cell>
        </row>
        <row r="663">
          <cell r="D663" t="str">
            <v>MOSCOW KREMLIN</v>
          </cell>
          <cell r="Q663" t="str">
            <v>AVG BRENT  01-31 12 - DEC + SULPHUR DESCALATION + FRT</v>
          </cell>
        </row>
        <row r="664">
          <cell r="D664" t="str">
            <v>MOSKOVSKY PROSPECT</v>
          </cell>
          <cell r="Q664" t="str">
            <v>AVG BRENT  01-31 12 - DEC + SULPHUR DESCALATION + FRT + OT + SERV FEE</v>
          </cell>
        </row>
        <row r="665">
          <cell r="D665" t="str">
            <v>MOSS</v>
          </cell>
          <cell r="Q665" t="str">
            <v>AVG BRENT  01-31 12 - DEC + SULPHUR DESCALATION + FRT + SERV FEE</v>
          </cell>
        </row>
        <row r="666">
          <cell r="D666" t="str">
            <v>MOUNT GREEN</v>
          </cell>
          <cell r="Q666" t="str">
            <v>AVG BRENT  01-31 12 - DEC + SULPHUR DESCALATION + FRT DIFF</v>
          </cell>
        </row>
        <row r="667">
          <cell r="D667" t="str">
            <v>MOUNT HOPE</v>
          </cell>
          <cell r="Q667" t="str">
            <v>AVG BRENT  01-31 12 - DEC + SULPHUR DESCALATION + FRT DIFF + OT + SERV FEE</v>
          </cell>
        </row>
        <row r="668">
          <cell r="D668" t="str">
            <v>MOUNT MCKINNEY</v>
          </cell>
          <cell r="Q668" t="str">
            <v>AVG BRENT  01-31 12 - DEC + SULPHUR DESCALATION + FRT DIFF + SERV FEE</v>
          </cell>
        </row>
        <row r="669">
          <cell r="D669" t="str">
            <v>MOUNT RAINIER</v>
          </cell>
          <cell r="Q669" t="str">
            <v>AVG BRENT  01-31 12 - DEC + SULPHUR DESCALATION + FRT DIFF LUMPSUM</v>
          </cell>
        </row>
        <row r="670">
          <cell r="D670" t="str">
            <v>MOUNTAIN LADY</v>
          </cell>
          <cell r="Q670" t="str">
            <v>AVG BRENT  01-31 12 - DEC + SULPHUR DESCALATION + FRT DIFF LUMPSUM + OT + SERV FEE</v>
          </cell>
        </row>
        <row r="671">
          <cell r="D671" t="str">
            <v>MSC NERISSA</v>
          </cell>
          <cell r="Q671" t="str">
            <v>AVG BRENT  01-31 12 - DEC + SULPHUR DESCALATION + FRT DIFF LUMPSUM + SERV FEE</v>
          </cell>
        </row>
        <row r="672">
          <cell r="D672" t="str">
            <v>NAFTO TANK I</v>
          </cell>
          <cell r="Q672" t="str">
            <v>AVG BRENT  01-31 12 - DEC + SULPHUR DESCALATION + OT + SERV FEE</v>
          </cell>
        </row>
        <row r="673">
          <cell r="D673" t="str">
            <v>NANSEN SPIRIT</v>
          </cell>
          <cell r="Q673" t="str">
            <v>AVG BRENT  01-31 12 - DEC + SULPHUR DESCALATION + SERV FEE</v>
          </cell>
        </row>
        <row r="674">
          <cell r="D674" t="str">
            <v>NARMADA SPIRIT</v>
          </cell>
          <cell r="Q674" t="str">
            <v>AVG DEEMED PERIOD +  FRT LUMPSUM + OT + SERV FEE</v>
          </cell>
        </row>
        <row r="675">
          <cell r="D675" t="str">
            <v>NASSAU SPIRIT</v>
          </cell>
          <cell r="Q675" t="str">
            <v>AVG DEEMED PERIOD +  FRT LUMPSUM + SERV FEE</v>
          </cell>
        </row>
        <row r="676">
          <cell r="D676" t="str">
            <v>NATICINA</v>
          </cell>
          <cell r="Q676" t="str">
            <v>AVG DEEMED PERIOD + FRT</v>
          </cell>
        </row>
        <row r="677">
          <cell r="D677" t="str">
            <v>NAUTILUS</v>
          </cell>
          <cell r="Q677" t="str">
            <v>AVG DEEMED PERIOD + FRT + OT + SERV FEE</v>
          </cell>
        </row>
        <row r="678">
          <cell r="D678" t="str">
            <v>NAVIGATOR</v>
          </cell>
          <cell r="Q678" t="str">
            <v>AVG DEEMED PERIOD + FRT + SERV FEE</v>
          </cell>
        </row>
        <row r="679">
          <cell r="D679" t="str">
            <v>NAVIGATOR MARS</v>
          </cell>
          <cell r="Q679" t="str">
            <v>AVG DEEMED PERIOD + FRT DIFF</v>
          </cell>
        </row>
        <row r="680">
          <cell r="D680" t="str">
            <v>NAVIGATOR NEPTUNE</v>
          </cell>
          <cell r="Q680" t="str">
            <v>AVG DEEMED PERIOD + FRT DIFF + OT + SERV FEE</v>
          </cell>
        </row>
        <row r="681">
          <cell r="D681" t="str">
            <v>NAVION ANGLIA</v>
          </cell>
          <cell r="Q681" t="str">
            <v>AVG DEEMED PERIOD + FRT DIFF + SERV FEE</v>
          </cell>
        </row>
        <row r="682">
          <cell r="D682" t="str">
            <v>NAVION BRITANNIA</v>
          </cell>
          <cell r="Q682" t="str">
            <v>AVG DEEMED PERIOD + FRT DIFF LUMPSUM</v>
          </cell>
        </row>
        <row r="683">
          <cell r="D683" t="str">
            <v>NAVION EUROPA</v>
          </cell>
          <cell r="Q683" t="str">
            <v>AVG DEEMED PERIOD + FRT DIFF LUMPSUM + OT + SERV FEE</v>
          </cell>
        </row>
        <row r="684">
          <cell r="D684" t="str">
            <v>NAVION HISPANIA</v>
          </cell>
          <cell r="Q684" t="str">
            <v>AVG DEEMED PERIOD + FRT DIFF LUMPSUM + SERV FEE</v>
          </cell>
        </row>
        <row r="685">
          <cell r="D685" t="str">
            <v>NAVION OCEANIA</v>
          </cell>
          <cell r="Q685" t="str">
            <v>AVG DEEMED PERIOD + FRT LUMPSUM + OT + SERV FEE</v>
          </cell>
        </row>
        <row r="686">
          <cell r="D686" t="str">
            <v>NAVION OSLO</v>
          </cell>
          <cell r="Q686" t="str">
            <v>AVG DEEMED PERIOD + FRT LUMPSUM + SERV FEE</v>
          </cell>
        </row>
        <row r="687">
          <cell r="D687" t="str">
            <v>NAVION SCANDIA</v>
          </cell>
          <cell r="Q687" t="str">
            <v>AVG DEEMED PERIOD + FRT DIFFERENTIAL OF 0.06</v>
          </cell>
        </row>
        <row r="688">
          <cell r="D688" t="str">
            <v>NAVION VIKING</v>
          </cell>
          <cell r="Q688" t="str">
            <v>AVG URALS 01-31 01 - JAN</v>
          </cell>
        </row>
        <row r="689">
          <cell r="D689" t="str">
            <v>NAZLI N</v>
          </cell>
          <cell r="Q689" t="str">
            <v>AVG URALS 01-31 01 - JAN - FRT DIFFERENTIAL OF 0.06</v>
          </cell>
        </row>
        <row r="690">
          <cell r="D690" t="str">
            <v>NEPTUNE VOYAGER</v>
          </cell>
          <cell r="Q690" t="str">
            <v>AVG URALS 01-31 01 - JAN - FRT DIFFERENTIAL OF 0.06 +  SERV FEE</v>
          </cell>
        </row>
        <row r="691">
          <cell r="D691" t="str">
            <v>NEVSKIY PROSPECT</v>
          </cell>
          <cell r="Q691" t="str">
            <v>AVG URALS 01-31 01 - JAN - FRT DIFFERENTIAL OF 0.06 + OT + SERV FEE</v>
          </cell>
        </row>
        <row r="692">
          <cell r="D692" t="str">
            <v>NEW RANGER</v>
          </cell>
          <cell r="Q692" t="str">
            <v>AVG URALS 01-31 01 - JAN +  FRT LUMPSUM + OT + SERV FEE</v>
          </cell>
        </row>
        <row r="693">
          <cell r="D693" t="str">
            <v>NICOS TOMASOS</v>
          </cell>
          <cell r="Q693" t="str">
            <v>AVG URALS 01-31 01 - JAN +  FRT LUMPSUM + SERV FEE</v>
          </cell>
        </row>
        <row r="694">
          <cell r="D694" t="str">
            <v xml:space="preserve">NIKOLAY ZUYEV </v>
          </cell>
          <cell r="Q694" t="str">
            <v>AVG URALS 01-31 01 - JAN + FRT</v>
          </cell>
        </row>
        <row r="695">
          <cell r="D695" t="str">
            <v>NILOS</v>
          </cell>
          <cell r="Q695" t="str">
            <v>AVG URALS 01-31 01 - JAN + FRT + OT + SERV FEE</v>
          </cell>
        </row>
        <row r="696">
          <cell r="D696" t="str">
            <v>NIPPON PRINCESS</v>
          </cell>
          <cell r="Q696" t="str">
            <v>AVG URALS 01-31 01 - JAN + FRT + SERV FEE</v>
          </cell>
        </row>
        <row r="697">
          <cell r="D697" t="str">
            <v>NIRIIS</v>
          </cell>
          <cell r="Q697" t="str">
            <v>AVG URALS 01-31 01 - JAN + FRT DIFF</v>
          </cell>
        </row>
        <row r="698">
          <cell r="D698" t="str">
            <v>NISSOS CHRISTIANA</v>
          </cell>
          <cell r="Q698" t="str">
            <v>AVG URALS 01-31 01 - JAN + FRT DIFF + OT + SERV FEE</v>
          </cell>
        </row>
        <row r="699">
          <cell r="D699" t="str">
            <v>NISSOS DELOS</v>
          </cell>
          <cell r="Q699" t="str">
            <v>AVG URALS 01-31 01 - JAN + FRT DIFF + SERV FEE</v>
          </cell>
        </row>
        <row r="700">
          <cell r="D700" t="str">
            <v>NISSOS PAROS</v>
          </cell>
          <cell r="Q700" t="str">
            <v>AVG URALS 01-31 01 - JAN + FRT DIFF LUMPSUM</v>
          </cell>
        </row>
        <row r="701">
          <cell r="D701" t="str">
            <v>NISSOS SANTORINI</v>
          </cell>
          <cell r="Q701" t="str">
            <v>AVG URALS 01-31 01 - JAN + FRT DIFF LUMPSUM + OT + SERV FEE</v>
          </cell>
        </row>
        <row r="702">
          <cell r="D702" t="str">
            <v>NISSOS SERIFOS</v>
          </cell>
          <cell r="Q702" t="str">
            <v>AVG URALS 01-31 01 - JAN + FRT DIFF LUMPSUM + SERV FEE</v>
          </cell>
        </row>
        <row r="703">
          <cell r="D703" t="str">
            <v>NISSOS THERA</v>
          </cell>
          <cell r="Q703" t="str">
            <v>AVG URALS 01-31 01 - JAN + OSP 01-31 01 - JAN</v>
          </cell>
        </row>
        <row r="704">
          <cell r="D704" t="str">
            <v>NOBLEWAY</v>
          </cell>
          <cell r="Q704" t="str">
            <v>AVG URALS 01-31 01 - JAN + OSP 01-31 01 - JAN +  FRT LUMPSUM + OT + SERV FEE</v>
          </cell>
        </row>
        <row r="705">
          <cell r="D705" t="str">
            <v>NORD PACIFIC</v>
          </cell>
          <cell r="Q705" t="str">
            <v>AVG URALS 01-31 01 - JAN + OSP 01-31 01 - JAN +  FRT LUMPSUM + SERV FEE</v>
          </cell>
        </row>
        <row r="706">
          <cell r="D706" t="str">
            <v>NORDAMERIKA</v>
          </cell>
          <cell r="Q706" t="str">
            <v>AVG URALS 01-31 01 - JAN + OSP 01-31 01 - JAN + FRT</v>
          </cell>
        </row>
        <row r="707">
          <cell r="D707" t="str">
            <v>NORDIC AKARITA</v>
          </cell>
          <cell r="Q707" t="str">
            <v>AVG URALS 01-31 01 - JAN + OSP 01-31 01 - JAN + FRT + OT + SERV FEE</v>
          </cell>
        </row>
        <row r="708">
          <cell r="D708" t="str">
            <v>NORDIC APOLLO</v>
          </cell>
          <cell r="Q708" t="str">
            <v>AVG URALS 01-31 01 - JAN + OSP 01-31 01 - JAN + FRT + SERV FEE</v>
          </cell>
        </row>
        <row r="709">
          <cell r="D709" t="str">
            <v>NORDIC FREEDOM</v>
          </cell>
          <cell r="Q709" t="str">
            <v>AVG URALS 01-31 01 - JAN + OSP 01-31 01 - JAN + FRT DIFF</v>
          </cell>
        </row>
        <row r="710">
          <cell r="D710" t="str">
            <v>NORDIC HARRIER</v>
          </cell>
          <cell r="Q710" t="str">
            <v>AVG URALS 01-31 01 - JAN + OSP 01-31 01 - JAN + FRT DIFF + OT + SERV FEE</v>
          </cell>
        </row>
        <row r="711">
          <cell r="D711" t="str">
            <v>NORDIC HAWK</v>
          </cell>
          <cell r="Q711" t="str">
            <v>AVG URALS 01-31 01 - JAN + OSP 01-31 01 - JAN + FRT DIFF + SERV FEE</v>
          </cell>
        </row>
        <row r="712">
          <cell r="D712" t="str">
            <v>NORDIC HUNTER</v>
          </cell>
          <cell r="Q712" t="str">
            <v>AVG URALS 01-31 01 - JAN + OSP 01-31 01 - JAN + FRT DIFF LUMPSUM</v>
          </cell>
        </row>
        <row r="713">
          <cell r="D713" t="str">
            <v>NORDIC MISTRAL</v>
          </cell>
          <cell r="Q713" t="str">
            <v>AVG URALS 01-31 01 - JAN + OSP 01-31 01 - JAN + FRT DIFF LUMPSUM + OT + SERV FEE</v>
          </cell>
        </row>
        <row r="714">
          <cell r="D714" t="str">
            <v>NORDIC MOON</v>
          </cell>
          <cell r="Q714" t="str">
            <v>AVG URALS 01-31 01 - JAN + OSP 01-31 01 - JAN + FRT DIFF LUMPSUM + SERV FEE</v>
          </cell>
        </row>
        <row r="715">
          <cell r="D715" t="str">
            <v>NORDIC SVENITA</v>
          </cell>
          <cell r="Q715" t="str">
            <v>AVG URALS 01-31 01 - JAN + OSP 01-31 01 - JAN + OT + SERV FEE</v>
          </cell>
        </row>
        <row r="716">
          <cell r="D716" t="str">
            <v>NORDMARK</v>
          </cell>
          <cell r="Q716" t="str">
            <v>AVG URALS 01-31 01 - JAN + OSP 01-31 01 - JAN + SERV FEE</v>
          </cell>
        </row>
        <row r="717">
          <cell r="D717" t="str">
            <v>NORMANNA</v>
          </cell>
          <cell r="Q717" t="str">
            <v>AVG URALS 01-31 01 - JAN + OT + SERV FEE</v>
          </cell>
        </row>
        <row r="718">
          <cell r="D718" t="str">
            <v>NOUNOU</v>
          </cell>
          <cell r="Q718" t="str">
            <v>AVG URALS 01-31 01 - JAN + SERV FEE</v>
          </cell>
        </row>
        <row r="719">
          <cell r="D719" t="str">
            <v>NOUNOU</v>
          </cell>
          <cell r="Q719" t="str">
            <v>AVG URALS 01-31 01 - JAN + SULPHUR DESCALATION</v>
          </cell>
        </row>
        <row r="720">
          <cell r="D720" t="str">
            <v>NS ANTARCTIC</v>
          </cell>
          <cell r="Q720" t="str">
            <v>AVG URALS 01-31 01 - JAN + SULPHUR DESCALATION - FRT DIFFERENTIAL OF 0.06</v>
          </cell>
        </row>
        <row r="721">
          <cell r="D721" t="str">
            <v>NS ARCTIC</v>
          </cell>
          <cell r="Q721" t="str">
            <v>AVG URALS 01-31 01 - JAN + SULPHUR DESCALATION - FRT DIFFERENTIAL OF 0.06 + OT + SERV FEE</v>
          </cell>
        </row>
        <row r="722">
          <cell r="D722" t="str">
            <v>NS BRAVO</v>
          </cell>
          <cell r="Q722" t="str">
            <v>AVG URALS 01-31 01 - JAN + SULPHUR DESCALATION - FRT DIFFERENTIAL OF 0.06 + SERV FEE</v>
          </cell>
        </row>
        <row r="723">
          <cell r="D723" t="str">
            <v>NS CENTURY</v>
          </cell>
          <cell r="Q723" t="str">
            <v>AVG URALS 01-31 01 - JAN + SULPHUR DESCALATION +  FRT LUMPSUM + OT + SERV FEE</v>
          </cell>
        </row>
        <row r="724">
          <cell r="D724" t="str">
            <v>NS CHALLENGER</v>
          </cell>
          <cell r="Q724" t="str">
            <v>AVG URALS 01-31 01 - JAN + SULPHUR DESCALATION +  FRT LUMPSUM + SERV FEE</v>
          </cell>
        </row>
        <row r="725">
          <cell r="D725" t="str">
            <v>NS CHAMPION</v>
          </cell>
          <cell r="Q725" t="str">
            <v>AVG URALS 01-31 01 - JAN + SULPHUR DESCALATION + FRT</v>
          </cell>
        </row>
        <row r="726">
          <cell r="D726" t="str">
            <v>NS CLIPPER</v>
          </cell>
          <cell r="Q726" t="str">
            <v>AVG URALS 01-31 01 - JAN + SULPHUR DESCALATION + FRT + OT + SERV FEE</v>
          </cell>
        </row>
        <row r="727">
          <cell r="D727" t="str">
            <v>NS CONCEPT</v>
          </cell>
          <cell r="Q727" t="str">
            <v>AVG URALS 01-31 01 - JAN + SULPHUR DESCALATION + FRT + SERV FEE</v>
          </cell>
        </row>
        <row r="728">
          <cell r="D728" t="str">
            <v>NS CONCORD</v>
          </cell>
          <cell r="Q728" t="str">
            <v>AVG URALS 01-31 01 - JAN + SULPHUR DESCALATION + FRT DIFF</v>
          </cell>
        </row>
        <row r="729">
          <cell r="D729" t="str">
            <v>NS CORONA</v>
          </cell>
          <cell r="Q729" t="str">
            <v>AVG URALS 01-31 01 - JAN + SULPHUR DESCALATION + FRT DIFF + OT + SERV FEE</v>
          </cell>
        </row>
        <row r="730">
          <cell r="D730" t="str">
            <v>NS CREATION</v>
          </cell>
          <cell r="Q730" t="str">
            <v>AVG URALS 01-31 01 - JAN + SULPHUR DESCALATION + FRT DIFF + SERV FEE</v>
          </cell>
        </row>
        <row r="731">
          <cell r="D731" t="str">
            <v>NS LAGUNA</v>
          </cell>
          <cell r="Q731" t="str">
            <v>AVG URALS 01-31 01 - JAN + SULPHUR DESCALATION + FRT DIFF LUMPSUM</v>
          </cell>
        </row>
        <row r="732">
          <cell r="D732" t="str">
            <v>NS LION</v>
          </cell>
          <cell r="Q732" t="str">
            <v>AVG URALS 01-31 01 - JAN + SULPHUR DESCALATION + FRT DIFF LUMPSUM + OT + SERV FEE</v>
          </cell>
        </row>
        <row r="733">
          <cell r="D733" t="str">
            <v>NS LOTUS</v>
          </cell>
          <cell r="Q733" t="str">
            <v>AVG URALS 01-31 01 - JAN + SULPHUR DESCALATION + FRT DIFF LUMPSUM + SERV FEE</v>
          </cell>
        </row>
        <row r="734">
          <cell r="D734" t="str">
            <v>NST AMALIA</v>
          </cell>
          <cell r="Q734" t="str">
            <v>AVG URALS 01-31 01 - JAN + SULPHUR DESCALATION + OT + SERV FEE</v>
          </cell>
        </row>
        <row r="735">
          <cell r="D735" t="str">
            <v>NURI UZUN</v>
          </cell>
          <cell r="Q735" t="str">
            <v>AVG URALS 01-31 01 - JAN + SULPHUR DESCALATION + SERV FEE</v>
          </cell>
        </row>
        <row r="736">
          <cell r="D736" t="str">
            <v>OCEAN CURRENT</v>
          </cell>
          <cell r="Q736" t="str">
            <v>AVG URALS 01-29 02 - FEB</v>
          </cell>
        </row>
        <row r="737">
          <cell r="D737" t="str">
            <v>OCEAN LADY</v>
          </cell>
          <cell r="Q737" t="str">
            <v>AVG URALS 01-29 02 - FEB - FRT DIFFERENTIAL OF 0.06</v>
          </cell>
        </row>
        <row r="738">
          <cell r="D738" t="str">
            <v>OCEAN MARINER</v>
          </cell>
          <cell r="Q738" t="str">
            <v>AVG URALS 01-29 02 - FEB - FRT DIFFERENTIAL OF 0.06 +  SERV FEE</v>
          </cell>
        </row>
        <row r="739">
          <cell r="D739" t="str">
            <v>OCEAN OPAL</v>
          </cell>
          <cell r="Q739" t="str">
            <v>AVG URALS 01-29 02 - FEB - FRT DIFFERENTIAL OF 0.06 + OT + SERV FEE</v>
          </cell>
        </row>
        <row r="740">
          <cell r="D740" t="str">
            <v>OCEAN QUEST</v>
          </cell>
          <cell r="Q740" t="str">
            <v>AVG URALS 01-29 02 - FEB +  FRT LUMPSUM + OT + SERV FEE</v>
          </cell>
        </row>
        <row r="741">
          <cell r="D741" t="str">
            <v>OCEAN SUCCESS</v>
          </cell>
          <cell r="Q741" t="str">
            <v>AVG URALS 01-29 02 - FEB +  FRT LUMPSUM + SERV FEE</v>
          </cell>
        </row>
        <row r="742">
          <cell r="D742" t="str">
            <v>OCEANIC CERISE</v>
          </cell>
          <cell r="Q742" t="str">
            <v>AVG URALS 01-29 02 - FEB + FRT</v>
          </cell>
        </row>
        <row r="743">
          <cell r="D743" t="str">
            <v>OCEANIC CRIMSOM</v>
          </cell>
          <cell r="Q743" t="str">
            <v>AVG URALS 01-29 02 - FEB + FRT + OT + SERV FEE</v>
          </cell>
        </row>
        <row r="744">
          <cell r="D744" t="str">
            <v>OCEANIC CYAN</v>
          </cell>
          <cell r="Q744" t="str">
            <v>AVG URALS 01-29 02 - FEB + FRT + SERV FEE</v>
          </cell>
        </row>
        <row r="745">
          <cell r="D745" t="str">
            <v>OINOUSSIAN SPIRIT</v>
          </cell>
          <cell r="Q745" t="str">
            <v>AVG URALS 01-29 02 - FEB + FRT DIFF</v>
          </cell>
        </row>
        <row r="746">
          <cell r="D746" t="str">
            <v>OLIB</v>
          </cell>
          <cell r="Q746" t="str">
            <v>AVG URALS 01-29 02 - FEB + FRT DIFF + OT + SERV FEE</v>
          </cell>
        </row>
        <row r="747">
          <cell r="D747" t="str">
            <v>OLIVER JACOB</v>
          </cell>
          <cell r="Q747" t="str">
            <v>AVG URALS 01-29 02 - FEB + FRT DIFF + SERV FEE</v>
          </cell>
        </row>
        <row r="748">
          <cell r="D748" t="str">
            <v>OLYMPIC FLAIR</v>
          </cell>
          <cell r="Q748" t="str">
            <v>AVG URALS 01-29 02 - FEB + FRT DIFF LUMPSUM</v>
          </cell>
        </row>
        <row r="749">
          <cell r="D749" t="str">
            <v>OLYMPIC SERENITY</v>
          </cell>
          <cell r="Q749" t="str">
            <v>AVG URALS 01-29 02 - FEB + FRT DIFF LUMPSUM + OT + SERV FEE</v>
          </cell>
        </row>
        <row r="750">
          <cell r="D750" t="str">
            <v>OLYMPIC SPIRIT II</v>
          </cell>
          <cell r="Q750" t="str">
            <v>AVG URALS 01-29 02 - FEB + FRT DIFF LUMPSUM + SERV FEE</v>
          </cell>
        </row>
        <row r="751">
          <cell r="D751" t="str">
            <v>OLYMPIC SPONSOR</v>
          </cell>
          <cell r="Q751" t="str">
            <v>AVG URALS 01-29 02 - FEB + OSP 01-29 02 - FEB</v>
          </cell>
        </row>
        <row r="752">
          <cell r="D752" t="str">
            <v>OLYMPIC SYMPHONY</v>
          </cell>
          <cell r="Q752" t="str">
            <v>AVG URALS 01-29 02 - FEB + OSP 01-29 02 - FEB +  FRT LUMPSUM + OT + SERV FEE</v>
          </cell>
        </row>
        <row r="753">
          <cell r="D753" t="str">
            <v>OLYMPICS</v>
          </cell>
          <cell r="Q753" t="str">
            <v>AVG URALS 01-29 02 - FEB + OSP 01-29 02 - FEB +  FRT LUMPSUM + SERV FEE</v>
          </cell>
        </row>
        <row r="754">
          <cell r="D754" t="str">
            <v>ORACLE</v>
          </cell>
          <cell r="Q754" t="str">
            <v>AVG URALS 01-29 02 - FEB + OSP 01-29 02 - FEB + FRT</v>
          </cell>
        </row>
        <row r="755">
          <cell r="D755" t="str">
            <v>ORANGE STAR</v>
          </cell>
          <cell r="Q755" t="str">
            <v>AVG URALS 01-29 02 - FEB + OSP 01-29 02 - FEB + FRT + OT + SERV FEE</v>
          </cell>
        </row>
        <row r="756">
          <cell r="D756" t="str">
            <v>ORKNEY SPIRIT</v>
          </cell>
          <cell r="Q756" t="str">
            <v>AVG URALS 01-29 02 - FEB + OSP 01-29 02 - FEB + FRT + SERV FEE</v>
          </cell>
        </row>
        <row r="757">
          <cell r="D757" t="str">
            <v>ORONTES</v>
          </cell>
          <cell r="Q757" t="str">
            <v>AVG URALS 01-29 02 - FEB + OSP 01-29 02 - FEB + FRT DIFF</v>
          </cell>
        </row>
        <row r="758">
          <cell r="D758" t="str">
            <v>OSMAN BEY</v>
          </cell>
          <cell r="Q758" t="str">
            <v>AVG URALS 01-29 02 - FEB + OSP 01-29 02 - FEB + FRT DIFF + OT + SERV FEE</v>
          </cell>
        </row>
        <row r="759">
          <cell r="D759" t="str">
            <v>OTTAWA</v>
          </cell>
          <cell r="Q759" t="str">
            <v>AVG URALS 01-29 02 - FEB + OSP 01-29 02 - FEB + FRT DIFF + SERV FEE</v>
          </cell>
        </row>
        <row r="760">
          <cell r="D760" t="str">
            <v>OTTOMAN TENACITY</v>
          </cell>
          <cell r="Q760" t="str">
            <v>AVG URALS 01-29 02 - FEB + OSP 01-29 02 - FEB + FRT DIFF LUMPSUM</v>
          </cell>
        </row>
        <row r="761">
          <cell r="D761" t="str">
            <v>OTTOMANA</v>
          </cell>
          <cell r="Q761" t="str">
            <v>AVG URALS 01-29 02 - FEB + OSP 01-29 02 - FEB + FRT DIFF LUMPSUM + OT + SERV FEE</v>
          </cell>
        </row>
        <row r="762">
          <cell r="D762" t="str">
            <v>OVERSEAS FRAN</v>
          </cell>
          <cell r="Q762" t="str">
            <v>AVG URALS 01-29 02 - FEB + OSP 01-29 02 - FEB + FRT DIFF LUMPSUM + SERV FEE</v>
          </cell>
        </row>
        <row r="763">
          <cell r="D763" t="str">
            <v>OVERSEAS PORTLAND</v>
          </cell>
          <cell r="Q763" t="str">
            <v>AVG URALS 01-29 02 - FEB + OSP 01-29 02 - FEB + OT + SERV FEE</v>
          </cell>
        </row>
        <row r="764">
          <cell r="D764" t="str">
            <v>OVERSEAS YELLOWSTONE</v>
          </cell>
          <cell r="Q764" t="str">
            <v>AVG URALS 01-29 02 - FEB + OSP 01-29 02 - FEB + SERV FEE</v>
          </cell>
        </row>
        <row r="765">
          <cell r="D765" t="str">
            <v>PACIFIC BRAVE</v>
          </cell>
          <cell r="Q765" t="str">
            <v>AVG URALS 01-29 02 - FEB + OT + SERV FEE</v>
          </cell>
        </row>
        <row r="766">
          <cell r="D766" t="str">
            <v>PACIFIC CONDOR</v>
          </cell>
          <cell r="Q766" t="str">
            <v>AVG URALS 01-29 02 - FEB + SERV FEE</v>
          </cell>
        </row>
        <row r="767">
          <cell r="D767" t="str">
            <v>PACIFIC SAPPHIRE</v>
          </cell>
          <cell r="Q767" t="str">
            <v>AVG URALS 01-29 02 - FEB + SULPHUR DESCALATION</v>
          </cell>
        </row>
        <row r="768">
          <cell r="D768" t="str">
            <v>PACIFIC SKY</v>
          </cell>
          <cell r="Q768" t="str">
            <v>AVG URALS 01-29 02 - FEB + SULPHUR DESCALATION - FRT DIFFERENTIAL OF 0.06</v>
          </cell>
        </row>
        <row r="769">
          <cell r="D769" t="str">
            <v>PACTOL RIVER</v>
          </cell>
          <cell r="Q769" t="str">
            <v>AVG URALS 01-29 02 - FEB + SULPHUR DESCALATION - FRT DIFFERENTIAL OF 0.06 + OT + SERV FEE</v>
          </cell>
        </row>
        <row r="770">
          <cell r="D770" t="str">
            <v>PALVA</v>
          </cell>
          <cell r="Q770" t="str">
            <v>AVG URALS 01-29 02 - FEB + SULPHUR DESCALATION - FRT DIFFERENTIAL OF 0.06 + SERV FEE</v>
          </cell>
        </row>
        <row r="771">
          <cell r="D771" t="str">
            <v>PANAGIA ARMATA</v>
          </cell>
          <cell r="Q771" t="str">
            <v>AVG URALS 01-29 02 - FEB + SULPHUR DESCALATION +  FRT LUMPSUM + OT + SERV FEE</v>
          </cell>
        </row>
        <row r="772">
          <cell r="D772" t="str">
            <v>PANTELIS</v>
          </cell>
          <cell r="Q772" t="str">
            <v>AVG URALS 01-29 02 - FEB + SULPHUR DESCALATION +  FRT LUMPSUM + SERV FEE</v>
          </cell>
        </row>
        <row r="773">
          <cell r="D773" t="str">
            <v>PARTHENON</v>
          </cell>
          <cell r="Q773" t="str">
            <v>AVG URALS 01-29 02 - FEB + SULPHUR DESCALATION + FRT</v>
          </cell>
        </row>
        <row r="774">
          <cell r="D774" t="str">
            <v>PATROCLUS</v>
          </cell>
          <cell r="Q774" t="str">
            <v>AVG URALS 01-29 02 - FEB + SULPHUR DESCALATION + FRT + OT + SERV FEE</v>
          </cell>
        </row>
        <row r="775">
          <cell r="D775" t="str">
            <v>PAUILLAC</v>
          </cell>
          <cell r="Q775" t="str">
            <v>AVG URALS 01-29 02 - FEB + SULPHUR DESCALATION + FRT + SERV FEE</v>
          </cell>
        </row>
        <row r="776">
          <cell r="D776" t="str">
            <v>PAULA MAERSK</v>
          </cell>
          <cell r="Q776" t="str">
            <v>AVG URALS 01-29 02 - FEB + SULPHUR DESCALATION + FRT DIFF</v>
          </cell>
        </row>
        <row r="777">
          <cell r="D777" t="str">
            <v>PEARL</v>
          </cell>
          <cell r="Q777" t="str">
            <v>AVG URALS 01-29 02 - FEB + SULPHUR DESCALATION + FRT DIFF + OT + SERV FEE</v>
          </cell>
        </row>
        <row r="778">
          <cell r="D778" t="str">
            <v>PEARY SPIRIT</v>
          </cell>
          <cell r="Q778" t="str">
            <v>AVG URALS 01-29 02 - FEB + SULPHUR DESCALATION + FRT DIFF + SERV FEE</v>
          </cell>
        </row>
        <row r="779">
          <cell r="D779" t="str">
            <v>PELAGOS</v>
          </cell>
          <cell r="Q779" t="str">
            <v>AVG URALS 01-29 02 - FEB + SULPHUR DESCALATION + FRT DIFF LUMPSUM</v>
          </cell>
        </row>
        <row r="780">
          <cell r="D780" t="str">
            <v>PENELOP</v>
          </cell>
          <cell r="Q780" t="str">
            <v>AVG URALS 01-29 02 - FEB + SULPHUR DESCALATION + FRT DIFF LUMPSUM + OT + SERV FEE</v>
          </cell>
        </row>
        <row r="781">
          <cell r="D781" t="str">
            <v>PEONIA</v>
          </cell>
          <cell r="Q781" t="str">
            <v>AVG URALS 01-29 02 - FEB + SULPHUR DESCALATION + FRT DIFF LUMPSUM + SERV FEE</v>
          </cell>
        </row>
        <row r="782">
          <cell r="D782" t="str">
            <v>PETALIDI</v>
          </cell>
          <cell r="Q782" t="str">
            <v>AVG URALS 01-29 02 - FEB + SULPHUR DESCALATION + OT + SERV FEE</v>
          </cell>
        </row>
        <row r="783">
          <cell r="D783" t="str">
            <v>PETALIDI</v>
          </cell>
          <cell r="Q783" t="str">
            <v>AVG URALS 01-29 02 - FEB + SULPHUR DESCALATION + SERV FEE</v>
          </cell>
        </row>
        <row r="784">
          <cell r="D784" t="str">
            <v>PETAR ZRINSKI</v>
          </cell>
          <cell r="Q784" t="str">
            <v>AVG URALS 01-31 03 - MAR</v>
          </cell>
        </row>
        <row r="785">
          <cell r="D785" t="str">
            <v>PETR SHMIDT</v>
          </cell>
          <cell r="Q785" t="str">
            <v>AVG URALS 01-31 03 - MAR - FRT DIFFERENTIAL OF 0.06</v>
          </cell>
        </row>
        <row r="786">
          <cell r="D786" t="str">
            <v>PETROCLUS</v>
          </cell>
          <cell r="Q786" t="str">
            <v>AVG URALS 01-31 03 - MAR - FRT DIFFERENTIAL OF 0.06 +  SERV FEE</v>
          </cell>
        </row>
        <row r="787">
          <cell r="D787" t="str">
            <v>PETRODVORETS</v>
          </cell>
          <cell r="Q787" t="str">
            <v>AVG URALS 01-31 03 - MAR - FRT DIFFERENTIAL OF 0.06 + OT + SERV FEE</v>
          </cell>
        </row>
        <row r="788">
          <cell r="D788" t="str">
            <v>PETROKREPOST</v>
          </cell>
          <cell r="Q788" t="str">
            <v>AVG URALS 01-31 03 - MAR +  FRT LUMPSUM + OT + SERV FEE</v>
          </cell>
        </row>
        <row r="789">
          <cell r="D789" t="str">
            <v>PETROPAVLOVSK</v>
          </cell>
          <cell r="Q789" t="str">
            <v>AVG URALS 01-31 03 - MAR +  FRT LUMPSUM + SERV FEE</v>
          </cell>
        </row>
        <row r="790">
          <cell r="D790" t="str">
            <v>PETROVSK</v>
          </cell>
          <cell r="Q790" t="str">
            <v>AVG URALS 01-31 03 - MAR + FRT</v>
          </cell>
        </row>
        <row r="791">
          <cell r="D791" t="str">
            <v>PETROZAVODSK</v>
          </cell>
          <cell r="Q791" t="str">
            <v>AVG URALS 01-31 03 - MAR + FRT + OT + SERV FEE</v>
          </cell>
        </row>
        <row r="792">
          <cell r="D792" t="str">
            <v>PHOENIX AMBITION</v>
          </cell>
          <cell r="Q792" t="str">
            <v>AVG URALS 01-31 03 - MAR + FRT + SERV FEE</v>
          </cell>
        </row>
        <row r="793">
          <cell r="D793" t="str">
            <v>PHOENIX BEACON</v>
          </cell>
          <cell r="Q793" t="str">
            <v>AVG URALS 01-31 03 - MAR + FRT DIFF</v>
          </cell>
        </row>
        <row r="794">
          <cell r="D794" t="str">
            <v>PINK STAR</v>
          </cell>
          <cell r="Q794" t="str">
            <v>AVG URALS 01-31 03 - MAR + FRT DIFF + OT + SERV FEE</v>
          </cell>
        </row>
        <row r="795">
          <cell r="D795" t="str">
            <v>PIPE TRANSFER</v>
          </cell>
          <cell r="Q795" t="str">
            <v>AVG URALS 01-31 03 - MAR + FRT DIFF + SERV FEE</v>
          </cell>
        </row>
        <row r="796">
          <cell r="D796" t="str">
            <v>PISSIOTIS</v>
          </cell>
          <cell r="Q796" t="str">
            <v>AVG URALS 01-31 03 - MAR + FRT DIFF LUMPSUM</v>
          </cell>
        </row>
        <row r="797">
          <cell r="D797" t="str">
            <v>POETIC</v>
          </cell>
          <cell r="Q797" t="str">
            <v>AVG URALS 01-31 03 - MAR + FRT DIFF LUMPSUM + OT + SERV FEE</v>
          </cell>
        </row>
        <row r="798">
          <cell r="D798" t="str">
            <v>POLAR</v>
          </cell>
          <cell r="Q798" t="str">
            <v>AVG URALS 01-31 03 - MAR + FRT DIFF LUMPSUM + SERV FEE</v>
          </cell>
        </row>
        <row r="799">
          <cell r="D799" t="str">
            <v>POLS ROBSONS</v>
          </cell>
          <cell r="Q799" t="str">
            <v>AVG URALS 01-31 03 - MAR + OSP 01-31 03 - MAR</v>
          </cell>
        </row>
        <row r="800">
          <cell r="D800" t="str">
            <v>POPI P</v>
          </cell>
          <cell r="Q800" t="str">
            <v>AVG URALS 01-31 03 - MAR + OSP 01-31 03 - MAR +  FRT LUMPSUM + OT + SERV FEE</v>
          </cell>
        </row>
        <row r="801">
          <cell r="D801" t="str">
            <v>PORT RUSSEL</v>
          </cell>
          <cell r="Q801" t="str">
            <v>AVG URALS 01-31 03 - MAR + OSP 01-31 03 - MAR +  FRT LUMPSUM + SERV FEE</v>
          </cell>
        </row>
        <row r="802">
          <cell r="D802" t="str">
            <v>PORT STEWARD</v>
          </cell>
          <cell r="Q802" t="str">
            <v>AVG URALS 01-31 03 - MAR + OSP 01-31 03 - MAR + FRT</v>
          </cell>
        </row>
        <row r="803">
          <cell r="D803" t="str">
            <v>PRIMO M</v>
          </cell>
          <cell r="Q803" t="str">
            <v>AVG URALS 01-31 03 - MAR + OSP 01-31 03 - MAR + FRT + OT + SERV FEE</v>
          </cell>
        </row>
        <row r="804">
          <cell r="D804" t="str">
            <v>PRIMO STEALTH</v>
          </cell>
          <cell r="Q804" t="str">
            <v>AVG URALS 01-31 03 - MAR + OSP 01-31 03 - MAR + FRT + SERV FEE</v>
          </cell>
        </row>
        <row r="805">
          <cell r="D805" t="str">
            <v>PRIMORSKY PROSPECT</v>
          </cell>
          <cell r="Q805" t="str">
            <v>AVG URALS 01-31 03 - MAR + OSP 01-31 03 - MAR + FRT DIFF</v>
          </cell>
        </row>
        <row r="806">
          <cell r="D806" t="str">
            <v>PRINCIMAR JOY</v>
          </cell>
          <cell r="Q806" t="str">
            <v>AVG URALS 01-31 03 - MAR + OSP 01-31 03 - MAR + FRT DIFF + OT + SERV FEE</v>
          </cell>
        </row>
        <row r="807">
          <cell r="D807" t="str">
            <v>PRINCIMAR TRUTH</v>
          </cell>
          <cell r="Q807" t="str">
            <v>AVG URALS 01-31 03 - MAR + OSP 01-31 03 - MAR + FRT DIFF + SERV FEE</v>
          </cell>
        </row>
        <row r="808">
          <cell r="D808" t="str">
            <v>PRISCO MIZAR</v>
          </cell>
          <cell r="Q808" t="str">
            <v>AVG URALS 01-31 03 - MAR + OSP 01-31 03 - MAR + FRT DIFF LUMPSUM</v>
          </cell>
        </row>
        <row r="809">
          <cell r="D809" t="str">
            <v>PROCESS</v>
          </cell>
          <cell r="Q809" t="str">
            <v>AVG URALS 01-31 03 - MAR + OSP 01-31 03 - MAR + FRT DIFF LUMPSUM + OT + SERV FEE</v>
          </cell>
        </row>
        <row r="810">
          <cell r="D810" t="str">
            <v>PRODUCE</v>
          </cell>
          <cell r="Q810" t="str">
            <v>AVG URALS 01-31 03 - MAR + OSP 01-31 03 - MAR + FRT DIFF LUMPSUM + SERV FEE</v>
          </cell>
        </row>
        <row r="811">
          <cell r="D811" t="str">
            <v>PROFIT</v>
          </cell>
          <cell r="Q811" t="str">
            <v>AVG URALS 01-31 03 - MAR + OSP 01-31 03 - MAR + OT + SERV FEE</v>
          </cell>
        </row>
        <row r="812">
          <cell r="D812" t="str">
            <v>PROGRESS</v>
          </cell>
          <cell r="Q812" t="str">
            <v>AVG URALS 01-31 03 - MAR + OSP 01-31 03 - MAR + SERV FEE</v>
          </cell>
        </row>
        <row r="813">
          <cell r="D813" t="str">
            <v>PROMAR</v>
          </cell>
          <cell r="Q813" t="str">
            <v>AVG URALS 01-31 03 - MAR + OT + SERV FEE</v>
          </cell>
        </row>
        <row r="814">
          <cell r="D814" t="str">
            <v>PROSKY</v>
          </cell>
          <cell r="Q814" t="str">
            <v>AVG URALS 01-31 03 - MAR + SERV FEE</v>
          </cell>
        </row>
        <row r="815">
          <cell r="D815" t="str">
            <v>PROSPECT</v>
          </cell>
          <cell r="Q815" t="str">
            <v>AVG URALS 01-31 03 - MAR + SULPHUR DESCALATION</v>
          </cell>
        </row>
        <row r="816">
          <cell r="D816" t="str">
            <v>PROSTAR</v>
          </cell>
          <cell r="Q816" t="str">
            <v>AVG URALS 01-31 03 - MAR + SULPHUR DESCALATION - FRT DIFFERENTIAL OF 0.06</v>
          </cell>
        </row>
        <row r="817">
          <cell r="D817" t="str">
            <v>PROTEAS</v>
          </cell>
          <cell r="Q817" t="str">
            <v>AVG URALS 01-31 03 - MAR + SULPHUR DESCALATION - FRT DIFFERENTIAL OF 0.06 + OT + SERV FEE</v>
          </cell>
        </row>
        <row r="818">
          <cell r="D818" t="str">
            <v>PSERIMOS</v>
          </cell>
          <cell r="Q818" t="str">
            <v>AVG URALS 01-31 03 - MAR + SULPHUR DESCALATION - FRT DIFFERENTIAL OF 0.06 + SERV FEE</v>
          </cell>
        </row>
        <row r="819">
          <cell r="D819" t="str">
            <v>PUNICA</v>
          </cell>
          <cell r="Q819" t="str">
            <v>AVG URALS 01-31 03 - MAR + SULPHUR DESCALATION +  FRT LUMPSUM + OT + SERV FEE</v>
          </cell>
        </row>
        <row r="820">
          <cell r="D820" t="str">
            <v>PURBASARI</v>
          </cell>
          <cell r="Q820" t="str">
            <v>AVG URALS 01-31 03 - MAR + SULPHUR DESCALATION +  FRT LUMPSUM + SERV FEE</v>
          </cell>
        </row>
        <row r="821">
          <cell r="D821" t="str">
            <v>PYRIHIOS</v>
          </cell>
          <cell r="Q821" t="str">
            <v>AVG URALS 01-31 03 - MAR + SULPHUR DESCALATION + FRT</v>
          </cell>
        </row>
        <row r="822">
          <cell r="D822" t="str">
            <v>QUERCIANELLA</v>
          </cell>
          <cell r="Q822" t="str">
            <v>AVG URALS 01-31 03 - MAR + SULPHUR DESCALATION + FRT + OT + SERV FEE</v>
          </cell>
        </row>
        <row r="823">
          <cell r="D823" t="str">
            <v>R.C. BEHAR</v>
          </cell>
          <cell r="Q823" t="str">
            <v>AVG URALS 01-31 03 - MAR + SULPHUR DESCALATION + FRT + SERV FEE</v>
          </cell>
        </row>
        <row r="824">
          <cell r="D824" t="str">
            <v>RACER A</v>
          </cell>
          <cell r="Q824" t="str">
            <v>AVG URALS 01-31 03 - MAR + SULPHUR DESCALATION + FRT DIFF</v>
          </cell>
        </row>
        <row r="825">
          <cell r="D825" t="str">
            <v>RADWAN</v>
          </cell>
          <cell r="Q825" t="str">
            <v>AVG URALS 01-31 03 - MAR + SULPHUR DESCALATION + FRT DIFF + OT + SERV FEE</v>
          </cell>
        </row>
        <row r="826">
          <cell r="D826" t="str">
            <v>RAGNHILD KNUTSEN</v>
          </cell>
          <cell r="Q826" t="str">
            <v>AVG URALS 01-31 03 - MAR + SULPHUR DESCALATION + FRT DIFF + SERV FEE</v>
          </cell>
        </row>
        <row r="827">
          <cell r="D827" t="str">
            <v>RANDGRID</v>
          </cell>
          <cell r="Q827" t="str">
            <v>AVG URALS 01-31 03 - MAR + SULPHUR DESCALATION + FRT DIFF LUMPSUM</v>
          </cell>
        </row>
        <row r="828">
          <cell r="D828" t="str">
            <v>RAS MAERSK</v>
          </cell>
          <cell r="Q828" t="str">
            <v>AVG URALS 01-31 03 - MAR + SULPHUR DESCALATION + FRT DIFF LUMPSUM + OT + SERV FEE</v>
          </cell>
        </row>
        <row r="829">
          <cell r="D829" t="str">
            <v>RAVAN RIVER</v>
          </cell>
          <cell r="Q829" t="str">
            <v>AVG URALS 01-31 03 - MAR + SULPHUR DESCALATION + FRT DIFF LUMPSUM + SERV FEE</v>
          </cell>
        </row>
        <row r="830">
          <cell r="D830" t="str">
            <v>RDB GINO FERRETTI</v>
          </cell>
          <cell r="Q830" t="str">
            <v>AVG URALS 01-31 03 - MAR + SULPHUR DESCALATION + OT + SERV FEE</v>
          </cell>
        </row>
        <row r="831">
          <cell r="D831" t="str">
            <v>RED</v>
          </cell>
          <cell r="Q831" t="str">
            <v>AVG URALS 01-31 03 - MAR + SULPHUR DESCALATION + SERV FEE</v>
          </cell>
        </row>
        <row r="832">
          <cell r="D832" t="str">
            <v>RED AZALEA</v>
          </cell>
          <cell r="Q832" t="str">
            <v>AVG URALS 01-30 04 - APR</v>
          </cell>
        </row>
        <row r="833">
          <cell r="D833" t="str">
            <v>REGENTS PARK</v>
          </cell>
          <cell r="Q833" t="str">
            <v>AVG URALS 01-30 04 - APR - FRT DIFFERENTIAL OF 0.06</v>
          </cell>
        </row>
        <row r="834">
          <cell r="D834" t="str">
            <v>RHEINSTERN</v>
          </cell>
          <cell r="Q834" t="str">
            <v>AVG URALS 01-30 04 - APR - FRT DIFFERENTIAL OF 0.06 +  SERV FEE</v>
          </cell>
        </row>
        <row r="835">
          <cell r="D835" t="str">
            <v>RHINO</v>
          </cell>
          <cell r="Q835" t="str">
            <v>AVG URALS 01-30 04 - APR - FRT DIFFERENTIAL OF 0.06 + OT + SERV FEE</v>
          </cell>
        </row>
        <row r="836">
          <cell r="D836" t="str">
            <v>RHONE</v>
          </cell>
          <cell r="Q836" t="str">
            <v>AVG URALS 01-30 04 - APR +  FRT LUMPSUM + OT + SERV FEE</v>
          </cell>
        </row>
        <row r="837">
          <cell r="D837" t="str">
            <v>RIBE MAERSK</v>
          </cell>
          <cell r="Q837" t="str">
            <v>AVG URALS 01-30 04 - APR +  FRT LUMPSUM + SERV FEE</v>
          </cell>
        </row>
        <row r="838">
          <cell r="D838" t="str">
            <v xml:space="preserve">RICH DUCHESS II </v>
          </cell>
          <cell r="Q838" t="str">
            <v>AVG URALS 01-30 04 - APR + FRT</v>
          </cell>
        </row>
        <row r="839">
          <cell r="D839" t="str">
            <v>RICH DUKE II</v>
          </cell>
          <cell r="Q839" t="str">
            <v>AVG URALS 01-30 04 - APR + FRT + OT + SERV FEE</v>
          </cell>
        </row>
        <row r="840">
          <cell r="D840" t="str">
            <v>RICHARD MAERSK</v>
          </cell>
          <cell r="Q840" t="str">
            <v>AVG URALS 01-30 04 - APR + FRT + SERV FEE</v>
          </cell>
        </row>
        <row r="841">
          <cell r="D841" t="str">
            <v>RICHARD MAERSK/MAERSK RIGA</v>
          </cell>
          <cell r="Q841" t="str">
            <v>AVG URALS 01-30 04 - APR + FRT DIFF</v>
          </cell>
        </row>
        <row r="842">
          <cell r="D842" t="str">
            <v>RICHMOND PARK</v>
          </cell>
          <cell r="Q842" t="str">
            <v>AVG URALS 01-30 04 - APR + FRT DIFF + OT + SERV FEE</v>
          </cell>
        </row>
        <row r="843">
          <cell r="D843" t="str">
            <v>RIDGEBURY ALICE M</v>
          </cell>
          <cell r="Q843" t="str">
            <v>AVG URALS 01-30 04 - APR + FRT DIFF + SERV FEE</v>
          </cell>
        </row>
        <row r="844">
          <cell r="D844" t="str">
            <v>RIO GENOA</v>
          </cell>
          <cell r="Q844" t="str">
            <v>AVG URALS 01-30 04 - APR + FRT DIFF LUMPSUM</v>
          </cell>
        </row>
        <row r="845">
          <cell r="D845" t="str">
            <v>ROBERT MAERSK</v>
          </cell>
          <cell r="Q845" t="str">
            <v>AVG URALS 01-30 04 - APR + FRT DIFF LUMPSUM + OT + SERV FEE</v>
          </cell>
        </row>
        <row r="846">
          <cell r="D846" t="str">
            <v>ROBERTO RIZZO</v>
          </cell>
          <cell r="Q846" t="str">
            <v>AVG URALS 01-30 04 - APR + FRT DIFF LUMPSUM + SERV FEE</v>
          </cell>
        </row>
        <row r="847">
          <cell r="D847" t="str">
            <v>ROBIN</v>
          </cell>
          <cell r="Q847" t="str">
            <v>AVG URALS 01-30 04 - APR + OSP 01-30 04 - APR</v>
          </cell>
        </row>
        <row r="848">
          <cell r="D848" t="str">
            <v>ROCK</v>
          </cell>
          <cell r="Q848" t="str">
            <v>AVG URALS 01-30 04 - APR + OSP 01-30 04 - APR +  FRT LUMPSUM + OT + SERV FEE</v>
          </cell>
        </row>
        <row r="849">
          <cell r="D849" t="str">
            <v>ROCKET</v>
          </cell>
          <cell r="Q849" t="str">
            <v>AVG URALS 01-30 04 - APR + OSP 01-30 04 - APR +  FRT LUMPSUM + SERV FEE</v>
          </cell>
        </row>
        <row r="850">
          <cell r="D850" t="str">
            <v>ROCKET</v>
          </cell>
          <cell r="Q850" t="str">
            <v>AVG URALS 01-30 04 - APR + OSP 01-30 04 - APR + FRT</v>
          </cell>
        </row>
        <row r="851">
          <cell r="D851" t="str">
            <v>ROMANTIC</v>
          </cell>
          <cell r="Q851" t="str">
            <v>AVG URALS 01-30 04 - APR + OSP 01-30 04 - APR + FRT + OT + SERV FEE</v>
          </cell>
        </row>
        <row r="852">
          <cell r="D852" t="str">
            <v>ROMEA CHAMPION</v>
          </cell>
          <cell r="Q852" t="str">
            <v>AVG URALS 01-30 04 - APR + OSP 01-30 04 - APR + FRT + SERV FEE</v>
          </cell>
        </row>
        <row r="853">
          <cell r="D853" t="str">
            <v>ROSA MAERSK</v>
          </cell>
          <cell r="Q853" t="str">
            <v>AVG URALS 01-30 04 - APR + OSP 01-30 04 - APR + FRT DIFF</v>
          </cell>
        </row>
        <row r="854">
          <cell r="D854" t="str">
            <v>ROSARIA BOTTIGLIERI</v>
          </cell>
          <cell r="Q854" t="str">
            <v>AVG URALS 01-30 04 - APR + OSP 01-30 04 - APR + FRT DIFF + OT + SERV FEE</v>
          </cell>
        </row>
        <row r="855">
          <cell r="D855" t="str">
            <v>ROSE G</v>
          </cell>
          <cell r="Q855" t="str">
            <v>AVG URALS 01-30 04 - APR + OSP 01-30 04 - APR + FRT DIFF + SERV FEE</v>
          </cell>
        </row>
        <row r="856">
          <cell r="D856" t="str">
            <v>ROY MAERSK</v>
          </cell>
          <cell r="Q856" t="str">
            <v>AVG URALS 01-30 04 - APR + OSP 01-30 04 - APR + FRT DIFF LUMPSUM</v>
          </cell>
        </row>
        <row r="857">
          <cell r="D857" t="str">
            <v>ROY MAERSK</v>
          </cell>
          <cell r="Q857" t="str">
            <v>AVG URALS 01-30 04 - APR + OSP 01-30 04 - APR + FRT DIFF LUMPSUM + OT + SERV FEE</v>
          </cell>
        </row>
        <row r="858">
          <cell r="D858" t="str">
            <v>RUBY EXPRESS</v>
          </cell>
          <cell r="Q858" t="str">
            <v>AVG URALS 01-30 04 - APR + OSP 01-30 04 - APR + FRT DIFF LUMPSUM + SERV FEE</v>
          </cell>
        </row>
        <row r="859">
          <cell r="D859" t="str">
            <v>RUDOLF SCHULTE</v>
          </cell>
          <cell r="Q859" t="str">
            <v>AVG URALS 01-30 04 - APR + OSP 01-30 04 - APR + OT + SERV FEE</v>
          </cell>
        </row>
        <row r="860">
          <cell r="D860" t="str">
            <v>RUNNER A</v>
          </cell>
          <cell r="Q860" t="str">
            <v>AVG URALS 01-30 04 - APR + OSP 01-30 04 - APR + SERV FEE</v>
          </cell>
        </row>
        <row r="861">
          <cell r="D861" t="str">
            <v>SAFFO</v>
          </cell>
          <cell r="Q861" t="str">
            <v>AVG URALS 01-30 04 - APR + OT + SERV FEE</v>
          </cell>
        </row>
        <row r="862">
          <cell r="D862" t="str">
            <v>SAINT NICHOLAS</v>
          </cell>
          <cell r="Q862" t="str">
            <v>AVG URALS 01-30 04 - APR + SERV FEE</v>
          </cell>
        </row>
        <row r="863">
          <cell r="D863" t="str">
            <v>SAKHALIN ISLAND</v>
          </cell>
          <cell r="Q863" t="str">
            <v>AVG URALS 01-30 04 - APR + SULPHUR DESCALATION</v>
          </cell>
        </row>
        <row r="864">
          <cell r="D864" t="str">
            <v>SAKHALIN ISLAND</v>
          </cell>
          <cell r="Q864" t="str">
            <v>AVG URALS 01-30 04 - APR + SULPHUR DESCALATION - FRT DIFFERENTIAL OF 0.06</v>
          </cell>
        </row>
        <row r="865">
          <cell r="D865" t="str">
            <v>SAKURA PRINCESS</v>
          </cell>
          <cell r="Q865" t="str">
            <v>AVG URALS 01-30 04 - APR + SULPHUR DESCALATION - FRT DIFFERENTIAL OF 0.06 + OT + SERV FEE</v>
          </cell>
        </row>
        <row r="866">
          <cell r="D866" t="str">
            <v>SALAMIS</v>
          </cell>
          <cell r="Q866" t="str">
            <v>AVG URALS 01-30 04 - APR + SULPHUR DESCALATION - FRT DIFFERENTIAL OF 0.06 + SERV FEE</v>
          </cell>
        </row>
        <row r="867">
          <cell r="D867" t="str">
            <v>SALIH KALKAVAN</v>
          </cell>
          <cell r="Q867" t="str">
            <v>AVG URALS 01-30 04 - APR + SULPHUR DESCALATION +  FRT LUMPSUM + OT + SERV FEE</v>
          </cell>
        </row>
        <row r="868">
          <cell r="D868" t="str">
            <v>SALLIE KNUTSEN</v>
          </cell>
          <cell r="Q868" t="str">
            <v>AVG URALS 01-30 04 - APR + SULPHUR DESCALATION +  FRT LUMPSUM + SERV FEE</v>
          </cell>
        </row>
        <row r="869">
          <cell r="D869" t="str">
            <v>SAMARIA</v>
          </cell>
          <cell r="Q869" t="str">
            <v>AVG URALS 01-30 04 - APR + SULPHUR DESCALATION + FRT</v>
          </cell>
        </row>
        <row r="870">
          <cell r="D870" t="str">
            <v>SAMHO GLORIA</v>
          </cell>
          <cell r="Q870" t="str">
            <v>AVG URALS 01-30 04 - APR + SULPHUR DESCALATION + FRT + OT + SERV FEE</v>
          </cell>
        </row>
        <row r="871">
          <cell r="D871" t="str">
            <v>SAMRAA ALKHALEEJ</v>
          </cell>
          <cell r="Q871" t="str">
            <v>AVG URALS 01-30 04 - APR + SULPHUR DESCALATION + FRT + SERV FEE</v>
          </cell>
        </row>
        <row r="872">
          <cell r="D872" t="str">
            <v>SAN NICOLA</v>
          </cell>
          <cell r="Q872" t="str">
            <v>AVG URALS 01-30 04 - APR + SULPHUR DESCALATION + FRT DIFF</v>
          </cell>
        </row>
        <row r="873">
          <cell r="D873" t="str">
            <v>SAN SEBASTIAN</v>
          </cell>
          <cell r="Q873" t="str">
            <v>AVG URALS 01-30 04 - APR + SULPHUR DESCALATION + FRT DIFF + OT + SERV FEE</v>
          </cell>
        </row>
        <row r="874">
          <cell r="D874" t="str">
            <v>SAN TERENZO</v>
          </cell>
          <cell r="Q874" t="str">
            <v>AVG URALS 01-30 04 - APR + SULPHUR DESCALATION + FRT DIFF + SERV FEE</v>
          </cell>
        </row>
        <row r="875">
          <cell r="D875" t="str">
            <v>SANDRA TAPIAS</v>
          </cell>
          <cell r="Q875" t="str">
            <v>AVG URALS 01-30 04 - APR + SULPHUR DESCALATION + FRT DIFF LUMPSUM</v>
          </cell>
        </row>
        <row r="876">
          <cell r="D876" t="str">
            <v>SANKO BRAVE</v>
          </cell>
          <cell r="Q876" t="str">
            <v>AVG URALS 01-30 04 - APR + SULPHUR DESCALATION + FRT DIFF LUMPSUM + OT + SERV FEE</v>
          </cell>
        </row>
        <row r="877">
          <cell r="D877" t="str">
            <v>SANKO BRIGHT</v>
          </cell>
          <cell r="Q877" t="str">
            <v>AVG URALS 01-30 04 - APR + SULPHUR DESCALATION + FRT DIFF LUMPSUM + SERV FEE</v>
          </cell>
        </row>
        <row r="878">
          <cell r="D878" t="str">
            <v>SANTA ANA</v>
          </cell>
          <cell r="Q878" t="str">
            <v>AVG URALS 01-30 04 - APR + SULPHUR DESCALATION + OT + SERV FEE</v>
          </cell>
        </row>
        <row r="879">
          <cell r="D879" t="str">
            <v>SANTA PANAGIA</v>
          </cell>
          <cell r="Q879" t="str">
            <v>AVG URALS 01-30 04 - APR + SULPHUR DESCALATION + SERV FEE</v>
          </cell>
        </row>
        <row r="880">
          <cell r="D880" t="str">
            <v>SAPPORO PRINCESS</v>
          </cell>
          <cell r="Q880" t="str">
            <v>AVG URALS 01-31 05 - MAY</v>
          </cell>
        </row>
        <row r="881">
          <cell r="D881" t="str">
            <v>SARPEN</v>
          </cell>
          <cell r="Q881" t="str">
            <v>AVG URALS 01-31 05 - MAY - FRT DIFFERENTIAL OF 0.06</v>
          </cell>
        </row>
        <row r="882">
          <cell r="D882" t="str">
            <v>SC LAURA</v>
          </cell>
          <cell r="Q882" t="str">
            <v>AVG URALS 01-31 05 - MAY - FRT DIFFERENTIAL OF 0.06 +  SERV FEE</v>
          </cell>
        </row>
        <row r="883">
          <cell r="D883" t="str">
            <v>SC SARA</v>
          </cell>
          <cell r="Q883" t="str">
            <v>AVG URALS 01-31 05 - MAY - FRT DIFFERENTIAL OF 0.06 + OT + SERV FEE</v>
          </cell>
        </row>
        <row r="884">
          <cell r="D884" t="str">
            <v>SCF ALDAN</v>
          </cell>
          <cell r="Q884" t="str">
            <v>AVG URALS 01-31 05 - MAY +  FRT LUMPSUM + OT + SERV FEE</v>
          </cell>
        </row>
        <row r="885">
          <cell r="D885" t="str">
            <v>SCF BALTICA</v>
          </cell>
          <cell r="Q885" t="str">
            <v>AVG URALS 01-31 05 - MAY +  FRT LUMPSUM + SERV FEE</v>
          </cell>
        </row>
        <row r="886">
          <cell r="D886" t="str">
            <v>SCF CAUCASUS</v>
          </cell>
          <cell r="Q886" t="str">
            <v>AVG URALS 01-31 05 - MAY + FRT</v>
          </cell>
        </row>
        <row r="887">
          <cell r="D887" t="str">
            <v>SCF KHIBINY</v>
          </cell>
          <cell r="Q887" t="str">
            <v>AVG URALS 01-31 05 - MAY + FRT + OT + SERV FEE</v>
          </cell>
        </row>
        <row r="888">
          <cell r="D888" t="str">
            <v>SCF NEVA</v>
          </cell>
          <cell r="Q888" t="str">
            <v>AVG URALS 01-31 05 - MAY + FRT + SERV FEE</v>
          </cell>
        </row>
        <row r="889">
          <cell r="D889" t="str">
            <v>SCF SAMOTLOR</v>
          </cell>
          <cell r="Q889" t="str">
            <v>AVG URALS 01-31 05 - MAY + FRT DIFF</v>
          </cell>
        </row>
        <row r="890">
          <cell r="D890" t="str">
            <v>SCF TRUST</v>
          </cell>
          <cell r="Q890" t="str">
            <v>AVG URALS 01-31 05 - MAY + FRT DIFF + OT + SERV FEE</v>
          </cell>
        </row>
        <row r="891">
          <cell r="D891" t="str">
            <v>SCORPIO</v>
          </cell>
          <cell r="Q891" t="str">
            <v>AVG URALS 01-31 05 - MAY + FRT DIFF + SERV FEE</v>
          </cell>
        </row>
        <row r="892">
          <cell r="D892" t="str">
            <v>SCORPIUS</v>
          </cell>
          <cell r="Q892" t="str">
            <v>AVG URALS 01-31 05 - MAY + FRT DIFF LUMPSUM</v>
          </cell>
        </row>
        <row r="893">
          <cell r="D893" t="str">
            <v>SCOTIA SPIRIT</v>
          </cell>
          <cell r="Q893" t="str">
            <v>AVG URALS 01-31 05 - MAY + FRT DIFF LUMPSUM + OT + SERV FEE</v>
          </cell>
        </row>
        <row r="894">
          <cell r="D894" t="str">
            <v>SCOTT SPIRIT</v>
          </cell>
          <cell r="Q894" t="str">
            <v>AVG URALS 01-31 05 - MAY + FRT DIFF LUMPSUM + SERV FEE</v>
          </cell>
        </row>
        <row r="895">
          <cell r="D895" t="str">
            <v>SEA ACE</v>
          </cell>
          <cell r="Q895" t="str">
            <v>AVG URALS 01-31 05 - MAY + OSP 01-31 05 - MAY</v>
          </cell>
        </row>
        <row r="896">
          <cell r="D896" t="str">
            <v>SEA DANCER</v>
          </cell>
          <cell r="Q896" t="str">
            <v>AVG URALS 01-31 05 - MAY + OSP 01-31 05 - MAY +  FRT LUMPSUM + OT + SERV FEE</v>
          </cell>
        </row>
        <row r="897">
          <cell r="D897" t="str">
            <v>SEA EMPRESS</v>
          </cell>
          <cell r="Q897" t="str">
            <v>AVG URALS 01-31 05 - MAY + OSP 01-31 05 - MAY +  FRT LUMPSUM + SERV FEE</v>
          </cell>
        </row>
        <row r="898">
          <cell r="D898" t="str">
            <v>SEA EXPLORER</v>
          </cell>
          <cell r="Q898" t="str">
            <v>AVG URALS 01-31 05 - MAY + OSP 01-31 05 - MAY + FRT</v>
          </cell>
        </row>
        <row r="899">
          <cell r="D899" t="str">
            <v>SEA LADY</v>
          </cell>
          <cell r="Q899" t="str">
            <v>AVG URALS 01-31 05 - MAY + OSP 01-31 05 - MAY + FRT + OT + SERV FEE</v>
          </cell>
        </row>
        <row r="900">
          <cell r="D900" t="str">
            <v>SEA MARINER</v>
          </cell>
          <cell r="Q900" t="str">
            <v>AVG URALS 01-31 05 - MAY + OSP 01-31 05 - MAY + FRT + SERV FEE</v>
          </cell>
        </row>
        <row r="901">
          <cell r="D901" t="str">
            <v>SEA MASTER ONE</v>
          </cell>
          <cell r="Q901" t="str">
            <v>AVG URALS 01-31 05 - MAY + OSP 01-31 05 - MAY + FRT DIFF</v>
          </cell>
        </row>
        <row r="902">
          <cell r="D902" t="str">
            <v>SEA MAX</v>
          </cell>
          <cell r="Q902" t="str">
            <v>AVG URALS 01-31 05 - MAY + OSP 01-31 05 - MAY + FRT DIFF + OT + SERV FEE</v>
          </cell>
        </row>
        <row r="903">
          <cell r="D903" t="str">
            <v>SEA PRINCESS</v>
          </cell>
          <cell r="Q903" t="str">
            <v>AVG URALS 01-31 05 - MAY + OSP 01-31 05 - MAY + FRT DIFF + SERV FEE</v>
          </cell>
        </row>
        <row r="904">
          <cell r="D904" t="str">
            <v>SEA RAMBLER</v>
          </cell>
          <cell r="Q904" t="str">
            <v>AVG URALS 01-31 05 - MAY + OSP 01-31 05 - MAY + FRT DIFF LUMPSUM</v>
          </cell>
        </row>
        <row r="905">
          <cell r="D905" t="str">
            <v>SEABORN</v>
          </cell>
          <cell r="Q905" t="str">
            <v>AVG URALS 01-31 05 - MAY + OSP 01-31 05 - MAY + FRT DIFF LUMPSUM + OT + SERV FEE</v>
          </cell>
        </row>
        <row r="906">
          <cell r="D906" t="str">
            <v>SEABORNE</v>
          </cell>
          <cell r="Q906" t="str">
            <v>AVG URALS 01-31 05 - MAY + OSP 01-31 05 - MAY + FRT DIFF LUMPSUM + SERV FEE</v>
          </cell>
        </row>
        <row r="907">
          <cell r="D907" t="str">
            <v>SEABRAVERY</v>
          </cell>
          <cell r="Q907" t="str">
            <v>AVG URALS 01-31 05 - MAY + OSP 01-31 05 - MAY + OT + SERV FEE</v>
          </cell>
        </row>
        <row r="908">
          <cell r="D908" t="str">
            <v>SEACROSS</v>
          </cell>
          <cell r="Q908" t="str">
            <v>AVG URALS 01-31 05 - MAY + OSP 01-31 05 - MAY + SERV FEE</v>
          </cell>
        </row>
        <row r="909">
          <cell r="D909" t="str">
            <v>SEACROWN</v>
          </cell>
          <cell r="Q909" t="str">
            <v>AVG URALS 01-31 05 - MAY + OT + SERV FEE</v>
          </cell>
        </row>
        <row r="910">
          <cell r="D910" t="str">
            <v>SEADANCE</v>
          </cell>
          <cell r="Q910" t="str">
            <v>AVG URALS 01-31 05 - MAY + SERV FEE</v>
          </cell>
        </row>
        <row r="911">
          <cell r="D911" t="str">
            <v>SEADELTA</v>
          </cell>
          <cell r="Q911" t="str">
            <v>AVG URALS 01-31 05 - MAY + SULPHUR DESCALATION</v>
          </cell>
        </row>
        <row r="912">
          <cell r="D912" t="str">
            <v>SEAEXPLORER</v>
          </cell>
          <cell r="Q912" t="str">
            <v>AVG URALS 01-31 05 - MAY + SULPHUR DESCALATION - FRT DIFFERENTIAL OF 0.06</v>
          </cell>
        </row>
        <row r="913">
          <cell r="D913" t="str">
            <v>SEAFAITH II</v>
          </cell>
          <cell r="Q913" t="str">
            <v>AVG URALS 01-31 05 - MAY + SULPHUR DESCALATION - FRT DIFFERENTIAL OF 0.06 + OT + SERV FEE</v>
          </cell>
        </row>
        <row r="914">
          <cell r="D914" t="str">
            <v>SEAFALCON</v>
          </cell>
          <cell r="Q914" t="str">
            <v>AVG URALS 01-31 05 - MAY + SULPHUR DESCALATION - FRT DIFFERENTIAL OF 0.06 + SERV FEE</v>
          </cell>
        </row>
        <row r="915">
          <cell r="D915" t="str">
            <v>SEAFORD</v>
          </cell>
          <cell r="Q915" t="str">
            <v>AVG URALS 01-31 05 - MAY + SULPHUR DESCALATION +  FRT LUMPSUM + OT + SERV FEE</v>
          </cell>
        </row>
        <row r="916">
          <cell r="D916" t="str">
            <v>SEAGRACE</v>
          </cell>
          <cell r="Q916" t="str">
            <v>AVG URALS 01-31 05 - MAY + SULPHUR DESCALATION +  FRT LUMPSUM + SERV FEE</v>
          </cell>
        </row>
        <row r="917">
          <cell r="D917" t="str">
            <v>SEAHAKE</v>
          </cell>
          <cell r="Q917" t="str">
            <v>AVG URALS 01-31 05 - MAY + SULPHUR DESCALATION + FRT</v>
          </cell>
        </row>
        <row r="918">
          <cell r="D918" t="str">
            <v>SEALADY</v>
          </cell>
          <cell r="Q918" t="str">
            <v>AVG URALS 01-31 05 - MAY + SULPHUR DESCALATION + FRT + OT + SERV FEE</v>
          </cell>
        </row>
        <row r="919">
          <cell r="D919" t="str">
            <v>SEAMAGIC</v>
          </cell>
          <cell r="Q919" t="str">
            <v>AVG URALS 01-31 05 - MAY + SULPHUR DESCALATION + FRT + SERV FEE</v>
          </cell>
        </row>
        <row r="920">
          <cell r="D920" t="str">
            <v>SEAMULLET</v>
          </cell>
          <cell r="Q920" t="str">
            <v>AVG URALS 01-31 05 - MAY + SULPHUR DESCALATION + FRT DIFF</v>
          </cell>
        </row>
        <row r="921">
          <cell r="D921" t="str">
            <v>SEAMUSIC</v>
          </cell>
          <cell r="Q921" t="str">
            <v>AVG URALS 01-31 05 - MAY + SULPHUR DESCALATION + FRT DIFF + OT + SERV FEE</v>
          </cell>
        </row>
        <row r="922">
          <cell r="D922" t="str">
            <v>SEANOSTRUM</v>
          </cell>
          <cell r="Q922" t="str">
            <v>AVG URALS 01-31 05 - MAY + SULPHUR DESCALATION + FRT DIFF + SERV FEE</v>
          </cell>
        </row>
        <row r="923">
          <cell r="D923" t="str">
            <v>SEAOATH</v>
          </cell>
          <cell r="Q923" t="str">
            <v>AVG URALS 01-31 05 - MAY + SULPHUR DESCALATION + FRT DIFF LUMPSUM</v>
          </cell>
        </row>
        <row r="924">
          <cell r="D924" t="str">
            <v>SEAPACIS</v>
          </cell>
          <cell r="Q924" t="str">
            <v>AVG URALS 01-31 05 - MAY + SULPHUR DESCALATION + FRT DIFF LUMPSUM + OT + SERV FEE</v>
          </cell>
        </row>
        <row r="925">
          <cell r="D925" t="str">
            <v>SEAPRIDE I</v>
          </cell>
          <cell r="Q925" t="str">
            <v>AVG URALS 01-31 05 - MAY + SULPHUR DESCALATION + FRT DIFF LUMPSUM + SERV FEE</v>
          </cell>
        </row>
        <row r="926">
          <cell r="D926" t="str">
            <v>SEAPRINCE</v>
          </cell>
          <cell r="Q926" t="str">
            <v>AVG URALS 01-31 05 - MAY + SULPHUR DESCALATION + OT + SERV FEE</v>
          </cell>
        </row>
        <row r="927">
          <cell r="D927" t="str">
            <v>SEAQUEEN</v>
          </cell>
          <cell r="Q927" t="str">
            <v>AVG URALS 01-31 05 - MAY + SULPHUR DESCALATION + SERV FEE</v>
          </cell>
        </row>
        <row r="928">
          <cell r="D928" t="str">
            <v>SEARACER</v>
          </cell>
          <cell r="Q928" t="str">
            <v>AVG URALS 01-30 06 - JUN</v>
          </cell>
        </row>
        <row r="929">
          <cell r="D929" t="str">
            <v>SEARAMBLER</v>
          </cell>
          <cell r="Q929" t="str">
            <v>AVG URALS 01-30 06 - JUN - FRT DIFFERENTIAL OF 0.06</v>
          </cell>
        </row>
        <row r="930">
          <cell r="D930" t="str">
            <v>SEARANGER</v>
          </cell>
          <cell r="Q930" t="str">
            <v>AVG URALS 01-30 06 - JUN - FRT DIFFERENTIAL OF 0.06 +  SERV FEE</v>
          </cell>
        </row>
        <row r="931">
          <cell r="D931" t="str">
            <v>SEAROSE</v>
          </cell>
          <cell r="Q931" t="str">
            <v>AVG URALS 01-30 06 - JUN - FRT DIFFERENTIAL OF 0.06 + OT + SERV FEE</v>
          </cell>
        </row>
        <row r="932">
          <cell r="D932" t="str">
            <v>SEASCOUT</v>
          </cell>
          <cell r="Q932" t="str">
            <v>AVG URALS 01-30 06 - JUN +  FRT LUMPSUM + OT + SERV FEE</v>
          </cell>
        </row>
        <row r="933">
          <cell r="D933" t="str">
            <v>SEASENATOR</v>
          </cell>
          <cell r="Q933" t="str">
            <v>AVG URALS 01-30 06 - JUN +  FRT LUMPSUM + SERV FEE</v>
          </cell>
        </row>
        <row r="934">
          <cell r="D934" t="str">
            <v>SEASENATOR</v>
          </cell>
          <cell r="Q934" t="str">
            <v>AVG URALS 01-30 06 - JUN + FRT</v>
          </cell>
        </row>
        <row r="935">
          <cell r="D935" t="str">
            <v>SEASERVICE</v>
          </cell>
          <cell r="Q935" t="str">
            <v>AVG URALS 01-30 06 - JUN + FRT + OT + SERV FEE</v>
          </cell>
        </row>
        <row r="936">
          <cell r="D936" t="str">
            <v>SEASONG</v>
          </cell>
          <cell r="Q936" t="str">
            <v>AVG URALS 01-30 06 - JUN + FRT + SERV FEE</v>
          </cell>
        </row>
        <row r="937">
          <cell r="D937" t="str">
            <v>SEASPRITE</v>
          </cell>
          <cell r="Q937" t="str">
            <v>AVG URALS 01-30 06 - JUN + FRT DIFF</v>
          </cell>
        </row>
        <row r="938">
          <cell r="D938" t="str">
            <v>SEASTAR</v>
          </cell>
          <cell r="Q938" t="str">
            <v>AVG URALS 01-30 06 - JUN + FRT DIFF + OT + SERV FEE</v>
          </cell>
        </row>
        <row r="939">
          <cell r="D939" t="str">
            <v>SEATRANSPORT</v>
          </cell>
          <cell r="Q939" t="str">
            <v>AVG URALS 01-30 06 - JUN + FRT DIFF + SERV FEE</v>
          </cell>
        </row>
        <row r="940">
          <cell r="D940" t="str">
            <v>SEATRIUMPH</v>
          </cell>
          <cell r="Q940" t="str">
            <v>AVG URALS 01-30 06 - JUN + FRT DIFF LUMPSUM</v>
          </cell>
        </row>
        <row r="941">
          <cell r="D941" t="str">
            <v>SEAVOYAGER</v>
          </cell>
          <cell r="Q941" t="str">
            <v>AVG URALS 01-30 06 - JUN + FRT DIFF LUMPSUM + OT + SERV FEE</v>
          </cell>
        </row>
        <row r="942">
          <cell r="D942" t="str">
            <v>SEINE</v>
          </cell>
          <cell r="Q942" t="str">
            <v>AVG URALS 01-30 06 - JUN + FRT DIFF LUMPSUM + SERV FEE</v>
          </cell>
        </row>
        <row r="943">
          <cell r="D943" t="str">
            <v>SERENITY</v>
          </cell>
          <cell r="Q943" t="str">
            <v xml:space="preserve">AVG URALS 01-30 06 - JUN + OSP 01-30 06 - JUN </v>
          </cell>
        </row>
        <row r="944">
          <cell r="D944" t="str">
            <v>SERENO II</v>
          </cell>
          <cell r="Q944" t="str">
            <v>AVG URALS 01-30 06 - JUN + OSP 01-30 06 - JUN +  FRT LUMPSUM + OT + SERV FEE</v>
          </cell>
        </row>
        <row r="945">
          <cell r="D945" t="str">
            <v>SEYCHELLES PIONEER</v>
          </cell>
          <cell r="Q945" t="str">
            <v>AVG URALS 01-30 06 - JUN + OSP 01-30 06 - JUN +  FRT LUMPSUM + SERV FEE</v>
          </cell>
        </row>
        <row r="946">
          <cell r="D946" t="str">
            <v>SEYCHELLES PRIDE</v>
          </cell>
          <cell r="Q946" t="str">
            <v>AVG URALS 01-30 06 - JUN + OSP 01-30 06 - JUN + FRT</v>
          </cell>
        </row>
        <row r="947">
          <cell r="D947" t="str">
            <v>SHANON SPIRIT</v>
          </cell>
          <cell r="Q947" t="str">
            <v>AVG URALS 01-30 06 - JUN + OSP 01-30 06 - JUN + FRT + OT + SERV FEE</v>
          </cell>
        </row>
        <row r="948">
          <cell r="D948" t="str">
            <v>SHENLONG SPIRIT</v>
          </cell>
          <cell r="Q948" t="str">
            <v>AVG URALS 01-30 06 - JUN + OSP 01-30 06 - JUN + FRT + SERV FEE</v>
          </cell>
        </row>
        <row r="949">
          <cell r="D949" t="str">
            <v>SHRAVAN</v>
          </cell>
          <cell r="Q949" t="str">
            <v>AVG URALS 01-30 06 - JUN + OSP 01-30 06 - JUN + FRT DIFF</v>
          </cell>
        </row>
        <row r="950">
          <cell r="D950" t="str">
            <v>SIBONATA</v>
          </cell>
          <cell r="Q950" t="str">
            <v>AVG URALS 01-30 06 - JUN + OSP 01-30 06 - JUN + FRT DIFF + OT + SERV FEE</v>
          </cell>
        </row>
        <row r="951">
          <cell r="D951" t="str">
            <v>SICHEM HAWK</v>
          </cell>
          <cell r="Q951" t="str">
            <v>AVG URALS 01-30 06 - JUN + OSP 01-30 06 - JUN + FRT DIFF + SERV FEE</v>
          </cell>
        </row>
        <row r="952">
          <cell r="D952" t="str">
            <v>SICHEM PANDORA</v>
          </cell>
          <cell r="Q952" t="str">
            <v>AVG URALS 01-30 06 - JUN + OSP 01-30 06 - JUN + FRT DIFF LUMPSUM</v>
          </cell>
        </row>
        <row r="953">
          <cell r="D953" t="str">
            <v>SIENA</v>
          </cell>
          <cell r="Q953" t="str">
            <v>AVG URALS 01-30 06 - JUN + OSP 01-30 06 - JUN + FRT DIFF LUMPSUM + OT + SERV FEE</v>
          </cell>
        </row>
        <row r="954">
          <cell r="D954" t="str">
            <v>SIFNOS</v>
          </cell>
          <cell r="Q954" t="str">
            <v>AVG URALS 01-30 06 - JUN + OSP 01-30 06 - JUN + FRT DIFF LUMPSUM + SERV FEE</v>
          </cell>
        </row>
        <row r="955">
          <cell r="D955" t="str">
            <v>SIGMA TRIUMPH</v>
          </cell>
          <cell r="Q955" t="str">
            <v>AVG URALS 01-30 06 - JUN + OSP 01-30 06 - JUN + OT + SERV FEE</v>
          </cell>
        </row>
        <row r="956">
          <cell r="D956" t="str">
            <v>SILBA</v>
          </cell>
          <cell r="Q956" t="str">
            <v>AVG URALS 01-30 06 - JUN + OSP 01-30 06 - JUN + SERV FEE</v>
          </cell>
        </row>
        <row r="957">
          <cell r="D957" t="str">
            <v>SILIA T</v>
          </cell>
          <cell r="Q957" t="str">
            <v>AVG URALS 01-30 06 - JUN + OT + SERV FEE</v>
          </cell>
        </row>
        <row r="958">
          <cell r="D958" t="str">
            <v>SILVER PARADISE</v>
          </cell>
          <cell r="Q958" t="str">
            <v>AVG URALS 01-30 06 - JUN + SERV FEE</v>
          </cell>
        </row>
        <row r="959">
          <cell r="D959" t="str">
            <v>SILVERIE</v>
          </cell>
          <cell r="Q959" t="str">
            <v>AVG URALS 01-30 06 - JUN + SULPHUR DESCALATION</v>
          </cell>
        </row>
        <row r="960">
          <cell r="D960" t="str">
            <v>SILVIA</v>
          </cell>
          <cell r="Q960" t="str">
            <v>AVG URALS 01-30 06 - JUN + SULPHUR DESCALATION - FRT DIFFERENTIAL OF 0.06</v>
          </cell>
        </row>
        <row r="961">
          <cell r="D961" t="str">
            <v>SINOVA</v>
          </cell>
          <cell r="Q961" t="str">
            <v>AVG URALS 01-30 06 - JUN + SULPHUR DESCALATION - FRT DIFFERENTIAL OF 0.06 + OT + SERV FEE</v>
          </cell>
        </row>
        <row r="962">
          <cell r="D962" t="str">
            <v>SINTRA</v>
          </cell>
          <cell r="Q962" t="str">
            <v>AVG URALS 01-30 06 - JUN + SULPHUR DESCALATION - FRT DIFFERENTIAL OF 0.06 + SERV FEE</v>
          </cell>
        </row>
        <row r="963">
          <cell r="D963" t="str">
            <v>SKS SALUDA</v>
          </cell>
          <cell r="Q963" t="str">
            <v>AVG URALS 01-30 06 - JUN + SULPHUR DESCALATION +  FRT LUMPSUM + OT + SERV FEE</v>
          </cell>
        </row>
        <row r="964">
          <cell r="D964" t="str">
            <v>SKS SEGURA</v>
          </cell>
          <cell r="Q964" t="str">
            <v>AVG URALS 01-30 06 - JUN + SULPHUR DESCALATION +  FRT LUMPSUM + SERV FEE</v>
          </cell>
        </row>
        <row r="965">
          <cell r="D965" t="str">
            <v>SKS SENNE</v>
          </cell>
          <cell r="Q965" t="str">
            <v>AVG URALS 01-30 06 - JUN + SULPHUR DESCALATION + FRT</v>
          </cell>
        </row>
        <row r="966">
          <cell r="D966" t="str">
            <v>SKS SINNI</v>
          </cell>
          <cell r="Q966" t="str">
            <v>AVG URALS 01-30 06 - JUN + SULPHUR DESCALATION + FRT + OT + SERV FEE</v>
          </cell>
        </row>
        <row r="967">
          <cell r="D967" t="str">
            <v>SKS SIRA</v>
          </cell>
          <cell r="Q967" t="str">
            <v>AVG URALS 01-30 06 - JUN + SULPHUR DESCALATION + FRT + SERV FEE</v>
          </cell>
        </row>
        <row r="968">
          <cell r="D968" t="str">
            <v>SKS SKEENA</v>
          </cell>
          <cell r="Q968" t="str">
            <v>AVG URALS 01-30 06 - JUN + SULPHUR DESCALATION + FRT DIFF</v>
          </cell>
        </row>
        <row r="969">
          <cell r="D969" t="str">
            <v>SKS SPEY</v>
          </cell>
          <cell r="Q969" t="str">
            <v>AVG URALS 01-30 06 - JUN + SULPHUR DESCALATION + FRT DIFF + OT + SERV FEE</v>
          </cell>
        </row>
        <row r="970">
          <cell r="D970" t="str">
            <v>SKS TAGUS</v>
          </cell>
          <cell r="Q970" t="str">
            <v>AVG URALS 01-30 06 - JUN + SULPHUR DESCALATION + FRT DIFF + SERV FEE</v>
          </cell>
        </row>
        <row r="971">
          <cell r="D971" t="str">
            <v>SKS TANA</v>
          </cell>
          <cell r="Q971" t="str">
            <v>AVG URALS 01-30 06 - JUN + SULPHUR DESCALATION + FRT DIFF LUMPSUM</v>
          </cell>
        </row>
        <row r="972">
          <cell r="D972" t="str">
            <v>SKS TIETE</v>
          </cell>
          <cell r="Q972" t="str">
            <v>AVG URALS 01-30 06 - JUN + SULPHUR DESCALATION + FRT DIFF LUMPSUM + OT + SERV FEE</v>
          </cell>
        </row>
        <row r="973">
          <cell r="D973" t="str">
            <v>SKS TORRENS</v>
          </cell>
          <cell r="Q973" t="str">
            <v>AVG URALS 01-30 06 - JUN + SULPHUR DESCALATION + FRT DIFF LUMPSUM + SERV FEE</v>
          </cell>
        </row>
        <row r="974">
          <cell r="D974" t="str">
            <v>SOLVIKEN</v>
          </cell>
          <cell r="Q974" t="str">
            <v>AVG URALS 01-30 06 - JUN + SULPHUR DESCALATION + OT + SERV FEE</v>
          </cell>
        </row>
        <row r="975">
          <cell r="D975" t="str">
            <v>SONANGOL GIRASOL</v>
          </cell>
          <cell r="Q975" t="str">
            <v>AVG URALS 01-30 06 - JUN + SULPHUR DESCALATION + SERV FEE</v>
          </cell>
        </row>
        <row r="976">
          <cell r="D976" t="str">
            <v>SONANGOL LUANDA</v>
          </cell>
          <cell r="Q976" t="str">
            <v>AVG URALS 01-31 07 - JUL</v>
          </cell>
        </row>
        <row r="977">
          <cell r="D977" t="str">
            <v>SONANGOL PORTO AMBIOM</v>
          </cell>
          <cell r="Q977" t="str">
            <v>AVG URALS 01-31 07 - JUL - FRT DIFFERENTIAL OF 0.06</v>
          </cell>
        </row>
        <row r="978">
          <cell r="D978" t="str">
            <v>SONATA</v>
          </cell>
          <cell r="Q978" t="str">
            <v>AVG URALS 01-31 07 - JUL - FRT DIFFERENTIAL OF 0.06 +  SERV FEE</v>
          </cell>
        </row>
        <row r="979">
          <cell r="D979" t="str">
            <v>SONGA HAWK</v>
          </cell>
          <cell r="Q979" t="str">
            <v>AVG URALS 01-31 07 - JUL - FRT DIFFERENTIAL OF 0.06 + OT + SERV FEE</v>
          </cell>
        </row>
        <row r="980">
          <cell r="D980" t="str">
            <v>SONGA PEARL</v>
          </cell>
          <cell r="Q980" t="str">
            <v>AVG URALS 01-31 07 - JUL +  FRT LUMPSUM + OT + SERV FEE</v>
          </cell>
        </row>
        <row r="981">
          <cell r="D981" t="str">
            <v>SONGA SAPPHIRE</v>
          </cell>
          <cell r="Q981" t="str">
            <v>AVG URALS 01-31 07 - JUL +  FRT LUMPSUM + SERV FEE</v>
          </cell>
        </row>
        <row r="982">
          <cell r="D982" t="str">
            <v>SOPHIE SCHULTE</v>
          </cell>
          <cell r="Q982" t="str">
            <v>AVG URALS 01-31 07 - JUL + FRT</v>
          </cell>
        </row>
        <row r="983">
          <cell r="D983" t="str">
            <v>SOTRA SPIRIT</v>
          </cell>
          <cell r="Q983" t="str">
            <v>AVG URALS 01-31 07 - JUL + FRT + OT + SERV FEE</v>
          </cell>
        </row>
        <row r="984">
          <cell r="D984" t="str">
            <v>SOUNION</v>
          </cell>
          <cell r="Q984" t="str">
            <v>AVG URALS 01-31 07 - JUL + FRT + SERV FEE</v>
          </cell>
        </row>
        <row r="985">
          <cell r="D985" t="str">
            <v>SPARTO</v>
          </cell>
          <cell r="Q985" t="str">
            <v>AVG URALS 01-31 07 - JUL + FRT DIFF</v>
          </cell>
        </row>
        <row r="986">
          <cell r="D986" t="str">
            <v>SPETSES</v>
          </cell>
          <cell r="Q986" t="str">
            <v>AVG URALS 01-31 07 - JUL + FRT DIFF + OT + SERV FEE</v>
          </cell>
        </row>
        <row r="987">
          <cell r="D987" t="str">
            <v>SPIKE</v>
          </cell>
          <cell r="Q987" t="str">
            <v>AVG URALS 01-31 07 - JUL + FRT DIFF + SERV FEE</v>
          </cell>
        </row>
        <row r="988">
          <cell r="D988" t="str">
            <v>SPONSALIS</v>
          </cell>
          <cell r="Q988" t="str">
            <v>AVG URALS 01-31 07 - JUL + FRT DIFF LUMPSUM</v>
          </cell>
        </row>
        <row r="989">
          <cell r="D989" t="str">
            <v>SPT NAVIGATOR</v>
          </cell>
          <cell r="Q989" t="str">
            <v>AVG URALS 01-31 07 - JUL + FRT DIFF LUMPSUM + OT + SERV FEE</v>
          </cell>
        </row>
        <row r="990">
          <cell r="D990" t="str">
            <v>ST GABRIEL</v>
          </cell>
          <cell r="Q990" t="str">
            <v>AVG URALS 01-31 07 - JUL + FRT DIFF LUMPSUM + SERV FEE</v>
          </cell>
        </row>
        <row r="991">
          <cell r="D991" t="str">
            <v>ST HELEN</v>
          </cell>
          <cell r="Q991" t="str">
            <v>AVG URALS 01-31 07 - JUL + OSP 01-31 07 - JUL</v>
          </cell>
        </row>
        <row r="992">
          <cell r="D992" t="str">
            <v>STAR LADY</v>
          </cell>
          <cell r="Q992" t="str">
            <v>AVG URALS 01-31 07 - JUL + OSP 01-31 07 - JUL +  FRT LUMPSUM + OT + SERV FEE</v>
          </cell>
        </row>
        <row r="993">
          <cell r="D993" t="str">
            <v>STARDROP</v>
          </cell>
          <cell r="Q993" t="str">
            <v>AVG URALS 01-31 07 - JUL + OSP 01-31 07 - JUL +  FRT LUMPSUM + SERV FEE</v>
          </cell>
        </row>
        <row r="994">
          <cell r="D994" t="str">
            <v>STEALTH HARALAMBOS</v>
          </cell>
          <cell r="Q994" t="str">
            <v>AVG URALS 01-31 07 - JUL + OSP 01-31 07 - JUL + FRT</v>
          </cell>
        </row>
        <row r="995">
          <cell r="D995" t="str">
            <v>STELLA AZURRA</v>
          </cell>
          <cell r="Q995" t="str">
            <v>AVG URALS 01-31 07 - JUL + OSP 01-31 07 - JUL + FRT + OT + SERV FEE</v>
          </cell>
        </row>
        <row r="996">
          <cell r="D996" t="str">
            <v>STELLAR VOYAGER</v>
          </cell>
          <cell r="Q996" t="str">
            <v>AVG URALS 01-31 07 - JUL + OSP 01-31 07 - JUL + FRT + SERV FEE</v>
          </cell>
        </row>
        <row r="997">
          <cell r="D997" t="str">
            <v>STEMNITSA</v>
          </cell>
          <cell r="Q997" t="str">
            <v>AVG URALS 01-31 07 - JUL + OSP 01-31 07 - JUL + FRT DIFF</v>
          </cell>
        </row>
        <row r="998">
          <cell r="D998" t="str">
            <v>STENA ALEXITA</v>
          </cell>
          <cell r="Q998" t="str">
            <v>AVG URALS 01-31 07 - JUL + OSP 01-31 07 - JUL + FRT DIFF + OT + SERV FEE</v>
          </cell>
        </row>
        <row r="999">
          <cell r="D999" t="str">
            <v>STENA ATLANTICA</v>
          </cell>
          <cell r="Q999" t="str">
            <v>AVG URALS 01-31 07 - JUL + OSP 01-31 07 - JUL + FRT DIFF + SERV FEE</v>
          </cell>
        </row>
        <row r="1000">
          <cell r="D1000" t="str">
            <v>STENA CONDUCTOR</v>
          </cell>
          <cell r="Q1000" t="str">
            <v>AVG URALS 01-31 07 - JUL + OSP 01-31 07 - JUL + FRT DIFF LUMPSUM</v>
          </cell>
        </row>
        <row r="1001">
          <cell r="D1001" t="str">
            <v>STENA CONFIDENCE</v>
          </cell>
          <cell r="Q1001" t="str">
            <v>AVG URALS 01-31 07 - JUL + OSP 01-31 07 - JUL + FRT DIFF LUMPSUM + OT + SERV FEE</v>
          </cell>
        </row>
        <row r="1002">
          <cell r="D1002" t="str">
            <v>STENA CONSUL</v>
          </cell>
          <cell r="Q1002" t="str">
            <v>AVG URALS 01-31 07 - JUL + OSP 01-31 07 - JUL + FRT DIFF LUMPSUM + SERV FEE</v>
          </cell>
        </row>
        <row r="1003">
          <cell r="D1003" t="str">
            <v>STENA CONTENDER</v>
          </cell>
          <cell r="Q1003" t="str">
            <v>AVG URALS 01-31 07 - JUL + OSP 01-31 07 - JUL + OT + SERV FEE</v>
          </cell>
        </row>
        <row r="1004">
          <cell r="D1004" t="str">
            <v>STENA NATALITA</v>
          </cell>
          <cell r="Q1004" t="str">
            <v>AVG URALS 01-31 07 - JUL + OSP 01-31 07 - JUL + SERV FEE</v>
          </cell>
        </row>
        <row r="1005">
          <cell r="D1005" t="str">
            <v>STENA SPIRIT</v>
          </cell>
          <cell r="Q1005" t="str">
            <v>AVG URALS 01-31 07 - JUL + OT + SERV FEE</v>
          </cell>
        </row>
        <row r="1006">
          <cell r="D1006" t="str">
            <v>STENA SUEDE</v>
          </cell>
          <cell r="Q1006" t="str">
            <v>AVG URALS 01-31 07 - JUL + SERV FEE</v>
          </cell>
        </row>
        <row r="1007">
          <cell r="D1007" t="str">
            <v>STOCK TRANSFER</v>
          </cell>
          <cell r="Q1007" t="str">
            <v>AVG URALS 01-31 07 - JUL + SULPHUR DESCALATION</v>
          </cell>
        </row>
        <row r="1008">
          <cell r="D1008" t="str">
            <v>STOCK TRANSFER</v>
          </cell>
          <cell r="Q1008" t="str">
            <v>AVG URALS 01-31 07 - JUL + SULPHUR DESCALATION - FRT DIFFERENTIAL OF 0.06</v>
          </cell>
        </row>
        <row r="1009">
          <cell r="D1009" t="str">
            <v>STOLT COURAGE</v>
          </cell>
          <cell r="Q1009" t="str">
            <v>AVG URALS 01-31 07 - JUL + SULPHUR DESCALATION - FRT DIFFERENTIAL OF 0.06 + OT + SERV FEE</v>
          </cell>
        </row>
        <row r="1010">
          <cell r="D1010" t="str">
            <v>STOLT VANGUARD</v>
          </cell>
          <cell r="Q1010" t="str">
            <v>AVG URALS 01-31 07 - JUL + SULPHUR DESCALATION - FRT DIFFERENTIAL OF 0.06 + SERV FEE</v>
          </cell>
        </row>
        <row r="1011">
          <cell r="D1011" t="str">
            <v>STOLT ZULU</v>
          </cell>
          <cell r="Q1011" t="str">
            <v>AVG URALS 01-31 07 - JUL + SULPHUR DESCALATION +  FRT LUMPSUM + OT + SERV FEE</v>
          </cell>
        </row>
        <row r="1012">
          <cell r="D1012" t="str">
            <v>STORVIKEN</v>
          </cell>
          <cell r="Q1012" t="str">
            <v>AVG URALS 01-31 07 - JUL + SULPHUR DESCALATION +  FRT LUMPSUM + SERV FEE</v>
          </cell>
        </row>
        <row r="1013">
          <cell r="D1013" t="str">
            <v>STRIDE</v>
          </cell>
          <cell r="Q1013" t="str">
            <v>AVG URALS 01-31 07 - JUL + SULPHUR DESCALATION + FRT</v>
          </cell>
        </row>
        <row r="1014">
          <cell r="D1014" t="str">
            <v>SUMMER SKY</v>
          </cell>
          <cell r="Q1014" t="str">
            <v>AVG URALS 01-31 07 - JUL + SULPHUR DESCALATION + FRT + OT + SERV FEE</v>
          </cell>
        </row>
        <row r="1015">
          <cell r="D1015" t="str">
            <v>SUN</v>
          </cell>
          <cell r="Q1015" t="str">
            <v>AVG URALS 01-31 07 - JUL + SULPHUR DESCALATION + FRT + SERV FEE</v>
          </cell>
        </row>
        <row r="1016">
          <cell r="D1016" t="str">
            <v>SUNLIGHT</v>
          </cell>
          <cell r="Q1016" t="str">
            <v>AVG URALS 01-31 07 - JUL + SULPHUR DESCALATION + FRT DIFF</v>
          </cell>
        </row>
        <row r="1017">
          <cell r="D1017" t="str">
            <v>SUNSHINE</v>
          </cell>
          <cell r="Q1017" t="str">
            <v>AVG URALS 01-31 07 - JUL + SULPHUR DESCALATION + FRT DIFF + OT + SERV FEE</v>
          </cell>
        </row>
        <row r="1018">
          <cell r="D1018" t="str">
            <v>SUPERLADY</v>
          </cell>
          <cell r="Q1018" t="str">
            <v>AVG URALS 01-31 07 - JUL + SULPHUR DESCALATION + FRT DIFF + SERV FEE</v>
          </cell>
        </row>
        <row r="1019">
          <cell r="D1019" t="str">
            <v>SUVOROVSKY PROSPECT</v>
          </cell>
          <cell r="Q1019" t="str">
            <v>AVG URALS 01-31 07 - JUL + SULPHUR DESCALATION + FRT DIFF LUMPSUM</v>
          </cell>
        </row>
        <row r="1020">
          <cell r="D1020" t="str">
            <v>SVEVA</v>
          </cell>
          <cell r="Q1020" t="str">
            <v>AVG URALS 01-31 07 - JUL + SULPHUR DESCALATION + FRT DIFF LUMPSUM + OT + SERV FEE</v>
          </cell>
        </row>
        <row r="1021">
          <cell r="D1021" t="str">
            <v>SYMPHONY</v>
          </cell>
          <cell r="Q1021" t="str">
            <v>AVG URALS 01-31 07 - JUL + SULPHUR DESCALATION + FRT DIFF LUMPSUM + SERV FEE</v>
          </cell>
        </row>
        <row r="1022">
          <cell r="D1022" t="str">
            <v>SYN MIRA</v>
          </cell>
          <cell r="Q1022" t="str">
            <v>AVG URALS 01-31 07 - JUL + SULPHUR DESCALATION + OT + SERV FEE</v>
          </cell>
        </row>
        <row r="1023">
          <cell r="D1023" t="str">
            <v>TALAVA</v>
          </cell>
          <cell r="Q1023" t="str">
            <v>AVG URALS 01-31 07 - JUL + SULPHUR DESCALATION + SERV FEE</v>
          </cell>
        </row>
        <row r="1024">
          <cell r="D1024" t="str">
            <v>TARA</v>
          </cell>
          <cell r="Q1024" t="str">
            <v>AVG URALS 01-31 08 - AUG</v>
          </cell>
        </row>
        <row r="1025">
          <cell r="D1025" t="str">
            <v>TARGET</v>
          </cell>
          <cell r="Q1025" t="str">
            <v>AVG URALS 01-31 08 - AUG - FRT DIFFERENTIAL OF 0.06</v>
          </cell>
        </row>
        <row r="1026">
          <cell r="D1026" t="str">
            <v>TASMAN SEA</v>
          </cell>
          <cell r="Q1026" t="str">
            <v>AVG URALS 01-31 08 - AUG - FRT DIFFERENTIAL OF 0.06 +  SERV FEE</v>
          </cell>
        </row>
        <row r="1027">
          <cell r="D1027" t="str">
            <v>TBN</v>
          </cell>
          <cell r="Q1027" t="str">
            <v>AVG URALS 01-31 08 - AUG - FRT DIFFERENTIAL OF 0.06 + OT + SERV FEE</v>
          </cell>
        </row>
        <row r="1028">
          <cell r="D1028" t="str">
            <v>TEAL</v>
          </cell>
          <cell r="Q1028" t="str">
            <v>AVG URALS 01-31 08 - AUG +  FRT LUMPSUM + OT + SERV FEE</v>
          </cell>
        </row>
        <row r="1029">
          <cell r="D1029" t="str">
            <v>TEMPERA</v>
          </cell>
          <cell r="Q1029" t="str">
            <v>AVG URALS 01-31 08 - AUG +  FRT LUMPSUM + SERV FEE</v>
          </cell>
        </row>
        <row r="1030">
          <cell r="D1030" t="str">
            <v>TEO</v>
          </cell>
          <cell r="Q1030" t="str">
            <v>AVG URALS 01-31 08 - AUG + FRT</v>
          </cell>
        </row>
        <row r="1031">
          <cell r="D1031" t="str">
            <v>TEST</v>
          </cell>
          <cell r="Q1031" t="str">
            <v>AVG URALS 01-31 08 - AUG + FRT + OT + SERV FEE</v>
          </cell>
        </row>
        <row r="1032">
          <cell r="D1032" t="str">
            <v>TH SERENADE</v>
          </cell>
          <cell r="Q1032" t="str">
            <v>AVG URALS 01-31 08 - AUG + FRT + SERV FEE</v>
          </cell>
        </row>
        <row r="1033">
          <cell r="D1033" t="str">
            <v>TH SONATA</v>
          </cell>
          <cell r="Q1033" t="str">
            <v>AVG URALS 01-31 08 - AUG + FRT DIFF</v>
          </cell>
        </row>
        <row r="1034">
          <cell r="D1034" t="str">
            <v>TH SYMPHONY</v>
          </cell>
          <cell r="Q1034" t="str">
            <v>AVG URALS 01-31 08 - AUG + FRT DIFF + OT + SERV FEE</v>
          </cell>
        </row>
        <row r="1035">
          <cell r="D1035" t="str">
            <v>THORNBURY</v>
          </cell>
          <cell r="Q1035" t="str">
            <v>AVG URALS 01-31 08 - AUG + FRT DIFF + SERV FEE</v>
          </cell>
        </row>
        <row r="1036">
          <cell r="D1036" t="str">
            <v>TIKHVIN</v>
          </cell>
          <cell r="Q1036" t="str">
            <v>AVG URALS 01-31 08 - AUG + FRT DIFF LUMPSUM</v>
          </cell>
        </row>
        <row r="1037">
          <cell r="D1037" t="str">
            <v>TOLEDO SPIRIT</v>
          </cell>
          <cell r="Q1037" t="str">
            <v>AVG URALS 01-31 08 - AUG + FRT DIFF LUMPSUM + OT + SERV FEE</v>
          </cell>
        </row>
        <row r="1038">
          <cell r="D1038" t="str">
            <v>TOPAZ T</v>
          </cell>
          <cell r="Q1038" t="str">
            <v>AVG URALS 01-31 08 - AUG + FRT DIFF LUMPSUM + SERV FEE</v>
          </cell>
        </row>
        <row r="1039">
          <cell r="D1039" t="str">
            <v>TORDIS KNUTSEN</v>
          </cell>
          <cell r="Q1039" t="str">
            <v>AVG URALS 01-31 08 - AUG + OSP 01-31 08 - AUG</v>
          </cell>
        </row>
        <row r="1040">
          <cell r="D1040" t="str">
            <v>TORIL KNUTSEN</v>
          </cell>
          <cell r="Q1040" t="str">
            <v>AVG URALS 01-31 08 - AUG + OSP 01-31 08 - AUG +  FRT LUMPSUM + OT + SERV FEE</v>
          </cell>
        </row>
        <row r="1041">
          <cell r="D1041" t="str">
            <v>TORM GORTLAND</v>
          </cell>
          <cell r="Q1041" t="str">
            <v>AVG URALS 01-31 08 - AUG + OSP 01-31 08 - AUG +  FRT LUMPSUM + SERV FEE</v>
          </cell>
        </row>
        <row r="1042">
          <cell r="D1042" t="str">
            <v>TORM GUDRUN</v>
          </cell>
          <cell r="Q1042" t="str">
            <v>AVG URALS 01-31 08 - AUG + OSP 01-31 08 - AUG + FRT</v>
          </cell>
        </row>
        <row r="1043">
          <cell r="D1043" t="str">
            <v>TORM INGEBORG</v>
          </cell>
          <cell r="Q1043" t="str">
            <v>AVG URALS 01-31 08 - AUG + OSP 01-31 08 - AUG + FRT + OT + SERV FEE</v>
          </cell>
        </row>
        <row r="1044">
          <cell r="D1044" t="str">
            <v>TORM KRISTINA</v>
          </cell>
          <cell r="Q1044" t="str">
            <v>AVG URALS 01-31 08 - AUG + OSP 01-31 08 - AUG + FRT + SERV FEE</v>
          </cell>
        </row>
        <row r="1045">
          <cell r="D1045" t="str">
            <v>TORM MARGIT</v>
          </cell>
          <cell r="Q1045" t="str">
            <v>AVG URALS 01-31 08 - AUG + OSP 01-31 08 - AUG + FRT DIFF</v>
          </cell>
        </row>
        <row r="1046">
          <cell r="D1046" t="str">
            <v>TORM MARINA</v>
          </cell>
          <cell r="Q1046" t="str">
            <v>AVG URALS 01-31 08 - AUG + OSP 01-31 08 - AUG + FRT DIFF + OT + SERV FEE</v>
          </cell>
        </row>
        <row r="1047">
          <cell r="D1047" t="str">
            <v>TORM METTE</v>
          </cell>
          <cell r="Q1047" t="str">
            <v>AVG URALS 01-31 08 - AUG + OSP 01-31 08 - AUG + FRT DIFF + SERV FEE</v>
          </cell>
        </row>
        <row r="1048">
          <cell r="D1048" t="str">
            <v>TORM VALBORG</v>
          </cell>
          <cell r="Q1048" t="str">
            <v>AVG URALS 01-31 08 - AUG + OSP 01-31 08 - AUG + FRT DIFF LUMPSUM</v>
          </cell>
        </row>
        <row r="1049">
          <cell r="D1049" t="str">
            <v>TORM VITA</v>
          </cell>
          <cell r="Q1049" t="str">
            <v>AVG URALS 01-31 08 - AUG + OSP 01-31 08 - AUG + FRT DIFF LUMPSUM + OT + SERV FEE</v>
          </cell>
        </row>
        <row r="1050">
          <cell r="D1050" t="str">
            <v>TOSKA</v>
          </cell>
          <cell r="Q1050" t="str">
            <v>AVG URALS 01-31 08 - AUG + OSP 01-31 08 - AUG + FRT DIFF LUMPSUM + SERV FEE</v>
          </cell>
        </row>
        <row r="1051">
          <cell r="D1051" t="str">
            <v>TRADEWIND STAR</v>
          </cell>
          <cell r="Q1051" t="str">
            <v>AVG URALS 01-31 08 - AUG + OSP 01-31 08 - AUG + OT + SERV FEE</v>
          </cell>
        </row>
        <row r="1052">
          <cell r="D1052" t="str">
            <v>TRANS EXETER</v>
          </cell>
          <cell r="Q1052" t="str">
            <v>AVG URALS 01-31 08 - AUG + OSP 01-31 08 - AUG + SERV FEE</v>
          </cell>
        </row>
        <row r="1053">
          <cell r="D1053" t="str">
            <v>TRANS FJORD</v>
          </cell>
          <cell r="Q1053" t="str">
            <v>AVG URALS 01-31 08 - AUG + OT + SERV FEE</v>
          </cell>
        </row>
        <row r="1054">
          <cell r="D1054" t="str">
            <v>TRANS IBERIA</v>
          </cell>
          <cell r="Q1054" t="str">
            <v>AVG URALS 01-31 08 - AUG + SERV FEE</v>
          </cell>
        </row>
        <row r="1055">
          <cell r="D1055" t="str">
            <v>TRANS MARMARA</v>
          </cell>
          <cell r="Q1055" t="str">
            <v>AVG URALS 01-31 08 - AUG + SULPHUR DESCALATION</v>
          </cell>
        </row>
        <row r="1056">
          <cell r="D1056" t="str">
            <v>TREFIN ADAM</v>
          </cell>
          <cell r="Q1056" t="str">
            <v>AVG URALS 01-31 08 - AUG + SULPHUR DESCALATION - FRT DIFFERENTIAL OF 0.06</v>
          </cell>
        </row>
        <row r="1057">
          <cell r="D1057" t="str">
            <v>TREGUIER</v>
          </cell>
          <cell r="Q1057" t="str">
            <v>AVG URALS 01-31 08 - AUG + SULPHUR DESCALATION - FRT DIFFERENTIAL OF 0.06 + OT + SERV FEE</v>
          </cell>
        </row>
        <row r="1058">
          <cell r="D1058" t="str">
            <v>TRIATHLON</v>
          </cell>
          <cell r="Q1058" t="str">
            <v>AVG URALS 01-31 08 - AUG + SULPHUR DESCALATION - FRT DIFFERENTIAL OF 0.06 + SERV FEE</v>
          </cell>
        </row>
        <row r="1059">
          <cell r="D1059" t="str">
            <v>TRIDENT HOPE</v>
          </cell>
          <cell r="Q1059" t="str">
            <v>AVG URALS 01-31 08 - AUG + SULPHUR DESCALATION +  FRT LUMPSUM + OT + SERV FEE</v>
          </cell>
        </row>
        <row r="1060">
          <cell r="D1060" t="str">
            <v>TRIDENT HOPE</v>
          </cell>
          <cell r="Q1060" t="str">
            <v>AVG URALS 01-31 08 - AUG + SULPHUR DESCALATION +  FRT LUMPSUM + SERV FEE</v>
          </cell>
        </row>
        <row r="1061">
          <cell r="D1061" t="str">
            <v>TRIDENT STAR</v>
          </cell>
          <cell r="Q1061" t="str">
            <v>AVG URALS 01-31 08 - AUG + SULPHUR DESCALATION + FRT</v>
          </cell>
        </row>
        <row r="1062">
          <cell r="D1062" t="str">
            <v>TRINITY</v>
          </cell>
          <cell r="Q1062" t="str">
            <v>AVG URALS 01-31 08 - AUG + SULPHUR DESCALATION + FRT + OT + SERV FEE</v>
          </cell>
        </row>
        <row r="1063">
          <cell r="D1063" t="str">
            <v>TROITSKY BRIDGE</v>
          </cell>
          <cell r="Q1063" t="str">
            <v>AVG URALS 01-31 08 - AUG + SULPHUR DESCALATION + FRT + SERV FEE</v>
          </cell>
        </row>
        <row r="1064">
          <cell r="D1064" t="str">
            <v>TROMSO FIDELITY</v>
          </cell>
          <cell r="Q1064" t="str">
            <v>AVG URALS 01-31 08 - AUG + SULPHUR DESCALATION + FRT DIFF</v>
          </cell>
        </row>
        <row r="1065">
          <cell r="D1065" t="str">
            <v>TROMSO RELIANCE</v>
          </cell>
          <cell r="Q1065" t="str">
            <v>AVG URALS 01-31 08 - AUG + SULPHUR DESCALATION + FRT DIFF + OT + SERV FEE</v>
          </cell>
        </row>
        <row r="1066">
          <cell r="D1066" t="str">
            <v>TRUST A</v>
          </cell>
          <cell r="Q1066" t="str">
            <v>AVG URALS 01-31 08 - AUG + SULPHUR DESCALATION + FRT DIFF + SERV FEE</v>
          </cell>
        </row>
        <row r="1067">
          <cell r="D1067" t="str">
            <v>TSUNAMI (EX. MINERVA CONCERT)</v>
          </cell>
          <cell r="Q1067" t="str">
            <v>AVG URALS 01-31 08 - AUG + SULPHUR DESCALATION + FRT DIFF LUMPSUM</v>
          </cell>
        </row>
        <row r="1068">
          <cell r="D1068" t="str">
            <v>TUGRUL S</v>
          </cell>
          <cell r="Q1068" t="str">
            <v>AVG URALS 01-31 08 - AUG + SULPHUR DESCALATION + FRT DIFF LUMPSUM + OT + SERV FEE</v>
          </cell>
        </row>
        <row r="1069">
          <cell r="D1069" t="str">
            <v>UGO DE CARLINI</v>
          </cell>
          <cell r="Q1069" t="str">
            <v>AVG URALS 01-31 08 - AUG + SULPHUR DESCALATION + FRT DIFF LUMPSUM + SERV FEE</v>
          </cell>
        </row>
        <row r="1070">
          <cell r="D1070" t="str">
            <v>UMLMA</v>
          </cell>
          <cell r="Q1070" t="str">
            <v>AVG URALS 01-31 08 - AUG + SULPHUR DESCALATION + OT + SERV FEE</v>
          </cell>
        </row>
        <row r="1071">
          <cell r="D1071" t="str">
            <v>UNICORN</v>
          </cell>
          <cell r="Q1071" t="str">
            <v>AVG URALS 01-31 08 - AUG + SULPHUR DESCALATION + SERV FEE</v>
          </cell>
        </row>
        <row r="1072">
          <cell r="D1072" t="str">
            <v>UNITED FORTITUDE</v>
          </cell>
        </row>
        <row r="1073">
          <cell r="D1073" t="str">
            <v xml:space="preserve">UNITED FORTITUDE </v>
          </cell>
          <cell r="Q1073" t="str">
            <v>AVG URALS 01-30 09 - SEP + SULPHUR DESCALATION - FRT DIFFERENTIAL OF 0.06 + SERV FEE</v>
          </cell>
        </row>
        <row r="1074">
          <cell r="D1074" t="str">
            <v>UNITED HONOR</v>
          </cell>
          <cell r="Q1074" t="str">
            <v>AVG URALS 01-30 09 - SEP</v>
          </cell>
        </row>
        <row r="1075">
          <cell r="D1075" t="str">
            <v>UNLU 5</v>
          </cell>
          <cell r="Q1075" t="str">
            <v>AVG URALS 01-30 09 - SEP</v>
          </cell>
        </row>
        <row r="1076">
          <cell r="D1076" t="str">
            <v>URAI</v>
          </cell>
          <cell r="Q1076" t="str">
            <v>AVG URALS 01-30 09 - SEP - FRT DIFFERENTIAL OF 0.06</v>
          </cell>
        </row>
        <row r="1077">
          <cell r="D1077" t="str">
            <v>VALBRENTA</v>
          </cell>
          <cell r="Q1077" t="str">
            <v>AVG URALS 01-30 09 - SEP - FRT DIFFERENTIAL OF 0.06</v>
          </cell>
        </row>
        <row r="1078">
          <cell r="D1078" t="str">
            <v>VALBRENTA</v>
          </cell>
          <cell r="Q1078" t="str">
            <v>AVG URALS 01-30 09 - SEP - FRT DIFFERENTIAL OF 0.06 +  SERV FEE</v>
          </cell>
        </row>
        <row r="1079">
          <cell r="D1079" t="str">
            <v>VALBRUNA</v>
          </cell>
          <cell r="Q1079" t="str">
            <v>AVG URALS 01-30 09 - SEP - FRT DIFFERENTIAL OF 0.06 +  SERV FEE</v>
          </cell>
        </row>
        <row r="1080">
          <cell r="D1080" t="str">
            <v>VALCONCA</v>
          </cell>
          <cell r="Q1080" t="str">
            <v>AVG URALS 01-30 09 - SEP - FRT DIFFERENTIAL OF 0.06 + OT + SERV FEE</v>
          </cell>
        </row>
        <row r="1081">
          <cell r="D1081" t="str">
            <v>VALDAOSTA</v>
          </cell>
          <cell r="Q1081" t="str">
            <v>AVG URALS 01-30 09 - SEP - FRT DIFFERENTIAL OF 0.06 + OT + SERV FEE</v>
          </cell>
        </row>
        <row r="1082">
          <cell r="D1082" t="str">
            <v>VALDARNO</v>
          </cell>
          <cell r="Q1082" t="str">
            <v>AVG URALS 01-30 09 - SEP +  FRT LUMPSUM + OT + SERV FEE</v>
          </cell>
        </row>
        <row r="1083">
          <cell r="D1083" t="str">
            <v>VALFOGLIA</v>
          </cell>
          <cell r="Q1083" t="str">
            <v>AVG URALS 01-30 09 - SEP +  FRT LUMPSUM + OT + SERV FEE</v>
          </cell>
        </row>
        <row r="1084">
          <cell r="D1084" t="str">
            <v>VALLE DI ANDALUSIA</v>
          </cell>
          <cell r="Q1084" t="str">
            <v>AVG URALS 01-30 09 - SEP +  FRT LUMPSUM + SERV FEE</v>
          </cell>
        </row>
        <row r="1085">
          <cell r="D1085" t="str">
            <v>VALLE DI ARAGONA</v>
          </cell>
          <cell r="Q1085" t="str">
            <v>AVG URALS 01-30 09 - SEP +  FRT LUMPSUM + SERV FEE</v>
          </cell>
        </row>
        <row r="1086">
          <cell r="D1086" t="str">
            <v>VALLE DI CASTIGLIA</v>
          </cell>
          <cell r="Q1086" t="str">
            <v>AVG URALS 01-30 09 - SEP + FRT</v>
          </cell>
        </row>
        <row r="1087">
          <cell r="D1087" t="str">
            <v>VALLE DI NAVARRA</v>
          </cell>
          <cell r="Q1087" t="str">
            <v>AVG URALS 01-30 09 - SEP + FRT</v>
          </cell>
        </row>
        <row r="1088">
          <cell r="D1088" t="str">
            <v>VALLE DI NERVION</v>
          </cell>
          <cell r="Q1088" t="str">
            <v>AVG URALS 01-30 09 - SEP + FRT + OT + SERV FEE</v>
          </cell>
        </row>
        <row r="1089">
          <cell r="D1089" t="str">
            <v>VALLE DI SIVIGLIA</v>
          </cell>
          <cell r="Q1089" t="str">
            <v>AVG URALS 01-30 09 - SEP + FRT + OT + SERV FEE</v>
          </cell>
        </row>
        <row r="1090">
          <cell r="D1090" t="str">
            <v>VALLEBIANCA</v>
          </cell>
          <cell r="Q1090" t="str">
            <v>AVG URALS 01-30 09 - SEP + FRT + SERV FEE</v>
          </cell>
        </row>
        <row r="1091">
          <cell r="D1091" t="str">
            <v>VALLERMOSA</v>
          </cell>
          <cell r="Q1091" t="str">
            <v>AVG URALS 01-30 09 - SEP + FRT + SERV FEE</v>
          </cell>
        </row>
        <row r="1092">
          <cell r="D1092" t="str">
            <v>VALLESINA</v>
          </cell>
          <cell r="Q1092" t="str">
            <v>AVG URALS 01-30 09 - SEP + FRT DIFF</v>
          </cell>
        </row>
        <row r="1093">
          <cell r="D1093" t="str">
            <v>VALLOMBROSA</v>
          </cell>
          <cell r="Q1093" t="str">
            <v>AVG URALS 01-30 09 - SEP + FRT DIFF</v>
          </cell>
        </row>
        <row r="1094">
          <cell r="D1094" t="str">
            <v>VALPADANA</v>
          </cell>
          <cell r="Q1094" t="str">
            <v>AVG URALS 01-30 09 - SEP + FRT DIFF + OT + SERV FEE</v>
          </cell>
        </row>
        <row r="1095">
          <cell r="D1095" t="str">
            <v>VALTAMED</v>
          </cell>
          <cell r="Q1095" t="str">
            <v>AVG URALS 01-30 09 - SEP + FRT DIFF + OT + SERV FEE</v>
          </cell>
        </row>
        <row r="1096">
          <cell r="D1096" t="str">
            <v>VALUE</v>
          </cell>
          <cell r="Q1096" t="str">
            <v>AVG URALS 01-30 09 - SEP + FRT DIFF + SERV FEE</v>
          </cell>
        </row>
        <row r="1097">
          <cell r="D1097" t="str">
            <v>VALVERDE</v>
          </cell>
          <cell r="Q1097" t="str">
            <v>AVG URALS 01-30 09 - SEP + FRT DIFF + SERV FEE</v>
          </cell>
        </row>
        <row r="1098">
          <cell r="D1098" t="str">
            <v>VANGUARD</v>
          </cell>
          <cell r="Q1098" t="str">
            <v>AVG URALS 01-30 09 - SEP + FRT DIFF LUMPSUM</v>
          </cell>
        </row>
        <row r="1099">
          <cell r="D1099" t="str">
            <v>VARKAN EGE</v>
          </cell>
          <cell r="Q1099" t="str">
            <v>AVG URALS 01-30 09 - SEP + FRT DIFF LUMPSUM</v>
          </cell>
        </row>
        <row r="1100">
          <cell r="D1100" t="str">
            <v>VELIMIR SKORKPIK</v>
          </cell>
          <cell r="Q1100" t="str">
            <v>AVG URALS 01-30 09 - SEP + FRT DIFF LUMPSUM + OT + SERV FEE</v>
          </cell>
        </row>
        <row r="1101">
          <cell r="D1101" t="str">
            <v>VENUS G</v>
          </cell>
          <cell r="Q1101" t="str">
            <v>AVG URALS 01-30 09 - SEP + FRT DIFF LUMPSUM + OT + SERV FEE</v>
          </cell>
        </row>
        <row r="1102">
          <cell r="D1102" t="str">
            <v>VICTORIA SPIRIT</v>
          </cell>
          <cell r="Q1102" t="str">
            <v>AVG URALS 01-30 09 - SEP + FRT DIFF LUMPSUM + SERV FEE</v>
          </cell>
        </row>
        <row r="1103">
          <cell r="D1103" t="str">
            <v>VINGA</v>
          </cell>
          <cell r="Q1103" t="str">
            <v>AVG URALS 01-30 09 - SEP + FRT DIFF LUMPSUM + SERV FEE</v>
          </cell>
        </row>
        <row r="1104">
          <cell r="D1104" t="str">
            <v>VITORIA</v>
          </cell>
          <cell r="Q1104" t="str">
            <v>AVG URALS 01-30 09 - SEP + OSP 01-30 09 - SEP</v>
          </cell>
        </row>
        <row r="1105">
          <cell r="D1105" t="str">
            <v>VLADIMIR KOKKINAKE</v>
          </cell>
          <cell r="Q1105" t="str">
            <v>AVG URALS 01-30 09 - SEP + OSP 01-30 09 - SEP</v>
          </cell>
        </row>
        <row r="1106">
          <cell r="D1106" t="str">
            <v>VOYAGER</v>
          </cell>
          <cell r="Q1106" t="str">
            <v>AVG URALS 01-30 09 - SEP + OSP 01-30 09 - SEP +  FRT LUMPSUM + OT + SERV FEE</v>
          </cell>
        </row>
        <row r="1107">
          <cell r="D1107" t="str">
            <v>VUKOVAR</v>
          </cell>
          <cell r="Q1107" t="str">
            <v>AVG URALS 01-30 09 - SEP + OSP 01-30 09 - SEP +  FRT LUMPSUM + SERV FEE</v>
          </cell>
        </row>
        <row r="1108">
          <cell r="D1108" t="str">
            <v>WESTA</v>
          </cell>
          <cell r="Q1108" t="str">
            <v>AVG URALS 01-30 09 - SEP + OSP 01-30 09 - SEP + FRT</v>
          </cell>
        </row>
        <row r="1109">
          <cell r="D1109" t="str">
            <v>WILHELM SCHULTE</v>
          </cell>
          <cell r="Q1109" t="str">
            <v>AVG URALS 01-30 09 - SEP + OSP 01-30 09 - SEP + FRT + OT + SERV FEE</v>
          </cell>
        </row>
        <row r="1110">
          <cell r="D1110" t="str">
            <v>WILMINGTON</v>
          </cell>
          <cell r="Q1110" t="str">
            <v>AVG URALS 01-30 09 - SEP + OSP 01-30 09 - SEP + FRT + SERV FEE</v>
          </cell>
        </row>
        <row r="1111">
          <cell r="D1111" t="str">
            <v>WINDSOR</v>
          </cell>
          <cell r="Q1111" t="str">
            <v>AVG URALS 01-30 09 - SEP + OSP 01-30 09 - SEP + FRT DIFF</v>
          </cell>
        </row>
        <row r="1112">
          <cell r="D1112" t="str">
            <v>WORLD PROCESS</v>
          </cell>
          <cell r="Q1112" t="str">
            <v>AVG URALS 01-30 09 - SEP + OSP 01-30 09 - SEP + FRT DIFF + OT + SERV FEE</v>
          </cell>
        </row>
        <row r="1113">
          <cell r="D1113" t="str">
            <v>WORLD PRODIGY</v>
          </cell>
          <cell r="Q1113" t="str">
            <v>AVG URALS 01-30 09 - SEP + OSP 01-30 09 - SEP + FRT DIFF + SERV FEE</v>
          </cell>
        </row>
        <row r="1114">
          <cell r="D1114" t="str">
            <v>WORLD PROPHET</v>
          </cell>
          <cell r="Q1114" t="str">
            <v>AVG URALS 01-30 09 - SEP + OSP 01-30 09 - SEP + FRT DIFF LUMPSUM</v>
          </cell>
        </row>
        <row r="1115">
          <cell r="D1115" t="str">
            <v>YANNIS M</v>
          </cell>
          <cell r="Q1115" t="str">
            <v>AVG URALS 01-30 09 - SEP + OSP 01-30 09 - SEP + FRT DIFF LUMPSUM + OT + SERV FEE</v>
          </cell>
        </row>
        <row r="1116">
          <cell r="D1116" t="str">
            <v>YANNIS P</v>
          </cell>
          <cell r="Q1116" t="str">
            <v>AVG URALS 01-30 09 - SEP + OSP 01-30 09 - SEP + FRT DIFF LUMPSUM + SERV FEE</v>
          </cell>
        </row>
        <row r="1117">
          <cell r="D1117" t="str">
            <v>YASA GOLDEN BOSPHORUS</v>
          </cell>
          <cell r="Q1117" t="str">
            <v>AVG URALS 01-30 09 - SEP + OSP 01-30 09 - SEP + OT + SERV FEE</v>
          </cell>
        </row>
        <row r="1118">
          <cell r="D1118" t="str">
            <v>YASA SOUTHERN CROSS</v>
          </cell>
          <cell r="Q1118" t="str">
            <v>AVG URALS 01-30 09 - SEP + OSP 01-30 09 - SEP + SERV FEE</v>
          </cell>
        </row>
        <row r="1119">
          <cell r="D1119" t="str">
            <v>YM UPWARD</v>
          </cell>
          <cell r="Q1119" t="str">
            <v>AVG URALS 01-30 09 - SEP + OT + SERV FEE</v>
          </cell>
        </row>
        <row r="1120">
          <cell r="D1120" t="str">
            <v>YM UTOPIA</v>
          </cell>
          <cell r="Q1120" t="str">
            <v>AVG URALS 01-30 09 - SEP + OT + SERV FEE</v>
          </cell>
        </row>
        <row r="1121">
          <cell r="D1121" t="str">
            <v>ZAGARA</v>
          </cell>
          <cell r="Q1121" t="str">
            <v>AVG URALS 01-30 09 - SEP + SERV FEE</v>
          </cell>
        </row>
        <row r="1122">
          <cell r="D1122" t="str">
            <v>ZAKS DIKLO</v>
          </cell>
          <cell r="Q1122" t="str">
            <v>AVG URALS 01-30 09 - SEP + SERV FEE</v>
          </cell>
        </row>
        <row r="1123">
          <cell r="D1123" t="str">
            <v>ZEFIREA</v>
          </cell>
          <cell r="Q1123" t="str">
            <v>AVG URALS 01-30 09 - SEP + SULPHUR DESCALATION</v>
          </cell>
        </row>
        <row r="1124">
          <cell r="D1124" t="str">
            <v>ZOJA I</v>
          </cell>
          <cell r="Q1124" t="str">
            <v>AVG URALS 01-30 09 - SEP + SULPHUR DESCALATION</v>
          </cell>
        </row>
        <row r="1125">
          <cell r="D1125" t="str">
            <v>ZOUZOU N</v>
          </cell>
          <cell r="Q1125" t="str">
            <v>AVG URALS 01-30 09 - SEP + SULPHUR DESCALATION - FRT DIFFERENTIAL OF 0.06</v>
          </cell>
        </row>
        <row r="1126">
          <cell r="D1126" t="str">
            <v>ZRINSKI</v>
          </cell>
          <cell r="Q1126" t="str">
            <v>AVG URALS 01-30 09 - SEP + SULPHUR DESCALATION - FRT DIFFERENTIAL OF 0.06</v>
          </cell>
        </row>
        <row r="1127">
          <cell r="D1127" t="b">
            <v>1</v>
          </cell>
          <cell r="Q1127" t="str">
            <v>AVG URALS 01-30 09 - SEP + SULPHUR DESCALATION - FRT DIFFERENTIAL OF 0.06 + OT + SERV FEE</v>
          </cell>
        </row>
        <row r="1128">
          <cell r="Q1128" t="str">
            <v>AVG URALS 01-30 09 - SEP + SULPHUR DESCALATION +  FRT LUMPSUM + OT + SERV FEE</v>
          </cell>
        </row>
        <row r="1129">
          <cell r="Q1129" t="str">
            <v>AVG URALS 01-30 09 - SEP + SULPHUR DESCALATION +  FRT LUMPSUM + SERV FEE</v>
          </cell>
        </row>
        <row r="1130">
          <cell r="Q1130" t="str">
            <v>AVG URALS 01-30 09 - SEP + SULPHUR DESCALATION +  FRT LUMPSUM + SERV FEE</v>
          </cell>
        </row>
        <row r="1131">
          <cell r="Q1131" t="str">
            <v>AVG URALS 01-30 09 - SEP + SULPHUR DESCALATION + FRT</v>
          </cell>
        </row>
        <row r="1132">
          <cell r="Q1132" t="str">
            <v>AVG URALS 01-30 09 - SEP + SULPHUR DESCALATION + FRT</v>
          </cell>
        </row>
        <row r="1133">
          <cell r="Q1133" t="str">
            <v>AVG URALS 01-30 09 - SEP + SULPHUR DESCALATION + FRT + OT + SERV FEE</v>
          </cell>
        </row>
        <row r="1134">
          <cell r="Q1134" t="str">
            <v>AVG URALS 01-30 09 - SEP + SULPHUR DESCALATION + FRT + OT + SERV FEE</v>
          </cell>
        </row>
        <row r="1135">
          <cell r="Q1135" t="str">
            <v>AVG URALS 01-30 09 - SEP + SULPHUR DESCALATION + FRT + SERV FEE</v>
          </cell>
        </row>
        <row r="1136">
          <cell r="Q1136" t="str">
            <v>AVG URALS 01-30 09 - SEP + SULPHUR DESCALATION + FRT + SERV FEE</v>
          </cell>
        </row>
        <row r="1137">
          <cell r="Q1137" t="str">
            <v>AVG URALS 01-30 09 - SEP + SULPHUR DESCALATION + FRT DIFF</v>
          </cell>
        </row>
        <row r="1138">
          <cell r="Q1138" t="str">
            <v>AVG URALS 01-30 09 - SEP + SULPHUR DESCALATION + FRT DIFF</v>
          </cell>
        </row>
        <row r="1139">
          <cell r="Q1139" t="str">
            <v>AVG URALS 01-30 09 - SEP + SULPHUR DESCALATION + FRT DIFF + OT + SERV FEE</v>
          </cell>
        </row>
        <row r="1140">
          <cell r="Q1140" t="str">
            <v>AVG URALS 01-30 09 - SEP + SULPHUR DESCALATION + FRT DIFF + OT + SERV FEE</v>
          </cell>
        </row>
        <row r="1141">
          <cell r="Q1141" t="str">
            <v>AVG URALS 01-30 09 - SEP + SULPHUR DESCALATION + FRT DIFF + SERV FEE</v>
          </cell>
        </row>
        <row r="1142">
          <cell r="Q1142" t="str">
            <v>AVG URALS 01-30 09 - SEP + SULPHUR DESCALATION + FRT DIFF + SERV FEE</v>
          </cell>
        </row>
        <row r="1143">
          <cell r="Q1143" t="str">
            <v>AVG URALS 01-30 09 - SEP + SULPHUR DESCALATION + FRT DIFF LUMPSUM</v>
          </cell>
        </row>
        <row r="1144">
          <cell r="Q1144" t="str">
            <v>AVG URALS 01-30 09 - SEP + SULPHUR DESCALATION + FRT DIFF LUMPSUM</v>
          </cell>
        </row>
        <row r="1145">
          <cell r="Q1145" t="str">
            <v>AVG URALS 01-30 09 - SEP + SULPHUR DESCALATION + FRT DIFF LUMPSUM + OT + SERV FEE</v>
          </cell>
        </row>
        <row r="1146">
          <cell r="Q1146" t="str">
            <v>AVG URALS 01-30 09 - SEP + SULPHUR DESCALATION + FRT DIFF LUMPSUM + OT + SERV FEE</v>
          </cell>
        </row>
        <row r="1147">
          <cell r="Q1147" t="str">
            <v>AVG URALS 01-30 09 - SEP + SULPHUR DESCALATION + FRT DIFF LUMPSUM + SERV FEE</v>
          </cell>
        </row>
        <row r="1148">
          <cell r="Q1148" t="str">
            <v>AVG URALS 01-30 09 - SEP + SULPHUR DESCALATION + FRT DIFF LUMPSUM + SERV FEE</v>
          </cell>
        </row>
        <row r="1149">
          <cell r="Q1149" t="str">
            <v>AVG URALS 01-30 09 - SEP + SULPHUR DESCALATION + OT + SERV FEE</v>
          </cell>
        </row>
        <row r="1150">
          <cell r="Q1150" t="str">
            <v>AVG URALS 01-30 09 - SEP + SULPHUR DESCALATION + OT + SERV FEE</v>
          </cell>
        </row>
        <row r="1151">
          <cell r="Q1151" t="str">
            <v>AVG URALS 01-30 09 - SEP + SULPHUR DESCALATION + SERV FEE</v>
          </cell>
        </row>
        <row r="1152">
          <cell r="Q1152" t="str">
            <v>AVG URALS 01-30 09 - SEP + SULPHUR DESCALATION + SERV FEE</v>
          </cell>
        </row>
        <row r="1153">
          <cell r="Q1153" t="str">
            <v>AVG URALS  01-31 10 - OCT</v>
          </cell>
        </row>
        <row r="1154">
          <cell r="Q1154" t="str">
            <v>AVG URALS  01-31 10 - OCT - FRT DIFFERENTIAL OF 0.06</v>
          </cell>
        </row>
        <row r="1155">
          <cell r="Q1155" t="str">
            <v>AVG URALS  01-31 10 - OCT - FRT DIFFERENTIAL OF 0.06 +  SERV FEE</v>
          </cell>
        </row>
        <row r="1156">
          <cell r="Q1156" t="str">
            <v>AVG URALS  01-31 10 - OCT - FRT DIFFERENTIAL OF 0.06 + OT + SERV FEE</v>
          </cell>
        </row>
        <row r="1157">
          <cell r="Q1157" t="str">
            <v>AVG URALS  01-31 10 - OCT +  FRT LUMPSUM + OT + SERV FEE</v>
          </cell>
        </row>
        <row r="1158">
          <cell r="Q1158" t="str">
            <v>AVG URALS  01-31 10 - OCT +  FRT LUMPSUM + SERV FEE</v>
          </cell>
        </row>
        <row r="1159">
          <cell r="Q1159" t="str">
            <v>AVG URALS  01-31 10 - OCT + FRT</v>
          </cell>
        </row>
        <row r="1160">
          <cell r="Q1160" t="str">
            <v>AVG URALS  01-31 10 - OCT + FRT + OT + SERV FEE</v>
          </cell>
        </row>
        <row r="1161">
          <cell r="Q1161" t="str">
            <v>AVG URALS  01-31 10 - OCT + FRT + SERV FEE</v>
          </cell>
        </row>
        <row r="1162">
          <cell r="Q1162" t="str">
            <v>AVG URALS  01-31 10 - OCT + FRT DIFF</v>
          </cell>
        </row>
        <row r="1163">
          <cell r="Q1163" t="str">
            <v>AVG URALS  01-31 10 - OCT + FRT DIFF + OT + SERV FEE</v>
          </cell>
        </row>
        <row r="1164">
          <cell r="Q1164" t="str">
            <v>AVG URALS  01-31 10 - OCT + FRT DIFF + SERV FEE</v>
          </cell>
        </row>
        <row r="1165">
          <cell r="Q1165" t="str">
            <v>AVG URALS  01-31 10 - OCT + FRT DIFF LUMPSUM</v>
          </cell>
        </row>
        <row r="1166">
          <cell r="Q1166" t="str">
            <v>AVG URALS  01-31 10 - OCT + FRT DIFF LUMPSUM + OT + SERV FEE</v>
          </cell>
        </row>
        <row r="1167">
          <cell r="Q1167" t="str">
            <v>AVG URALS  01-31 10 - OCT + FRT DIFF LUMPSUM + SERV FEE</v>
          </cell>
        </row>
        <row r="1168">
          <cell r="Q1168" t="str">
            <v>AVG URALS  01-31 10 - OCT + OSP  01-31 10 - OCT</v>
          </cell>
        </row>
        <row r="1169">
          <cell r="Q1169" t="str">
            <v>AVG URALS  01-31 10 - OCT + OSP  01-31 10 - OCT +  FRT LUMPSUM + OT + SERV FEE</v>
          </cell>
        </row>
        <row r="1170">
          <cell r="Q1170" t="str">
            <v>AVG URALS  01-31 10 - OCT + OSP  01-31 10 - OCT +  FRT LUMPSUM + SERV FEE</v>
          </cell>
        </row>
        <row r="1171">
          <cell r="Q1171" t="str">
            <v>AVG URALS  01-31 10 - OCT + OSP  01-31 10 - OCT + FRT</v>
          </cell>
        </row>
        <row r="1172">
          <cell r="Q1172" t="str">
            <v>AVG URALS  01-31 10 - OCT + OSP  01-31 10 - OCT + FRT + OT + SERV FEE</v>
          </cell>
        </row>
        <row r="1173">
          <cell r="Q1173" t="str">
            <v>AVG URALS  01-31 10 - OCT + OSP  01-31 10 - OCT + FRT + SERV FEE</v>
          </cell>
        </row>
        <row r="1174">
          <cell r="Q1174" t="str">
            <v>AVG URALS  01-31 10 - OCT + OSP  01-31 10 - OCT + FRT DIFF</v>
          </cell>
        </row>
        <row r="1175">
          <cell r="Q1175" t="str">
            <v>AVG URALS  01-31 10 - OCT + OSP  01-31 10 - OCT + FRT DIFF + OT + SERV FEE</v>
          </cell>
        </row>
        <row r="1176">
          <cell r="Q1176" t="str">
            <v>AVG URALS  01-31 10 - OCT + OSP  01-31 10 - OCT + FRT DIFF + SERV FEE</v>
          </cell>
        </row>
        <row r="1177">
          <cell r="Q1177" t="str">
            <v>AVG URALS  01-31 10 - OCT + OSP  01-31 10 - OCT + FRT DIFF LUMPSUM</v>
          </cell>
        </row>
        <row r="1178">
          <cell r="Q1178" t="str">
            <v>AVG URALS  01-31 10 - OCT + OSP  01-31 10 - OCT + FRT DIFF LUMPSUM + OT + SERV FEE</v>
          </cell>
        </row>
        <row r="1179">
          <cell r="Q1179" t="str">
            <v>AVG URALS  01-31 10 - OCT + OSP  01-31 10 - OCT + FRT DIFF LUMPSUM + SERV FEE</v>
          </cell>
        </row>
        <row r="1180">
          <cell r="Q1180" t="str">
            <v>AVG URALS  01-31 10 - OCT + OSP  01-31 10 - OCT + OT + SERV FEE</v>
          </cell>
        </row>
        <row r="1181">
          <cell r="Q1181" t="str">
            <v>AVG URALS  01-31 10 - OCT + OSP  01-31 10 - OCT + SERV FEE</v>
          </cell>
        </row>
        <row r="1182">
          <cell r="Q1182" t="str">
            <v>AVG URALS  01-31 10 - OCT + OT + SERV FEE</v>
          </cell>
        </row>
        <row r="1183">
          <cell r="Q1183" t="str">
            <v>AVG URALS  01-31 10 - OCT + OT + SERV FEE</v>
          </cell>
        </row>
        <row r="1184">
          <cell r="Q1184" t="str">
            <v>AVG URALS  01-31 10 - OCT + SERV FEE</v>
          </cell>
        </row>
        <row r="1185">
          <cell r="Q1185" t="str">
            <v>AVG URALS  01-31 10 - OCT + SERV FEE</v>
          </cell>
        </row>
        <row r="1186">
          <cell r="Q1186" t="str">
            <v>AVG URALS  01-31 10 - OCT + SULPHUR DESCALATION</v>
          </cell>
        </row>
        <row r="1187">
          <cell r="Q1187" t="str">
            <v>AVG URALS  01-31 10 - OCT + SULPHUR DESCALATION</v>
          </cell>
        </row>
        <row r="1188">
          <cell r="Q1188" t="str">
            <v>AVG URALS  01-31 10 - OCT + SULPHUR DESCALATION - FRT DIFFERENTIAL OF 0.06</v>
          </cell>
        </row>
        <row r="1189">
          <cell r="Q1189" t="str">
            <v>AVG URALS  01-31 10 - OCT + SULPHUR DESCALATION - FRT DIFFERENTIAL OF 0.06</v>
          </cell>
        </row>
        <row r="1190">
          <cell r="Q1190" t="str">
            <v>AVG URALS  01-31 10 - OCT + SULPHUR DESCALATION - FRT DIFFERENTIAL OF 0.06 + OT + SERV FEE</v>
          </cell>
        </row>
        <row r="1191">
          <cell r="Q1191" t="str">
            <v>AVG URALS  01-31 10 - OCT + SULPHUR DESCALATION - FRT DIFFERENTIAL OF 0.06 + OT + SERV FEE</v>
          </cell>
        </row>
        <row r="1192">
          <cell r="Q1192" t="str">
            <v>AVG URALS  01-31 10 - OCT + SULPHUR DESCALATION - FRT DIFFERENTIAL OF 0.06 + SERV FEE</v>
          </cell>
        </row>
        <row r="1193">
          <cell r="Q1193" t="str">
            <v>AVG URALS  01-31 10 - OCT + SULPHUR DESCALATION - FRT DIFFERENTIAL OF 0.06 + SERV FEE</v>
          </cell>
        </row>
        <row r="1194">
          <cell r="Q1194" t="str">
            <v>AVG URALS  01-31 10 - OCT + SULPHUR DESCALATION +  FRT LUMPSUM + OT + SERV FEE</v>
          </cell>
        </row>
        <row r="1195">
          <cell r="Q1195" t="str">
            <v>AVG URALS  01-31 10 - OCT + SULPHUR DESCALATION +  FRT LUMPSUM + OT + SERV FEE</v>
          </cell>
        </row>
        <row r="1196">
          <cell r="Q1196" t="str">
            <v>AVG URALS  01-31 10 - OCT + SULPHUR DESCALATION +  FRT LUMPSUM + SERV FEE</v>
          </cell>
        </row>
        <row r="1197">
          <cell r="Q1197" t="str">
            <v>AVG URALS  01-31 10 - OCT + SULPHUR DESCALATION +  FRT LUMPSUM + SERV FEE</v>
          </cell>
        </row>
        <row r="1198">
          <cell r="Q1198" t="str">
            <v>AVG URALS  01-31 10 - OCT + SULPHUR DESCALATION + FRT</v>
          </cell>
        </row>
        <row r="1199">
          <cell r="Q1199" t="str">
            <v>AVG URALS  01-31 10 - OCT + SULPHUR DESCALATION + FRT</v>
          </cell>
        </row>
        <row r="1200">
          <cell r="Q1200" t="str">
            <v>AVG URALS  01-31 10 - OCT + SULPHUR DESCALATION + FRT + OT + SERV FEE</v>
          </cell>
        </row>
        <row r="1201">
          <cell r="Q1201" t="str">
            <v>AVG URALS  01-31 10 - OCT + SULPHUR DESCALATION + FRT + OT + SERV FEE</v>
          </cell>
        </row>
        <row r="1202">
          <cell r="Q1202" t="str">
            <v>AVG URALS  01-31 10 - OCT + SULPHUR DESCALATION + FRT + SERV FEE</v>
          </cell>
        </row>
        <row r="1203">
          <cell r="Q1203" t="str">
            <v>AVG URALS  01-31 10 - OCT + SULPHUR DESCALATION + FRT + SERV FEE</v>
          </cell>
        </row>
        <row r="1204">
          <cell r="Q1204" t="str">
            <v>AVG URALS  01-31 10 - OCT + SULPHUR DESCALATION + FRT DIFF</v>
          </cell>
        </row>
        <row r="1205">
          <cell r="Q1205" t="str">
            <v>AVG URALS  01-31 10 - OCT + SULPHUR DESCALATION + FRT DIFF</v>
          </cell>
        </row>
        <row r="1206">
          <cell r="Q1206" t="str">
            <v>AVG URALS  01-31 10 - OCT + SULPHUR DESCALATION + FRT DIFF + OT + SERV FEE</v>
          </cell>
        </row>
        <row r="1207">
          <cell r="Q1207" t="str">
            <v>AVG URALS  01-31 10 - OCT + SULPHUR DESCALATION + FRT DIFF + OT + SERV FEE</v>
          </cell>
        </row>
        <row r="1208">
          <cell r="Q1208" t="str">
            <v>AVG URALS  01-31 10 - OCT + SULPHUR DESCALATION + FRT DIFF + SERV FEE</v>
          </cell>
        </row>
        <row r="1209">
          <cell r="Q1209" t="str">
            <v>AVG URALS  01-31 10 - OCT + SULPHUR DESCALATION + FRT DIFF + SERV FEE</v>
          </cell>
        </row>
        <row r="1210">
          <cell r="Q1210" t="str">
            <v>AVG URALS  01-31 10 - OCT + SULPHUR DESCALATION + FRT DIFF LUMPSUM</v>
          </cell>
        </row>
        <row r="1211">
          <cell r="Q1211" t="str">
            <v>AVG URALS  01-31 10 - OCT + SULPHUR DESCALATION + FRT DIFF LUMPSUM</v>
          </cell>
        </row>
        <row r="1212">
          <cell r="Q1212" t="str">
            <v>AVG URALS  01-31 10 - OCT + SULPHUR DESCALATION + FRT DIFF LUMPSUM + OT + SERV FEE</v>
          </cell>
        </row>
        <row r="1213">
          <cell r="Q1213" t="str">
            <v>AVG URALS  01-31 10 - OCT + SULPHUR DESCALATION + FRT DIFF LUMPSUM + OT + SERV FEE</v>
          </cell>
        </row>
        <row r="1214">
          <cell r="Q1214" t="str">
            <v>AVG URALS  01-31 10 - OCT + SULPHUR DESCALATION + FRT DIFF LUMPSUM + SERV FEE</v>
          </cell>
        </row>
        <row r="1215">
          <cell r="Q1215" t="str">
            <v>AVG URALS  01-31 10 - OCT + SULPHUR DESCALATION + FRT DIFF LUMPSUM + SERV FEE</v>
          </cell>
        </row>
        <row r="1216">
          <cell r="Q1216" t="str">
            <v>AVG URALS  01-31 10 - OCT + SULPHUR DESCALATION + OT + SERV FEE</v>
          </cell>
        </row>
        <row r="1217">
          <cell r="Q1217" t="str">
            <v>AVG URALS  01-31 10 - OCT + SULPHUR DESCALATION + OT + SERV FEE</v>
          </cell>
        </row>
        <row r="1218">
          <cell r="Q1218" t="str">
            <v>AVG URALS  01-31 10 - OCT + SULPHUR DESCALATION + SERV FEE</v>
          </cell>
        </row>
        <row r="1219">
          <cell r="Q1219" t="str">
            <v>AVG URALS  01-31 10 - OCT + SULPHUR DESCALATION + SERV FEE</v>
          </cell>
        </row>
        <row r="1220">
          <cell r="Q1220" t="str">
            <v>AVG URALS  01-30 11 - NOV</v>
          </cell>
        </row>
        <row r="1221">
          <cell r="Q1221" t="str">
            <v>AVG URALS  01-30 11 - NOV - FRT DIFFERENTIAL OF 0.06</v>
          </cell>
        </row>
        <row r="1222">
          <cell r="Q1222" t="str">
            <v>AVG URALS  01-30 11 - NOV - FRT DIFFERENTIAL OF 0.06 +  SERV FEE</v>
          </cell>
        </row>
        <row r="1223">
          <cell r="Q1223" t="str">
            <v>AVG URALS  01-30 11 - NOV - FRT DIFFERENTIAL OF 0.06 + OT + SERV FEE</v>
          </cell>
        </row>
        <row r="1224">
          <cell r="Q1224" t="str">
            <v>AVG URALS  01-30 11 - NOV +  FRT LUMPSUM + OT + SERV FEE</v>
          </cell>
        </row>
        <row r="1225">
          <cell r="Q1225" t="str">
            <v>AVG URALS  01-30 11 - NOV +  FRT LUMPSUM + SERV FEE</v>
          </cell>
        </row>
        <row r="1226">
          <cell r="Q1226" t="str">
            <v>AVG URALS  01-30 11 - NOV + FRT</v>
          </cell>
        </row>
        <row r="1227">
          <cell r="Q1227" t="str">
            <v>AVG URALS  01-30 11 - NOV + FRT + OT + SERV FEE</v>
          </cell>
        </row>
        <row r="1228">
          <cell r="Q1228" t="str">
            <v>AVG URALS  01-30 11 - NOV + FRT + SERV FEE</v>
          </cell>
        </row>
        <row r="1229">
          <cell r="Q1229" t="str">
            <v>AVG URALS  01-30 11 - NOV + FRT DIFF</v>
          </cell>
        </row>
        <row r="1230">
          <cell r="Q1230" t="str">
            <v>AVG URALS  01-30 11 - NOV + FRT DIFF + OT + SERV FEE</v>
          </cell>
        </row>
        <row r="1231">
          <cell r="Q1231" t="str">
            <v>AVG URALS  01-30 11 - NOV + FRT DIFF + SERV FEE</v>
          </cell>
        </row>
        <row r="1232">
          <cell r="Q1232" t="str">
            <v>AVG URALS  01-30 11 - NOV + FRT DIFF LUMPSUM</v>
          </cell>
        </row>
        <row r="1233">
          <cell r="Q1233" t="str">
            <v>AVG URALS  01-30 11 - NOV + FRT DIFF LUMPSUM + OT + SERV FEE</v>
          </cell>
        </row>
        <row r="1234">
          <cell r="Q1234" t="str">
            <v>AVG URALS  01-30 11 - NOV + FRT DIFF LUMPSUM + SERV FEE</v>
          </cell>
        </row>
        <row r="1235">
          <cell r="Q1235" t="str">
            <v>AVG URALS  01-30 11 - NOV + OSP  01-30 11 - NOV</v>
          </cell>
        </row>
        <row r="1236">
          <cell r="Q1236" t="str">
            <v>AVG URALS  01-30 11 - NOV + OSP  01-30 11 - NOV +  FRT LUMPSUM + OT + SERV FEE</v>
          </cell>
        </row>
        <row r="1237">
          <cell r="Q1237" t="str">
            <v>AVG URALS  01-30 11 - NOV + OSP  01-30 11 - NOV +  FRT LUMPSUM + SERV FEE</v>
          </cell>
        </row>
        <row r="1238">
          <cell r="Q1238" t="str">
            <v>AVG URALS  01-30 11 - NOV + OSP  01-30 11 - NOV + FRT</v>
          </cell>
        </row>
        <row r="1239">
          <cell r="Q1239" t="str">
            <v>AVG URALS  01-30 11 - NOV + OSP  01-30 11 - NOV + FRT + OT + SERV FEE</v>
          </cell>
        </row>
        <row r="1240">
          <cell r="Q1240" t="str">
            <v>AVG URALS  01-30 11 - NOV + OSP  01-30 11 - NOV + FRT + SERV FEE</v>
          </cell>
        </row>
        <row r="1241">
          <cell r="Q1241" t="str">
            <v>AVG URALS  01-30 11 - NOV + OSP  01-30 11 - NOV + FRT DIFF</v>
          </cell>
        </row>
        <row r="1242">
          <cell r="Q1242" t="str">
            <v>AVG URALS  01-30 11 - NOV + OSP  01-30 11 - NOV + FRT DIFF + OT + SERV FEE</v>
          </cell>
        </row>
        <row r="1243">
          <cell r="Q1243" t="str">
            <v>AVG URALS  01-30 11 - NOV + OSP  01-30 11 - NOV + FRT DIFF + SERV FEE</v>
          </cell>
        </row>
        <row r="1244">
          <cell r="Q1244" t="str">
            <v>AVG URALS  01-30 11 - NOV + OSP  01-30 11 - NOV + FRT DIFF LUMPSUM</v>
          </cell>
        </row>
        <row r="1245">
          <cell r="Q1245" t="str">
            <v>AVG URALS  01-30 11 - NOV + OSP  01-30 11 - NOV + FRT DIFF LUMPSUM + OT + SERV FEE</v>
          </cell>
        </row>
        <row r="1246">
          <cell r="Q1246" t="str">
            <v>AVG URALS  01-30 11 - NOV + OSP  01-30 11 - NOV + FRT DIFF LUMPSUM + SERV FEE</v>
          </cell>
        </row>
        <row r="1247">
          <cell r="Q1247" t="str">
            <v>AVG URALS  01-30 11 - NOV + OSP  01-30 11 - NOV + OT + SERV FEE</v>
          </cell>
        </row>
        <row r="1248">
          <cell r="Q1248" t="str">
            <v>AVG URALS  01-30 11 - NOV + OSP  01-30 11 - NOV + SERV FEE</v>
          </cell>
        </row>
        <row r="1249">
          <cell r="Q1249" t="str">
            <v>AVG URALS  01-30 11 - NOV + OT + SERV FEE</v>
          </cell>
        </row>
        <row r="1250">
          <cell r="Q1250" t="str">
            <v>AVG URALS  01-30 11 - NOV + SERV FEE</v>
          </cell>
        </row>
        <row r="1251">
          <cell r="Q1251" t="str">
            <v>AVG URALS  01-30 11 - NOV + SULPHUR DESCALATION</v>
          </cell>
        </row>
        <row r="1252">
          <cell r="Q1252" t="str">
            <v>AVG URALS  01-30 11 - NOV + SULPHUR DESCALATION - FRT DIFFERENTIAL OF 0.06</v>
          </cell>
        </row>
        <row r="1253">
          <cell r="Q1253" t="str">
            <v>AVG URALS  01-30 11 - NOV + SULPHUR DESCALATION - FRT DIFFERENTIAL OF 0.06 + OT + SERV FEE</v>
          </cell>
        </row>
        <row r="1254">
          <cell r="Q1254" t="str">
            <v>AVG URALS  01-30 11 - NOV + SULPHUR DESCALATION - FRT DIFFERENTIAL OF 0.06 + SERV FEE</v>
          </cell>
        </row>
        <row r="1255">
          <cell r="Q1255" t="str">
            <v>AVG URALS  01-30 11 - NOV + SULPHUR DESCALATION +  FRT LUMPSUM + OT + SERV FEE</v>
          </cell>
        </row>
        <row r="1256">
          <cell r="Q1256" t="str">
            <v>AVG URALS  01-30 11 - NOV + SULPHUR DESCALATION +  FRT LUMPSUM + SERV FEE</v>
          </cell>
        </row>
        <row r="1257">
          <cell r="Q1257" t="str">
            <v>AVG URALS  01-30 11 - NOV + SULPHUR DESCALATION + FRT</v>
          </cell>
        </row>
        <row r="1258">
          <cell r="Q1258" t="str">
            <v>AVG URALS  01-30 11 - NOV + SULPHUR DESCALATION + FRT + OT + SERV FEE</v>
          </cell>
        </row>
        <row r="1259">
          <cell r="Q1259" t="str">
            <v>AVG URALS  01-30 11 - NOV + SULPHUR DESCALATION + FRT + SERV FEE</v>
          </cell>
        </row>
        <row r="1260">
          <cell r="Q1260" t="str">
            <v>AVG URALS  01-30 11 - NOV + SULPHUR DESCALATION + FRT DIFF</v>
          </cell>
        </row>
        <row r="1261">
          <cell r="Q1261" t="str">
            <v>AVG URALS  01-30 11 - NOV + SULPHUR DESCALATION + FRT DIFF + OT + SERV FEE</v>
          </cell>
        </row>
        <row r="1262">
          <cell r="Q1262" t="str">
            <v>AVG URALS  01-30 11 - NOV + SULPHUR DESCALATION + FRT DIFF + SERV FEE</v>
          </cell>
        </row>
        <row r="1263">
          <cell r="Q1263" t="str">
            <v>AVG URALS  01-30 11 - NOV + SULPHUR DESCALATION + FRT DIFF LUMPSUM</v>
          </cell>
        </row>
        <row r="1264">
          <cell r="Q1264" t="str">
            <v>AVG URALS  01-30 11 - NOV + SULPHUR DESCALATION + FRT DIFF LUMPSUM + OT + SERV FEE</v>
          </cell>
        </row>
        <row r="1265">
          <cell r="Q1265" t="str">
            <v>AVG URALS  01-30 11 - NOV + SULPHUR DESCALATION + FRT DIFF LUMPSUM + SERV FEE</v>
          </cell>
        </row>
        <row r="1266">
          <cell r="Q1266" t="str">
            <v>AVG URALS  01-30 11 - NOV + SULPHUR DESCALATION + OT + SERV FEE</v>
          </cell>
        </row>
        <row r="1267">
          <cell r="Q1267" t="str">
            <v>AVG URALS  01-30 11 - NOV + SULPHUR DESCALATION + SERV FEE</v>
          </cell>
        </row>
        <row r="1268">
          <cell r="Q1268" t="str">
            <v>AVG URALS  01-31 12 - DEC</v>
          </cell>
        </row>
        <row r="1269">
          <cell r="Q1269" t="str">
            <v>AVG URALS  01-31 12 - DEC - FRT DIFFERENTIAL OF 0.06</v>
          </cell>
        </row>
        <row r="1270">
          <cell r="Q1270" t="str">
            <v>AVG URALS  01-31 12 - DEC - FRT DIFFERENTIAL OF 0.06 +  SERV FEE</v>
          </cell>
        </row>
        <row r="1271">
          <cell r="Q1271" t="str">
            <v>AVG URALS  01-31 12 - DEC - FRT DIFFERENTIAL OF 0.06 + OT + SERV FEE</v>
          </cell>
        </row>
        <row r="1272">
          <cell r="Q1272" t="str">
            <v>AVG URALS  01-31 12 - DEC +  FRT LUMPSUM + OT + SERV FEE</v>
          </cell>
        </row>
        <row r="1273">
          <cell r="Q1273" t="str">
            <v>AVG URALS  01-31 12 - DEC +  FRT LUMPSUM + SERV FEE</v>
          </cell>
        </row>
        <row r="1274">
          <cell r="Q1274" t="str">
            <v>AVG URALS  01-31 12 - DEC + FRT</v>
          </cell>
        </row>
        <row r="1275">
          <cell r="Q1275" t="str">
            <v>AVG URALS  01-31 12 - DEC + FRT + OT + SERV FEE</v>
          </cell>
        </row>
        <row r="1276">
          <cell r="Q1276" t="str">
            <v>AVG URALS  01-31 12 - DEC + FRT + SERV FEE</v>
          </cell>
        </row>
        <row r="1277">
          <cell r="Q1277" t="str">
            <v>AVG URALS  01-31 12 - DEC + FRT DIFF</v>
          </cell>
        </row>
        <row r="1278">
          <cell r="Q1278" t="str">
            <v>AVG URALS  01-31 12 - DEC + FRT DIFF + OT + SERV FEE</v>
          </cell>
        </row>
        <row r="1279">
          <cell r="Q1279" t="str">
            <v>AVG URALS  01-31 12 - DEC + FRT DIFF + SERV FEE</v>
          </cell>
        </row>
        <row r="1280">
          <cell r="Q1280" t="str">
            <v>AVG URALS  01-31 12 - DEC + FRT DIFF LUMPSUM</v>
          </cell>
        </row>
        <row r="1281">
          <cell r="Q1281" t="str">
            <v>AVG URALS  01-31 12 - DEC + FRT DIFF LUMPSUM + OT + SERV FEE</v>
          </cell>
        </row>
        <row r="1282">
          <cell r="Q1282" t="str">
            <v>AVG URALS  01-31 12 - DEC + FRT DIFF LUMPSUM + SERV FEE</v>
          </cell>
        </row>
        <row r="1283">
          <cell r="Q1283" t="str">
            <v>AVG URALS  01-31 12 - DEC + OSP  01-31 12 - DEC</v>
          </cell>
        </row>
        <row r="1284">
          <cell r="Q1284" t="str">
            <v>AVG URALS  01-31 12 - DEC + OSP  01-31 12 - DEC +  FRT LUMPSUM + OT + SERV FEE</v>
          </cell>
        </row>
        <row r="1285">
          <cell r="Q1285" t="str">
            <v>AVG URALS  01-31 12 - DEC + OSP  01-31 12 - DEC +  FRT LUMPSUM + SERV FEE</v>
          </cell>
        </row>
        <row r="1286">
          <cell r="Q1286" t="str">
            <v>AVG URALS  01-31 12 - DEC + OSP  01-31 12 - DEC + FRT</v>
          </cell>
        </row>
        <row r="1287">
          <cell r="Q1287" t="str">
            <v>AVG URALS  01-31 12 - DEC + OSP  01-31 12 - DEC + FRT + OT + SERV FEE</v>
          </cell>
        </row>
        <row r="1288">
          <cell r="Q1288" t="str">
            <v>AVG URALS  01-31 12 - DEC + OSP  01-31 12 - DEC + FRT + SERV FEE</v>
          </cell>
        </row>
        <row r="1289">
          <cell r="Q1289" t="str">
            <v>AVG URALS  01-31 12 - DEC + OSP  01-31 12 - DEC + FRT DIFF</v>
          </cell>
        </row>
        <row r="1290">
          <cell r="Q1290" t="str">
            <v>AVG URALS  01-31 12 - DEC + OSP  01-31 12 - DEC + FRT DIFF + OT + SERV FEE</v>
          </cell>
        </row>
        <row r="1291">
          <cell r="Q1291" t="str">
            <v>AVG URALS  01-31 12 - DEC + OSP  01-31 12 - DEC + FRT DIFF + SERV FEE</v>
          </cell>
        </row>
        <row r="1292">
          <cell r="Q1292" t="str">
            <v>AVG URALS  01-31 12 - DEC + OSP  01-31 12 - DEC + FRT DIFF LUMPSUM</v>
          </cell>
        </row>
        <row r="1293">
          <cell r="Q1293" t="str">
            <v>AVG URALS  01-31 12 - DEC + OSP  01-31 12 - DEC + FRT DIFF LUMPSUM + OT + SERV FEE</v>
          </cell>
        </row>
        <row r="1294">
          <cell r="Q1294" t="str">
            <v>AVG URALS  01-31 12 - DEC + OSP  01-31 12 - DEC + FRT DIFF LUMPSUM + SERV FEE</v>
          </cell>
        </row>
        <row r="1295">
          <cell r="Q1295" t="str">
            <v>AVG URALS  01-31 12 - DEC + OSP  01-31 12 - DEC + OT + SERV FEE</v>
          </cell>
        </row>
        <row r="1296">
          <cell r="Q1296" t="str">
            <v>AVG URALS  01-31 12 - DEC + OSP  01-31 12 - DEC + SERV FEE</v>
          </cell>
        </row>
        <row r="1297">
          <cell r="Q1297" t="str">
            <v>AVG URALS  01-31 12 - DEC + OT + SERV FEE</v>
          </cell>
        </row>
        <row r="1298">
          <cell r="Q1298" t="str">
            <v>AVG URALS  01-31 12 - DEC + SERV FEE</v>
          </cell>
        </row>
        <row r="1299">
          <cell r="Q1299" t="str">
            <v>AVG URALS  01-31 12 - DEC + SULPHUR DESCALATION</v>
          </cell>
        </row>
        <row r="1300">
          <cell r="Q1300" t="str">
            <v>AVG URALS  01-31 12 - DEC + SULPHUR DESCALATION - FRT DIFFERENTIAL OF 0.06</v>
          </cell>
        </row>
        <row r="1301">
          <cell r="Q1301" t="str">
            <v>AVG URALS  01-31 12 - DEC + SULPHUR DESCALATION - FRT DIFFERENTIAL OF 0.06 + OT + SERV FEE</v>
          </cell>
        </row>
        <row r="1302">
          <cell r="Q1302" t="str">
            <v>AVG URALS  01-31 12 - DEC + SULPHUR DESCALATION - FRT DIFFERENTIAL OF 0.06 + SERV FEE</v>
          </cell>
        </row>
        <row r="1303">
          <cell r="Q1303" t="str">
            <v>AVG URALS  01-31 12 - DEC + SULPHUR DESCALATION +  FRT LUMPSUM + OT + SERV FEE</v>
          </cell>
        </row>
        <row r="1304">
          <cell r="Q1304" t="str">
            <v>AVG URALS  01-31 12 - DEC + SULPHUR DESCALATION +  FRT LUMPSUM + SERV FEE</v>
          </cell>
        </row>
        <row r="1305">
          <cell r="Q1305" t="str">
            <v>AVG URALS  01-31 12 - DEC + SULPHUR DESCALATION + FRT</v>
          </cell>
        </row>
        <row r="1306">
          <cell r="Q1306" t="str">
            <v>AVG URALS  01-31 12 - DEC + SULPHUR DESCALATION + FRT + OT + SERV FEE</v>
          </cell>
        </row>
        <row r="1307">
          <cell r="Q1307" t="str">
            <v>AVG URALS  01-31 12 - DEC + SULPHUR DESCALATION + FRT + SERV FEE</v>
          </cell>
        </row>
        <row r="1308">
          <cell r="Q1308" t="str">
            <v>AVG URALS  01-31 12 - DEC + SULPHUR DESCALATION + FRT DIFF</v>
          </cell>
        </row>
        <row r="1309">
          <cell r="Q1309" t="str">
            <v>AVG URALS  01-31 12 - DEC + SULPHUR DESCALATION + FRT DIFF + OT + SERV FEE</v>
          </cell>
        </row>
        <row r="1310">
          <cell r="Q1310" t="str">
            <v>AVG URALS  01-31 12 - DEC + SULPHUR DESCALATION + FRT DIFF + SERV FEE</v>
          </cell>
        </row>
        <row r="1311">
          <cell r="Q1311" t="str">
            <v>AVG URALS  01-31 12 - DEC + SULPHUR DESCALATION + FRT DIFF LUMPSUM</v>
          </cell>
        </row>
        <row r="1312">
          <cell r="Q1312" t="str">
            <v>AVG URALS  01-31 12 - DEC + SULPHUR DESCALATION + FRT DIFF LUMPSUM + OT + SERV FEE</v>
          </cell>
        </row>
        <row r="1313">
          <cell r="Q1313" t="str">
            <v>AVG URALS  01-31 12 - DEC + SULPHUR DESCALATION + FRT DIFF LUMPSUM + SERV FEE</v>
          </cell>
        </row>
        <row r="1314">
          <cell r="Q1314" t="str">
            <v>AVG URALS  01-31 12 - DEC + SULPHUR DESCALATION + OT + SERV FEE</v>
          </cell>
        </row>
        <row r="1315">
          <cell r="Q1315" t="str">
            <v>AVG URALS  01-31 12 - DEC + SULPHUR DESCALATION + SERV FEE</v>
          </cell>
        </row>
        <row r="1316">
          <cell r="Q1316" t="str">
            <v>CANCELLATION FEE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6"/>
      <sheetName val="FEB 16"/>
      <sheetName val="MAR 16"/>
      <sheetName val="APR 16"/>
      <sheetName val="MAY 16"/>
      <sheetName val="JUN 16"/>
      <sheetName val="JUL 16"/>
      <sheetName val="AUG 16"/>
      <sheetName val="SEPT 16"/>
      <sheetName val="OCT 16"/>
      <sheetName val="NOV 16"/>
      <sheetName val="DEC 16"/>
      <sheetName val="YEARLY BRENT DTD"/>
      <sheetName val="YEARLY  URAL MED DTD"/>
      <sheetName val="BRENT DTD + URALS (MED)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G6" t="str">
            <v>01 - JAN</v>
          </cell>
          <cell r="H6" t="str">
            <v>02 - FEB</v>
          </cell>
          <cell r="I6" t="str">
            <v>03 - MAR</v>
          </cell>
          <cell r="J6" t="str">
            <v>04 - APR</v>
          </cell>
          <cell r="K6" t="str">
            <v>05 - MAY</v>
          </cell>
          <cell r="L6" t="str">
            <v>06 - JUN</v>
          </cell>
          <cell r="M6" t="str">
            <v>07 - JUL</v>
          </cell>
          <cell r="N6" t="str">
            <v>08 - AUG</v>
          </cell>
          <cell r="O6" t="str">
            <v>09 - SEP</v>
          </cell>
          <cell r="P6" t="str">
            <v>10 - OCT</v>
          </cell>
          <cell r="Q6" t="str">
            <v>11 - NOV</v>
          </cell>
          <cell r="R6" t="str">
            <v>12 - DEC</v>
          </cell>
        </row>
        <row r="7">
          <cell r="G7">
            <v>32.932099999999998</v>
          </cell>
          <cell r="H7">
            <v>55</v>
          </cell>
          <cell r="I7" t="e">
            <v>#DIV/0!</v>
          </cell>
          <cell r="J7" t="e">
            <v>#DIV/0!</v>
          </cell>
          <cell r="K7" t="e">
            <v>#DIV/0!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</row>
      </sheetData>
      <sheetData sheetId="13">
        <row r="5">
          <cell r="G5">
            <v>2016</v>
          </cell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</row>
        <row r="6">
          <cell r="G6" t="str">
            <v>01 - JAN</v>
          </cell>
          <cell r="H6" t="str">
            <v>02 - FEB</v>
          </cell>
          <cell r="I6" t="str">
            <v>03 - MAR</v>
          </cell>
          <cell r="J6" t="str">
            <v>04 - APR</v>
          </cell>
          <cell r="K6" t="str">
            <v>05 - MAY</v>
          </cell>
          <cell r="L6" t="str">
            <v>06 - JUN</v>
          </cell>
          <cell r="M6" t="str">
            <v>07 - JUL</v>
          </cell>
          <cell r="N6" t="str">
            <v>08 - AUG</v>
          </cell>
          <cell r="O6" t="str">
            <v>09 - SEP</v>
          </cell>
          <cell r="P6" t="str">
            <v>10 - OCT</v>
          </cell>
          <cell r="Q6" t="str">
            <v>11 - NOV</v>
          </cell>
          <cell r="R6" t="str">
            <v>12 - DEC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OSP 2016"/>
    </sheetNames>
    <sheetDataSet>
      <sheetData sheetId="0">
        <row r="4">
          <cell r="B4" t="str">
            <v>01 - JAN</v>
          </cell>
          <cell r="C4" t="str">
            <v>02 - FEB</v>
          </cell>
          <cell r="D4" t="str">
            <v>03 - MAR</v>
          </cell>
          <cell r="E4" t="str">
            <v>04- APR</v>
          </cell>
          <cell r="F4" t="str">
            <v>05 - MAY</v>
          </cell>
          <cell r="G4" t="str">
            <v>06 - JUN</v>
          </cell>
          <cell r="H4" t="str">
            <v>07 - JUL</v>
          </cell>
          <cell r="I4" t="str">
            <v>08 - AUG</v>
          </cell>
          <cell r="J4" t="str">
            <v>09 - SEPT</v>
          </cell>
          <cell r="K4" t="str">
            <v>10 - OCT</v>
          </cell>
          <cell r="L4" t="str">
            <v>11 - NOV</v>
          </cell>
          <cell r="M4" t="str">
            <v>12 - DEC</v>
          </cell>
        </row>
        <row r="5">
          <cell r="A5" t="str">
            <v>ESSIDER</v>
          </cell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</row>
        <row r="6">
          <cell r="A6" t="str">
            <v>BREGA</v>
          </cell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</row>
        <row r="7">
          <cell r="A7" t="str">
            <v>EL SHARARA</v>
          </cell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</row>
        <row r="8">
          <cell r="A8" t="str">
            <v>SARIR</v>
          </cell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</row>
        <row r="9">
          <cell r="A9" t="str">
            <v>AMNA</v>
          </cell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</row>
        <row r="10">
          <cell r="A10" t="str">
            <v>SIRTICA</v>
          </cell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</row>
        <row r="11">
          <cell r="A11" t="str">
            <v>ABU ATTIFEL</v>
          </cell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</row>
        <row r="12">
          <cell r="A12" t="str">
            <v>ZUEITINA</v>
          </cell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</row>
        <row r="13">
          <cell r="A13" t="str">
            <v>MELLITAH</v>
          </cell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</row>
        <row r="14">
          <cell r="A14" t="str">
            <v>MESLA (EX Marsa el Hariga)</v>
          </cell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</row>
        <row r="15">
          <cell r="A15" t="str">
            <v>MESLA (ex Ras lanuf)</v>
          </cell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</row>
        <row r="18">
          <cell r="B18" t="str">
            <v>01 - JAN</v>
          </cell>
          <cell r="C18" t="str">
            <v>02 - FEB</v>
          </cell>
          <cell r="D18" t="str">
            <v>03 - MAR</v>
          </cell>
          <cell r="E18" t="str">
            <v>04- APR</v>
          </cell>
          <cell r="F18" t="str">
            <v>05 - MAY</v>
          </cell>
          <cell r="G18" t="str">
            <v>06 - JUN</v>
          </cell>
          <cell r="H18" t="str">
            <v>07 - JUL</v>
          </cell>
          <cell r="I18" t="str">
            <v>08 - AUG</v>
          </cell>
          <cell r="J18" t="str">
            <v>09 - SEPT</v>
          </cell>
          <cell r="K18" t="str">
            <v>10 - OCT</v>
          </cell>
          <cell r="L18" t="str">
            <v>11 - NOV</v>
          </cell>
          <cell r="M18" t="str">
            <v>12 - DEC</v>
          </cell>
        </row>
        <row r="19">
          <cell r="A19" t="str">
            <v>BOURI</v>
          </cell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</row>
        <row r="20">
          <cell r="A20" t="str">
            <v>ALJURF</v>
          </cell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WS 2016 (for pricing only)"/>
    </sheetNames>
    <sheetDataSet>
      <sheetData sheetId="0">
        <row r="3">
          <cell r="B3" t="str">
            <v>AUGUSTA (ITALY)</v>
          </cell>
          <cell r="C3" t="str">
            <v>FALCONARA (ITALY)</v>
          </cell>
          <cell r="D3" t="str">
            <v>FOS (FRANCE)</v>
          </cell>
          <cell r="E3" t="str">
            <v>GENOA (ITALY)</v>
          </cell>
          <cell r="F3" t="str">
            <v>MILAZZO (ITALY)</v>
          </cell>
          <cell r="G3" t="str">
            <v>ROTTERDAM (NETHERLANDS)</v>
          </cell>
          <cell r="H3" t="str">
            <v>TRIESTE (ITALY)</v>
          </cell>
          <cell r="I3" t="str">
            <v>W'HAVEN (GERMANY)</v>
          </cell>
        </row>
        <row r="5">
          <cell r="A5" t="str">
            <v>ALJURF (LIBYA) - FARWAH TERMINAL</v>
          </cell>
          <cell r="B5">
            <v>3.75</v>
          </cell>
          <cell r="C5">
            <v>5.55</v>
          </cell>
          <cell r="D5">
            <v>5.13</v>
          </cell>
          <cell r="E5">
            <v>4.79</v>
          </cell>
          <cell r="F5">
            <v>4.12</v>
          </cell>
          <cell r="G5">
            <v>8.93</v>
          </cell>
          <cell r="H5">
            <v>5.52</v>
          </cell>
          <cell r="I5">
            <v>10.210000000000001</v>
          </cell>
        </row>
        <row r="6">
          <cell r="A6" t="str">
            <v>ARZEW  (ALGERIA)</v>
          </cell>
          <cell r="B6"/>
          <cell r="C6"/>
          <cell r="D6"/>
          <cell r="E6">
            <v>5.83</v>
          </cell>
          <cell r="F6"/>
          <cell r="G6"/>
          <cell r="H6"/>
          <cell r="I6"/>
        </row>
        <row r="7">
          <cell r="A7" t="str">
            <v>BEJAIA  (ALGERIA)</v>
          </cell>
          <cell r="B7"/>
          <cell r="C7"/>
          <cell r="D7"/>
          <cell r="E7">
            <v>4.84</v>
          </cell>
          <cell r="F7"/>
          <cell r="G7"/>
          <cell r="H7"/>
          <cell r="I7"/>
        </row>
        <row r="8">
          <cell r="A8" t="str">
            <v>BOURI (LIBYA)</v>
          </cell>
          <cell r="B8">
            <v>3.75</v>
          </cell>
          <cell r="C8">
            <v>5.55</v>
          </cell>
          <cell r="D8">
            <v>5.21</v>
          </cell>
          <cell r="E8">
            <v>4.8600000000000003</v>
          </cell>
          <cell r="F8">
            <v>4.12</v>
          </cell>
          <cell r="G8">
            <v>9</v>
          </cell>
          <cell r="H8">
            <v>5.52</v>
          </cell>
          <cell r="I8">
            <v>10.28</v>
          </cell>
        </row>
        <row r="9">
          <cell r="A9" t="str">
            <v>CEYHAN (TURKEY)</v>
          </cell>
          <cell r="B9">
            <v>6.33</v>
          </cell>
          <cell r="C9"/>
          <cell r="D9"/>
          <cell r="E9">
            <v>7.74</v>
          </cell>
          <cell r="F9"/>
          <cell r="G9"/>
          <cell r="H9"/>
          <cell r="I9"/>
        </row>
        <row r="10">
          <cell r="A10" t="str">
            <v>ESSIDER (LIBYA)</v>
          </cell>
          <cell r="B10">
            <v>3.92</v>
          </cell>
          <cell r="C10">
            <v>5.5</v>
          </cell>
          <cell r="D10">
            <v>5.73</v>
          </cell>
          <cell r="E10">
            <v>5.35</v>
          </cell>
          <cell r="F10">
            <v>4.28</v>
          </cell>
          <cell r="G10">
            <v>9.5299999999999994</v>
          </cell>
          <cell r="H10">
            <v>5.48</v>
          </cell>
          <cell r="I10">
            <v>10.81</v>
          </cell>
        </row>
        <row r="11">
          <cell r="A11" t="str">
            <v>GULFAKS OIL FIELD (NORWAY)</v>
          </cell>
          <cell r="B11"/>
          <cell r="C11"/>
          <cell r="D11"/>
          <cell r="E11"/>
          <cell r="F11"/>
          <cell r="G11">
            <v>4</v>
          </cell>
          <cell r="H11"/>
          <cell r="I11">
            <v>4.12</v>
          </cell>
        </row>
        <row r="12">
          <cell r="A12" t="str">
            <v>HOUND POINT (UK)</v>
          </cell>
          <cell r="B12"/>
          <cell r="C12"/>
          <cell r="D12"/>
          <cell r="E12"/>
          <cell r="F12"/>
          <cell r="G12"/>
          <cell r="H12"/>
          <cell r="I12">
            <v>6.39</v>
          </cell>
        </row>
        <row r="13">
          <cell r="A13" t="str">
            <v>MARSA EL BREGA (LIBYA)</v>
          </cell>
          <cell r="B13">
            <v>4.28</v>
          </cell>
          <cell r="C13">
            <v>5.81</v>
          </cell>
          <cell r="D13">
            <v>6.12</v>
          </cell>
          <cell r="E13"/>
          <cell r="F13"/>
          <cell r="G13">
            <v>9.92</v>
          </cell>
          <cell r="H13"/>
          <cell r="I13">
            <v>11.2</v>
          </cell>
        </row>
        <row r="14">
          <cell r="A14" t="str">
            <v>MARSA EL HARIGA (LIBYA)*</v>
          </cell>
          <cell r="B14">
            <v>4.33</v>
          </cell>
          <cell r="C14">
            <v>5.58</v>
          </cell>
          <cell r="D14">
            <v>6.28</v>
          </cell>
          <cell r="E14">
            <v>5.78</v>
          </cell>
          <cell r="F14">
            <v>4.6399999999999997</v>
          </cell>
          <cell r="G14">
            <v>10.09</v>
          </cell>
          <cell r="H14">
            <v>5.56</v>
          </cell>
          <cell r="I14">
            <v>11.37</v>
          </cell>
        </row>
        <row r="15">
          <cell r="A15" t="str">
            <v>MELLITAH (LIBYA)</v>
          </cell>
          <cell r="B15">
            <v>3.91</v>
          </cell>
          <cell r="C15">
            <v>5.71</v>
          </cell>
          <cell r="D15">
            <v>5.33</v>
          </cell>
          <cell r="E15">
            <v>5</v>
          </cell>
          <cell r="F15">
            <v>4.28</v>
          </cell>
          <cell r="G15">
            <v>9.14</v>
          </cell>
          <cell r="H15">
            <v>5.68</v>
          </cell>
          <cell r="I15">
            <v>10.42</v>
          </cell>
        </row>
        <row r="16">
          <cell r="A16" t="str">
            <v>MERSA EL HAMRA (EGYPT)</v>
          </cell>
          <cell r="B16"/>
          <cell r="C16"/>
          <cell r="D16"/>
          <cell r="E16">
            <v>5.91</v>
          </cell>
          <cell r="F16"/>
          <cell r="G16"/>
          <cell r="H16"/>
          <cell r="I16"/>
        </row>
        <row r="17">
          <cell r="A17" t="str">
            <v>NOVOROSSYSK (RUSSIA)</v>
          </cell>
          <cell r="B17">
            <v>7.62</v>
          </cell>
          <cell r="C17"/>
          <cell r="D17"/>
          <cell r="E17">
            <v>9.0299999999999994</v>
          </cell>
          <cell r="F17"/>
          <cell r="G17"/>
          <cell r="H17"/>
          <cell r="I17"/>
        </row>
        <row r="18">
          <cell r="A18" t="str">
            <v>RAS LANUF (LIBYA) *</v>
          </cell>
          <cell r="B18">
            <v>4.04</v>
          </cell>
          <cell r="C18">
            <v>5.61</v>
          </cell>
          <cell r="D18">
            <v>5.8500000000000005</v>
          </cell>
          <cell r="E18">
            <v>5.46</v>
          </cell>
          <cell r="F18">
            <v>4.4000000000000004</v>
          </cell>
          <cell r="G18">
            <v>9.65</v>
          </cell>
          <cell r="H18">
            <v>5.59</v>
          </cell>
          <cell r="I18">
            <v>10.93</v>
          </cell>
        </row>
        <row r="19">
          <cell r="A19" t="str">
            <v>SKIKDA  (ALGERIA)</v>
          </cell>
          <cell r="B19"/>
          <cell r="C19"/>
          <cell r="D19"/>
          <cell r="E19">
            <v>5.21</v>
          </cell>
          <cell r="F19"/>
          <cell r="G19"/>
          <cell r="H19"/>
          <cell r="I19"/>
        </row>
        <row r="20">
          <cell r="A20" t="str">
            <v>STATFJORD (NORWAY)</v>
          </cell>
          <cell r="B20"/>
          <cell r="C20"/>
          <cell r="D20"/>
          <cell r="E20"/>
          <cell r="F20"/>
          <cell r="G20">
            <v>4.03</v>
          </cell>
          <cell r="H20"/>
          <cell r="I20">
            <v>4.1500000000000004</v>
          </cell>
        </row>
        <row r="21">
          <cell r="A21" t="str">
            <v>STURE (NORWAY)</v>
          </cell>
          <cell r="B21"/>
          <cell r="C21"/>
          <cell r="D21"/>
          <cell r="E21"/>
          <cell r="F21"/>
          <cell r="G21"/>
          <cell r="H21"/>
          <cell r="I21">
            <v>5.63</v>
          </cell>
        </row>
        <row r="22">
          <cell r="A22" t="str">
            <v>SULLOM VOE (UK)</v>
          </cell>
          <cell r="B22"/>
          <cell r="C22"/>
          <cell r="D22"/>
          <cell r="E22"/>
          <cell r="F22"/>
          <cell r="G22">
            <v>6.95</v>
          </cell>
          <cell r="H22"/>
          <cell r="I22">
            <v>7.13</v>
          </cell>
        </row>
        <row r="23">
          <cell r="A23" t="str">
            <v>TEES RIVER (UK)</v>
          </cell>
          <cell r="B23"/>
          <cell r="C23"/>
          <cell r="D23"/>
          <cell r="E23"/>
          <cell r="F23"/>
          <cell r="G23">
            <v>4.62</v>
          </cell>
          <cell r="H23"/>
          <cell r="I23">
            <v>5.29</v>
          </cell>
        </row>
        <row r="24">
          <cell r="A24" t="str">
            <v>ZAWIA (LIBYA)</v>
          </cell>
          <cell r="B24">
            <v>4.2300000000000004</v>
          </cell>
          <cell r="C24">
            <v>6.03</v>
          </cell>
          <cell r="D24">
            <v>5.71</v>
          </cell>
          <cell r="E24">
            <v>5.37</v>
          </cell>
          <cell r="F24">
            <v>4.62</v>
          </cell>
          <cell r="G24">
            <v>9.5</v>
          </cell>
          <cell r="H24">
            <v>6.02</v>
          </cell>
          <cell r="I24">
            <v>10.79</v>
          </cell>
        </row>
        <row r="25">
          <cell r="A25" t="str">
            <v>ZUEITINA (LIBYA)</v>
          </cell>
          <cell r="B25">
            <v>4.41</v>
          </cell>
          <cell r="C25">
            <v>5.95</v>
          </cell>
          <cell r="D25">
            <v>6.26</v>
          </cell>
          <cell r="E25">
            <v>5.87</v>
          </cell>
          <cell r="F25">
            <v>4.7699999999999996</v>
          </cell>
          <cell r="G25">
            <v>10.06</v>
          </cell>
          <cell r="H25">
            <v>5.93</v>
          </cell>
          <cell r="I25">
            <v>11.34</v>
          </cell>
        </row>
      </sheetData>
      <sheetData sheetId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"/>
      <sheetName val="AGTS"/>
      <sheetName val="INSPECTORS"/>
    </sheetNames>
    <sheetDataSet>
      <sheetData sheetId="0">
        <row r="1">
          <cell r="D1" t="str">
            <v>INSPECTORS</v>
          </cell>
          <cell r="E1" t="str">
            <v>COUNTRY</v>
          </cell>
          <cell r="F1" t="str">
            <v>ESTIMATION</v>
          </cell>
        </row>
        <row r="2">
          <cell r="A2" t="str">
            <v>NOLARMA</v>
          </cell>
          <cell r="B2">
            <v>1750</v>
          </cell>
          <cell r="D2" t="str">
            <v>INTERTEK</v>
          </cell>
          <cell r="E2" t="str">
            <v>NORWAY</v>
          </cell>
          <cell r="F2">
            <v>2600</v>
          </cell>
        </row>
        <row r="3">
          <cell r="A3" t="str">
            <v>NAVIGATOR</v>
          </cell>
          <cell r="B3">
            <v>436</v>
          </cell>
          <cell r="D3" t="str">
            <v>INTERTEK</v>
          </cell>
          <cell r="E3" t="str">
            <v>UK</v>
          </cell>
          <cell r="F3">
            <v>2295</v>
          </cell>
        </row>
        <row r="4">
          <cell r="A4" t="str">
            <v>BANCOSTA</v>
          </cell>
          <cell r="B4">
            <v>2000</v>
          </cell>
          <cell r="D4" t="str">
            <v>INTERTEK</v>
          </cell>
          <cell r="E4" t="str">
            <v>GERMANY</v>
          </cell>
          <cell r="F4">
            <v>1750</v>
          </cell>
        </row>
        <row r="5">
          <cell r="A5" t="str">
            <v>MARITEAM</v>
          </cell>
          <cell r="B5">
            <v>2000</v>
          </cell>
          <cell r="D5" t="str">
            <v>INTERTEK</v>
          </cell>
          <cell r="E5" t="str">
            <v>LIBYA</v>
          </cell>
          <cell r="F5">
            <v>1680</v>
          </cell>
        </row>
        <row r="6">
          <cell r="A6" t="str">
            <v>HUMAN TACONET</v>
          </cell>
          <cell r="B6">
            <v>1200</v>
          </cell>
          <cell r="D6" t="str">
            <v>PCC</v>
          </cell>
          <cell r="E6" t="str">
            <v>LIBYA</v>
          </cell>
          <cell r="F6">
            <v>1600</v>
          </cell>
        </row>
        <row r="7">
          <cell r="A7" t="str">
            <v>DELPIERRE</v>
          </cell>
          <cell r="B7">
            <v>1000</v>
          </cell>
          <cell r="D7" t="str">
            <v>SAYBOLT</v>
          </cell>
          <cell r="E7" t="str">
            <v>RUSSIA</v>
          </cell>
          <cell r="F7">
            <v>2700</v>
          </cell>
        </row>
        <row r="8">
          <cell r="A8" t="str">
            <v>GRAYPEN</v>
          </cell>
          <cell r="B8">
            <v>700</v>
          </cell>
          <cell r="D8" t="str">
            <v>SGS</v>
          </cell>
          <cell r="E8" t="str">
            <v>GERMANY</v>
          </cell>
          <cell r="F8">
            <v>1200</v>
          </cell>
        </row>
        <row r="9">
          <cell r="A9" t="str">
            <v>GERMA</v>
          </cell>
          <cell r="B9">
            <v>400</v>
          </cell>
          <cell r="D9" t="str">
            <v>SGS</v>
          </cell>
          <cell r="E9" t="str">
            <v>NORWAY</v>
          </cell>
          <cell r="F9">
            <v>2650</v>
          </cell>
        </row>
        <row r="10">
          <cell r="D10" t="str">
            <v>SGS</v>
          </cell>
          <cell r="E10" t="str">
            <v>TURKEY</v>
          </cell>
          <cell r="F10">
            <v>1400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REPORT PER MONTH"/>
      <sheetName val="DEM PER CIE"/>
      <sheetName val="DEM LOG"/>
      <sheetName val="CLAIM LOG"/>
      <sheetName val="CLAIMS BY CIE"/>
      <sheetName val="TOTAL DEM+CLAIM BY CI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2" name="Table2" displayName="Table2" ref="A1:AR5" totalsRowShown="0" headerRowDxfId="179" dataDxfId="178" tableBorderDxfId="177" headerRowCellStyle="Comma">
  <autoFilter ref="A1:AR5"/>
  <tableColumns count="44">
    <tableColumn id="1" name="MONTH" dataDxfId="176"/>
    <tableColumn id="34" name="NOTES" dataDxfId="175"/>
    <tableColumn id="2" name="REF" dataDxfId="174">
      <calculatedColumnFormula>IF(ISBLANK($A2),"",(TEXT(ROW(C2)-1,"2016CT000")))</calculatedColumnFormula>
    </tableColumn>
    <tableColumn id="3" name="OIC" dataDxfId="173"/>
    <tableColumn id="4" name="VSL" dataDxfId="172"/>
    <tableColumn id="5" name="GRADE" dataDxfId="171"/>
    <tableColumn id="6" name="LP" dataDxfId="170"/>
    <tableColumn id="7" name="INSURANCE" dataDxfId="169">
      <calculatedColumnFormula>IF(OR(AND(Table2[[#This Row],[TERMS]]="DES",Table2[[#This Row],[TERMS2]]="DES"),AND(Table2[[#This Row],[TERMS]]="CIF",Table2[[#This Row],[TERMS2]]="DES"),AND(Table2[[#This Row],[TERMS]]="FOB",Table2[[#This Row],[TERMS2]]="FOB")),"N/A","N/A")</calculatedColumnFormula>
    </tableColumn>
    <tableColumn id="8" name="CT QTY" dataDxfId="168"/>
    <tableColumn id="9" name="TOLERANCE" dataDxfId="167"/>
    <tableColumn id="10" name="VSL MAX INT" dataDxfId="166"/>
    <tableColumn id="11" name="SUPPLIERS" dataDxfId="165"/>
    <tableColumn id="12" name="TERMS" dataDxfId="164"/>
    <tableColumn id="13" name="DATES TERM" dataDxfId="163"/>
    <tableColumn id="14" name="CT DATES" dataDxfId="162"/>
    <tableColumn id="40" name="MIN TERM NOM QTY" dataDxfId="161"/>
    <tableColumn id="39" name="MAX TERM NOM QTY" dataDxfId="160"/>
    <tableColumn id="15" name="INSP LP" dataDxfId="159"/>
    <tableColumn id="16" name="INSP LP SHARING" dataDxfId="158"/>
    <tableColumn id="32" name="INSP INV RCVD" dataDxfId="157"/>
    <tableColumn id="30" name="AGT LP" dataDxfId="156"/>
    <tableColumn id="37" name="AGT LP CATEGORY" dataDxfId="155"/>
    <tableColumn id="17" name="RCVRS" dataDxfId="154"/>
    <tableColumn id="18" name="TERMS2" dataDxfId="153"/>
    <tableColumn id="19" name="DP" dataDxfId="152"/>
    <tableColumn id="36" name="MIN REQ QTY" dataDxfId="151"/>
    <tableColumn id="20" name="MAX REQ QTY" dataDxfId="150"/>
    <tableColumn id="21" name="SALE CONTRACTUAL DATE TERMS" dataDxfId="149">
      <calculatedColumnFormula>Table2[[#This Row],[DATES TERM]]</calculatedColumnFormula>
    </tableColumn>
    <tableColumn id="22" name="SALE CONTRACTUAL DATES" dataDxfId="148">
      <calculatedColumnFormula>O2</calculatedColumnFormula>
    </tableColumn>
    <tableColumn id="23" name="INSP DP" dataDxfId="147"/>
    <tableColumn id="24" name="INSP DP SHARING" dataDxfId="146"/>
    <tableColumn id="33" name="DP INSP INV" dataDxfId="145"/>
    <tableColumn id="35" name="AGT DP" dataDxfId="144"/>
    <tableColumn id="38" name="AGT DP CATEGORY" dataDxfId="143"/>
    <tableColumn id="25" name="BL DATE" dataDxfId="142"/>
    <tableColumn id="26" name="COD DATE" dataDxfId="141"/>
    <tableColumn id="41" name="BL_GROSS_QTY_MTS" dataDxfId="140" dataCellStyle="Comma"/>
    <tableColumn id="42" name="BL_GROSS_QTY_BBLS" dataDxfId="139" dataCellStyle="Comma"/>
    <tableColumn id="27" name="BL_NET_QTY_BBLS" dataDxfId="138"/>
    <tableColumn id="43" name="BL_NET_QTY_MTS" dataDxfId="137" dataCellStyle="Comma"/>
    <tableColumn id="28" name="OT_NET_QTY_BBLS" dataDxfId="136"/>
    <tableColumn id="44" name="OT_NET_QTY_MTS" dataDxfId="135" dataCellStyle="Comma"/>
    <tableColumn id="29" name="LOSS" dataDxfId="134">
      <calculatedColumnFormula>IFERROR(IF(Table2[[#This Row],[OT_NET_QTY_BBLS]]="N/A","N/A",(AO2-AM2)/AM2),"N/A")</calculatedColumnFormula>
    </tableColumn>
    <tableColumn id="31" name="DEM" dataDxfId="133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EY7"/>
  <sheetViews>
    <sheetView zoomScale="75" zoomScaleNormal="75" workbookViewId="0">
      <pane xSplit="7" ySplit="1" topLeftCell="AJ2" activePane="bottomRight" state="frozen"/>
      <selection pane="topRight" activeCell="G1" sqref="G1"/>
      <selection pane="bottomLeft" activeCell="A2" sqref="A2"/>
      <selection pane="bottomRight" activeCell="A5" sqref="A5:XFD8"/>
    </sheetView>
  </sheetViews>
  <sheetFormatPr defaultColWidth="25.140625" defaultRowHeight="15" x14ac:dyDescent="0.25"/>
  <cols>
    <col min="1" max="1" width="15.5703125" style="126" bestFit="1" customWidth="1"/>
    <col min="2" max="2" width="15.140625" style="65" bestFit="1" customWidth="1"/>
    <col min="3" max="3" width="12" style="64" bestFit="1" customWidth="1"/>
    <col min="4" max="4" width="11.5703125" style="64" bestFit="1" customWidth="1"/>
    <col min="5" max="5" width="13.7109375" style="64" bestFit="1" customWidth="1"/>
    <col min="6" max="6" width="19" style="64" bestFit="1" customWidth="1"/>
    <col min="7" max="7" width="41.85546875" style="64" customWidth="1"/>
    <col min="8" max="8" width="20.28515625" style="66" bestFit="1" customWidth="1"/>
    <col min="9" max="9" width="15.7109375" style="64" bestFit="1" customWidth="1"/>
    <col min="10" max="10" width="20.85546875" style="64" bestFit="1" customWidth="1"/>
    <col min="11" max="11" width="21.7109375" style="64" bestFit="1" customWidth="1"/>
    <col min="12" max="12" width="20.140625" style="64" bestFit="1" customWidth="1"/>
    <col min="13" max="13" width="15.140625" style="64" bestFit="1" customWidth="1"/>
    <col min="14" max="14" width="28.28515625" style="67" bestFit="1" customWidth="1"/>
    <col min="15" max="15" width="37.28515625" style="68" bestFit="1" customWidth="1"/>
    <col min="16" max="16" width="29.140625" style="68" bestFit="1" customWidth="1"/>
    <col min="17" max="17" width="30" style="68" bestFit="1" customWidth="1"/>
    <col min="18" max="18" width="16.28515625" style="64" bestFit="1" customWidth="1"/>
    <col min="19" max="19" width="27.140625" style="69" bestFit="1" customWidth="1"/>
    <col min="20" max="20" width="24" style="64" bestFit="1" customWidth="1"/>
    <col min="21" max="21" width="15.7109375" style="64" bestFit="1" customWidth="1"/>
    <col min="22" max="22" width="28.85546875" style="64" bestFit="1" customWidth="1"/>
    <col min="23" max="23" width="15.42578125" style="64" bestFit="1" customWidth="1"/>
    <col min="24" max="24" width="16.5703125" style="64" bestFit="1" customWidth="1"/>
    <col min="25" max="25" width="21.28515625" style="64" bestFit="1" customWidth="1"/>
    <col min="26" max="26" width="22" style="64" bestFit="1" customWidth="1"/>
    <col min="27" max="27" width="23" style="64" bestFit="1" customWidth="1"/>
    <col min="28" max="28" width="45.85546875" style="67" bestFit="1" customWidth="1"/>
    <col min="29" max="29" width="39" style="68" bestFit="1" customWidth="1"/>
    <col min="30" max="30" width="16.5703125" style="64" bestFit="1" customWidth="1"/>
    <col min="31" max="31" width="27.42578125" style="64" bestFit="1" customWidth="1"/>
    <col min="32" max="32" width="20.7109375" style="73" bestFit="1" customWidth="1"/>
    <col min="33" max="33" width="16" style="64" bestFit="1" customWidth="1"/>
    <col min="34" max="34" width="29.140625" style="64" bestFit="1" customWidth="1"/>
    <col min="35" max="35" width="16.85546875" style="74" bestFit="1" customWidth="1"/>
    <col min="36" max="36" width="18.85546875" style="74" bestFit="1" customWidth="1"/>
    <col min="37" max="38" width="29.85546875" style="75" bestFit="1" customWidth="1"/>
    <col min="39" max="39" width="27.42578125" style="75" bestFit="1" customWidth="1"/>
    <col min="40" max="40" width="29.85546875" style="75" bestFit="1" customWidth="1"/>
    <col min="41" max="41" width="27.5703125" style="75" bestFit="1" customWidth="1"/>
    <col min="42" max="42" width="29.85546875" style="75" bestFit="1" customWidth="1"/>
    <col min="43" max="43" width="13.85546875" style="72" bestFit="1" customWidth="1"/>
    <col min="44" max="44" width="12.28515625" style="64" bestFit="1" customWidth="1"/>
    <col min="45" max="16384" width="25.140625" style="64"/>
  </cols>
  <sheetData>
    <row r="1" spans="1:8191 8193:9216 9218:10239 10241:11264 11266:13304 13313:14329 14338:15354 15363:16379" s="63" customFormat="1" ht="12.75" x14ac:dyDescent="0.25">
      <c r="A1" s="146" t="s">
        <v>105</v>
      </c>
      <c r="B1" s="147" t="s">
        <v>45</v>
      </c>
      <c r="C1" s="148" t="s">
        <v>3</v>
      </c>
      <c r="D1" s="148" t="s">
        <v>4</v>
      </c>
      <c r="E1" s="148" t="s">
        <v>106</v>
      </c>
      <c r="F1" s="148" t="s">
        <v>0</v>
      </c>
      <c r="G1" s="148" t="s">
        <v>107</v>
      </c>
      <c r="H1" s="149" t="s">
        <v>5</v>
      </c>
      <c r="I1" s="148" t="s">
        <v>108</v>
      </c>
      <c r="J1" s="150" t="s">
        <v>109</v>
      </c>
      <c r="K1" s="150" t="s">
        <v>6</v>
      </c>
      <c r="L1" s="148" t="s">
        <v>90</v>
      </c>
      <c r="M1" s="148" t="s">
        <v>47</v>
      </c>
      <c r="N1" s="151" t="s">
        <v>110</v>
      </c>
      <c r="O1" s="152" t="s">
        <v>111</v>
      </c>
      <c r="P1" s="153" t="s">
        <v>83</v>
      </c>
      <c r="Q1" s="153" t="s">
        <v>84</v>
      </c>
      <c r="R1" s="148" t="s">
        <v>70</v>
      </c>
      <c r="S1" s="154" t="s">
        <v>112</v>
      </c>
      <c r="T1" s="148" t="s">
        <v>43</v>
      </c>
      <c r="U1" s="148" t="s">
        <v>113</v>
      </c>
      <c r="V1" s="148" t="s">
        <v>114</v>
      </c>
      <c r="W1" s="148" t="s">
        <v>115</v>
      </c>
      <c r="X1" s="148" t="s">
        <v>116</v>
      </c>
      <c r="Y1" s="148" t="s">
        <v>117</v>
      </c>
      <c r="Z1" s="155" t="s">
        <v>118</v>
      </c>
      <c r="AA1" s="155" t="s">
        <v>119</v>
      </c>
      <c r="AB1" s="151" t="s">
        <v>42</v>
      </c>
      <c r="AC1" s="156" t="s">
        <v>41</v>
      </c>
      <c r="AD1" s="148" t="s">
        <v>74</v>
      </c>
      <c r="AE1" s="148" t="s">
        <v>120</v>
      </c>
      <c r="AF1" s="157" t="s">
        <v>44</v>
      </c>
      <c r="AG1" s="148" t="s">
        <v>121</v>
      </c>
      <c r="AH1" s="148" t="s">
        <v>122</v>
      </c>
      <c r="AI1" s="128" t="s">
        <v>10</v>
      </c>
      <c r="AJ1" s="128" t="s">
        <v>91</v>
      </c>
      <c r="AK1" s="129" t="s">
        <v>98</v>
      </c>
      <c r="AL1" s="129" t="s">
        <v>99</v>
      </c>
      <c r="AM1" s="129" t="s">
        <v>100</v>
      </c>
      <c r="AN1" s="129" t="s">
        <v>101</v>
      </c>
      <c r="AO1" s="129" t="s">
        <v>102</v>
      </c>
      <c r="AP1" s="129" t="s">
        <v>103</v>
      </c>
      <c r="AQ1" s="130" t="s">
        <v>11</v>
      </c>
      <c r="AR1" s="127" t="s">
        <v>12</v>
      </c>
    </row>
    <row r="2" spans="1:8191 8193:9216 9218:10239 10241:11264 11266:13304 13313:14329 14338:15354 15363:16379" s="63" customFormat="1" x14ac:dyDescent="0.25">
      <c r="A2" s="137" t="s">
        <v>95</v>
      </c>
      <c r="B2" s="131"/>
      <c r="C2" s="63" t="s">
        <v>104</v>
      </c>
      <c r="D2" s="63" t="s">
        <v>123</v>
      </c>
      <c r="E2" s="63" t="s">
        <v>123</v>
      </c>
      <c r="F2" s="63" t="s">
        <v>123</v>
      </c>
      <c r="G2" s="63" t="s">
        <v>123</v>
      </c>
      <c r="H2" s="133" t="str">
        <f>IF(OR(AND(Table2[[#This Row],[TERMS]]="DES",Table2[[#This Row],[TERMS2]]="DES"),AND(Table2[[#This Row],[TERMS]]="CIF",Table2[[#This Row],[TERMS2]]="DES"),AND(Table2[[#This Row],[TERMS]]="FOB",Table2[[#This Row],[TERMS2]]="FOB")),"N/A","N/A")</f>
        <v>N/A</v>
      </c>
      <c r="I2" s="63" t="s">
        <v>123</v>
      </c>
      <c r="J2" s="63" t="s">
        <v>123</v>
      </c>
      <c r="K2" s="63" t="s">
        <v>123</v>
      </c>
      <c r="L2" s="63" t="s">
        <v>123</v>
      </c>
      <c r="M2" s="63" t="s">
        <v>123</v>
      </c>
      <c r="N2" s="63" t="s">
        <v>123</v>
      </c>
      <c r="O2" s="63" t="s">
        <v>123</v>
      </c>
      <c r="P2" s="63" t="s">
        <v>123</v>
      </c>
      <c r="Q2" s="63" t="s">
        <v>123</v>
      </c>
      <c r="R2" s="63" t="s">
        <v>123</v>
      </c>
      <c r="S2" s="63" t="s">
        <v>123</v>
      </c>
      <c r="T2" s="63" t="s">
        <v>123</v>
      </c>
      <c r="U2" s="63" t="s">
        <v>123</v>
      </c>
      <c r="V2" s="63" t="s">
        <v>123</v>
      </c>
      <c r="W2" s="63" t="s">
        <v>123</v>
      </c>
      <c r="X2" s="63" t="s">
        <v>123</v>
      </c>
      <c r="Y2" s="63" t="s">
        <v>123</v>
      </c>
      <c r="Z2" s="63" t="s">
        <v>123</v>
      </c>
      <c r="AA2" s="63" t="s">
        <v>123</v>
      </c>
      <c r="AB2" s="63" t="s">
        <v>123</v>
      </c>
      <c r="AC2" s="63" t="s">
        <v>123</v>
      </c>
      <c r="AD2" s="63" t="s">
        <v>123</v>
      </c>
      <c r="AE2" s="63" t="s">
        <v>123</v>
      </c>
      <c r="AF2" s="63" t="s">
        <v>123</v>
      </c>
      <c r="AG2" s="63" t="s">
        <v>123</v>
      </c>
      <c r="AH2" s="63" t="s">
        <v>123</v>
      </c>
      <c r="AI2" s="63" t="s">
        <v>123</v>
      </c>
      <c r="AJ2" s="63" t="s">
        <v>123</v>
      </c>
      <c r="AK2" s="145">
        <v>1</v>
      </c>
      <c r="AL2" s="145">
        <v>1</v>
      </c>
      <c r="AM2" s="145">
        <v>1</v>
      </c>
      <c r="AN2" s="145">
        <v>1</v>
      </c>
      <c r="AO2" s="145">
        <v>1</v>
      </c>
      <c r="AP2" s="145">
        <v>1</v>
      </c>
      <c r="AQ2" s="143">
        <f>IFERROR(IF(Table2[[#This Row],[OT_NET_QTY_BBLS]]="N/A","N/A",(AO2-AM2)/AM2),"N/A")</f>
        <v>0</v>
      </c>
      <c r="AS2" s="144"/>
      <c r="AT2" s="131"/>
      <c r="AY2" s="132"/>
      <c r="AZ2" s="133"/>
      <c r="BA2" s="134"/>
      <c r="BB2" s="135"/>
      <c r="BC2" s="136"/>
      <c r="BG2" s="137"/>
      <c r="BH2" s="138"/>
      <c r="BI2" s="138"/>
      <c r="BR2" s="138"/>
      <c r="BS2" s="138"/>
      <c r="BU2" s="139"/>
      <c r="BW2" s="140"/>
      <c r="BX2" s="64"/>
      <c r="BY2" s="64"/>
      <c r="BZ2" s="64"/>
      <c r="CA2" s="141"/>
      <c r="CB2" s="141"/>
      <c r="CC2" s="142"/>
      <c r="CD2" s="142"/>
      <c r="CE2" s="142"/>
      <c r="CF2" s="143"/>
      <c r="CH2" s="144"/>
      <c r="CI2" s="131"/>
      <c r="CN2" s="132"/>
      <c r="CO2" s="133"/>
      <c r="CP2" s="134"/>
      <c r="CQ2" s="135"/>
      <c r="CR2" s="136"/>
      <c r="CV2" s="137"/>
      <c r="CW2" s="138"/>
      <c r="CX2" s="138"/>
      <c r="DG2" s="138"/>
      <c r="DH2" s="138"/>
      <c r="DJ2" s="139"/>
      <c r="DL2" s="140"/>
      <c r="DM2" s="64"/>
      <c r="DN2" s="64"/>
      <c r="DO2" s="64"/>
      <c r="DP2" s="141"/>
      <c r="DQ2" s="141"/>
      <c r="DR2" s="142"/>
      <c r="DS2" s="142"/>
      <c r="DT2" s="142"/>
      <c r="DU2" s="143"/>
      <c r="DW2" s="144"/>
      <c r="DX2" s="131"/>
      <c r="EC2" s="132"/>
      <c r="ED2" s="133"/>
      <c r="EE2" s="134"/>
      <c r="EF2" s="135"/>
      <c r="EG2" s="136"/>
      <c r="EK2" s="137"/>
      <c r="EL2" s="138"/>
      <c r="EM2" s="138"/>
      <c r="EV2" s="138"/>
      <c r="EW2" s="138"/>
      <c r="EY2" s="139"/>
      <c r="FA2" s="140"/>
      <c r="FB2" s="64"/>
      <c r="FC2" s="64"/>
      <c r="FD2" s="64"/>
      <c r="FE2" s="141"/>
      <c r="FF2" s="141"/>
      <c r="FG2" s="142"/>
      <c r="FH2" s="142"/>
      <c r="FI2" s="142"/>
      <c r="FJ2" s="143"/>
      <c r="FL2" s="144"/>
      <c r="FM2" s="131"/>
      <c r="FR2" s="132"/>
      <c r="FS2" s="133"/>
      <c r="FT2" s="134"/>
      <c r="FU2" s="135"/>
      <c r="FV2" s="136"/>
      <c r="FZ2" s="137"/>
      <c r="GA2" s="138"/>
      <c r="GB2" s="138"/>
      <c r="GK2" s="138"/>
      <c r="GL2" s="138"/>
      <c r="GN2" s="139"/>
      <c r="GP2" s="140"/>
      <c r="GQ2" s="64"/>
      <c r="GR2" s="64"/>
      <c r="GS2" s="64"/>
      <c r="GT2" s="141"/>
      <c r="GU2" s="141"/>
      <c r="GV2" s="142"/>
      <c r="GW2" s="142"/>
      <c r="GX2" s="142"/>
      <c r="GY2" s="143"/>
      <c r="HA2" s="144"/>
      <c r="HB2" s="131"/>
      <c r="HG2" s="132"/>
      <c r="HH2" s="133"/>
      <c r="HI2" s="134"/>
      <c r="HJ2" s="135"/>
      <c r="HK2" s="136"/>
      <c r="HO2" s="137"/>
      <c r="HP2" s="138"/>
      <c r="HQ2" s="138"/>
      <c r="HZ2" s="138"/>
      <c r="IA2" s="138"/>
      <c r="IC2" s="139"/>
      <c r="IE2" s="140"/>
      <c r="IF2" s="64"/>
      <c r="IG2" s="64"/>
      <c r="IH2" s="64"/>
      <c r="II2" s="141"/>
      <c r="IJ2" s="141"/>
      <c r="IK2" s="142"/>
      <c r="IL2" s="142"/>
      <c r="IM2" s="142"/>
      <c r="IN2" s="143"/>
      <c r="IP2" s="144"/>
      <c r="IQ2" s="131"/>
      <c r="IV2" s="132"/>
      <c r="IW2" s="133"/>
      <c r="IX2" s="134"/>
      <c r="IY2" s="135"/>
      <c r="IZ2" s="136"/>
      <c r="JD2" s="137"/>
      <c r="JE2" s="138"/>
      <c r="JF2" s="138"/>
      <c r="JO2" s="138"/>
      <c r="JP2" s="138"/>
      <c r="JR2" s="139"/>
      <c r="JT2" s="140"/>
      <c r="JU2" s="64"/>
      <c r="JV2" s="64"/>
      <c r="JW2" s="64"/>
      <c r="JX2" s="141"/>
      <c r="JY2" s="141"/>
      <c r="JZ2" s="142"/>
      <c r="KA2" s="142"/>
      <c r="KB2" s="142"/>
      <c r="KC2" s="143"/>
      <c r="KE2" s="144"/>
      <c r="KF2" s="131"/>
      <c r="KK2" s="132"/>
      <c r="KL2" s="133"/>
      <c r="KM2" s="134"/>
      <c r="KN2" s="135"/>
      <c r="KO2" s="136"/>
      <c r="KS2" s="137"/>
      <c r="KT2" s="138"/>
      <c r="KU2" s="138"/>
      <c r="LD2" s="138"/>
      <c r="LE2" s="138"/>
      <c r="LG2" s="139"/>
      <c r="LI2" s="140"/>
      <c r="LJ2" s="64"/>
      <c r="LK2" s="64"/>
      <c r="LL2" s="64"/>
      <c r="LM2" s="141"/>
      <c r="LN2" s="141"/>
      <c r="LO2" s="142"/>
      <c r="LP2" s="142"/>
      <c r="LQ2" s="142"/>
      <c r="LR2" s="143"/>
      <c r="LT2" s="144"/>
      <c r="LU2" s="131"/>
      <c r="LZ2" s="132"/>
      <c r="MA2" s="133"/>
      <c r="MB2" s="134"/>
      <c r="MC2" s="135"/>
      <c r="MD2" s="136"/>
      <c r="MH2" s="137"/>
      <c r="MI2" s="138"/>
      <c r="MJ2" s="138"/>
      <c r="MS2" s="138"/>
      <c r="MT2" s="138"/>
      <c r="MV2" s="139"/>
      <c r="MX2" s="140"/>
      <c r="MY2" s="64"/>
      <c r="MZ2" s="64"/>
      <c r="NA2" s="64"/>
      <c r="NB2" s="141"/>
      <c r="NC2" s="141"/>
      <c r="ND2" s="142"/>
      <c r="NE2" s="142"/>
      <c r="NF2" s="142"/>
      <c r="NG2" s="143"/>
      <c r="NI2" s="144"/>
      <c r="NJ2" s="131"/>
      <c r="NO2" s="132"/>
      <c r="NP2" s="133"/>
      <c r="NQ2" s="134"/>
      <c r="NR2" s="135"/>
      <c r="NS2" s="136"/>
      <c r="NW2" s="137"/>
      <c r="NX2" s="138"/>
      <c r="NY2" s="138"/>
      <c r="OH2" s="138"/>
      <c r="OI2" s="138"/>
      <c r="OK2" s="139"/>
      <c r="OM2" s="140"/>
      <c r="ON2" s="64"/>
      <c r="OO2" s="64"/>
      <c r="OP2" s="64"/>
      <c r="OQ2" s="141"/>
      <c r="OR2" s="141"/>
      <c r="OS2" s="142"/>
      <c r="OT2" s="142"/>
      <c r="OU2" s="142"/>
      <c r="OV2" s="143"/>
      <c r="OX2" s="144"/>
      <c r="OY2" s="131"/>
      <c r="PD2" s="132"/>
      <c r="PE2" s="133"/>
      <c r="PF2" s="134"/>
      <c r="PG2" s="135"/>
      <c r="PH2" s="136"/>
      <c r="PL2" s="137"/>
      <c r="PM2" s="138"/>
      <c r="PN2" s="138"/>
      <c r="PW2" s="138"/>
      <c r="PX2" s="138"/>
      <c r="PZ2" s="139"/>
      <c r="QB2" s="140"/>
      <c r="QC2" s="64"/>
      <c r="QD2" s="64"/>
      <c r="QE2" s="64"/>
      <c r="QF2" s="141"/>
      <c r="QG2" s="141"/>
      <c r="QH2" s="142"/>
      <c r="QI2" s="142"/>
      <c r="QJ2" s="142"/>
      <c r="QK2" s="143"/>
      <c r="QM2" s="144"/>
      <c r="QN2" s="131"/>
      <c r="QS2" s="132"/>
      <c r="QT2" s="133"/>
      <c r="QU2" s="134"/>
      <c r="QV2" s="135"/>
      <c r="QW2" s="136"/>
      <c r="RA2" s="137"/>
      <c r="RB2" s="138"/>
      <c r="RC2" s="138"/>
      <c r="RL2" s="138"/>
      <c r="RM2" s="138"/>
      <c r="RO2" s="139"/>
      <c r="RQ2" s="140"/>
      <c r="RR2" s="64"/>
      <c r="RS2" s="64"/>
      <c r="RT2" s="64"/>
      <c r="RU2" s="141"/>
      <c r="RV2" s="141"/>
      <c r="RW2" s="142"/>
      <c r="RX2" s="142"/>
      <c r="RY2" s="142"/>
      <c r="RZ2" s="143"/>
      <c r="SB2" s="144"/>
      <c r="SC2" s="131"/>
      <c r="SH2" s="132"/>
      <c r="SI2" s="133"/>
      <c r="SJ2" s="134"/>
      <c r="SK2" s="135"/>
      <c r="SL2" s="136"/>
      <c r="SP2" s="137"/>
      <c r="SQ2" s="138"/>
      <c r="SR2" s="138"/>
      <c r="TA2" s="138"/>
      <c r="TB2" s="138"/>
      <c r="TD2" s="139"/>
      <c r="TF2" s="140"/>
      <c r="TG2" s="64"/>
      <c r="TH2" s="64"/>
      <c r="TI2" s="64"/>
      <c r="TJ2" s="141"/>
      <c r="TK2" s="141"/>
      <c r="TL2" s="142"/>
      <c r="TM2" s="142"/>
      <c r="TN2" s="142"/>
      <c r="TO2" s="143"/>
      <c r="TQ2" s="144"/>
      <c r="TR2" s="131"/>
      <c r="TW2" s="132"/>
      <c r="TX2" s="133"/>
      <c r="TY2" s="134"/>
      <c r="TZ2" s="135"/>
      <c r="UA2" s="136"/>
      <c r="UE2" s="137"/>
      <c r="UF2" s="138"/>
      <c r="UG2" s="138"/>
      <c r="UP2" s="138"/>
      <c r="UQ2" s="138"/>
      <c r="US2" s="139"/>
      <c r="UU2" s="140"/>
      <c r="UV2" s="64"/>
      <c r="UW2" s="64"/>
      <c r="UX2" s="64"/>
      <c r="UY2" s="141"/>
      <c r="UZ2" s="141"/>
      <c r="VA2" s="142"/>
      <c r="VB2" s="142"/>
      <c r="VC2" s="142"/>
      <c r="VD2" s="143"/>
      <c r="VF2" s="144"/>
      <c r="VG2" s="131"/>
      <c r="VL2" s="132"/>
      <c r="VM2" s="133"/>
      <c r="VN2" s="134"/>
      <c r="VO2" s="135"/>
      <c r="VP2" s="136"/>
      <c r="VT2" s="137"/>
      <c r="VU2" s="138"/>
      <c r="VV2" s="138"/>
      <c r="WE2" s="138"/>
      <c r="WF2" s="138"/>
      <c r="WH2" s="139"/>
      <c r="WJ2" s="140"/>
      <c r="WK2" s="64"/>
      <c r="WL2" s="64"/>
      <c r="WM2" s="64"/>
      <c r="WN2" s="141"/>
      <c r="WO2" s="141"/>
      <c r="WP2" s="142"/>
      <c r="WQ2" s="142"/>
      <c r="WR2" s="142"/>
      <c r="WS2" s="143"/>
      <c r="WU2" s="144"/>
      <c r="WV2" s="131"/>
      <c r="XA2" s="132"/>
      <c r="XB2" s="133"/>
      <c r="XC2" s="134"/>
      <c r="XD2" s="135"/>
      <c r="XE2" s="136"/>
      <c r="XI2" s="137"/>
      <c r="XJ2" s="138"/>
      <c r="XK2" s="138"/>
      <c r="XT2" s="138"/>
      <c r="XU2" s="138"/>
      <c r="XW2" s="139"/>
      <c r="XY2" s="140"/>
      <c r="XZ2" s="64"/>
      <c r="YA2" s="64"/>
      <c r="YB2" s="64"/>
      <c r="YC2" s="141"/>
      <c r="YD2" s="141"/>
      <c r="YE2" s="142"/>
      <c r="YF2" s="142"/>
      <c r="YG2" s="142"/>
      <c r="YH2" s="143"/>
      <c r="YJ2" s="144"/>
      <c r="YK2" s="131"/>
      <c r="YP2" s="132"/>
      <c r="YQ2" s="133"/>
      <c r="YR2" s="134"/>
      <c r="YS2" s="135"/>
      <c r="YT2" s="136"/>
      <c r="YX2" s="137"/>
      <c r="YY2" s="138"/>
      <c r="YZ2" s="138"/>
      <c r="ZI2" s="138"/>
      <c r="ZJ2" s="138"/>
      <c r="ZL2" s="139"/>
      <c r="ZN2" s="140"/>
      <c r="ZO2" s="64"/>
      <c r="ZP2" s="64"/>
      <c r="ZQ2" s="64"/>
      <c r="ZR2" s="141"/>
      <c r="ZS2" s="141"/>
      <c r="ZT2" s="142"/>
      <c r="ZU2" s="142"/>
      <c r="ZV2" s="142"/>
      <c r="ZW2" s="143"/>
      <c r="ZY2" s="144"/>
      <c r="ZZ2" s="131"/>
      <c r="AAE2" s="132"/>
      <c r="AAF2" s="133"/>
      <c r="AAG2" s="134"/>
      <c r="AAH2" s="135"/>
      <c r="AAI2" s="136"/>
      <c r="AAM2" s="137"/>
      <c r="AAN2" s="138"/>
      <c r="AAO2" s="138"/>
      <c r="AAX2" s="138"/>
      <c r="AAY2" s="138"/>
      <c r="ABA2" s="139"/>
      <c r="ABC2" s="140"/>
      <c r="ABD2" s="64"/>
      <c r="ABE2" s="64"/>
      <c r="ABF2" s="64"/>
      <c r="ABG2" s="141"/>
      <c r="ABH2" s="141"/>
      <c r="ABI2" s="142"/>
      <c r="ABJ2" s="142"/>
      <c r="ABK2" s="142"/>
      <c r="ABL2" s="143"/>
      <c r="ABN2" s="144"/>
      <c r="ABO2" s="131"/>
      <c r="ABT2" s="132"/>
      <c r="ABU2" s="133"/>
      <c r="ABV2" s="134"/>
      <c r="ABW2" s="135"/>
      <c r="ABX2" s="136"/>
      <c r="ACB2" s="137"/>
      <c r="ACC2" s="138"/>
      <c r="ACD2" s="138"/>
      <c r="ACM2" s="138"/>
      <c r="ACN2" s="138"/>
      <c r="ACP2" s="139"/>
      <c r="ACR2" s="140"/>
      <c r="ACS2" s="64"/>
      <c r="ACT2" s="64"/>
      <c r="ACU2" s="64"/>
      <c r="ACV2" s="141"/>
      <c r="ACW2" s="141"/>
      <c r="ACX2" s="142"/>
      <c r="ACY2" s="142"/>
      <c r="ACZ2" s="142"/>
      <c r="ADA2" s="143"/>
      <c r="ADC2" s="144"/>
      <c r="ADD2" s="131"/>
      <c r="ADI2" s="132"/>
      <c r="ADJ2" s="133"/>
      <c r="ADK2" s="134"/>
      <c r="ADL2" s="135"/>
      <c r="ADM2" s="136"/>
      <c r="ADQ2" s="137"/>
      <c r="ADR2" s="138"/>
      <c r="ADS2" s="138"/>
      <c r="AEB2" s="138"/>
      <c r="AEC2" s="138"/>
      <c r="AEE2" s="139"/>
      <c r="AEG2" s="140"/>
      <c r="AEH2" s="64"/>
      <c r="AEI2" s="64"/>
      <c r="AEJ2" s="64"/>
      <c r="AEK2" s="141"/>
      <c r="AEL2" s="141"/>
      <c r="AEM2" s="142"/>
      <c r="AEN2" s="142"/>
      <c r="AEO2" s="142"/>
      <c r="AEP2" s="143"/>
      <c r="AER2" s="144"/>
      <c r="AES2" s="131"/>
      <c r="AEX2" s="132"/>
      <c r="AEY2" s="133"/>
      <c r="AEZ2" s="134"/>
      <c r="AFA2" s="135"/>
      <c r="AFB2" s="136"/>
      <c r="AFF2" s="137"/>
      <c r="AFG2" s="138"/>
      <c r="AFH2" s="138"/>
      <c r="AFQ2" s="138"/>
      <c r="AFR2" s="138"/>
      <c r="AFT2" s="139"/>
      <c r="AFV2" s="140"/>
      <c r="AFW2" s="64"/>
      <c r="AFX2" s="64"/>
      <c r="AFY2" s="64"/>
      <c r="AFZ2" s="141"/>
      <c r="AGA2" s="141"/>
      <c r="AGB2" s="142"/>
      <c r="AGC2" s="142"/>
      <c r="AGD2" s="142"/>
      <c r="AGE2" s="143"/>
      <c r="AGG2" s="144"/>
      <c r="AGH2" s="131"/>
      <c r="AGM2" s="132"/>
      <c r="AGN2" s="133"/>
      <c r="AGO2" s="134"/>
      <c r="AGP2" s="135"/>
      <c r="AGQ2" s="136"/>
      <c r="AGU2" s="137"/>
      <c r="AGV2" s="138"/>
      <c r="AGW2" s="138"/>
      <c r="AHF2" s="138"/>
      <c r="AHG2" s="138"/>
      <c r="AHI2" s="139"/>
      <c r="AHK2" s="140"/>
      <c r="AHL2" s="64"/>
      <c r="AHM2" s="64"/>
      <c r="AHN2" s="64"/>
      <c r="AHO2" s="141"/>
      <c r="AHP2" s="141"/>
      <c r="AHQ2" s="142"/>
      <c r="AHR2" s="142"/>
      <c r="AHS2" s="142"/>
      <c r="AHT2" s="143"/>
      <c r="AHV2" s="144"/>
      <c r="AHW2" s="131"/>
      <c r="AIB2" s="132"/>
      <c r="AIC2" s="133"/>
      <c r="AID2" s="134"/>
      <c r="AIE2" s="135"/>
      <c r="AIF2" s="136"/>
      <c r="AIJ2" s="137"/>
      <c r="AIK2" s="138"/>
      <c r="AIL2" s="138"/>
      <c r="AIU2" s="138"/>
      <c r="AIV2" s="138"/>
      <c r="AIX2" s="139"/>
      <c r="AIZ2" s="140"/>
      <c r="AJA2" s="64"/>
      <c r="AJB2" s="64"/>
      <c r="AJC2" s="64"/>
      <c r="AJD2" s="141"/>
      <c r="AJE2" s="141"/>
      <c r="AJF2" s="142"/>
      <c r="AJG2" s="142"/>
      <c r="AJH2" s="142"/>
      <c r="AJI2" s="143"/>
      <c r="AJK2" s="144"/>
      <c r="AJL2" s="131"/>
      <c r="AJQ2" s="132"/>
      <c r="AJR2" s="133"/>
      <c r="AJS2" s="134"/>
      <c r="AJT2" s="135"/>
      <c r="AJU2" s="136"/>
      <c r="AJY2" s="137"/>
      <c r="AJZ2" s="138"/>
      <c r="AKA2" s="138"/>
      <c r="AKJ2" s="138"/>
      <c r="AKK2" s="138"/>
      <c r="AKM2" s="139"/>
      <c r="AKO2" s="140"/>
      <c r="AKP2" s="64"/>
      <c r="AKQ2" s="64"/>
      <c r="AKR2" s="64"/>
      <c r="AKS2" s="141"/>
      <c r="AKT2" s="141"/>
      <c r="AKU2" s="142"/>
      <c r="AKV2" s="142"/>
      <c r="AKW2" s="142"/>
      <c r="AKX2" s="143"/>
      <c r="AKZ2" s="144"/>
      <c r="ALA2" s="131"/>
      <c r="ALF2" s="132"/>
      <c r="ALG2" s="133"/>
      <c r="ALH2" s="134"/>
      <c r="ALI2" s="135"/>
      <c r="ALJ2" s="136"/>
      <c r="ALN2" s="137"/>
      <c r="ALO2" s="138"/>
      <c r="ALP2" s="138"/>
      <c r="ALY2" s="138"/>
      <c r="ALZ2" s="138"/>
      <c r="AMB2" s="139"/>
      <c r="AMD2" s="140"/>
      <c r="AME2" s="64"/>
      <c r="AMF2" s="64"/>
      <c r="AMG2" s="64"/>
      <c r="AMH2" s="141"/>
      <c r="AMI2" s="141"/>
      <c r="AMJ2" s="142"/>
      <c r="AMK2" s="142"/>
      <c r="AML2" s="142"/>
      <c r="AMM2" s="143"/>
      <c r="AMO2" s="144"/>
      <c r="AMP2" s="131"/>
      <c r="AMU2" s="132"/>
      <c r="AMV2" s="133"/>
      <c r="AMW2" s="134"/>
      <c r="AMX2" s="135"/>
      <c r="AMY2" s="136"/>
      <c r="ANC2" s="137"/>
      <c r="AND2" s="138"/>
      <c r="ANE2" s="138"/>
      <c r="ANN2" s="138"/>
      <c r="ANO2" s="138"/>
      <c r="ANQ2" s="139"/>
      <c r="ANS2" s="140"/>
      <c r="ANT2" s="64"/>
      <c r="ANU2" s="64"/>
      <c r="ANV2" s="64"/>
      <c r="ANW2" s="141"/>
      <c r="ANX2" s="141"/>
      <c r="ANY2" s="142"/>
      <c r="ANZ2" s="142"/>
      <c r="AOA2" s="142"/>
      <c r="AOB2" s="143"/>
      <c r="AOD2" s="144"/>
      <c r="AOE2" s="131"/>
      <c r="AOJ2" s="132"/>
      <c r="AOK2" s="133"/>
      <c r="AOL2" s="134"/>
      <c r="AOM2" s="135"/>
      <c r="AON2" s="136"/>
      <c r="AOR2" s="137"/>
      <c r="AOS2" s="138"/>
      <c r="AOT2" s="138"/>
      <c r="APC2" s="138"/>
      <c r="APD2" s="138"/>
      <c r="APF2" s="139"/>
      <c r="APH2" s="140"/>
      <c r="API2" s="64"/>
      <c r="APJ2" s="64"/>
      <c r="APK2" s="64"/>
      <c r="APL2" s="141"/>
      <c r="APM2" s="141"/>
      <c r="APN2" s="142"/>
      <c r="APO2" s="142"/>
      <c r="APP2" s="142"/>
      <c r="APQ2" s="143"/>
      <c r="APS2" s="144"/>
      <c r="APT2" s="131"/>
      <c r="APY2" s="132"/>
      <c r="APZ2" s="133"/>
      <c r="AQA2" s="134"/>
      <c r="AQB2" s="135"/>
      <c r="AQC2" s="136"/>
      <c r="AQG2" s="137"/>
      <c r="AQH2" s="138"/>
      <c r="AQI2" s="138"/>
      <c r="AQR2" s="138"/>
      <c r="AQS2" s="138"/>
      <c r="AQU2" s="139"/>
      <c r="AQW2" s="140"/>
      <c r="AQX2" s="64"/>
      <c r="AQY2" s="64"/>
      <c r="AQZ2" s="64"/>
      <c r="ARA2" s="141"/>
      <c r="ARB2" s="141"/>
      <c r="ARC2" s="142"/>
      <c r="ARD2" s="142"/>
      <c r="ARE2" s="142"/>
      <c r="ARF2" s="143"/>
      <c r="ARH2" s="144"/>
      <c r="ARI2" s="131"/>
      <c r="ARN2" s="132"/>
      <c r="ARO2" s="133"/>
      <c r="ARP2" s="134"/>
      <c r="ARQ2" s="135"/>
      <c r="ARR2" s="136"/>
      <c r="ARV2" s="137"/>
      <c r="ARW2" s="138"/>
      <c r="ARX2" s="138"/>
      <c r="ASG2" s="138"/>
      <c r="ASH2" s="138"/>
      <c r="ASJ2" s="139"/>
      <c r="ASL2" s="140"/>
      <c r="ASM2" s="64"/>
      <c r="ASN2" s="64"/>
      <c r="ASO2" s="64"/>
      <c r="ASP2" s="141"/>
      <c r="ASQ2" s="141"/>
      <c r="ASR2" s="142"/>
      <c r="ASS2" s="142"/>
      <c r="AST2" s="142"/>
      <c r="ASU2" s="143"/>
      <c r="ASW2" s="144"/>
      <c r="ASX2" s="131"/>
      <c r="ATC2" s="132"/>
      <c r="ATD2" s="133"/>
      <c r="ATE2" s="134"/>
      <c r="ATF2" s="135"/>
      <c r="ATG2" s="136"/>
      <c r="ATK2" s="137"/>
      <c r="ATL2" s="138"/>
      <c r="ATM2" s="138"/>
      <c r="ATV2" s="138"/>
      <c r="ATW2" s="138"/>
      <c r="ATY2" s="139"/>
      <c r="AUA2" s="140"/>
      <c r="AUB2" s="64"/>
      <c r="AUC2" s="64"/>
      <c r="AUD2" s="64"/>
      <c r="AUE2" s="141"/>
      <c r="AUF2" s="141"/>
      <c r="AUG2" s="142"/>
      <c r="AUH2" s="142"/>
      <c r="AUI2" s="142"/>
      <c r="AUJ2" s="143"/>
      <c r="AUL2" s="144"/>
      <c r="AUM2" s="131"/>
      <c r="AUR2" s="132"/>
      <c r="AUS2" s="133"/>
      <c r="AUT2" s="134"/>
      <c r="AUU2" s="135"/>
      <c r="AUV2" s="136"/>
      <c r="AUZ2" s="137"/>
      <c r="AVA2" s="138"/>
      <c r="AVB2" s="138"/>
      <c r="AVK2" s="138"/>
      <c r="AVL2" s="138"/>
      <c r="AVN2" s="139"/>
      <c r="AVP2" s="140"/>
      <c r="AVQ2" s="64"/>
      <c r="AVR2" s="64"/>
      <c r="AVS2" s="64"/>
      <c r="AVT2" s="141"/>
      <c r="AVU2" s="141"/>
      <c r="AVV2" s="142"/>
      <c r="AVW2" s="142"/>
      <c r="AVX2" s="142"/>
      <c r="AVY2" s="143"/>
      <c r="AWA2" s="144"/>
      <c r="AWB2" s="131"/>
      <c r="AWG2" s="132"/>
      <c r="AWH2" s="133"/>
      <c r="AWI2" s="134"/>
      <c r="AWJ2" s="135"/>
      <c r="AWK2" s="136"/>
      <c r="AWO2" s="137"/>
      <c r="AWP2" s="138"/>
      <c r="AWQ2" s="138"/>
      <c r="AWZ2" s="138"/>
      <c r="AXA2" s="138"/>
      <c r="AXC2" s="139"/>
      <c r="AXE2" s="140"/>
      <c r="AXF2" s="64"/>
      <c r="AXG2" s="64"/>
      <c r="AXH2" s="64"/>
      <c r="AXI2" s="141"/>
      <c r="AXJ2" s="141"/>
      <c r="AXK2" s="142"/>
      <c r="AXL2" s="142"/>
      <c r="AXM2" s="142"/>
      <c r="AXN2" s="143"/>
      <c r="AXP2" s="144"/>
      <c r="AXQ2" s="131"/>
      <c r="AXV2" s="132"/>
      <c r="AXW2" s="133"/>
      <c r="AXX2" s="134"/>
      <c r="AXY2" s="135"/>
      <c r="AXZ2" s="136"/>
      <c r="AYD2" s="137"/>
      <c r="AYE2" s="138"/>
      <c r="AYF2" s="138"/>
      <c r="AYO2" s="138"/>
      <c r="AYP2" s="138"/>
      <c r="AYR2" s="139"/>
      <c r="AYT2" s="140"/>
      <c r="AYU2" s="64"/>
      <c r="AYV2" s="64"/>
      <c r="AYW2" s="64"/>
      <c r="AYX2" s="141"/>
      <c r="AYY2" s="141"/>
      <c r="AYZ2" s="142"/>
      <c r="AZA2" s="142"/>
      <c r="AZB2" s="142"/>
      <c r="AZC2" s="143"/>
      <c r="AZE2" s="144"/>
      <c r="AZF2" s="131"/>
      <c r="AZK2" s="132"/>
      <c r="AZL2" s="133"/>
      <c r="AZM2" s="134"/>
      <c r="AZN2" s="135"/>
      <c r="AZO2" s="136"/>
      <c r="AZS2" s="137"/>
      <c r="AZT2" s="138"/>
      <c r="AZU2" s="138"/>
      <c r="BAD2" s="138"/>
      <c r="BAE2" s="138"/>
      <c r="BAG2" s="139"/>
      <c r="BAI2" s="140"/>
      <c r="BAJ2" s="64"/>
      <c r="BAK2" s="64"/>
      <c r="BAL2" s="64"/>
      <c r="BAM2" s="141"/>
      <c r="BAN2" s="141"/>
      <c r="BAO2" s="142"/>
      <c r="BAP2" s="142"/>
      <c r="BAQ2" s="142"/>
      <c r="BAR2" s="143"/>
      <c r="BAT2" s="144"/>
      <c r="BAU2" s="131"/>
      <c r="BAZ2" s="132"/>
      <c r="BBA2" s="133"/>
      <c r="BBB2" s="134"/>
      <c r="BBC2" s="135"/>
      <c r="BBD2" s="136"/>
      <c r="BBH2" s="137"/>
      <c r="BBI2" s="138"/>
      <c r="BBJ2" s="138"/>
      <c r="BBS2" s="138"/>
      <c r="BBT2" s="138"/>
      <c r="BBV2" s="139"/>
      <c r="BBX2" s="140"/>
      <c r="BBY2" s="64"/>
      <c r="BBZ2" s="64"/>
      <c r="BCA2" s="64"/>
      <c r="BCB2" s="141"/>
      <c r="BCC2" s="141"/>
      <c r="BCD2" s="142"/>
      <c r="BCE2" s="142"/>
      <c r="BCF2" s="142"/>
      <c r="BCG2" s="143"/>
      <c r="BCI2" s="144"/>
      <c r="BCJ2" s="131"/>
      <c r="BCO2" s="132"/>
      <c r="BCP2" s="133"/>
      <c r="BCQ2" s="134"/>
      <c r="BCR2" s="135"/>
      <c r="BCS2" s="136"/>
      <c r="BCW2" s="137"/>
      <c r="BCX2" s="138"/>
      <c r="BCY2" s="138"/>
      <c r="BDH2" s="138"/>
      <c r="BDI2" s="138"/>
      <c r="BDK2" s="139"/>
      <c r="BDM2" s="140"/>
      <c r="BDN2" s="64"/>
      <c r="BDO2" s="64"/>
      <c r="BDP2" s="64"/>
      <c r="BDQ2" s="141"/>
      <c r="BDR2" s="141"/>
      <c r="BDS2" s="142"/>
      <c r="BDT2" s="142"/>
      <c r="BDU2" s="142"/>
      <c r="BDV2" s="143"/>
      <c r="BDX2" s="144"/>
      <c r="BDY2" s="131"/>
      <c r="BED2" s="132"/>
      <c r="BEE2" s="133"/>
      <c r="BEF2" s="134"/>
      <c r="BEG2" s="135"/>
      <c r="BEH2" s="136"/>
      <c r="BEL2" s="137"/>
      <c r="BEM2" s="138"/>
      <c r="BEN2" s="138"/>
      <c r="BEW2" s="138"/>
      <c r="BEX2" s="138"/>
      <c r="BEZ2" s="139"/>
      <c r="BFB2" s="140"/>
      <c r="BFC2" s="64"/>
      <c r="BFD2" s="64"/>
      <c r="BFE2" s="64"/>
      <c r="BFF2" s="141"/>
      <c r="BFG2" s="141"/>
      <c r="BFH2" s="142"/>
      <c r="BFI2" s="142"/>
      <c r="BFJ2" s="142"/>
      <c r="BFK2" s="143"/>
      <c r="BFM2" s="144"/>
      <c r="BFN2" s="131"/>
      <c r="BFS2" s="132"/>
      <c r="BFT2" s="133"/>
      <c r="BFU2" s="134"/>
      <c r="BFV2" s="135"/>
      <c r="BFW2" s="136"/>
      <c r="BGA2" s="137"/>
      <c r="BGB2" s="138"/>
      <c r="BGC2" s="138"/>
      <c r="BGL2" s="138"/>
      <c r="BGM2" s="138"/>
      <c r="BGO2" s="139"/>
      <c r="BGQ2" s="140"/>
      <c r="BGR2" s="64"/>
      <c r="BGS2" s="64"/>
      <c r="BGT2" s="64"/>
      <c r="BGU2" s="141"/>
      <c r="BGV2" s="141"/>
      <c r="BGW2" s="142"/>
      <c r="BGX2" s="142"/>
      <c r="BGY2" s="142"/>
      <c r="BGZ2" s="143"/>
      <c r="BHB2" s="144"/>
      <c r="BHC2" s="131"/>
      <c r="BHH2" s="132"/>
      <c r="BHI2" s="133"/>
      <c r="BHJ2" s="134"/>
      <c r="BHK2" s="135"/>
      <c r="BHL2" s="136"/>
      <c r="BHP2" s="137"/>
      <c r="BHQ2" s="138"/>
      <c r="BHR2" s="138"/>
      <c r="BIA2" s="138"/>
      <c r="BIB2" s="138"/>
      <c r="BID2" s="139"/>
      <c r="BIF2" s="140"/>
      <c r="BIG2" s="64"/>
      <c r="BIH2" s="64"/>
      <c r="BII2" s="64"/>
      <c r="BIJ2" s="141"/>
      <c r="BIK2" s="141"/>
      <c r="BIL2" s="142"/>
      <c r="BIM2" s="142"/>
      <c r="BIN2" s="142"/>
      <c r="BIO2" s="143"/>
      <c r="BIQ2" s="144"/>
      <c r="BIR2" s="131"/>
      <c r="BIW2" s="132"/>
      <c r="BIX2" s="133"/>
      <c r="BIY2" s="134"/>
      <c r="BIZ2" s="135"/>
      <c r="BJA2" s="136"/>
      <c r="BJE2" s="137"/>
      <c r="BJF2" s="138"/>
      <c r="BJG2" s="138"/>
      <c r="BJP2" s="138"/>
      <c r="BJQ2" s="138"/>
      <c r="BJS2" s="139"/>
      <c r="BJU2" s="140"/>
      <c r="BJV2" s="64"/>
      <c r="BJW2" s="64"/>
      <c r="BJX2" s="64"/>
      <c r="BJY2" s="141"/>
      <c r="BJZ2" s="141"/>
      <c r="BKA2" s="142"/>
      <c r="BKB2" s="142"/>
      <c r="BKC2" s="142"/>
      <c r="BKD2" s="143"/>
      <c r="BKF2" s="144"/>
      <c r="BKG2" s="131"/>
      <c r="BKL2" s="132"/>
      <c r="BKM2" s="133"/>
      <c r="BKN2" s="134"/>
      <c r="BKO2" s="135"/>
      <c r="BKP2" s="136"/>
      <c r="BKT2" s="137"/>
      <c r="BKU2" s="138"/>
      <c r="BKV2" s="138"/>
      <c r="BLE2" s="138"/>
      <c r="BLF2" s="138"/>
      <c r="BLH2" s="139"/>
      <c r="BLJ2" s="140"/>
      <c r="BLK2" s="64"/>
      <c r="BLL2" s="64"/>
      <c r="BLM2" s="64"/>
      <c r="BLN2" s="141"/>
      <c r="BLO2" s="141"/>
      <c r="BLP2" s="142"/>
      <c r="BLQ2" s="142"/>
      <c r="BLR2" s="142"/>
      <c r="BLS2" s="143"/>
      <c r="BLU2" s="144"/>
      <c r="BLV2" s="131"/>
      <c r="BMA2" s="132"/>
      <c r="BMB2" s="133"/>
      <c r="BMC2" s="134"/>
      <c r="BMD2" s="135"/>
      <c r="BME2" s="136"/>
      <c r="BMI2" s="137"/>
      <c r="BMJ2" s="138"/>
      <c r="BMK2" s="138"/>
      <c r="BMT2" s="138"/>
      <c r="BMU2" s="138"/>
      <c r="BMW2" s="139"/>
      <c r="BMY2" s="140"/>
      <c r="BMZ2" s="64"/>
      <c r="BNA2" s="64"/>
      <c r="BNB2" s="64"/>
      <c r="BNC2" s="141"/>
      <c r="BND2" s="141"/>
      <c r="BNE2" s="142"/>
      <c r="BNF2" s="142"/>
      <c r="BNG2" s="142"/>
      <c r="BNH2" s="143"/>
      <c r="BNJ2" s="144"/>
      <c r="BNK2" s="131"/>
      <c r="BNP2" s="132"/>
      <c r="BNQ2" s="133"/>
      <c r="BNR2" s="134"/>
      <c r="BNS2" s="135"/>
      <c r="BNT2" s="136"/>
      <c r="BNX2" s="137"/>
      <c r="BNY2" s="138"/>
      <c r="BNZ2" s="138"/>
      <c r="BOI2" s="138"/>
      <c r="BOJ2" s="138"/>
      <c r="BOL2" s="139"/>
      <c r="BON2" s="140"/>
      <c r="BOO2" s="64"/>
      <c r="BOP2" s="64"/>
      <c r="BOQ2" s="64"/>
      <c r="BOR2" s="141"/>
      <c r="BOS2" s="141"/>
      <c r="BOT2" s="142"/>
      <c r="BOU2" s="142"/>
      <c r="BOV2" s="142"/>
      <c r="BOW2" s="143"/>
      <c r="BOY2" s="144"/>
      <c r="BOZ2" s="131"/>
      <c r="BPE2" s="132"/>
      <c r="BPF2" s="133"/>
      <c r="BPG2" s="134"/>
      <c r="BPH2" s="135"/>
      <c r="BPI2" s="136"/>
      <c r="BPM2" s="137"/>
      <c r="BPN2" s="138"/>
      <c r="BPO2" s="138"/>
      <c r="BPX2" s="138"/>
      <c r="BPY2" s="138"/>
      <c r="BQA2" s="139"/>
      <c r="BQC2" s="140"/>
      <c r="BQD2" s="64"/>
      <c r="BQE2" s="64"/>
      <c r="BQF2" s="64"/>
      <c r="BQG2" s="141"/>
      <c r="BQH2" s="141"/>
      <c r="BQI2" s="142"/>
      <c r="BQJ2" s="142"/>
      <c r="BQK2" s="142"/>
      <c r="BQL2" s="143"/>
      <c r="BQN2" s="144"/>
      <c r="BQO2" s="131"/>
      <c r="BQT2" s="132"/>
      <c r="BQU2" s="133"/>
      <c r="BQV2" s="134"/>
      <c r="BQW2" s="135"/>
      <c r="BQX2" s="136"/>
      <c r="BRB2" s="137"/>
      <c r="BRC2" s="138"/>
      <c r="BRD2" s="138"/>
      <c r="BRM2" s="138"/>
      <c r="BRN2" s="138"/>
      <c r="BRP2" s="139"/>
      <c r="BRR2" s="140"/>
      <c r="BRS2" s="64"/>
      <c r="BRT2" s="64"/>
      <c r="BRU2" s="64"/>
      <c r="BRV2" s="141"/>
      <c r="BRW2" s="141"/>
      <c r="BRX2" s="142"/>
      <c r="BRY2" s="142"/>
      <c r="BRZ2" s="142"/>
      <c r="BSA2" s="143"/>
      <c r="BSC2" s="144"/>
      <c r="BSD2" s="131"/>
      <c r="BSI2" s="132"/>
      <c r="BSJ2" s="133"/>
      <c r="BSK2" s="134"/>
      <c r="BSL2" s="135"/>
      <c r="BSM2" s="136"/>
      <c r="BSQ2" s="137"/>
      <c r="BSR2" s="138"/>
      <c r="BSS2" s="138"/>
      <c r="BTB2" s="138"/>
      <c r="BTC2" s="138"/>
      <c r="BTE2" s="139"/>
      <c r="BTG2" s="140"/>
      <c r="BTH2" s="64"/>
      <c r="BTI2" s="64"/>
      <c r="BTJ2" s="64"/>
      <c r="BTK2" s="141"/>
      <c r="BTL2" s="141"/>
      <c r="BTM2" s="142"/>
      <c r="BTN2" s="142"/>
      <c r="BTO2" s="142"/>
      <c r="BTP2" s="143"/>
      <c r="BTR2" s="144"/>
      <c r="BTS2" s="131"/>
      <c r="BTX2" s="132"/>
      <c r="BTY2" s="133"/>
      <c r="BTZ2" s="134"/>
      <c r="BUA2" s="135"/>
      <c r="BUB2" s="136"/>
      <c r="BUF2" s="137"/>
      <c r="BUG2" s="138"/>
      <c r="BUH2" s="138"/>
      <c r="BUQ2" s="138"/>
      <c r="BUR2" s="138"/>
      <c r="BUT2" s="139"/>
      <c r="BUV2" s="140"/>
      <c r="BUW2" s="64"/>
      <c r="BUX2" s="64"/>
      <c r="BUY2" s="64"/>
      <c r="BUZ2" s="141"/>
      <c r="BVA2" s="141"/>
      <c r="BVB2" s="142"/>
      <c r="BVC2" s="142"/>
      <c r="BVD2" s="142"/>
      <c r="BVE2" s="143"/>
      <c r="BVG2" s="144"/>
      <c r="BVH2" s="131"/>
      <c r="BVM2" s="132"/>
      <c r="BVN2" s="133"/>
      <c r="BVO2" s="134"/>
      <c r="BVP2" s="135"/>
      <c r="BVQ2" s="136"/>
      <c r="BVU2" s="137"/>
      <c r="BVV2" s="138"/>
      <c r="BVW2" s="138"/>
      <c r="BWF2" s="138"/>
      <c r="BWG2" s="138"/>
      <c r="BWI2" s="139"/>
      <c r="BWK2" s="140"/>
      <c r="BWL2" s="64"/>
      <c r="BWM2" s="64"/>
      <c r="BWN2" s="64"/>
      <c r="BWO2" s="141"/>
      <c r="BWP2" s="141"/>
      <c r="BWQ2" s="142"/>
      <c r="BWR2" s="142"/>
      <c r="BWS2" s="142"/>
      <c r="BWT2" s="143"/>
      <c r="BWV2" s="144"/>
      <c r="BWW2" s="131"/>
      <c r="BXB2" s="132"/>
      <c r="BXC2" s="133"/>
      <c r="BXD2" s="134"/>
      <c r="BXE2" s="135"/>
      <c r="BXF2" s="136"/>
      <c r="BXJ2" s="137"/>
      <c r="BXK2" s="138"/>
      <c r="BXL2" s="138"/>
      <c r="BXU2" s="138"/>
      <c r="BXV2" s="138"/>
      <c r="BXX2" s="139"/>
      <c r="BXZ2" s="140"/>
      <c r="BYA2" s="64"/>
      <c r="BYB2" s="64"/>
      <c r="BYC2" s="64"/>
      <c r="BYD2" s="141"/>
      <c r="BYE2" s="141"/>
      <c r="BYF2" s="142"/>
      <c r="BYG2" s="142"/>
      <c r="BYH2" s="142"/>
      <c r="BYI2" s="143"/>
      <c r="BYK2" s="144"/>
      <c r="BYL2" s="131"/>
      <c r="BYQ2" s="132"/>
      <c r="BYR2" s="133"/>
      <c r="BYS2" s="134"/>
      <c r="BYT2" s="135"/>
      <c r="BYU2" s="136"/>
      <c r="BYY2" s="137"/>
      <c r="BYZ2" s="138"/>
      <c r="BZA2" s="138"/>
      <c r="BZJ2" s="138"/>
      <c r="BZK2" s="138"/>
      <c r="BZM2" s="139"/>
      <c r="BZO2" s="140"/>
      <c r="BZP2" s="64"/>
      <c r="BZQ2" s="64"/>
      <c r="BZR2" s="64"/>
      <c r="BZS2" s="141"/>
      <c r="BZT2" s="141"/>
      <c r="BZU2" s="142"/>
      <c r="BZV2" s="142"/>
      <c r="BZW2" s="142"/>
      <c r="BZX2" s="143"/>
      <c r="BZZ2" s="144"/>
      <c r="CAA2" s="131"/>
      <c r="CAF2" s="132"/>
      <c r="CAG2" s="133"/>
      <c r="CAH2" s="134"/>
      <c r="CAI2" s="135"/>
      <c r="CAJ2" s="136"/>
      <c r="CAN2" s="137"/>
      <c r="CAO2" s="138"/>
      <c r="CAP2" s="138"/>
      <c r="CAY2" s="138"/>
      <c r="CAZ2" s="138"/>
      <c r="CBB2" s="139"/>
      <c r="CBD2" s="140"/>
      <c r="CBE2" s="64"/>
      <c r="CBF2" s="64"/>
      <c r="CBG2" s="64"/>
      <c r="CBH2" s="141"/>
      <c r="CBI2" s="141"/>
      <c r="CBJ2" s="142"/>
      <c r="CBK2" s="142"/>
      <c r="CBL2" s="142"/>
      <c r="CBM2" s="143"/>
      <c r="CBO2" s="144"/>
      <c r="CBP2" s="131"/>
      <c r="CBU2" s="132"/>
      <c r="CBV2" s="133"/>
      <c r="CBW2" s="134"/>
      <c r="CBX2" s="135"/>
      <c r="CBY2" s="136"/>
      <c r="CCC2" s="137"/>
      <c r="CCD2" s="138"/>
      <c r="CCE2" s="138"/>
      <c r="CCN2" s="138"/>
      <c r="CCO2" s="138"/>
      <c r="CCQ2" s="139"/>
      <c r="CCS2" s="140"/>
      <c r="CCT2" s="64"/>
      <c r="CCU2" s="64"/>
      <c r="CCV2" s="64"/>
      <c r="CCW2" s="141"/>
      <c r="CCX2" s="141"/>
      <c r="CCY2" s="142"/>
      <c r="CCZ2" s="142"/>
      <c r="CDA2" s="142"/>
      <c r="CDB2" s="143"/>
      <c r="CDD2" s="144"/>
      <c r="CDE2" s="131"/>
      <c r="CDJ2" s="132"/>
      <c r="CDK2" s="133"/>
      <c r="CDL2" s="134"/>
      <c r="CDM2" s="135"/>
      <c r="CDN2" s="136"/>
      <c r="CDR2" s="137"/>
      <c r="CDS2" s="138"/>
      <c r="CDT2" s="138"/>
      <c r="CEC2" s="138"/>
      <c r="CED2" s="138"/>
      <c r="CEF2" s="139"/>
      <c r="CEH2" s="140"/>
      <c r="CEI2" s="64"/>
      <c r="CEJ2" s="64"/>
      <c r="CEK2" s="64"/>
      <c r="CEL2" s="141"/>
      <c r="CEM2" s="141"/>
      <c r="CEN2" s="142"/>
      <c r="CEO2" s="142"/>
      <c r="CEP2" s="142"/>
      <c r="CEQ2" s="143"/>
      <c r="CES2" s="144"/>
      <c r="CET2" s="131"/>
      <c r="CEY2" s="132"/>
      <c r="CEZ2" s="133"/>
      <c r="CFA2" s="134"/>
      <c r="CFB2" s="135"/>
      <c r="CFC2" s="136"/>
      <c r="CFG2" s="137"/>
      <c r="CFH2" s="138"/>
      <c r="CFI2" s="138"/>
      <c r="CFR2" s="138"/>
      <c r="CFS2" s="138"/>
      <c r="CFU2" s="139"/>
      <c r="CFW2" s="140"/>
      <c r="CFX2" s="64"/>
      <c r="CFY2" s="64"/>
      <c r="CFZ2" s="64"/>
      <c r="CGA2" s="141"/>
      <c r="CGB2" s="141"/>
      <c r="CGC2" s="142"/>
      <c r="CGD2" s="142"/>
      <c r="CGE2" s="142"/>
      <c r="CGF2" s="143"/>
      <c r="CGH2" s="144"/>
      <c r="CGI2" s="131"/>
      <c r="CGN2" s="132"/>
      <c r="CGO2" s="133"/>
      <c r="CGP2" s="134"/>
      <c r="CGQ2" s="135"/>
      <c r="CGR2" s="136"/>
      <c r="CGV2" s="137"/>
      <c r="CGW2" s="138"/>
      <c r="CGX2" s="138"/>
      <c r="CHG2" s="138"/>
      <c r="CHH2" s="138"/>
      <c r="CHJ2" s="139"/>
      <c r="CHL2" s="140"/>
      <c r="CHM2" s="64"/>
      <c r="CHN2" s="64"/>
      <c r="CHO2" s="64"/>
      <c r="CHP2" s="141"/>
      <c r="CHQ2" s="141"/>
      <c r="CHR2" s="142"/>
      <c r="CHS2" s="142"/>
      <c r="CHT2" s="142"/>
      <c r="CHU2" s="143"/>
      <c r="CHW2" s="144"/>
      <c r="CHX2" s="131"/>
      <c r="CIC2" s="132"/>
      <c r="CID2" s="133"/>
      <c r="CIE2" s="134"/>
      <c r="CIF2" s="135"/>
      <c r="CIG2" s="136"/>
      <c r="CIK2" s="137"/>
      <c r="CIL2" s="138"/>
      <c r="CIM2" s="138"/>
      <c r="CIV2" s="138"/>
      <c r="CIW2" s="138"/>
      <c r="CIY2" s="139"/>
      <c r="CJA2" s="140"/>
      <c r="CJB2" s="64"/>
      <c r="CJC2" s="64"/>
      <c r="CJD2" s="64"/>
      <c r="CJE2" s="141"/>
      <c r="CJF2" s="141"/>
      <c r="CJG2" s="142"/>
      <c r="CJH2" s="142"/>
      <c r="CJI2" s="142"/>
      <c r="CJJ2" s="143"/>
      <c r="CJL2" s="144"/>
      <c r="CJM2" s="131"/>
      <c r="CJR2" s="132"/>
      <c r="CJS2" s="133"/>
      <c r="CJT2" s="134"/>
      <c r="CJU2" s="135"/>
      <c r="CJV2" s="136"/>
      <c r="CJZ2" s="137"/>
      <c r="CKA2" s="138"/>
      <c r="CKB2" s="138"/>
      <c r="CKK2" s="138"/>
      <c r="CKL2" s="138"/>
      <c r="CKN2" s="139"/>
      <c r="CKP2" s="140"/>
      <c r="CKQ2" s="64"/>
      <c r="CKR2" s="64"/>
      <c r="CKS2" s="64"/>
      <c r="CKT2" s="141"/>
      <c r="CKU2" s="141"/>
      <c r="CKV2" s="142"/>
      <c r="CKW2" s="142"/>
      <c r="CKX2" s="142"/>
      <c r="CKY2" s="143"/>
      <c r="CLA2" s="144"/>
      <c r="CLB2" s="131"/>
      <c r="CLG2" s="132"/>
      <c r="CLH2" s="133"/>
      <c r="CLI2" s="134"/>
      <c r="CLJ2" s="135"/>
      <c r="CLK2" s="136"/>
      <c r="CLO2" s="137"/>
      <c r="CLP2" s="138"/>
      <c r="CLQ2" s="138"/>
      <c r="CLZ2" s="138"/>
      <c r="CMA2" s="138"/>
      <c r="CMC2" s="139"/>
      <c r="CME2" s="140"/>
      <c r="CMF2" s="64"/>
      <c r="CMG2" s="64"/>
      <c r="CMH2" s="64"/>
      <c r="CMI2" s="141"/>
      <c r="CMJ2" s="141"/>
      <c r="CMK2" s="142"/>
      <c r="CML2" s="142"/>
      <c r="CMM2" s="142"/>
      <c r="CMN2" s="143"/>
      <c r="CMP2" s="144"/>
      <c r="CMQ2" s="131"/>
      <c r="CMV2" s="132"/>
      <c r="CMW2" s="133"/>
      <c r="CMX2" s="134"/>
      <c r="CMY2" s="135"/>
      <c r="CMZ2" s="136"/>
      <c r="CND2" s="137"/>
      <c r="CNE2" s="138"/>
      <c r="CNF2" s="138"/>
      <c r="CNO2" s="138"/>
      <c r="CNP2" s="138"/>
      <c r="CNR2" s="139"/>
      <c r="CNT2" s="140"/>
      <c r="CNU2" s="64"/>
      <c r="CNV2" s="64"/>
      <c r="CNW2" s="64"/>
      <c r="CNX2" s="141"/>
      <c r="CNY2" s="141"/>
      <c r="CNZ2" s="142"/>
      <c r="COA2" s="142"/>
      <c r="COB2" s="142"/>
      <c r="COC2" s="143"/>
      <c r="COE2" s="144"/>
      <c r="COF2" s="131"/>
      <c r="COK2" s="132"/>
      <c r="COL2" s="133"/>
      <c r="COM2" s="134"/>
      <c r="CON2" s="135"/>
      <c r="COO2" s="136"/>
      <c r="COS2" s="137"/>
      <c r="COT2" s="138"/>
      <c r="COU2" s="138"/>
      <c r="CPD2" s="138"/>
      <c r="CPE2" s="138"/>
      <c r="CPG2" s="139"/>
      <c r="CPI2" s="140"/>
      <c r="CPJ2" s="64"/>
      <c r="CPK2" s="64"/>
      <c r="CPL2" s="64"/>
      <c r="CPM2" s="141"/>
      <c r="CPN2" s="141"/>
      <c r="CPO2" s="142"/>
      <c r="CPP2" s="142"/>
      <c r="CPQ2" s="142"/>
      <c r="CPR2" s="143"/>
      <c r="CPT2" s="144"/>
      <c r="CPU2" s="131"/>
      <c r="CPZ2" s="132"/>
      <c r="CQA2" s="133"/>
      <c r="CQB2" s="134"/>
      <c r="CQC2" s="135"/>
      <c r="CQD2" s="136"/>
      <c r="CQH2" s="137"/>
      <c r="CQI2" s="138"/>
      <c r="CQJ2" s="138"/>
      <c r="CQS2" s="138"/>
      <c r="CQT2" s="138"/>
      <c r="CQV2" s="139"/>
      <c r="CQX2" s="140"/>
      <c r="CQY2" s="64"/>
      <c r="CQZ2" s="64"/>
      <c r="CRA2" s="64"/>
      <c r="CRB2" s="141"/>
      <c r="CRC2" s="141"/>
      <c r="CRD2" s="142"/>
      <c r="CRE2" s="142"/>
      <c r="CRF2" s="142"/>
      <c r="CRG2" s="143"/>
      <c r="CRI2" s="144"/>
      <c r="CRJ2" s="131"/>
      <c r="CRO2" s="132"/>
      <c r="CRP2" s="133"/>
      <c r="CRQ2" s="134"/>
      <c r="CRR2" s="135"/>
      <c r="CRS2" s="136"/>
      <c r="CRW2" s="137"/>
      <c r="CRX2" s="138"/>
      <c r="CRY2" s="138"/>
      <c r="CSH2" s="138"/>
      <c r="CSI2" s="138"/>
      <c r="CSK2" s="139"/>
      <c r="CSM2" s="140"/>
      <c r="CSN2" s="64"/>
      <c r="CSO2" s="64"/>
      <c r="CSP2" s="64"/>
      <c r="CSQ2" s="141"/>
      <c r="CSR2" s="141"/>
      <c r="CSS2" s="142"/>
      <c r="CST2" s="142"/>
      <c r="CSU2" s="142"/>
      <c r="CSV2" s="143"/>
      <c r="CSX2" s="144"/>
      <c r="CSY2" s="131"/>
      <c r="CTD2" s="132"/>
      <c r="CTE2" s="133"/>
      <c r="CTF2" s="134"/>
      <c r="CTG2" s="135"/>
      <c r="CTH2" s="136"/>
      <c r="CTL2" s="137"/>
      <c r="CTM2" s="138"/>
      <c r="CTN2" s="138"/>
      <c r="CTW2" s="138"/>
      <c r="CTX2" s="138"/>
      <c r="CTZ2" s="139"/>
      <c r="CUB2" s="140"/>
      <c r="CUC2" s="64"/>
      <c r="CUD2" s="64"/>
      <c r="CUE2" s="64"/>
      <c r="CUF2" s="141"/>
      <c r="CUG2" s="141"/>
      <c r="CUH2" s="142"/>
      <c r="CUI2" s="142"/>
      <c r="CUJ2" s="142"/>
      <c r="CUK2" s="143"/>
      <c r="CUM2" s="144"/>
      <c r="CUN2" s="131"/>
      <c r="CUS2" s="132"/>
      <c r="CUT2" s="133"/>
      <c r="CUU2" s="134"/>
      <c r="CUV2" s="135"/>
      <c r="CUW2" s="136"/>
      <c r="CVA2" s="137"/>
      <c r="CVB2" s="138"/>
      <c r="CVC2" s="138"/>
      <c r="CVL2" s="138"/>
      <c r="CVM2" s="138"/>
      <c r="CVO2" s="139"/>
      <c r="CVQ2" s="140"/>
      <c r="CVR2" s="64"/>
      <c r="CVS2" s="64"/>
      <c r="CVT2" s="64"/>
      <c r="CVU2" s="141"/>
      <c r="CVV2" s="141"/>
      <c r="CVW2" s="142"/>
      <c r="CVX2" s="142"/>
      <c r="CVY2" s="142"/>
      <c r="CVZ2" s="143"/>
      <c r="CWB2" s="144"/>
      <c r="CWC2" s="131"/>
      <c r="CWH2" s="132"/>
      <c r="CWI2" s="133"/>
      <c r="CWJ2" s="134"/>
      <c r="CWK2" s="135"/>
      <c r="CWL2" s="136"/>
      <c r="CWP2" s="137"/>
      <c r="CWQ2" s="138"/>
      <c r="CWR2" s="138"/>
      <c r="CXA2" s="138"/>
      <c r="CXB2" s="138"/>
      <c r="CXD2" s="139"/>
      <c r="CXF2" s="140"/>
      <c r="CXG2" s="64"/>
      <c r="CXH2" s="64"/>
      <c r="CXI2" s="64"/>
      <c r="CXJ2" s="141"/>
      <c r="CXK2" s="141"/>
      <c r="CXL2" s="142"/>
      <c r="CXM2" s="142"/>
      <c r="CXN2" s="142"/>
      <c r="CXO2" s="143"/>
      <c r="CXQ2" s="144"/>
      <c r="CXR2" s="131"/>
      <c r="CXW2" s="132"/>
      <c r="CXX2" s="133"/>
      <c r="CXY2" s="134"/>
      <c r="CXZ2" s="135"/>
      <c r="CYA2" s="136"/>
      <c r="CYE2" s="137"/>
      <c r="CYF2" s="138"/>
      <c r="CYG2" s="138"/>
      <c r="CYP2" s="138"/>
      <c r="CYQ2" s="138"/>
      <c r="CYS2" s="139"/>
      <c r="CYU2" s="140"/>
      <c r="CYV2" s="64"/>
      <c r="CYW2" s="64"/>
      <c r="CYX2" s="64"/>
      <c r="CYY2" s="141"/>
      <c r="CYZ2" s="141"/>
      <c r="CZA2" s="142"/>
      <c r="CZB2" s="142"/>
      <c r="CZC2" s="142"/>
      <c r="CZD2" s="143"/>
      <c r="CZF2" s="144"/>
      <c r="CZG2" s="131"/>
      <c r="CZL2" s="132"/>
      <c r="CZM2" s="133"/>
      <c r="CZN2" s="134"/>
      <c r="CZO2" s="135"/>
      <c r="CZP2" s="136"/>
      <c r="CZT2" s="137"/>
      <c r="CZU2" s="138"/>
      <c r="CZV2" s="138"/>
      <c r="DAE2" s="138"/>
      <c r="DAF2" s="138"/>
      <c r="DAH2" s="139"/>
      <c r="DAJ2" s="140"/>
      <c r="DAK2" s="64"/>
      <c r="DAL2" s="64"/>
      <c r="DAM2" s="64"/>
      <c r="DAN2" s="141"/>
      <c r="DAO2" s="141"/>
      <c r="DAP2" s="142"/>
      <c r="DAQ2" s="142"/>
      <c r="DAR2" s="142"/>
      <c r="DAS2" s="143"/>
      <c r="DAU2" s="144"/>
      <c r="DAV2" s="131"/>
      <c r="DBA2" s="132"/>
      <c r="DBB2" s="133"/>
      <c r="DBC2" s="134"/>
      <c r="DBD2" s="135"/>
      <c r="DBE2" s="136"/>
      <c r="DBI2" s="137"/>
      <c r="DBJ2" s="138"/>
      <c r="DBK2" s="138"/>
      <c r="DBT2" s="138"/>
      <c r="DBU2" s="138"/>
      <c r="DBW2" s="139"/>
      <c r="DBY2" s="140"/>
      <c r="DBZ2" s="64"/>
      <c r="DCA2" s="64"/>
      <c r="DCB2" s="64"/>
      <c r="DCC2" s="141"/>
      <c r="DCD2" s="141"/>
      <c r="DCE2" s="142"/>
      <c r="DCF2" s="142"/>
      <c r="DCG2" s="142"/>
      <c r="DCH2" s="143"/>
      <c r="DCJ2" s="144"/>
      <c r="DCK2" s="131"/>
      <c r="DCP2" s="132"/>
      <c r="DCQ2" s="133"/>
      <c r="DCR2" s="134"/>
      <c r="DCS2" s="135"/>
      <c r="DCT2" s="136"/>
      <c r="DCX2" s="137"/>
      <c r="DCY2" s="138"/>
      <c r="DCZ2" s="138"/>
      <c r="DDI2" s="138"/>
      <c r="DDJ2" s="138"/>
      <c r="DDL2" s="139"/>
      <c r="DDN2" s="140"/>
      <c r="DDO2" s="64"/>
      <c r="DDP2" s="64"/>
      <c r="DDQ2" s="64"/>
      <c r="DDR2" s="141"/>
      <c r="DDS2" s="141"/>
      <c r="DDT2" s="142"/>
      <c r="DDU2" s="142"/>
      <c r="DDV2" s="142"/>
      <c r="DDW2" s="143"/>
      <c r="DDY2" s="144"/>
      <c r="DDZ2" s="131"/>
      <c r="DEE2" s="132"/>
      <c r="DEF2" s="133"/>
      <c r="DEG2" s="134"/>
      <c r="DEH2" s="135"/>
      <c r="DEI2" s="136"/>
      <c r="DEM2" s="137"/>
      <c r="DEN2" s="138"/>
      <c r="DEO2" s="138"/>
      <c r="DEX2" s="138"/>
      <c r="DEY2" s="138"/>
      <c r="DFA2" s="139"/>
      <c r="DFC2" s="140"/>
      <c r="DFD2" s="64"/>
      <c r="DFE2" s="64"/>
      <c r="DFF2" s="64"/>
      <c r="DFG2" s="141"/>
      <c r="DFH2" s="141"/>
      <c r="DFI2" s="142"/>
      <c r="DFJ2" s="142"/>
      <c r="DFK2" s="142"/>
      <c r="DFL2" s="143"/>
      <c r="DFN2" s="144"/>
      <c r="DFO2" s="131"/>
      <c r="DFT2" s="132"/>
      <c r="DFU2" s="133"/>
      <c r="DFV2" s="134"/>
      <c r="DFW2" s="135"/>
      <c r="DFX2" s="136"/>
      <c r="DGB2" s="137"/>
      <c r="DGC2" s="138"/>
      <c r="DGD2" s="138"/>
      <c r="DGM2" s="138"/>
      <c r="DGN2" s="138"/>
      <c r="DGP2" s="139"/>
      <c r="DGR2" s="140"/>
      <c r="DGS2" s="64"/>
      <c r="DGT2" s="64"/>
      <c r="DGU2" s="64"/>
      <c r="DGV2" s="141"/>
      <c r="DGW2" s="141"/>
      <c r="DGX2" s="142"/>
      <c r="DGY2" s="142"/>
      <c r="DGZ2" s="142"/>
      <c r="DHA2" s="143"/>
      <c r="DHC2" s="144"/>
      <c r="DHD2" s="131"/>
      <c r="DHI2" s="132"/>
      <c r="DHJ2" s="133"/>
      <c r="DHK2" s="134"/>
      <c r="DHL2" s="135"/>
      <c r="DHM2" s="136"/>
      <c r="DHQ2" s="137"/>
      <c r="DHR2" s="138"/>
      <c r="DHS2" s="138"/>
      <c r="DIB2" s="138"/>
      <c r="DIC2" s="138"/>
      <c r="DIE2" s="139"/>
      <c r="DIG2" s="140"/>
      <c r="DIH2" s="64"/>
      <c r="DII2" s="64"/>
      <c r="DIJ2" s="64"/>
      <c r="DIK2" s="141"/>
      <c r="DIL2" s="141"/>
      <c r="DIM2" s="142"/>
      <c r="DIN2" s="142"/>
      <c r="DIO2" s="142"/>
      <c r="DIP2" s="143"/>
      <c r="DIR2" s="144"/>
      <c r="DIS2" s="131"/>
      <c r="DIX2" s="132"/>
      <c r="DIY2" s="133"/>
      <c r="DIZ2" s="134"/>
      <c r="DJA2" s="135"/>
      <c r="DJB2" s="136"/>
      <c r="DJF2" s="137"/>
      <c r="DJG2" s="138"/>
      <c r="DJH2" s="138"/>
      <c r="DJQ2" s="138"/>
      <c r="DJR2" s="138"/>
      <c r="DJT2" s="139"/>
      <c r="DJV2" s="140"/>
      <c r="DJW2" s="64"/>
      <c r="DJX2" s="64"/>
      <c r="DJY2" s="64"/>
      <c r="DJZ2" s="141"/>
      <c r="DKA2" s="141"/>
      <c r="DKB2" s="142"/>
      <c r="DKC2" s="142"/>
      <c r="DKD2" s="142"/>
      <c r="DKE2" s="143"/>
      <c r="DKG2" s="144"/>
      <c r="DKH2" s="131"/>
      <c r="DKM2" s="132"/>
      <c r="DKN2" s="133"/>
      <c r="DKO2" s="134"/>
      <c r="DKP2" s="135"/>
      <c r="DKQ2" s="136"/>
      <c r="DKU2" s="137"/>
      <c r="DKV2" s="138"/>
      <c r="DKW2" s="138"/>
      <c r="DLF2" s="138"/>
      <c r="DLG2" s="138"/>
      <c r="DLI2" s="139"/>
      <c r="DLK2" s="140"/>
      <c r="DLL2" s="64"/>
      <c r="DLM2" s="64"/>
      <c r="DLN2" s="64"/>
      <c r="DLO2" s="141"/>
      <c r="DLP2" s="141"/>
      <c r="DLQ2" s="142"/>
      <c r="DLR2" s="142"/>
      <c r="DLS2" s="142"/>
      <c r="DLT2" s="143"/>
      <c r="DLV2" s="144"/>
      <c r="DLW2" s="131"/>
      <c r="DMB2" s="132"/>
      <c r="DMC2" s="133"/>
      <c r="DMD2" s="134"/>
      <c r="DME2" s="135"/>
      <c r="DMF2" s="136"/>
      <c r="DMJ2" s="137"/>
      <c r="DMK2" s="138"/>
      <c r="DML2" s="138"/>
      <c r="DMU2" s="138"/>
      <c r="DMV2" s="138"/>
      <c r="DMX2" s="139"/>
      <c r="DMZ2" s="140"/>
      <c r="DNA2" s="64"/>
      <c r="DNB2" s="64"/>
      <c r="DNC2" s="64"/>
      <c r="DND2" s="141"/>
      <c r="DNE2" s="141"/>
      <c r="DNF2" s="142"/>
      <c r="DNG2" s="142"/>
      <c r="DNH2" s="142"/>
      <c r="DNI2" s="143"/>
      <c r="DNK2" s="144"/>
      <c r="DNL2" s="131"/>
      <c r="DNQ2" s="132"/>
      <c r="DNR2" s="133"/>
      <c r="DNS2" s="134"/>
      <c r="DNT2" s="135"/>
      <c r="DNU2" s="136"/>
      <c r="DNY2" s="137"/>
      <c r="DNZ2" s="138"/>
      <c r="DOA2" s="138"/>
      <c r="DOJ2" s="138"/>
      <c r="DOK2" s="138"/>
      <c r="DOM2" s="139"/>
      <c r="DOO2" s="140"/>
      <c r="DOP2" s="64"/>
      <c r="DOQ2" s="64"/>
      <c r="DOR2" s="64"/>
      <c r="DOS2" s="141"/>
      <c r="DOT2" s="141"/>
      <c r="DOU2" s="142"/>
      <c r="DOV2" s="142"/>
      <c r="DOW2" s="142"/>
      <c r="DOX2" s="143"/>
      <c r="DOZ2" s="144"/>
      <c r="DPA2" s="131"/>
      <c r="DPF2" s="132"/>
      <c r="DPG2" s="133"/>
      <c r="DPH2" s="134"/>
      <c r="DPI2" s="135"/>
      <c r="DPJ2" s="136"/>
      <c r="DPN2" s="137"/>
      <c r="DPO2" s="138"/>
      <c r="DPP2" s="138"/>
      <c r="DPY2" s="138"/>
      <c r="DPZ2" s="138"/>
      <c r="DQB2" s="139"/>
      <c r="DQD2" s="140"/>
      <c r="DQE2" s="64"/>
      <c r="DQF2" s="64"/>
      <c r="DQG2" s="64"/>
      <c r="DQH2" s="141"/>
      <c r="DQI2" s="141"/>
      <c r="DQJ2" s="142"/>
      <c r="DQK2" s="142"/>
      <c r="DQL2" s="142"/>
      <c r="DQM2" s="143"/>
      <c r="DQO2" s="144"/>
      <c r="DQP2" s="131"/>
      <c r="DQU2" s="132"/>
      <c r="DQV2" s="133"/>
      <c r="DQW2" s="134"/>
      <c r="DQX2" s="135"/>
      <c r="DQY2" s="136"/>
      <c r="DRC2" s="137"/>
      <c r="DRD2" s="138"/>
      <c r="DRE2" s="138"/>
      <c r="DRN2" s="138"/>
      <c r="DRO2" s="138"/>
      <c r="DRQ2" s="139"/>
      <c r="DRS2" s="140"/>
      <c r="DRT2" s="64"/>
      <c r="DRU2" s="64"/>
      <c r="DRV2" s="64"/>
      <c r="DRW2" s="141"/>
      <c r="DRX2" s="141"/>
      <c r="DRY2" s="142"/>
      <c r="DRZ2" s="142"/>
      <c r="DSA2" s="142"/>
      <c r="DSB2" s="143"/>
      <c r="DSD2" s="144"/>
      <c r="DSE2" s="131"/>
      <c r="DSJ2" s="132"/>
      <c r="DSK2" s="133"/>
      <c r="DSL2" s="134"/>
      <c r="DSM2" s="135"/>
      <c r="DSN2" s="136"/>
      <c r="DSR2" s="137"/>
      <c r="DSS2" s="138"/>
      <c r="DST2" s="138"/>
      <c r="DTC2" s="138"/>
      <c r="DTD2" s="138"/>
      <c r="DTF2" s="139"/>
      <c r="DTH2" s="140"/>
      <c r="DTI2" s="64"/>
      <c r="DTJ2" s="64"/>
      <c r="DTK2" s="64"/>
      <c r="DTL2" s="141"/>
      <c r="DTM2" s="141"/>
      <c r="DTN2" s="142"/>
      <c r="DTO2" s="142"/>
      <c r="DTP2" s="142"/>
      <c r="DTQ2" s="143"/>
      <c r="DTS2" s="144"/>
      <c r="DTT2" s="131"/>
      <c r="DTY2" s="132"/>
      <c r="DTZ2" s="133"/>
      <c r="DUA2" s="134"/>
      <c r="DUB2" s="135"/>
      <c r="DUC2" s="136"/>
      <c r="DUG2" s="137"/>
      <c r="DUH2" s="138"/>
      <c r="DUI2" s="138"/>
      <c r="DUR2" s="138"/>
      <c r="DUS2" s="138"/>
      <c r="DUU2" s="139"/>
      <c r="DUW2" s="140"/>
      <c r="DUX2" s="64"/>
      <c r="DUY2" s="64"/>
      <c r="DUZ2" s="64"/>
      <c r="DVA2" s="141"/>
      <c r="DVB2" s="141"/>
      <c r="DVC2" s="142"/>
      <c r="DVD2" s="142"/>
      <c r="DVE2" s="142"/>
      <c r="DVF2" s="143"/>
      <c r="DVH2" s="144"/>
      <c r="DVI2" s="131"/>
      <c r="DVN2" s="132"/>
      <c r="DVO2" s="133"/>
      <c r="DVP2" s="134"/>
      <c r="DVQ2" s="135"/>
      <c r="DVR2" s="136"/>
      <c r="DVV2" s="137"/>
      <c r="DVW2" s="138"/>
      <c r="DVX2" s="138"/>
      <c r="DWG2" s="138"/>
      <c r="DWH2" s="138"/>
      <c r="DWJ2" s="139"/>
      <c r="DWL2" s="140"/>
      <c r="DWM2" s="64"/>
      <c r="DWN2" s="64"/>
      <c r="DWO2" s="64"/>
      <c r="DWP2" s="141"/>
      <c r="DWQ2" s="141"/>
      <c r="DWR2" s="142"/>
      <c r="DWS2" s="142"/>
      <c r="DWT2" s="142"/>
      <c r="DWU2" s="143"/>
      <c r="DWW2" s="144"/>
      <c r="DWX2" s="131"/>
      <c r="DXC2" s="132"/>
      <c r="DXD2" s="133"/>
      <c r="DXE2" s="134"/>
      <c r="DXF2" s="135"/>
      <c r="DXG2" s="136"/>
      <c r="DXK2" s="137"/>
      <c r="DXL2" s="138"/>
      <c r="DXM2" s="138"/>
      <c r="DXV2" s="138"/>
      <c r="DXW2" s="138"/>
      <c r="DXY2" s="139"/>
      <c r="DYA2" s="140"/>
      <c r="DYB2" s="64"/>
      <c r="DYC2" s="64"/>
      <c r="DYD2" s="64"/>
      <c r="DYE2" s="141"/>
      <c r="DYF2" s="141"/>
      <c r="DYG2" s="142"/>
      <c r="DYH2" s="142"/>
      <c r="DYI2" s="142"/>
      <c r="DYJ2" s="143"/>
      <c r="DYL2" s="144"/>
      <c r="DYM2" s="131"/>
      <c r="DYR2" s="132"/>
      <c r="DYS2" s="133"/>
      <c r="DYT2" s="134"/>
      <c r="DYU2" s="135"/>
      <c r="DYV2" s="136"/>
      <c r="DYZ2" s="137"/>
      <c r="DZA2" s="138"/>
      <c r="DZB2" s="138"/>
      <c r="DZK2" s="138"/>
      <c r="DZL2" s="138"/>
      <c r="DZN2" s="139"/>
      <c r="DZP2" s="140"/>
      <c r="DZQ2" s="64"/>
      <c r="DZR2" s="64"/>
      <c r="DZS2" s="64"/>
      <c r="DZT2" s="141"/>
      <c r="DZU2" s="141"/>
      <c r="DZV2" s="142"/>
      <c r="DZW2" s="142"/>
      <c r="DZX2" s="142"/>
      <c r="DZY2" s="143"/>
      <c r="EAA2" s="144"/>
      <c r="EAB2" s="131"/>
      <c r="EAG2" s="132"/>
      <c r="EAH2" s="133"/>
      <c r="EAI2" s="134"/>
      <c r="EAJ2" s="135"/>
      <c r="EAK2" s="136"/>
      <c r="EAO2" s="137"/>
      <c r="EAP2" s="138"/>
      <c r="EAQ2" s="138"/>
      <c r="EAZ2" s="138"/>
      <c r="EBA2" s="138"/>
      <c r="EBC2" s="139"/>
      <c r="EBE2" s="140"/>
      <c r="EBF2" s="64"/>
      <c r="EBG2" s="64"/>
      <c r="EBH2" s="64"/>
      <c r="EBI2" s="141"/>
      <c r="EBJ2" s="141"/>
      <c r="EBK2" s="142"/>
      <c r="EBL2" s="142"/>
      <c r="EBM2" s="142"/>
      <c r="EBN2" s="143"/>
      <c r="EBP2" s="144"/>
      <c r="EBQ2" s="131"/>
      <c r="EBV2" s="132"/>
      <c r="EBW2" s="133"/>
      <c r="EBX2" s="134"/>
      <c r="EBY2" s="135"/>
      <c r="EBZ2" s="136"/>
      <c r="ECD2" s="137"/>
      <c r="ECE2" s="138"/>
      <c r="ECF2" s="138"/>
      <c r="ECO2" s="138"/>
      <c r="ECP2" s="138"/>
      <c r="ECR2" s="139"/>
      <c r="ECT2" s="140"/>
      <c r="ECU2" s="64"/>
      <c r="ECV2" s="64"/>
      <c r="ECW2" s="64"/>
      <c r="ECX2" s="141"/>
      <c r="ECY2" s="141"/>
      <c r="ECZ2" s="142"/>
      <c r="EDA2" s="142"/>
      <c r="EDB2" s="142"/>
      <c r="EDC2" s="143"/>
      <c r="EDE2" s="144"/>
      <c r="EDF2" s="131"/>
      <c r="EDK2" s="132"/>
      <c r="EDL2" s="133"/>
      <c r="EDM2" s="134"/>
      <c r="EDN2" s="135"/>
      <c r="EDO2" s="136"/>
      <c r="EDS2" s="137"/>
      <c r="EDT2" s="138"/>
      <c r="EDU2" s="138"/>
      <c r="EED2" s="138"/>
      <c r="EEE2" s="138"/>
      <c r="EEG2" s="139"/>
      <c r="EEI2" s="140"/>
      <c r="EEJ2" s="64"/>
      <c r="EEK2" s="64"/>
      <c r="EEL2" s="64"/>
      <c r="EEM2" s="141"/>
      <c r="EEN2" s="141"/>
      <c r="EEO2" s="142"/>
      <c r="EEP2" s="142"/>
      <c r="EEQ2" s="142"/>
      <c r="EER2" s="143"/>
      <c r="EET2" s="144"/>
      <c r="EEU2" s="131"/>
      <c r="EEZ2" s="132"/>
      <c r="EFA2" s="133"/>
      <c r="EFB2" s="134"/>
      <c r="EFC2" s="135"/>
      <c r="EFD2" s="136"/>
      <c r="EFH2" s="137"/>
      <c r="EFI2" s="138"/>
      <c r="EFJ2" s="138"/>
      <c r="EFS2" s="138"/>
      <c r="EFT2" s="138"/>
      <c r="EFV2" s="139"/>
      <c r="EFX2" s="140"/>
      <c r="EFY2" s="64"/>
      <c r="EFZ2" s="64"/>
      <c r="EGA2" s="64"/>
      <c r="EGB2" s="141"/>
      <c r="EGC2" s="141"/>
      <c r="EGD2" s="142"/>
      <c r="EGE2" s="142"/>
      <c r="EGF2" s="142"/>
      <c r="EGG2" s="143"/>
      <c r="EGI2" s="144"/>
      <c r="EGJ2" s="131"/>
      <c r="EGO2" s="132"/>
      <c r="EGP2" s="133"/>
      <c r="EGQ2" s="134"/>
      <c r="EGR2" s="135"/>
      <c r="EGS2" s="136"/>
      <c r="EGW2" s="137"/>
      <c r="EGX2" s="138"/>
      <c r="EGY2" s="138"/>
      <c r="EHH2" s="138"/>
      <c r="EHI2" s="138"/>
      <c r="EHK2" s="139"/>
      <c r="EHM2" s="140"/>
      <c r="EHN2" s="64"/>
      <c r="EHO2" s="64"/>
      <c r="EHP2" s="64"/>
      <c r="EHQ2" s="141"/>
      <c r="EHR2" s="141"/>
      <c r="EHS2" s="142"/>
      <c r="EHT2" s="142"/>
      <c r="EHU2" s="142"/>
      <c r="EHV2" s="143"/>
      <c r="EHX2" s="144"/>
      <c r="EHY2" s="131"/>
      <c r="EID2" s="132"/>
      <c r="EIE2" s="133"/>
      <c r="EIF2" s="134"/>
      <c r="EIG2" s="135"/>
      <c r="EIH2" s="136"/>
      <c r="EIL2" s="137"/>
      <c r="EIM2" s="138"/>
      <c r="EIN2" s="138"/>
      <c r="EIW2" s="138"/>
      <c r="EIX2" s="138"/>
      <c r="EIZ2" s="139"/>
      <c r="EJB2" s="140"/>
      <c r="EJC2" s="64"/>
      <c r="EJD2" s="64"/>
      <c r="EJE2" s="64"/>
      <c r="EJF2" s="141"/>
      <c r="EJG2" s="141"/>
      <c r="EJH2" s="142"/>
      <c r="EJI2" s="142"/>
      <c r="EJJ2" s="142"/>
      <c r="EJK2" s="143"/>
      <c r="EJM2" s="144"/>
      <c r="EJN2" s="131"/>
      <c r="EJS2" s="132"/>
      <c r="EJT2" s="133"/>
      <c r="EJU2" s="134"/>
      <c r="EJV2" s="135"/>
      <c r="EJW2" s="136"/>
      <c r="EKA2" s="137"/>
      <c r="EKB2" s="138"/>
      <c r="EKC2" s="138"/>
      <c r="EKL2" s="138"/>
      <c r="EKM2" s="138"/>
      <c r="EKO2" s="139"/>
      <c r="EKQ2" s="140"/>
      <c r="EKR2" s="64"/>
      <c r="EKS2" s="64"/>
      <c r="EKT2" s="64"/>
      <c r="EKU2" s="141"/>
      <c r="EKV2" s="141"/>
      <c r="EKW2" s="142"/>
      <c r="EKX2" s="142"/>
      <c r="EKY2" s="142"/>
      <c r="EKZ2" s="143"/>
      <c r="ELB2" s="144"/>
      <c r="ELC2" s="131"/>
      <c r="ELH2" s="132"/>
      <c r="ELI2" s="133"/>
      <c r="ELJ2" s="134"/>
      <c r="ELK2" s="135"/>
      <c r="ELL2" s="136"/>
      <c r="ELP2" s="137"/>
      <c r="ELQ2" s="138"/>
      <c r="ELR2" s="138"/>
      <c r="EMA2" s="138"/>
      <c r="EMB2" s="138"/>
      <c r="EMD2" s="139"/>
      <c r="EMF2" s="140"/>
      <c r="EMG2" s="64"/>
      <c r="EMH2" s="64"/>
      <c r="EMI2" s="64"/>
      <c r="EMJ2" s="141"/>
      <c r="EMK2" s="141"/>
      <c r="EML2" s="142"/>
      <c r="EMM2" s="142"/>
      <c r="EMN2" s="142"/>
      <c r="EMO2" s="143"/>
      <c r="EMQ2" s="144"/>
      <c r="EMR2" s="131"/>
      <c r="EMW2" s="132"/>
      <c r="EMX2" s="133"/>
      <c r="EMY2" s="134"/>
      <c r="EMZ2" s="135"/>
      <c r="ENA2" s="136"/>
      <c r="ENE2" s="137"/>
      <c r="ENF2" s="138"/>
      <c r="ENG2" s="138"/>
      <c r="ENP2" s="138"/>
      <c r="ENQ2" s="138"/>
      <c r="ENS2" s="139"/>
      <c r="ENU2" s="140"/>
      <c r="ENV2" s="64"/>
      <c r="ENW2" s="64"/>
      <c r="ENX2" s="64"/>
      <c r="ENY2" s="141"/>
      <c r="ENZ2" s="141"/>
      <c r="EOA2" s="142"/>
      <c r="EOB2" s="142"/>
      <c r="EOC2" s="142"/>
      <c r="EOD2" s="143"/>
      <c r="EOF2" s="144"/>
      <c r="EOG2" s="131"/>
      <c r="EOL2" s="132"/>
      <c r="EOM2" s="133"/>
      <c r="EON2" s="134"/>
      <c r="EOO2" s="135"/>
      <c r="EOP2" s="136"/>
      <c r="EOT2" s="137"/>
      <c r="EOU2" s="138"/>
      <c r="EOV2" s="138"/>
      <c r="EPE2" s="138"/>
      <c r="EPF2" s="138"/>
      <c r="EPH2" s="139"/>
      <c r="EPJ2" s="140"/>
      <c r="EPK2" s="64"/>
      <c r="EPL2" s="64"/>
      <c r="EPM2" s="64"/>
      <c r="EPN2" s="141"/>
      <c r="EPO2" s="141"/>
      <c r="EPP2" s="142"/>
      <c r="EPQ2" s="142"/>
      <c r="EPR2" s="142"/>
      <c r="EPS2" s="143"/>
      <c r="EPU2" s="144"/>
      <c r="EPV2" s="131"/>
      <c r="EQA2" s="132"/>
      <c r="EQB2" s="133"/>
      <c r="EQC2" s="134"/>
      <c r="EQD2" s="135"/>
      <c r="EQE2" s="136"/>
      <c r="EQI2" s="137"/>
      <c r="EQJ2" s="138"/>
      <c r="EQK2" s="138"/>
      <c r="EQT2" s="138"/>
      <c r="EQU2" s="138"/>
      <c r="EQW2" s="139"/>
      <c r="EQY2" s="140"/>
      <c r="EQZ2" s="64"/>
      <c r="ERA2" s="64"/>
      <c r="ERB2" s="64"/>
      <c r="ERC2" s="141"/>
      <c r="ERD2" s="141"/>
      <c r="ERE2" s="142"/>
      <c r="ERF2" s="142"/>
      <c r="ERG2" s="142"/>
      <c r="ERH2" s="143"/>
      <c r="ERJ2" s="144"/>
      <c r="ERK2" s="131"/>
      <c r="ERP2" s="132"/>
      <c r="ERQ2" s="133"/>
      <c r="ERR2" s="134"/>
      <c r="ERS2" s="135"/>
      <c r="ERT2" s="136"/>
      <c r="ERX2" s="137"/>
      <c r="ERY2" s="138"/>
      <c r="ERZ2" s="138"/>
      <c r="ESI2" s="138"/>
      <c r="ESJ2" s="138"/>
      <c r="ESL2" s="139"/>
      <c r="ESN2" s="140"/>
      <c r="ESO2" s="64"/>
      <c r="ESP2" s="64"/>
      <c r="ESQ2" s="64"/>
      <c r="ESR2" s="141"/>
      <c r="ESS2" s="141"/>
      <c r="EST2" s="142"/>
      <c r="ESU2" s="142"/>
      <c r="ESV2" s="142"/>
      <c r="ESW2" s="143"/>
      <c r="ESY2" s="144"/>
      <c r="ESZ2" s="131"/>
      <c r="ETE2" s="132"/>
      <c r="ETF2" s="133"/>
      <c r="ETG2" s="134"/>
      <c r="ETH2" s="135"/>
      <c r="ETI2" s="136"/>
      <c r="ETM2" s="137"/>
      <c r="ETN2" s="138"/>
      <c r="ETO2" s="138"/>
      <c r="ETX2" s="138"/>
      <c r="ETY2" s="138"/>
      <c r="EUA2" s="139"/>
      <c r="EUC2" s="140"/>
      <c r="EUD2" s="64"/>
      <c r="EUE2" s="64"/>
      <c r="EUF2" s="64"/>
      <c r="EUG2" s="141"/>
      <c r="EUH2" s="141"/>
      <c r="EUI2" s="142"/>
      <c r="EUJ2" s="142"/>
      <c r="EUK2" s="142"/>
      <c r="EUL2" s="143"/>
      <c r="EUN2" s="144"/>
      <c r="EUO2" s="131"/>
      <c r="EUT2" s="132"/>
      <c r="EUU2" s="133"/>
      <c r="EUV2" s="134"/>
      <c r="EUW2" s="135"/>
      <c r="EUX2" s="136"/>
      <c r="EVB2" s="137"/>
      <c r="EVC2" s="138"/>
      <c r="EVD2" s="138"/>
      <c r="EVM2" s="138"/>
      <c r="EVN2" s="138"/>
      <c r="EVP2" s="139"/>
      <c r="EVR2" s="140"/>
      <c r="EVS2" s="64"/>
      <c r="EVT2" s="64"/>
      <c r="EVU2" s="64"/>
      <c r="EVV2" s="141"/>
      <c r="EVW2" s="141"/>
      <c r="EVX2" s="142"/>
      <c r="EVY2" s="142"/>
      <c r="EVZ2" s="142"/>
      <c r="EWA2" s="143"/>
      <c r="EWC2" s="144"/>
      <c r="EWD2" s="131"/>
      <c r="EWI2" s="132"/>
      <c r="EWJ2" s="133"/>
      <c r="EWK2" s="134"/>
      <c r="EWL2" s="135"/>
      <c r="EWM2" s="136"/>
      <c r="EWQ2" s="137"/>
      <c r="EWR2" s="138"/>
      <c r="EWS2" s="138"/>
      <c r="EXB2" s="138"/>
      <c r="EXC2" s="138"/>
      <c r="EXE2" s="139"/>
      <c r="EXG2" s="140"/>
      <c r="EXH2" s="64"/>
      <c r="EXI2" s="64"/>
      <c r="EXJ2" s="64"/>
      <c r="EXK2" s="141"/>
      <c r="EXL2" s="141"/>
      <c r="EXM2" s="142"/>
      <c r="EXN2" s="142"/>
      <c r="EXO2" s="142"/>
      <c r="EXP2" s="143"/>
      <c r="EXR2" s="144"/>
      <c r="EXS2" s="131"/>
      <c r="EXX2" s="132"/>
      <c r="EXY2" s="133"/>
      <c r="EXZ2" s="134"/>
      <c r="EYA2" s="135"/>
      <c r="EYB2" s="136"/>
      <c r="EYF2" s="137"/>
      <c r="EYG2" s="138"/>
      <c r="EYH2" s="138"/>
      <c r="EYQ2" s="138"/>
      <c r="EYR2" s="138"/>
      <c r="EYT2" s="139"/>
      <c r="EYV2" s="140"/>
      <c r="EYW2" s="64"/>
      <c r="EYX2" s="64"/>
      <c r="EYY2" s="64"/>
      <c r="EYZ2" s="141"/>
      <c r="EZA2" s="141"/>
      <c r="EZB2" s="142"/>
      <c r="EZC2" s="142"/>
      <c r="EZD2" s="142"/>
      <c r="EZE2" s="143"/>
      <c r="EZG2" s="144"/>
      <c r="EZH2" s="131"/>
      <c r="EZM2" s="132"/>
      <c r="EZN2" s="133"/>
      <c r="EZO2" s="134"/>
      <c r="EZP2" s="135"/>
      <c r="EZQ2" s="136"/>
      <c r="EZU2" s="137"/>
      <c r="EZV2" s="138"/>
      <c r="EZW2" s="138"/>
      <c r="FAF2" s="138"/>
      <c r="FAG2" s="138"/>
      <c r="FAI2" s="139"/>
      <c r="FAK2" s="140"/>
      <c r="FAL2" s="64"/>
      <c r="FAM2" s="64"/>
      <c r="FAN2" s="64"/>
      <c r="FAO2" s="141"/>
      <c r="FAP2" s="141"/>
      <c r="FAQ2" s="142"/>
      <c r="FAR2" s="142"/>
      <c r="FAS2" s="142"/>
      <c r="FAT2" s="143"/>
      <c r="FAV2" s="144"/>
      <c r="FAW2" s="131"/>
      <c r="FBB2" s="132"/>
      <c r="FBC2" s="133"/>
      <c r="FBD2" s="134"/>
      <c r="FBE2" s="135"/>
      <c r="FBF2" s="136"/>
      <c r="FBJ2" s="137"/>
      <c r="FBK2" s="138"/>
      <c r="FBL2" s="138"/>
      <c r="FBU2" s="138"/>
      <c r="FBV2" s="138"/>
      <c r="FBX2" s="139"/>
      <c r="FBZ2" s="140"/>
      <c r="FCA2" s="64"/>
      <c r="FCB2" s="64"/>
      <c r="FCC2" s="64"/>
      <c r="FCD2" s="141"/>
      <c r="FCE2" s="141"/>
      <c r="FCF2" s="142"/>
      <c r="FCG2" s="142"/>
      <c r="FCH2" s="142"/>
      <c r="FCI2" s="143"/>
      <c r="FCK2" s="144"/>
      <c r="FCL2" s="131"/>
      <c r="FCQ2" s="132"/>
      <c r="FCR2" s="133"/>
      <c r="FCS2" s="134"/>
      <c r="FCT2" s="135"/>
      <c r="FCU2" s="136"/>
      <c r="FCY2" s="137"/>
      <c r="FCZ2" s="138"/>
      <c r="FDA2" s="138"/>
      <c r="FDJ2" s="138"/>
      <c r="FDK2" s="138"/>
      <c r="FDM2" s="139"/>
      <c r="FDO2" s="140"/>
      <c r="FDP2" s="64"/>
      <c r="FDQ2" s="64"/>
      <c r="FDR2" s="64"/>
      <c r="FDS2" s="141"/>
      <c r="FDT2" s="141"/>
      <c r="FDU2" s="142"/>
      <c r="FDV2" s="142"/>
      <c r="FDW2" s="142"/>
      <c r="FDX2" s="143"/>
      <c r="FDZ2" s="144"/>
      <c r="FEA2" s="131"/>
      <c r="FEF2" s="132"/>
      <c r="FEG2" s="133"/>
      <c r="FEH2" s="134"/>
      <c r="FEI2" s="135"/>
      <c r="FEJ2" s="136"/>
      <c r="FEN2" s="137"/>
      <c r="FEO2" s="138"/>
      <c r="FEP2" s="138"/>
      <c r="FEY2" s="138"/>
      <c r="FEZ2" s="138"/>
      <c r="FFB2" s="139"/>
      <c r="FFD2" s="140"/>
      <c r="FFE2" s="64"/>
      <c r="FFF2" s="64"/>
      <c r="FFG2" s="64"/>
      <c r="FFH2" s="141"/>
      <c r="FFI2" s="141"/>
      <c r="FFJ2" s="142"/>
      <c r="FFK2" s="142"/>
      <c r="FFL2" s="142"/>
      <c r="FFM2" s="143"/>
      <c r="FFO2" s="144"/>
      <c r="FFP2" s="131"/>
      <c r="FFU2" s="132"/>
      <c r="FFV2" s="133"/>
      <c r="FFW2" s="134"/>
      <c r="FFX2" s="135"/>
      <c r="FFY2" s="136"/>
      <c r="FGC2" s="137"/>
      <c r="FGD2" s="138"/>
      <c r="FGE2" s="138"/>
      <c r="FGN2" s="138"/>
      <c r="FGO2" s="138"/>
      <c r="FGQ2" s="139"/>
      <c r="FGS2" s="140"/>
      <c r="FGT2" s="64"/>
      <c r="FGU2" s="64"/>
      <c r="FGV2" s="64"/>
      <c r="FGW2" s="141"/>
      <c r="FGX2" s="141"/>
      <c r="FGY2" s="142"/>
      <c r="FGZ2" s="142"/>
      <c r="FHA2" s="142"/>
      <c r="FHB2" s="143"/>
      <c r="FHD2" s="144"/>
      <c r="FHE2" s="131"/>
      <c r="FHJ2" s="132"/>
      <c r="FHK2" s="133"/>
      <c r="FHL2" s="134"/>
      <c r="FHM2" s="135"/>
      <c r="FHN2" s="136"/>
      <c r="FHR2" s="137"/>
      <c r="FHS2" s="138"/>
      <c r="FHT2" s="138"/>
      <c r="FIC2" s="138"/>
      <c r="FID2" s="138"/>
      <c r="FIF2" s="139"/>
      <c r="FIH2" s="140"/>
      <c r="FII2" s="64"/>
      <c r="FIJ2" s="64"/>
      <c r="FIK2" s="64"/>
      <c r="FIL2" s="141"/>
      <c r="FIM2" s="141"/>
      <c r="FIN2" s="142"/>
      <c r="FIO2" s="142"/>
      <c r="FIP2" s="142"/>
      <c r="FIQ2" s="143"/>
      <c r="FIS2" s="144"/>
      <c r="FIT2" s="131"/>
      <c r="FIY2" s="132"/>
      <c r="FIZ2" s="133"/>
      <c r="FJA2" s="134"/>
      <c r="FJB2" s="135"/>
      <c r="FJC2" s="136"/>
      <c r="FJG2" s="137"/>
      <c r="FJH2" s="138"/>
      <c r="FJI2" s="138"/>
      <c r="FJR2" s="138"/>
      <c r="FJS2" s="138"/>
      <c r="FJU2" s="139"/>
      <c r="FJW2" s="140"/>
      <c r="FJX2" s="64"/>
      <c r="FJY2" s="64"/>
      <c r="FJZ2" s="64"/>
      <c r="FKA2" s="141"/>
      <c r="FKB2" s="141"/>
      <c r="FKC2" s="142"/>
      <c r="FKD2" s="142"/>
      <c r="FKE2" s="142"/>
      <c r="FKF2" s="143"/>
      <c r="FKH2" s="144"/>
      <c r="FKI2" s="131"/>
      <c r="FKN2" s="132"/>
      <c r="FKO2" s="133"/>
      <c r="FKP2" s="134"/>
      <c r="FKQ2" s="135"/>
      <c r="FKR2" s="136"/>
      <c r="FKV2" s="137"/>
      <c r="FKW2" s="138"/>
      <c r="FKX2" s="138"/>
      <c r="FLG2" s="138"/>
      <c r="FLH2" s="138"/>
      <c r="FLJ2" s="139"/>
      <c r="FLL2" s="140"/>
      <c r="FLM2" s="64"/>
      <c r="FLN2" s="64"/>
      <c r="FLO2" s="64"/>
      <c r="FLP2" s="141"/>
      <c r="FLQ2" s="141"/>
      <c r="FLR2" s="142"/>
      <c r="FLS2" s="142"/>
      <c r="FLT2" s="142"/>
      <c r="FLU2" s="143"/>
      <c r="FLW2" s="144"/>
      <c r="FLX2" s="131"/>
      <c r="FMC2" s="132"/>
      <c r="FMD2" s="133"/>
      <c r="FME2" s="134"/>
      <c r="FMF2" s="135"/>
      <c r="FMG2" s="136"/>
      <c r="FMK2" s="137"/>
      <c r="FML2" s="138"/>
      <c r="FMM2" s="138"/>
      <c r="FMV2" s="138"/>
      <c r="FMW2" s="138"/>
      <c r="FMY2" s="139"/>
      <c r="FNA2" s="140"/>
      <c r="FNB2" s="64"/>
      <c r="FNC2" s="64"/>
      <c r="FND2" s="64"/>
      <c r="FNE2" s="141"/>
      <c r="FNF2" s="141"/>
      <c r="FNG2" s="142"/>
      <c r="FNH2" s="142"/>
      <c r="FNI2" s="142"/>
      <c r="FNJ2" s="143"/>
      <c r="FNL2" s="144"/>
      <c r="FNM2" s="131"/>
      <c r="FNR2" s="132"/>
      <c r="FNS2" s="133"/>
      <c r="FNT2" s="134"/>
      <c r="FNU2" s="135"/>
      <c r="FNV2" s="136"/>
      <c r="FNZ2" s="137"/>
      <c r="FOA2" s="138"/>
      <c r="FOB2" s="138"/>
      <c r="FOK2" s="138"/>
      <c r="FOL2" s="138"/>
      <c r="FON2" s="139"/>
      <c r="FOP2" s="140"/>
      <c r="FOQ2" s="64"/>
      <c r="FOR2" s="64"/>
      <c r="FOS2" s="64"/>
      <c r="FOT2" s="141"/>
      <c r="FOU2" s="141"/>
      <c r="FOV2" s="142"/>
      <c r="FOW2" s="142"/>
      <c r="FOX2" s="142"/>
      <c r="FOY2" s="143"/>
      <c r="FPA2" s="144"/>
      <c r="FPB2" s="131"/>
      <c r="FPG2" s="132"/>
      <c r="FPH2" s="133"/>
      <c r="FPI2" s="134"/>
      <c r="FPJ2" s="135"/>
      <c r="FPK2" s="136"/>
      <c r="FPO2" s="137"/>
      <c r="FPP2" s="138"/>
      <c r="FPQ2" s="138"/>
      <c r="FPZ2" s="138"/>
      <c r="FQA2" s="138"/>
      <c r="FQC2" s="139"/>
      <c r="FQE2" s="140"/>
      <c r="FQF2" s="64"/>
      <c r="FQG2" s="64"/>
      <c r="FQH2" s="64"/>
      <c r="FQI2" s="141"/>
      <c r="FQJ2" s="141"/>
      <c r="FQK2" s="142"/>
      <c r="FQL2" s="142"/>
      <c r="FQM2" s="142"/>
      <c r="FQN2" s="143"/>
      <c r="FQP2" s="144"/>
      <c r="FQQ2" s="131"/>
      <c r="FQV2" s="132"/>
      <c r="FQW2" s="133"/>
      <c r="FQX2" s="134"/>
      <c r="FQY2" s="135"/>
      <c r="FQZ2" s="136"/>
      <c r="FRD2" s="137"/>
      <c r="FRE2" s="138"/>
      <c r="FRF2" s="138"/>
      <c r="FRO2" s="138"/>
      <c r="FRP2" s="138"/>
      <c r="FRR2" s="139"/>
      <c r="FRT2" s="140"/>
      <c r="FRU2" s="64"/>
      <c r="FRV2" s="64"/>
      <c r="FRW2" s="64"/>
      <c r="FRX2" s="141"/>
      <c r="FRY2" s="141"/>
      <c r="FRZ2" s="142"/>
      <c r="FSA2" s="142"/>
      <c r="FSB2" s="142"/>
      <c r="FSC2" s="143"/>
      <c r="FSE2" s="144"/>
      <c r="FSF2" s="131"/>
      <c r="FSK2" s="132"/>
      <c r="FSL2" s="133"/>
      <c r="FSM2" s="134"/>
      <c r="FSN2" s="135"/>
      <c r="FSO2" s="136"/>
      <c r="FSS2" s="137"/>
      <c r="FST2" s="138"/>
      <c r="FSU2" s="138"/>
      <c r="FTD2" s="138"/>
      <c r="FTE2" s="138"/>
      <c r="FTG2" s="139"/>
      <c r="FTI2" s="140"/>
      <c r="FTJ2" s="64"/>
      <c r="FTK2" s="64"/>
      <c r="FTL2" s="64"/>
      <c r="FTM2" s="141"/>
      <c r="FTN2" s="141"/>
      <c r="FTO2" s="142"/>
      <c r="FTP2" s="142"/>
      <c r="FTQ2" s="142"/>
      <c r="FTR2" s="143"/>
      <c r="FTT2" s="144"/>
      <c r="FTU2" s="131"/>
      <c r="FTZ2" s="132"/>
      <c r="FUA2" s="133"/>
      <c r="FUB2" s="134"/>
      <c r="FUC2" s="135"/>
      <c r="FUD2" s="136"/>
      <c r="FUH2" s="137"/>
      <c r="FUI2" s="138"/>
      <c r="FUJ2" s="138"/>
      <c r="FUS2" s="138"/>
      <c r="FUT2" s="138"/>
      <c r="FUV2" s="139"/>
      <c r="FUX2" s="140"/>
      <c r="FUY2" s="64"/>
      <c r="FUZ2" s="64"/>
      <c r="FVA2" s="64"/>
      <c r="FVB2" s="141"/>
      <c r="FVC2" s="141"/>
      <c r="FVD2" s="142"/>
      <c r="FVE2" s="142"/>
      <c r="FVF2" s="142"/>
      <c r="FVG2" s="143"/>
      <c r="FVI2" s="144"/>
      <c r="FVJ2" s="131"/>
      <c r="FVO2" s="132"/>
      <c r="FVP2" s="133"/>
      <c r="FVQ2" s="134"/>
      <c r="FVR2" s="135"/>
      <c r="FVS2" s="136"/>
      <c r="FVW2" s="137"/>
      <c r="FVX2" s="138"/>
      <c r="FVY2" s="138"/>
      <c r="FWH2" s="138"/>
      <c r="FWI2" s="138"/>
      <c r="FWK2" s="139"/>
      <c r="FWM2" s="140"/>
      <c r="FWN2" s="64"/>
      <c r="FWO2" s="64"/>
      <c r="FWP2" s="64"/>
      <c r="FWQ2" s="141"/>
      <c r="FWR2" s="141"/>
      <c r="FWS2" s="142"/>
      <c r="FWT2" s="142"/>
      <c r="FWU2" s="142"/>
      <c r="FWV2" s="143"/>
      <c r="FWX2" s="144"/>
      <c r="FWY2" s="131"/>
      <c r="FXD2" s="132"/>
      <c r="FXE2" s="133"/>
      <c r="FXF2" s="134"/>
      <c r="FXG2" s="135"/>
      <c r="FXH2" s="136"/>
      <c r="FXL2" s="137"/>
      <c r="FXM2" s="138"/>
      <c r="FXN2" s="138"/>
      <c r="FXW2" s="138"/>
      <c r="FXX2" s="138"/>
      <c r="FXZ2" s="139"/>
      <c r="FYB2" s="140"/>
      <c r="FYC2" s="64"/>
      <c r="FYD2" s="64"/>
      <c r="FYE2" s="64"/>
      <c r="FYF2" s="141"/>
      <c r="FYG2" s="141"/>
      <c r="FYH2" s="142"/>
      <c r="FYI2" s="142"/>
      <c r="FYJ2" s="142"/>
      <c r="FYK2" s="143"/>
      <c r="FYM2" s="144"/>
      <c r="FYN2" s="131"/>
      <c r="FYS2" s="132"/>
      <c r="FYT2" s="133"/>
      <c r="FYU2" s="134"/>
      <c r="FYV2" s="135"/>
      <c r="FYW2" s="136"/>
      <c r="FZA2" s="137"/>
      <c r="FZB2" s="138"/>
      <c r="FZC2" s="138"/>
      <c r="FZL2" s="138"/>
      <c r="FZM2" s="138"/>
      <c r="FZO2" s="139"/>
      <c r="FZQ2" s="140"/>
      <c r="FZR2" s="64"/>
      <c r="FZS2" s="64"/>
      <c r="FZT2" s="64"/>
      <c r="FZU2" s="141"/>
      <c r="FZV2" s="141"/>
      <c r="FZW2" s="142"/>
      <c r="FZX2" s="142"/>
      <c r="FZY2" s="142"/>
      <c r="FZZ2" s="143"/>
      <c r="GAB2" s="144"/>
      <c r="GAC2" s="131"/>
      <c r="GAH2" s="132"/>
      <c r="GAI2" s="133"/>
      <c r="GAJ2" s="134"/>
      <c r="GAK2" s="135"/>
      <c r="GAL2" s="136"/>
      <c r="GAP2" s="137"/>
      <c r="GAQ2" s="138"/>
      <c r="GAR2" s="138"/>
      <c r="GBA2" s="138"/>
      <c r="GBB2" s="138"/>
      <c r="GBD2" s="139"/>
      <c r="GBF2" s="140"/>
      <c r="GBG2" s="64"/>
      <c r="GBH2" s="64"/>
      <c r="GBI2" s="64"/>
      <c r="GBJ2" s="141"/>
      <c r="GBK2" s="141"/>
      <c r="GBL2" s="142"/>
      <c r="GBM2" s="142"/>
      <c r="GBN2" s="142"/>
      <c r="GBO2" s="143"/>
      <c r="GBQ2" s="144"/>
      <c r="GBR2" s="131"/>
      <c r="GBW2" s="132"/>
      <c r="GBX2" s="133"/>
      <c r="GBY2" s="134"/>
      <c r="GBZ2" s="135"/>
      <c r="GCA2" s="136"/>
      <c r="GCE2" s="137"/>
      <c r="GCF2" s="138"/>
      <c r="GCG2" s="138"/>
      <c r="GCP2" s="138"/>
      <c r="GCQ2" s="138"/>
      <c r="GCS2" s="139"/>
      <c r="GCU2" s="140"/>
      <c r="GCV2" s="64"/>
      <c r="GCW2" s="64"/>
      <c r="GCX2" s="64"/>
      <c r="GCY2" s="141"/>
      <c r="GCZ2" s="141"/>
      <c r="GDA2" s="142"/>
      <c r="GDB2" s="142"/>
      <c r="GDC2" s="142"/>
      <c r="GDD2" s="143"/>
      <c r="GDF2" s="144"/>
      <c r="GDG2" s="131"/>
      <c r="GDL2" s="132"/>
      <c r="GDM2" s="133"/>
      <c r="GDN2" s="134"/>
      <c r="GDO2" s="135"/>
      <c r="GDP2" s="136"/>
      <c r="GDT2" s="137"/>
      <c r="GDU2" s="138"/>
      <c r="GDV2" s="138"/>
      <c r="GEE2" s="138"/>
      <c r="GEF2" s="138"/>
      <c r="GEH2" s="139"/>
      <c r="GEJ2" s="140"/>
      <c r="GEK2" s="64"/>
      <c r="GEL2" s="64"/>
      <c r="GEM2" s="64"/>
      <c r="GEN2" s="141"/>
      <c r="GEO2" s="141"/>
      <c r="GEP2" s="142"/>
      <c r="GEQ2" s="142"/>
      <c r="GER2" s="142"/>
      <c r="GES2" s="143"/>
      <c r="GEU2" s="144"/>
      <c r="GEV2" s="131"/>
      <c r="GFA2" s="132"/>
      <c r="GFB2" s="133"/>
      <c r="GFC2" s="134"/>
      <c r="GFD2" s="135"/>
      <c r="GFE2" s="136"/>
      <c r="GFI2" s="137"/>
      <c r="GFJ2" s="138"/>
      <c r="GFK2" s="138"/>
      <c r="GFT2" s="138"/>
      <c r="GFU2" s="138"/>
      <c r="GFW2" s="139"/>
      <c r="GFY2" s="140"/>
      <c r="GFZ2" s="64"/>
      <c r="GGA2" s="64"/>
      <c r="GGB2" s="64"/>
      <c r="GGC2" s="141"/>
      <c r="GGD2" s="141"/>
      <c r="GGE2" s="142"/>
      <c r="GGF2" s="142"/>
      <c r="GGG2" s="142"/>
      <c r="GGH2" s="143"/>
      <c r="GGJ2" s="144"/>
      <c r="GGK2" s="131"/>
      <c r="GGP2" s="132"/>
      <c r="GGQ2" s="133"/>
      <c r="GGR2" s="134"/>
      <c r="GGS2" s="135"/>
      <c r="GGT2" s="136"/>
      <c r="GGX2" s="137"/>
      <c r="GGY2" s="138"/>
      <c r="GGZ2" s="138"/>
      <c r="GHI2" s="138"/>
      <c r="GHJ2" s="138"/>
      <c r="GHL2" s="139"/>
      <c r="GHN2" s="140"/>
      <c r="GHO2" s="64"/>
      <c r="GHP2" s="64"/>
      <c r="GHQ2" s="64"/>
      <c r="GHR2" s="141"/>
      <c r="GHS2" s="141"/>
      <c r="GHT2" s="142"/>
      <c r="GHU2" s="142"/>
      <c r="GHV2" s="142"/>
      <c r="GHW2" s="143"/>
      <c r="GHY2" s="144"/>
      <c r="GHZ2" s="131"/>
      <c r="GIE2" s="132"/>
      <c r="GIF2" s="133"/>
      <c r="GIG2" s="134"/>
      <c r="GIH2" s="135"/>
      <c r="GII2" s="136"/>
      <c r="GIM2" s="137"/>
      <c r="GIN2" s="138"/>
      <c r="GIO2" s="138"/>
      <c r="GIX2" s="138"/>
      <c r="GIY2" s="138"/>
      <c r="GJA2" s="139"/>
      <c r="GJC2" s="140"/>
      <c r="GJD2" s="64"/>
      <c r="GJE2" s="64"/>
      <c r="GJF2" s="64"/>
      <c r="GJG2" s="141"/>
      <c r="GJH2" s="141"/>
      <c r="GJI2" s="142"/>
      <c r="GJJ2" s="142"/>
      <c r="GJK2" s="142"/>
      <c r="GJL2" s="143"/>
      <c r="GJN2" s="144"/>
      <c r="GJO2" s="131"/>
      <c r="GJT2" s="132"/>
      <c r="GJU2" s="133"/>
      <c r="GJV2" s="134"/>
      <c r="GJW2" s="135"/>
      <c r="GJX2" s="136"/>
      <c r="GKB2" s="137"/>
      <c r="GKC2" s="138"/>
      <c r="GKD2" s="138"/>
      <c r="GKM2" s="138"/>
      <c r="GKN2" s="138"/>
      <c r="GKP2" s="139"/>
      <c r="GKR2" s="140"/>
      <c r="GKS2" s="64"/>
      <c r="GKT2" s="64"/>
      <c r="GKU2" s="64"/>
      <c r="GKV2" s="141"/>
      <c r="GKW2" s="141"/>
      <c r="GKX2" s="142"/>
      <c r="GKY2" s="142"/>
      <c r="GKZ2" s="142"/>
      <c r="GLA2" s="143"/>
      <c r="GLC2" s="144"/>
      <c r="GLD2" s="131"/>
      <c r="GLI2" s="132"/>
      <c r="GLJ2" s="133"/>
      <c r="GLK2" s="134"/>
      <c r="GLL2" s="135"/>
      <c r="GLM2" s="136"/>
      <c r="GLQ2" s="137"/>
      <c r="GLR2" s="138"/>
      <c r="GLS2" s="138"/>
      <c r="GMB2" s="138"/>
      <c r="GMC2" s="138"/>
      <c r="GME2" s="139"/>
      <c r="GMG2" s="140"/>
      <c r="GMH2" s="64"/>
      <c r="GMI2" s="64"/>
      <c r="GMJ2" s="64"/>
      <c r="GMK2" s="141"/>
      <c r="GML2" s="141"/>
      <c r="GMM2" s="142"/>
      <c r="GMN2" s="142"/>
      <c r="GMO2" s="142"/>
      <c r="GMP2" s="143"/>
      <c r="GMR2" s="144"/>
      <c r="GMS2" s="131"/>
      <c r="GMX2" s="132"/>
      <c r="GMY2" s="133"/>
      <c r="GMZ2" s="134"/>
      <c r="GNA2" s="135"/>
      <c r="GNB2" s="136"/>
      <c r="GNF2" s="137"/>
      <c r="GNG2" s="138"/>
      <c r="GNH2" s="138"/>
      <c r="GNQ2" s="138"/>
      <c r="GNR2" s="138"/>
      <c r="GNT2" s="139"/>
      <c r="GNV2" s="140"/>
      <c r="GNW2" s="64"/>
      <c r="GNX2" s="64"/>
      <c r="GNY2" s="64"/>
      <c r="GNZ2" s="141"/>
      <c r="GOA2" s="141"/>
      <c r="GOB2" s="142"/>
      <c r="GOC2" s="142"/>
      <c r="GOD2" s="142"/>
      <c r="GOE2" s="143"/>
      <c r="GOG2" s="144"/>
      <c r="GOH2" s="131"/>
      <c r="GOM2" s="132"/>
      <c r="GON2" s="133"/>
      <c r="GOO2" s="134"/>
      <c r="GOP2" s="135"/>
      <c r="GOQ2" s="136"/>
      <c r="GOU2" s="137"/>
      <c r="GOV2" s="138"/>
      <c r="GOW2" s="138"/>
      <c r="GPF2" s="138"/>
      <c r="GPG2" s="138"/>
      <c r="GPI2" s="139"/>
      <c r="GPK2" s="140"/>
      <c r="GPL2" s="64"/>
      <c r="GPM2" s="64"/>
      <c r="GPN2" s="64"/>
      <c r="GPO2" s="141"/>
      <c r="GPP2" s="141"/>
      <c r="GPQ2" s="142"/>
      <c r="GPR2" s="142"/>
      <c r="GPS2" s="142"/>
      <c r="GPT2" s="143"/>
      <c r="GPV2" s="144"/>
      <c r="GPW2" s="131"/>
      <c r="GQB2" s="132"/>
      <c r="GQC2" s="133"/>
      <c r="GQD2" s="134"/>
      <c r="GQE2" s="135"/>
      <c r="GQF2" s="136"/>
      <c r="GQJ2" s="137"/>
      <c r="GQK2" s="138"/>
      <c r="GQL2" s="138"/>
      <c r="GQU2" s="138"/>
      <c r="GQV2" s="138"/>
      <c r="GQX2" s="139"/>
      <c r="GQZ2" s="140"/>
      <c r="GRA2" s="64"/>
      <c r="GRB2" s="64"/>
      <c r="GRC2" s="64"/>
      <c r="GRD2" s="141"/>
      <c r="GRE2" s="141"/>
      <c r="GRF2" s="142"/>
      <c r="GRG2" s="142"/>
      <c r="GRH2" s="142"/>
      <c r="GRI2" s="143"/>
      <c r="GRK2" s="144"/>
      <c r="GRL2" s="131"/>
      <c r="GRQ2" s="132"/>
      <c r="GRR2" s="133"/>
      <c r="GRS2" s="134"/>
      <c r="GRT2" s="135"/>
      <c r="GRU2" s="136"/>
      <c r="GRY2" s="137"/>
      <c r="GRZ2" s="138"/>
      <c r="GSA2" s="138"/>
      <c r="GSJ2" s="138"/>
      <c r="GSK2" s="138"/>
      <c r="GSM2" s="139"/>
      <c r="GSO2" s="140"/>
      <c r="GSP2" s="64"/>
      <c r="GSQ2" s="64"/>
      <c r="GSR2" s="64"/>
      <c r="GSS2" s="141"/>
      <c r="GST2" s="141"/>
      <c r="GSU2" s="142"/>
      <c r="GSV2" s="142"/>
      <c r="GSW2" s="142"/>
      <c r="GSX2" s="143"/>
      <c r="GSZ2" s="144"/>
      <c r="GTA2" s="131"/>
      <c r="GTF2" s="132"/>
      <c r="GTG2" s="133"/>
      <c r="GTH2" s="134"/>
      <c r="GTI2" s="135"/>
      <c r="GTJ2" s="136"/>
      <c r="GTN2" s="137"/>
      <c r="GTO2" s="138"/>
      <c r="GTP2" s="138"/>
      <c r="GTY2" s="138"/>
      <c r="GTZ2" s="138"/>
      <c r="GUB2" s="139"/>
      <c r="GUD2" s="140"/>
      <c r="GUE2" s="64"/>
      <c r="GUF2" s="64"/>
      <c r="GUG2" s="64"/>
      <c r="GUH2" s="141"/>
      <c r="GUI2" s="141"/>
      <c r="GUJ2" s="142"/>
      <c r="GUK2" s="142"/>
      <c r="GUL2" s="142"/>
      <c r="GUM2" s="143"/>
      <c r="GUO2" s="144"/>
      <c r="GUP2" s="131"/>
      <c r="GUU2" s="132"/>
      <c r="GUV2" s="133"/>
      <c r="GUW2" s="134"/>
      <c r="GUX2" s="135"/>
      <c r="GUY2" s="136"/>
      <c r="GVC2" s="137"/>
      <c r="GVD2" s="138"/>
      <c r="GVE2" s="138"/>
      <c r="GVN2" s="138"/>
      <c r="GVO2" s="138"/>
      <c r="GVQ2" s="139"/>
      <c r="GVS2" s="140"/>
      <c r="GVT2" s="64"/>
      <c r="GVU2" s="64"/>
      <c r="GVV2" s="64"/>
      <c r="GVW2" s="141"/>
      <c r="GVX2" s="141"/>
      <c r="GVY2" s="142"/>
      <c r="GVZ2" s="142"/>
      <c r="GWA2" s="142"/>
      <c r="GWB2" s="143"/>
      <c r="GWD2" s="144"/>
      <c r="GWE2" s="131"/>
      <c r="GWJ2" s="132"/>
      <c r="GWK2" s="133"/>
      <c r="GWL2" s="134"/>
      <c r="GWM2" s="135"/>
      <c r="GWN2" s="136"/>
      <c r="GWR2" s="137"/>
      <c r="GWS2" s="138"/>
      <c r="GWT2" s="138"/>
      <c r="GXC2" s="138"/>
      <c r="GXD2" s="138"/>
      <c r="GXF2" s="139"/>
      <c r="GXH2" s="140"/>
      <c r="GXI2" s="64"/>
      <c r="GXJ2" s="64"/>
      <c r="GXK2" s="64"/>
      <c r="GXL2" s="141"/>
      <c r="GXM2" s="141"/>
      <c r="GXN2" s="142"/>
      <c r="GXO2" s="142"/>
      <c r="GXP2" s="142"/>
      <c r="GXQ2" s="143"/>
      <c r="GXS2" s="144"/>
      <c r="GXT2" s="131"/>
      <c r="GXY2" s="132"/>
      <c r="GXZ2" s="133"/>
      <c r="GYA2" s="134"/>
      <c r="GYB2" s="135"/>
      <c r="GYC2" s="136"/>
      <c r="GYG2" s="137"/>
      <c r="GYH2" s="138"/>
      <c r="GYI2" s="138"/>
      <c r="GYR2" s="138"/>
      <c r="GYS2" s="138"/>
      <c r="GYU2" s="139"/>
      <c r="GYW2" s="140"/>
      <c r="GYX2" s="64"/>
      <c r="GYY2" s="64"/>
      <c r="GYZ2" s="64"/>
      <c r="GZA2" s="141"/>
      <c r="GZB2" s="141"/>
      <c r="GZC2" s="142"/>
      <c r="GZD2" s="142"/>
      <c r="GZE2" s="142"/>
      <c r="GZF2" s="143"/>
      <c r="GZH2" s="144"/>
      <c r="GZI2" s="131"/>
      <c r="GZN2" s="132"/>
      <c r="GZO2" s="133"/>
      <c r="GZP2" s="134"/>
      <c r="GZQ2" s="135"/>
      <c r="GZR2" s="136"/>
      <c r="GZV2" s="137"/>
      <c r="GZW2" s="138"/>
      <c r="GZX2" s="138"/>
      <c r="HAG2" s="138"/>
      <c r="HAH2" s="138"/>
      <c r="HAJ2" s="139"/>
      <c r="HAL2" s="140"/>
      <c r="HAM2" s="64"/>
      <c r="HAN2" s="64"/>
      <c r="HAO2" s="64"/>
      <c r="HAP2" s="141"/>
      <c r="HAQ2" s="141"/>
      <c r="HAR2" s="142"/>
      <c r="HAS2" s="142"/>
      <c r="HAT2" s="142"/>
      <c r="HAU2" s="143"/>
      <c r="HAW2" s="144"/>
      <c r="HAX2" s="131"/>
      <c r="HBC2" s="132"/>
      <c r="HBD2" s="133"/>
      <c r="HBE2" s="134"/>
      <c r="HBF2" s="135"/>
      <c r="HBG2" s="136"/>
      <c r="HBK2" s="137"/>
      <c r="HBL2" s="138"/>
      <c r="HBM2" s="138"/>
      <c r="HBV2" s="138"/>
      <c r="HBW2" s="138"/>
      <c r="HBY2" s="139"/>
      <c r="HCA2" s="140"/>
      <c r="HCB2" s="64"/>
      <c r="HCC2" s="64"/>
      <c r="HCD2" s="64"/>
      <c r="HCE2" s="141"/>
      <c r="HCF2" s="141"/>
      <c r="HCG2" s="142"/>
      <c r="HCH2" s="142"/>
      <c r="HCI2" s="142"/>
      <c r="HCJ2" s="143"/>
      <c r="HCL2" s="144"/>
      <c r="HCM2" s="131"/>
      <c r="HCR2" s="132"/>
      <c r="HCS2" s="133"/>
      <c r="HCT2" s="134"/>
      <c r="HCU2" s="135"/>
      <c r="HCV2" s="136"/>
      <c r="HCZ2" s="137"/>
      <c r="HDA2" s="138"/>
      <c r="HDB2" s="138"/>
      <c r="HDK2" s="138"/>
      <c r="HDL2" s="138"/>
      <c r="HDN2" s="139"/>
      <c r="HDP2" s="140"/>
      <c r="HDQ2" s="64"/>
      <c r="HDR2" s="64"/>
      <c r="HDS2" s="64"/>
      <c r="HDT2" s="141"/>
      <c r="HDU2" s="141"/>
      <c r="HDV2" s="142"/>
      <c r="HDW2" s="142"/>
      <c r="HDX2" s="142"/>
      <c r="HDY2" s="143"/>
      <c r="HEA2" s="144"/>
      <c r="HEB2" s="131"/>
      <c r="HEG2" s="132"/>
      <c r="HEH2" s="133"/>
      <c r="HEI2" s="134"/>
      <c r="HEJ2" s="135"/>
      <c r="HEK2" s="136"/>
      <c r="HEO2" s="137"/>
      <c r="HEP2" s="138"/>
      <c r="HEQ2" s="138"/>
      <c r="HEZ2" s="138"/>
      <c r="HFA2" s="138"/>
      <c r="HFC2" s="139"/>
      <c r="HFE2" s="140"/>
      <c r="HFF2" s="64"/>
      <c r="HFG2" s="64"/>
      <c r="HFH2" s="64"/>
      <c r="HFI2" s="141"/>
      <c r="HFJ2" s="141"/>
      <c r="HFK2" s="142"/>
      <c r="HFL2" s="142"/>
      <c r="HFM2" s="142"/>
      <c r="HFN2" s="143"/>
      <c r="HFP2" s="144"/>
      <c r="HFQ2" s="131"/>
      <c r="HFV2" s="132"/>
      <c r="HFW2" s="133"/>
      <c r="HFX2" s="134"/>
      <c r="HFY2" s="135"/>
      <c r="HFZ2" s="136"/>
      <c r="HGD2" s="137"/>
      <c r="HGE2" s="138"/>
      <c r="HGF2" s="138"/>
      <c r="HGO2" s="138"/>
      <c r="HGP2" s="138"/>
      <c r="HGR2" s="139"/>
      <c r="HGT2" s="140"/>
      <c r="HGU2" s="64"/>
      <c r="HGV2" s="64"/>
      <c r="HGW2" s="64"/>
      <c r="HGX2" s="141"/>
      <c r="HGY2" s="141"/>
      <c r="HGZ2" s="142"/>
      <c r="HHA2" s="142"/>
      <c r="HHB2" s="142"/>
      <c r="HHC2" s="143"/>
      <c r="HHE2" s="144"/>
      <c r="HHF2" s="131"/>
      <c r="HHK2" s="132"/>
      <c r="HHL2" s="133"/>
      <c r="HHM2" s="134"/>
      <c r="HHN2" s="135"/>
      <c r="HHO2" s="136"/>
      <c r="HHS2" s="137"/>
      <c r="HHT2" s="138"/>
      <c r="HHU2" s="138"/>
      <c r="HID2" s="138"/>
      <c r="HIE2" s="138"/>
      <c r="HIG2" s="139"/>
      <c r="HII2" s="140"/>
      <c r="HIJ2" s="64"/>
      <c r="HIK2" s="64"/>
      <c r="HIL2" s="64"/>
      <c r="HIM2" s="141"/>
      <c r="HIN2" s="141"/>
      <c r="HIO2" s="142"/>
      <c r="HIP2" s="142"/>
      <c r="HIQ2" s="142"/>
      <c r="HIR2" s="143"/>
      <c r="HIT2" s="144"/>
      <c r="HIU2" s="131"/>
      <c r="HIZ2" s="132"/>
      <c r="HJA2" s="133"/>
      <c r="HJB2" s="134"/>
      <c r="HJC2" s="135"/>
      <c r="HJD2" s="136"/>
      <c r="HJH2" s="137"/>
      <c r="HJI2" s="138"/>
      <c r="HJJ2" s="138"/>
      <c r="HJS2" s="138"/>
      <c r="HJT2" s="138"/>
      <c r="HJV2" s="139"/>
      <c r="HJX2" s="140"/>
      <c r="HJY2" s="64"/>
      <c r="HJZ2" s="64"/>
      <c r="HKA2" s="64"/>
      <c r="HKB2" s="141"/>
      <c r="HKC2" s="141"/>
      <c r="HKD2" s="142"/>
      <c r="HKE2" s="142"/>
      <c r="HKF2" s="142"/>
      <c r="HKG2" s="143"/>
      <c r="HKI2" s="144"/>
      <c r="HKJ2" s="131"/>
      <c r="HKO2" s="132"/>
      <c r="HKP2" s="133"/>
      <c r="HKQ2" s="134"/>
      <c r="HKR2" s="135"/>
      <c r="HKS2" s="136"/>
      <c r="HKW2" s="137"/>
      <c r="HKX2" s="138"/>
      <c r="HKY2" s="138"/>
      <c r="HLH2" s="138"/>
      <c r="HLI2" s="138"/>
      <c r="HLK2" s="139"/>
      <c r="HLM2" s="140"/>
      <c r="HLN2" s="64"/>
      <c r="HLO2" s="64"/>
      <c r="HLP2" s="64"/>
      <c r="HLQ2" s="141"/>
      <c r="HLR2" s="141"/>
      <c r="HLS2" s="142"/>
      <c r="HLT2" s="142"/>
      <c r="HLU2" s="142"/>
      <c r="HLV2" s="143"/>
      <c r="HLX2" s="144"/>
      <c r="HLY2" s="131"/>
      <c r="HMD2" s="132"/>
      <c r="HME2" s="133"/>
      <c r="HMF2" s="134"/>
      <c r="HMG2" s="135"/>
      <c r="HMH2" s="136"/>
      <c r="HML2" s="137"/>
      <c r="HMM2" s="138"/>
      <c r="HMN2" s="138"/>
      <c r="HMW2" s="138"/>
      <c r="HMX2" s="138"/>
      <c r="HMZ2" s="139"/>
      <c r="HNB2" s="140"/>
      <c r="HNC2" s="64"/>
      <c r="HND2" s="64"/>
      <c r="HNE2" s="64"/>
      <c r="HNF2" s="141"/>
      <c r="HNG2" s="141"/>
      <c r="HNH2" s="142"/>
      <c r="HNI2" s="142"/>
      <c r="HNJ2" s="142"/>
      <c r="HNK2" s="143"/>
      <c r="HNM2" s="144"/>
      <c r="HNN2" s="131"/>
      <c r="HNS2" s="132"/>
      <c r="HNT2" s="133"/>
      <c r="HNU2" s="134"/>
      <c r="HNV2" s="135"/>
      <c r="HNW2" s="136"/>
      <c r="HOA2" s="137"/>
      <c r="HOB2" s="138"/>
      <c r="HOC2" s="138"/>
      <c r="HOL2" s="138"/>
      <c r="HOM2" s="138"/>
      <c r="HOO2" s="139"/>
      <c r="HOQ2" s="140"/>
      <c r="HOR2" s="64"/>
      <c r="HOS2" s="64"/>
      <c r="HOT2" s="64"/>
      <c r="HOU2" s="141"/>
      <c r="HOV2" s="141"/>
      <c r="HOW2" s="142"/>
      <c r="HOX2" s="142"/>
      <c r="HOY2" s="142"/>
      <c r="HOZ2" s="143"/>
      <c r="HPB2" s="144"/>
      <c r="HPC2" s="131"/>
      <c r="HPH2" s="132"/>
      <c r="HPI2" s="133"/>
      <c r="HPJ2" s="134"/>
      <c r="HPK2" s="135"/>
      <c r="HPL2" s="136"/>
      <c r="HPP2" s="137"/>
      <c r="HPQ2" s="138"/>
      <c r="HPR2" s="138"/>
      <c r="HQA2" s="138"/>
      <c r="HQB2" s="138"/>
      <c r="HQD2" s="139"/>
      <c r="HQF2" s="140"/>
      <c r="HQG2" s="64"/>
      <c r="HQH2" s="64"/>
      <c r="HQI2" s="64"/>
      <c r="HQJ2" s="141"/>
      <c r="HQK2" s="141"/>
      <c r="HQL2" s="142"/>
      <c r="HQM2" s="142"/>
      <c r="HQN2" s="142"/>
      <c r="HQO2" s="143"/>
      <c r="HQQ2" s="144"/>
      <c r="HQR2" s="131"/>
      <c r="HQW2" s="132"/>
      <c r="HQX2" s="133"/>
      <c r="HQY2" s="134"/>
      <c r="HQZ2" s="135"/>
      <c r="HRA2" s="136"/>
      <c r="HRE2" s="137"/>
      <c r="HRF2" s="138"/>
      <c r="HRG2" s="138"/>
      <c r="HRP2" s="138"/>
      <c r="HRQ2" s="138"/>
      <c r="HRS2" s="139"/>
      <c r="HRU2" s="140"/>
      <c r="HRV2" s="64"/>
      <c r="HRW2" s="64"/>
      <c r="HRX2" s="64"/>
      <c r="HRY2" s="141"/>
      <c r="HRZ2" s="141"/>
      <c r="HSA2" s="142"/>
      <c r="HSB2" s="142"/>
      <c r="HSC2" s="142"/>
      <c r="HSD2" s="143"/>
      <c r="HSF2" s="144"/>
      <c r="HSG2" s="131"/>
      <c r="HSL2" s="132"/>
      <c r="HSM2" s="133"/>
      <c r="HSN2" s="134"/>
      <c r="HSO2" s="135"/>
      <c r="HSP2" s="136"/>
      <c r="HST2" s="137"/>
      <c r="HSU2" s="138"/>
      <c r="HSV2" s="138"/>
      <c r="HTE2" s="138"/>
      <c r="HTF2" s="138"/>
      <c r="HTH2" s="139"/>
      <c r="HTJ2" s="140"/>
      <c r="HTK2" s="64"/>
      <c r="HTL2" s="64"/>
      <c r="HTM2" s="64"/>
      <c r="HTN2" s="141"/>
      <c r="HTO2" s="141"/>
      <c r="HTP2" s="142"/>
      <c r="HTQ2" s="142"/>
      <c r="HTR2" s="142"/>
      <c r="HTS2" s="143"/>
      <c r="HTU2" s="144"/>
      <c r="HTV2" s="131"/>
      <c r="HUA2" s="132"/>
      <c r="HUB2" s="133"/>
      <c r="HUC2" s="134"/>
      <c r="HUD2" s="135"/>
      <c r="HUE2" s="136"/>
      <c r="HUI2" s="137"/>
      <c r="HUJ2" s="138"/>
      <c r="HUK2" s="138"/>
      <c r="HUT2" s="138"/>
      <c r="HUU2" s="138"/>
      <c r="HUW2" s="139"/>
      <c r="HUY2" s="140"/>
      <c r="HUZ2" s="64"/>
      <c r="HVA2" s="64"/>
      <c r="HVB2" s="64"/>
      <c r="HVC2" s="141"/>
      <c r="HVD2" s="141"/>
      <c r="HVE2" s="142"/>
      <c r="HVF2" s="142"/>
      <c r="HVG2" s="142"/>
      <c r="HVH2" s="143"/>
      <c r="HVJ2" s="144"/>
      <c r="HVK2" s="131"/>
      <c r="HVP2" s="132"/>
      <c r="HVQ2" s="133"/>
      <c r="HVR2" s="134"/>
      <c r="HVS2" s="135"/>
      <c r="HVT2" s="136"/>
      <c r="HVX2" s="137"/>
      <c r="HVY2" s="138"/>
      <c r="HVZ2" s="138"/>
      <c r="HWI2" s="138"/>
      <c r="HWJ2" s="138"/>
      <c r="HWL2" s="139"/>
      <c r="HWN2" s="140"/>
      <c r="HWO2" s="64"/>
      <c r="HWP2" s="64"/>
      <c r="HWQ2" s="64"/>
      <c r="HWR2" s="141"/>
      <c r="HWS2" s="141"/>
      <c r="HWT2" s="142"/>
      <c r="HWU2" s="142"/>
      <c r="HWV2" s="142"/>
      <c r="HWW2" s="143"/>
      <c r="HWY2" s="144"/>
      <c r="HWZ2" s="131"/>
      <c r="HXE2" s="132"/>
      <c r="HXF2" s="133"/>
      <c r="HXG2" s="134"/>
      <c r="HXH2" s="135"/>
      <c r="HXI2" s="136"/>
      <c r="HXM2" s="137"/>
      <c r="HXN2" s="138"/>
      <c r="HXO2" s="138"/>
      <c r="HXX2" s="138"/>
      <c r="HXY2" s="138"/>
      <c r="HYA2" s="139"/>
      <c r="HYC2" s="140"/>
      <c r="HYD2" s="64"/>
      <c r="HYE2" s="64"/>
      <c r="HYF2" s="64"/>
      <c r="HYG2" s="141"/>
      <c r="HYH2" s="141"/>
      <c r="HYI2" s="142"/>
      <c r="HYJ2" s="142"/>
      <c r="HYK2" s="142"/>
      <c r="HYL2" s="143"/>
      <c r="HYN2" s="144"/>
      <c r="HYO2" s="131"/>
      <c r="HYT2" s="132"/>
      <c r="HYU2" s="133"/>
      <c r="HYV2" s="134"/>
      <c r="HYW2" s="135"/>
      <c r="HYX2" s="136"/>
      <c r="HZB2" s="137"/>
      <c r="HZC2" s="138"/>
      <c r="HZD2" s="138"/>
      <c r="HZM2" s="138"/>
      <c r="HZN2" s="138"/>
      <c r="HZP2" s="139"/>
      <c r="HZR2" s="140"/>
      <c r="HZS2" s="64"/>
      <c r="HZT2" s="64"/>
      <c r="HZU2" s="64"/>
      <c r="HZV2" s="141"/>
      <c r="HZW2" s="141"/>
      <c r="HZX2" s="142"/>
      <c r="HZY2" s="142"/>
      <c r="HZZ2" s="142"/>
      <c r="IAA2" s="143"/>
      <c r="IAC2" s="144"/>
      <c r="IAD2" s="131"/>
      <c r="IAI2" s="132"/>
      <c r="IAJ2" s="133"/>
      <c r="IAK2" s="134"/>
      <c r="IAL2" s="135"/>
      <c r="IAM2" s="136"/>
      <c r="IAQ2" s="137"/>
      <c r="IAR2" s="138"/>
      <c r="IAS2" s="138"/>
      <c r="IBB2" s="138"/>
      <c r="IBC2" s="138"/>
      <c r="IBE2" s="139"/>
      <c r="IBG2" s="140"/>
      <c r="IBH2" s="64"/>
      <c r="IBI2" s="64"/>
      <c r="IBJ2" s="64"/>
      <c r="IBK2" s="141"/>
      <c r="IBL2" s="141"/>
      <c r="IBM2" s="142"/>
      <c r="IBN2" s="142"/>
      <c r="IBO2" s="142"/>
      <c r="IBP2" s="143"/>
      <c r="IBR2" s="144"/>
      <c r="IBS2" s="131"/>
      <c r="IBX2" s="132"/>
      <c r="IBY2" s="133"/>
      <c r="IBZ2" s="134"/>
      <c r="ICA2" s="135"/>
      <c r="ICB2" s="136"/>
      <c r="ICF2" s="137"/>
      <c r="ICG2" s="138"/>
      <c r="ICH2" s="138"/>
      <c r="ICQ2" s="138"/>
      <c r="ICR2" s="138"/>
      <c r="ICT2" s="139"/>
      <c r="ICV2" s="140"/>
      <c r="ICW2" s="64"/>
      <c r="ICX2" s="64"/>
      <c r="ICY2" s="64"/>
      <c r="ICZ2" s="141"/>
      <c r="IDA2" s="141"/>
      <c r="IDB2" s="142"/>
      <c r="IDC2" s="142"/>
      <c r="IDD2" s="142"/>
      <c r="IDE2" s="143"/>
      <c r="IDG2" s="144"/>
      <c r="IDH2" s="131"/>
      <c r="IDM2" s="132"/>
      <c r="IDN2" s="133"/>
      <c r="IDO2" s="134"/>
      <c r="IDP2" s="135"/>
      <c r="IDQ2" s="136"/>
      <c r="IDU2" s="137"/>
      <c r="IDV2" s="138"/>
      <c r="IDW2" s="138"/>
      <c r="IEF2" s="138"/>
      <c r="IEG2" s="138"/>
      <c r="IEI2" s="139"/>
      <c r="IEK2" s="140"/>
      <c r="IEL2" s="64"/>
      <c r="IEM2" s="64"/>
      <c r="IEN2" s="64"/>
      <c r="IEO2" s="141"/>
      <c r="IEP2" s="141"/>
      <c r="IEQ2" s="142"/>
      <c r="IER2" s="142"/>
      <c r="IES2" s="142"/>
      <c r="IET2" s="143"/>
      <c r="IEV2" s="144"/>
      <c r="IEW2" s="131"/>
      <c r="IFB2" s="132"/>
      <c r="IFC2" s="133"/>
      <c r="IFD2" s="134"/>
      <c r="IFE2" s="135"/>
      <c r="IFF2" s="136"/>
      <c r="IFJ2" s="137"/>
      <c r="IFK2" s="138"/>
      <c r="IFL2" s="138"/>
      <c r="IFU2" s="138"/>
      <c r="IFV2" s="138"/>
      <c r="IFX2" s="139"/>
      <c r="IFZ2" s="140"/>
      <c r="IGA2" s="64"/>
      <c r="IGB2" s="64"/>
      <c r="IGC2" s="64"/>
      <c r="IGD2" s="141"/>
      <c r="IGE2" s="141"/>
      <c r="IGF2" s="142"/>
      <c r="IGG2" s="142"/>
      <c r="IGH2" s="142"/>
      <c r="IGI2" s="143"/>
      <c r="IGK2" s="144"/>
      <c r="IGL2" s="131"/>
      <c r="IGQ2" s="132"/>
      <c r="IGR2" s="133"/>
      <c r="IGS2" s="134"/>
      <c r="IGT2" s="135"/>
      <c r="IGU2" s="136"/>
      <c r="IGY2" s="137"/>
      <c r="IGZ2" s="138"/>
      <c r="IHA2" s="138"/>
      <c r="IHJ2" s="138"/>
      <c r="IHK2" s="138"/>
      <c r="IHM2" s="139"/>
      <c r="IHO2" s="140"/>
      <c r="IHP2" s="64"/>
      <c r="IHQ2" s="64"/>
      <c r="IHR2" s="64"/>
      <c r="IHS2" s="141"/>
      <c r="IHT2" s="141"/>
      <c r="IHU2" s="142"/>
      <c r="IHV2" s="142"/>
      <c r="IHW2" s="142"/>
      <c r="IHX2" s="143"/>
      <c r="IHZ2" s="144"/>
      <c r="IIA2" s="131"/>
      <c r="IIF2" s="132"/>
      <c r="IIG2" s="133"/>
      <c r="IIH2" s="134"/>
      <c r="III2" s="135"/>
      <c r="IIJ2" s="136"/>
      <c r="IIN2" s="137"/>
      <c r="IIO2" s="138"/>
      <c r="IIP2" s="138"/>
      <c r="IIY2" s="138"/>
      <c r="IIZ2" s="138"/>
      <c r="IJB2" s="139"/>
      <c r="IJD2" s="140"/>
      <c r="IJE2" s="64"/>
      <c r="IJF2" s="64"/>
      <c r="IJG2" s="64"/>
      <c r="IJH2" s="141"/>
      <c r="IJI2" s="141"/>
      <c r="IJJ2" s="142"/>
      <c r="IJK2" s="142"/>
      <c r="IJL2" s="142"/>
      <c r="IJM2" s="143"/>
      <c r="IJO2" s="144"/>
      <c r="IJP2" s="131"/>
      <c r="IJU2" s="132"/>
      <c r="IJV2" s="133"/>
      <c r="IJW2" s="134"/>
      <c r="IJX2" s="135"/>
      <c r="IJY2" s="136"/>
      <c r="IKC2" s="137"/>
      <c r="IKD2" s="138"/>
      <c r="IKE2" s="138"/>
      <c r="IKN2" s="138"/>
      <c r="IKO2" s="138"/>
      <c r="IKQ2" s="139"/>
      <c r="IKS2" s="140"/>
      <c r="IKT2" s="64"/>
      <c r="IKU2" s="64"/>
      <c r="IKV2" s="64"/>
      <c r="IKW2" s="141"/>
      <c r="IKX2" s="141"/>
      <c r="IKY2" s="142"/>
      <c r="IKZ2" s="142"/>
      <c r="ILA2" s="142"/>
      <c r="ILB2" s="143"/>
      <c r="ILD2" s="144"/>
      <c r="ILE2" s="131"/>
      <c r="ILJ2" s="132"/>
      <c r="ILK2" s="133"/>
      <c r="ILL2" s="134"/>
      <c r="ILM2" s="135"/>
      <c r="ILN2" s="136"/>
      <c r="ILR2" s="137"/>
      <c r="ILS2" s="138"/>
      <c r="ILT2" s="138"/>
      <c r="IMC2" s="138"/>
      <c r="IMD2" s="138"/>
      <c r="IMF2" s="139"/>
      <c r="IMH2" s="140"/>
      <c r="IMI2" s="64"/>
      <c r="IMJ2" s="64"/>
      <c r="IMK2" s="64"/>
      <c r="IML2" s="141"/>
      <c r="IMM2" s="141"/>
      <c r="IMN2" s="142"/>
      <c r="IMO2" s="142"/>
      <c r="IMP2" s="142"/>
      <c r="IMQ2" s="143"/>
      <c r="IMS2" s="144"/>
      <c r="IMT2" s="131"/>
      <c r="IMY2" s="132"/>
      <c r="IMZ2" s="133"/>
      <c r="INA2" s="134"/>
      <c r="INB2" s="135"/>
      <c r="INC2" s="136"/>
      <c r="ING2" s="137"/>
      <c r="INH2" s="138"/>
      <c r="INI2" s="138"/>
      <c r="INR2" s="138"/>
      <c r="INS2" s="138"/>
      <c r="INU2" s="139"/>
      <c r="INW2" s="140"/>
      <c r="INX2" s="64"/>
      <c r="INY2" s="64"/>
      <c r="INZ2" s="64"/>
      <c r="IOA2" s="141"/>
      <c r="IOB2" s="141"/>
      <c r="IOC2" s="142"/>
      <c r="IOD2" s="142"/>
      <c r="IOE2" s="142"/>
      <c r="IOF2" s="143"/>
      <c r="IOH2" s="144"/>
      <c r="IOI2" s="131"/>
      <c r="ION2" s="132"/>
      <c r="IOO2" s="133"/>
      <c r="IOP2" s="134"/>
      <c r="IOQ2" s="135"/>
      <c r="IOR2" s="136"/>
      <c r="IOV2" s="137"/>
      <c r="IOW2" s="138"/>
      <c r="IOX2" s="138"/>
      <c r="IPG2" s="138"/>
      <c r="IPH2" s="138"/>
      <c r="IPJ2" s="139"/>
      <c r="IPL2" s="140"/>
      <c r="IPM2" s="64"/>
      <c r="IPN2" s="64"/>
      <c r="IPO2" s="64"/>
      <c r="IPP2" s="141"/>
      <c r="IPQ2" s="141"/>
      <c r="IPR2" s="142"/>
      <c r="IPS2" s="142"/>
      <c r="IPT2" s="142"/>
      <c r="IPU2" s="143"/>
      <c r="IPW2" s="144"/>
      <c r="IPX2" s="131"/>
      <c r="IQC2" s="132"/>
      <c r="IQD2" s="133"/>
      <c r="IQE2" s="134"/>
      <c r="IQF2" s="135"/>
      <c r="IQG2" s="136"/>
      <c r="IQK2" s="137"/>
      <c r="IQL2" s="138"/>
      <c r="IQM2" s="138"/>
      <c r="IQV2" s="138"/>
      <c r="IQW2" s="138"/>
      <c r="IQY2" s="139"/>
      <c r="IRA2" s="140"/>
      <c r="IRB2" s="64"/>
      <c r="IRC2" s="64"/>
      <c r="IRD2" s="64"/>
      <c r="IRE2" s="141"/>
      <c r="IRF2" s="141"/>
      <c r="IRG2" s="142"/>
      <c r="IRH2" s="142"/>
      <c r="IRI2" s="142"/>
      <c r="IRJ2" s="143"/>
      <c r="IRL2" s="144"/>
      <c r="IRM2" s="131"/>
      <c r="IRR2" s="132"/>
      <c r="IRS2" s="133"/>
      <c r="IRT2" s="134"/>
      <c r="IRU2" s="135"/>
      <c r="IRV2" s="136"/>
      <c r="IRZ2" s="137"/>
      <c r="ISA2" s="138"/>
      <c r="ISB2" s="138"/>
      <c r="ISK2" s="138"/>
      <c r="ISL2" s="138"/>
      <c r="ISN2" s="139"/>
      <c r="ISP2" s="140"/>
      <c r="ISQ2" s="64"/>
      <c r="ISR2" s="64"/>
      <c r="ISS2" s="64"/>
      <c r="IST2" s="141"/>
      <c r="ISU2" s="141"/>
      <c r="ISV2" s="142"/>
      <c r="ISW2" s="142"/>
      <c r="ISX2" s="142"/>
      <c r="ISY2" s="143"/>
      <c r="ITA2" s="144"/>
      <c r="ITB2" s="131"/>
      <c r="ITG2" s="132"/>
      <c r="ITH2" s="133"/>
      <c r="ITI2" s="134"/>
      <c r="ITJ2" s="135"/>
      <c r="ITK2" s="136"/>
      <c r="ITO2" s="137"/>
      <c r="ITP2" s="138"/>
      <c r="ITQ2" s="138"/>
      <c r="ITZ2" s="138"/>
      <c r="IUA2" s="138"/>
      <c r="IUC2" s="139"/>
      <c r="IUE2" s="140"/>
      <c r="IUF2" s="64"/>
      <c r="IUG2" s="64"/>
      <c r="IUH2" s="64"/>
      <c r="IUI2" s="141"/>
      <c r="IUJ2" s="141"/>
      <c r="IUK2" s="142"/>
      <c r="IUL2" s="142"/>
      <c r="IUM2" s="142"/>
      <c r="IUN2" s="143"/>
      <c r="IUP2" s="144"/>
      <c r="IUQ2" s="131"/>
      <c r="IUV2" s="132"/>
      <c r="IUW2" s="133"/>
      <c r="IUX2" s="134"/>
      <c r="IUY2" s="135"/>
      <c r="IUZ2" s="136"/>
      <c r="IVD2" s="137"/>
      <c r="IVE2" s="138"/>
      <c r="IVF2" s="138"/>
      <c r="IVO2" s="138"/>
      <c r="IVP2" s="138"/>
      <c r="IVR2" s="139"/>
      <c r="IVT2" s="140"/>
      <c r="IVU2" s="64"/>
      <c r="IVV2" s="64"/>
      <c r="IVW2" s="64"/>
      <c r="IVX2" s="141"/>
      <c r="IVY2" s="141"/>
      <c r="IVZ2" s="142"/>
      <c r="IWA2" s="142"/>
      <c r="IWB2" s="142"/>
      <c r="IWC2" s="143"/>
      <c r="IWE2" s="144"/>
      <c r="IWF2" s="131"/>
      <c r="IWK2" s="132"/>
      <c r="IWL2" s="133"/>
      <c r="IWM2" s="134"/>
      <c r="IWN2" s="135"/>
      <c r="IWO2" s="136"/>
      <c r="IWS2" s="137"/>
      <c r="IWT2" s="138"/>
      <c r="IWU2" s="138"/>
      <c r="IXD2" s="138"/>
      <c r="IXE2" s="138"/>
      <c r="IXG2" s="139"/>
      <c r="IXI2" s="140"/>
      <c r="IXJ2" s="64"/>
      <c r="IXK2" s="64"/>
      <c r="IXL2" s="64"/>
      <c r="IXM2" s="141"/>
      <c r="IXN2" s="141"/>
      <c r="IXO2" s="142"/>
      <c r="IXP2" s="142"/>
      <c r="IXQ2" s="142"/>
      <c r="IXR2" s="143"/>
      <c r="IXT2" s="144"/>
      <c r="IXU2" s="131"/>
      <c r="IXZ2" s="132"/>
      <c r="IYA2" s="133"/>
      <c r="IYB2" s="134"/>
      <c r="IYC2" s="135"/>
      <c r="IYD2" s="136"/>
      <c r="IYH2" s="137"/>
      <c r="IYI2" s="138"/>
      <c r="IYJ2" s="138"/>
      <c r="IYS2" s="138"/>
      <c r="IYT2" s="138"/>
      <c r="IYV2" s="139"/>
      <c r="IYX2" s="140"/>
      <c r="IYY2" s="64"/>
      <c r="IYZ2" s="64"/>
      <c r="IZA2" s="64"/>
      <c r="IZB2" s="141"/>
      <c r="IZC2" s="141"/>
      <c r="IZD2" s="142"/>
      <c r="IZE2" s="142"/>
      <c r="IZF2" s="142"/>
      <c r="IZG2" s="143"/>
      <c r="IZI2" s="144"/>
      <c r="IZJ2" s="131"/>
      <c r="IZO2" s="132"/>
      <c r="IZP2" s="133"/>
      <c r="IZQ2" s="134"/>
      <c r="IZR2" s="135"/>
      <c r="IZS2" s="136"/>
      <c r="IZW2" s="137"/>
      <c r="IZX2" s="138"/>
      <c r="IZY2" s="138"/>
      <c r="JAH2" s="138"/>
      <c r="JAI2" s="138"/>
      <c r="JAK2" s="139"/>
      <c r="JAM2" s="140"/>
      <c r="JAN2" s="64"/>
      <c r="JAO2" s="64"/>
      <c r="JAP2" s="64"/>
      <c r="JAQ2" s="141"/>
      <c r="JAR2" s="141"/>
      <c r="JAS2" s="142"/>
      <c r="JAT2" s="142"/>
      <c r="JAU2" s="142"/>
      <c r="JAV2" s="143"/>
      <c r="JAX2" s="144"/>
      <c r="JAY2" s="131"/>
      <c r="JBD2" s="132"/>
      <c r="JBE2" s="133"/>
      <c r="JBF2" s="134"/>
      <c r="JBG2" s="135"/>
      <c r="JBH2" s="136"/>
      <c r="JBL2" s="137"/>
      <c r="JBM2" s="138"/>
      <c r="JBN2" s="138"/>
      <c r="JBW2" s="138"/>
      <c r="JBX2" s="138"/>
      <c r="JBZ2" s="139"/>
      <c r="JCB2" s="140"/>
      <c r="JCC2" s="64"/>
      <c r="JCD2" s="64"/>
      <c r="JCE2" s="64"/>
      <c r="JCF2" s="141"/>
      <c r="JCG2" s="141"/>
      <c r="JCH2" s="142"/>
      <c r="JCI2" s="142"/>
      <c r="JCJ2" s="142"/>
      <c r="JCK2" s="143"/>
      <c r="JCM2" s="144"/>
      <c r="JCN2" s="131"/>
      <c r="JCS2" s="132"/>
      <c r="JCT2" s="133"/>
      <c r="JCU2" s="134"/>
      <c r="JCV2" s="135"/>
      <c r="JCW2" s="136"/>
      <c r="JDA2" s="137"/>
      <c r="JDB2" s="138"/>
      <c r="JDC2" s="138"/>
      <c r="JDL2" s="138"/>
      <c r="JDM2" s="138"/>
      <c r="JDO2" s="139"/>
      <c r="JDQ2" s="140"/>
      <c r="JDR2" s="64"/>
      <c r="JDS2" s="64"/>
      <c r="JDT2" s="64"/>
      <c r="JDU2" s="141"/>
      <c r="JDV2" s="141"/>
      <c r="JDW2" s="142"/>
      <c r="JDX2" s="142"/>
      <c r="JDY2" s="142"/>
      <c r="JDZ2" s="143"/>
      <c r="JEB2" s="144"/>
      <c r="JEC2" s="131"/>
      <c r="JEH2" s="132"/>
      <c r="JEI2" s="133"/>
      <c r="JEJ2" s="134"/>
      <c r="JEK2" s="135"/>
      <c r="JEL2" s="136"/>
      <c r="JEP2" s="137"/>
      <c r="JEQ2" s="138"/>
      <c r="JER2" s="138"/>
      <c r="JFA2" s="138"/>
      <c r="JFB2" s="138"/>
      <c r="JFD2" s="139"/>
      <c r="JFF2" s="140"/>
      <c r="JFG2" s="64"/>
      <c r="JFH2" s="64"/>
      <c r="JFI2" s="64"/>
      <c r="JFJ2" s="141"/>
      <c r="JFK2" s="141"/>
      <c r="JFL2" s="142"/>
      <c r="JFM2" s="142"/>
      <c r="JFN2" s="142"/>
      <c r="JFO2" s="143"/>
      <c r="JFQ2" s="144"/>
      <c r="JFR2" s="131"/>
      <c r="JFW2" s="132"/>
      <c r="JFX2" s="133"/>
      <c r="JFY2" s="134"/>
      <c r="JFZ2" s="135"/>
      <c r="JGA2" s="136"/>
      <c r="JGE2" s="137"/>
      <c r="JGF2" s="138"/>
      <c r="JGG2" s="138"/>
      <c r="JGP2" s="138"/>
      <c r="JGQ2" s="138"/>
      <c r="JGS2" s="139"/>
      <c r="JGU2" s="140"/>
      <c r="JGV2" s="64"/>
      <c r="JGW2" s="64"/>
      <c r="JGX2" s="64"/>
      <c r="JGY2" s="141"/>
      <c r="JGZ2" s="141"/>
      <c r="JHA2" s="142"/>
      <c r="JHB2" s="142"/>
      <c r="JHC2" s="142"/>
      <c r="JHD2" s="143"/>
      <c r="JHF2" s="144"/>
      <c r="JHG2" s="131"/>
      <c r="JHL2" s="132"/>
      <c r="JHM2" s="133"/>
      <c r="JHN2" s="134"/>
      <c r="JHO2" s="135"/>
      <c r="JHP2" s="136"/>
      <c r="JHT2" s="137"/>
      <c r="JHU2" s="138"/>
      <c r="JHV2" s="138"/>
      <c r="JIE2" s="138"/>
      <c r="JIF2" s="138"/>
      <c r="JIH2" s="139"/>
      <c r="JIJ2" s="140"/>
      <c r="JIK2" s="64"/>
      <c r="JIL2" s="64"/>
      <c r="JIM2" s="64"/>
      <c r="JIN2" s="141"/>
      <c r="JIO2" s="141"/>
      <c r="JIP2" s="142"/>
      <c r="JIQ2" s="142"/>
      <c r="JIR2" s="142"/>
      <c r="JIS2" s="143"/>
      <c r="JIU2" s="144"/>
      <c r="JIV2" s="131"/>
      <c r="JJA2" s="132"/>
      <c r="JJB2" s="133"/>
      <c r="JJC2" s="134"/>
      <c r="JJD2" s="135"/>
      <c r="JJE2" s="136"/>
      <c r="JJI2" s="137"/>
      <c r="JJJ2" s="138"/>
      <c r="JJK2" s="138"/>
      <c r="JJT2" s="138"/>
      <c r="JJU2" s="138"/>
      <c r="JJW2" s="139"/>
      <c r="JJY2" s="140"/>
      <c r="JJZ2" s="64"/>
      <c r="JKA2" s="64"/>
      <c r="JKB2" s="64"/>
      <c r="JKC2" s="141"/>
      <c r="JKD2" s="141"/>
      <c r="JKE2" s="142"/>
      <c r="JKF2" s="142"/>
      <c r="JKG2" s="142"/>
      <c r="JKH2" s="143"/>
      <c r="JKJ2" s="144"/>
      <c r="JKK2" s="131"/>
      <c r="JKP2" s="132"/>
      <c r="JKQ2" s="133"/>
      <c r="JKR2" s="134"/>
      <c r="JKS2" s="135"/>
      <c r="JKT2" s="136"/>
      <c r="JKX2" s="137"/>
      <c r="JKY2" s="138"/>
      <c r="JKZ2" s="138"/>
      <c r="JLI2" s="138"/>
      <c r="JLJ2" s="138"/>
      <c r="JLL2" s="139"/>
      <c r="JLN2" s="140"/>
      <c r="JLO2" s="64"/>
      <c r="JLP2" s="64"/>
      <c r="JLQ2" s="64"/>
      <c r="JLR2" s="141"/>
      <c r="JLS2" s="141"/>
      <c r="JLT2" s="142"/>
      <c r="JLU2" s="142"/>
      <c r="JLV2" s="142"/>
      <c r="JLW2" s="143"/>
      <c r="JLY2" s="144"/>
      <c r="JLZ2" s="131"/>
      <c r="JME2" s="132"/>
      <c r="JMF2" s="133"/>
      <c r="JMG2" s="134"/>
      <c r="JMH2" s="135"/>
      <c r="JMI2" s="136"/>
      <c r="JMM2" s="137"/>
      <c r="JMN2" s="138"/>
      <c r="JMO2" s="138"/>
      <c r="JMX2" s="138"/>
      <c r="JMY2" s="138"/>
      <c r="JNA2" s="139"/>
      <c r="JNC2" s="140"/>
      <c r="JND2" s="64"/>
      <c r="JNE2" s="64"/>
      <c r="JNF2" s="64"/>
      <c r="JNG2" s="141"/>
      <c r="JNH2" s="141"/>
      <c r="JNI2" s="142"/>
      <c r="JNJ2" s="142"/>
      <c r="JNK2" s="142"/>
      <c r="JNL2" s="143"/>
      <c r="JNN2" s="144"/>
      <c r="JNO2" s="131"/>
      <c r="JNT2" s="132"/>
      <c r="JNU2" s="133"/>
      <c r="JNV2" s="134"/>
      <c r="JNW2" s="135"/>
      <c r="JNX2" s="136"/>
      <c r="JOB2" s="137"/>
      <c r="JOC2" s="138"/>
      <c r="JOD2" s="138"/>
      <c r="JOM2" s="138"/>
      <c r="JON2" s="138"/>
      <c r="JOP2" s="139"/>
      <c r="JOR2" s="140"/>
      <c r="JOS2" s="64"/>
      <c r="JOT2" s="64"/>
      <c r="JOU2" s="64"/>
      <c r="JOV2" s="141"/>
      <c r="JOW2" s="141"/>
      <c r="JOX2" s="142"/>
      <c r="JOY2" s="142"/>
      <c r="JOZ2" s="142"/>
      <c r="JPA2" s="143"/>
      <c r="JPC2" s="144"/>
      <c r="JPD2" s="131"/>
      <c r="JPI2" s="132"/>
      <c r="JPJ2" s="133"/>
      <c r="JPK2" s="134"/>
      <c r="JPL2" s="135"/>
      <c r="JPM2" s="136"/>
      <c r="JPQ2" s="137"/>
      <c r="JPR2" s="138"/>
      <c r="JPS2" s="138"/>
      <c r="JQB2" s="138"/>
      <c r="JQC2" s="138"/>
      <c r="JQE2" s="139"/>
      <c r="JQG2" s="140"/>
      <c r="JQH2" s="64"/>
      <c r="JQI2" s="64"/>
      <c r="JQJ2" s="64"/>
      <c r="JQK2" s="141"/>
      <c r="JQL2" s="141"/>
      <c r="JQM2" s="142"/>
      <c r="JQN2" s="142"/>
      <c r="JQO2" s="142"/>
      <c r="JQP2" s="143"/>
      <c r="JQR2" s="144"/>
      <c r="JQS2" s="131"/>
      <c r="JQX2" s="132"/>
      <c r="JQY2" s="133"/>
      <c r="JQZ2" s="134"/>
      <c r="JRA2" s="135"/>
      <c r="JRB2" s="136"/>
      <c r="JRF2" s="137"/>
      <c r="JRG2" s="138"/>
      <c r="JRH2" s="138"/>
      <c r="JRQ2" s="138"/>
      <c r="JRR2" s="138"/>
      <c r="JRT2" s="139"/>
      <c r="JRV2" s="140"/>
      <c r="JRW2" s="64"/>
      <c r="JRX2" s="64"/>
      <c r="JRY2" s="64"/>
      <c r="JRZ2" s="141"/>
      <c r="JSA2" s="141"/>
      <c r="JSB2" s="142"/>
      <c r="JSC2" s="142"/>
      <c r="JSD2" s="142"/>
      <c r="JSE2" s="143"/>
      <c r="JSG2" s="144"/>
      <c r="JSH2" s="131"/>
      <c r="JSM2" s="132"/>
      <c r="JSN2" s="133"/>
      <c r="JSO2" s="134"/>
      <c r="JSP2" s="135"/>
      <c r="JSQ2" s="136"/>
      <c r="JSU2" s="137"/>
      <c r="JSV2" s="138"/>
      <c r="JSW2" s="138"/>
      <c r="JTF2" s="138"/>
      <c r="JTG2" s="138"/>
      <c r="JTI2" s="139"/>
      <c r="JTK2" s="140"/>
      <c r="JTL2" s="64"/>
      <c r="JTM2" s="64"/>
      <c r="JTN2" s="64"/>
      <c r="JTO2" s="141"/>
      <c r="JTP2" s="141"/>
      <c r="JTQ2" s="142"/>
      <c r="JTR2" s="142"/>
      <c r="JTS2" s="142"/>
      <c r="JTT2" s="143"/>
      <c r="JTV2" s="144"/>
      <c r="JTW2" s="131"/>
      <c r="JUB2" s="132"/>
      <c r="JUC2" s="133"/>
      <c r="JUD2" s="134"/>
      <c r="JUE2" s="135"/>
      <c r="JUF2" s="136"/>
      <c r="JUJ2" s="137"/>
      <c r="JUK2" s="138"/>
      <c r="JUL2" s="138"/>
      <c r="JUU2" s="138"/>
      <c r="JUV2" s="138"/>
      <c r="JUX2" s="139"/>
      <c r="JUZ2" s="140"/>
      <c r="JVA2" s="64"/>
      <c r="JVB2" s="64"/>
      <c r="JVC2" s="64"/>
      <c r="JVD2" s="141"/>
      <c r="JVE2" s="141"/>
      <c r="JVF2" s="142"/>
      <c r="JVG2" s="142"/>
      <c r="JVH2" s="142"/>
      <c r="JVI2" s="143"/>
      <c r="JVK2" s="144"/>
      <c r="JVL2" s="131"/>
      <c r="JVQ2" s="132"/>
      <c r="JVR2" s="133"/>
      <c r="JVS2" s="134"/>
      <c r="JVT2" s="135"/>
      <c r="JVU2" s="136"/>
      <c r="JVY2" s="137"/>
      <c r="JVZ2" s="138"/>
      <c r="JWA2" s="138"/>
      <c r="JWJ2" s="138"/>
      <c r="JWK2" s="138"/>
      <c r="JWM2" s="139"/>
      <c r="JWO2" s="140"/>
      <c r="JWP2" s="64"/>
      <c r="JWQ2" s="64"/>
      <c r="JWR2" s="64"/>
      <c r="JWS2" s="141"/>
      <c r="JWT2" s="141"/>
      <c r="JWU2" s="142"/>
      <c r="JWV2" s="142"/>
      <c r="JWW2" s="142"/>
      <c r="JWX2" s="143"/>
      <c r="JWZ2" s="144"/>
      <c r="JXA2" s="131"/>
      <c r="JXF2" s="132"/>
      <c r="JXG2" s="133"/>
      <c r="JXH2" s="134"/>
      <c r="JXI2" s="135"/>
      <c r="JXJ2" s="136"/>
      <c r="JXN2" s="137"/>
      <c r="JXO2" s="138"/>
      <c r="JXP2" s="138"/>
      <c r="JXY2" s="138"/>
      <c r="JXZ2" s="138"/>
      <c r="JYB2" s="139"/>
      <c r="JYD2" s="140"/>
      <c r="JYE2" s="64"/>
      <c r="JYF2" s="64"/>
      <c r="JYG2" s="64"/>
      <c r="JYH2" s="141"/>
      <c r="JYI2" s="141"/>
      <c r="JYJ2" s="142"/>
      <c r="JYK2" s="142"/>
      <c r="JYL2" s="142"/>
      <c r="JYM2" s="143"/>
      <c r="JYO2" s="144"/>
      <c r="JYP2" s="131"/>
      <c r="JYU2" s="132"/>
      <c r="JYV2" s="133"/>
      <c r="JYW2" s="134"/>
      <c r="JYX2" s="135"/>
      <c r="JYY2" s="136"/>
      <c r="JZC2" s="137"/>
      <c r="JZD2" s="138"/>
      <c r="JZE2" s="138"/>
      <c r="JZN2" s="138"/>
      <c r="JZO2" s="138"/>
      <c r="JZQ2" s="139"/>
      <c r="JZS2" s="140"/>
      <c r="JZT2" s="64"/>
      <c r="JZU2" s="64"/>
      <c r="JZV2" s="64"/>
      <c r="JZW2" s="141"/>
      <c r="JZX2" s="141"/>
      <c r="JZY2" s="142"/>
      <c r="JZZ2" s="142"/>
      <c r="KAA2" s="142"/>
      <c r="KAB2" s="143"/>
      <c r="KAD2" s="144"/>
      <c r="KAE2" s="131"/>
      <c r="KAJ2" s="132"/>
      <c r="KAK2" s="133"/>
      <c r="KAL2" s="134"/>
      <c r="KAM2" s="135"/>
      <c r="KAN2" s="136"/>
      <c r="KAR2" s="137"/>
      <c r="KAS2" s="138"/>
      <c r="KAT2" s="138"/>
      <c r="KBC2" s="138"/>
      <c r="KBD2" s="138"/>
      <c r="KBF2" s="139"/>
      <c r="KBH2" s="140"/>
      <c r="KBI2" s="64"/>
      <c r="KBJ2" s="64"/>
      <c r="KBK2" s="64"/>
      <c r="KBL2" s="141"/>
      <c r="KBM2" s="141"/>
      <c r="KBN2" s="142"/>
      <c r="KBO2" s="142"/>
      <c r="KBP2" s="142"/>
      <c r="KBQ2" s="143"/>
      <c r="KBS2" s="144"/>
      <c r="KBT2" s="131"/>
      <c r="KBY2" s="132"/>
      <c r="KBZ2" s="133"/>
      <c r="KCA2" s="134"/>
      <c r="KCB2" s="135"/>
      <c r="KCC2" s="136"/>
      <c r="KCG2" s="137"/>
      <c r="KCH2" s="138"/>
      <c r="KCI2" s="138"/>
      <c r="KCR2" s="138"/>
      <c r="KCS2" s="138"/>
      <c r="KCU2" s="139"/>
      <c r="KCW2" s="140"/>
      <c r="KCX2" s="64"/>
      <c r="KCY2" s="64"/>
      <c r="KCZ2" s="64"/>
      <c r="KDA2" s="141"/>
      <c r="KDB2" s="141"/>
      <c r="KDC2" s="142"/>
      <c r="KDD2" s="142"/>
      <c r="KDE2" s="142"/>
      <c r="KDF2" s="143"/>
      <c r="KDH2" s="144"/>
      <c r="KDI2" s="131"/>
      <c r="KDN2" s="132"/>
      <c r="KDO2" s="133"/>
      <c r="KDP2" s="134"/>
      <c r="KDQ2" s="135"/>
      <c r="KDR2" s="136"/>
      <c r="KDV2" s="137"/>
      <c r="KDW2" s="138"/>
      <c r="KDX2" s="138"/>
      <c r="KEG2" s="138"/>
      <c r="KEH2" s="138"/>
      <c r="KEJ2" s="139"/>
      <c r="KEL2" s="140"/>
      <c r="KEM2" s="64"/>
      <c r="KEN2" s="64"/>
      <c r="KEO2" s="64"/>
      <c r="KEP2" s="141"/>
      <c r="KEQ2" s="141"/>
      <c r="KER2" s="142"/>
      <c r="KES2" s="142"/>
      <c r="KET2" s="142"/>
      <c r="KEU2" s="143"/>
      <c r="KEW2" s="144"/>
      <c r="KEX2" s="131"/>
      <c r="KFC2" s="132"/>
      <c r="KFD2" s="133"/>
      <c r="KFE2" s="134"/>
      <c r="KFF2" s="135"/>
      <c r="KFG2" s="136"/>
      <c r="KFK2" s="137"/>
      <c r="KFL2" s="138"/>
      <c r="KFM2" s="138"/>
      <c r="KFV2" s="138"/>
      <c r="KFW2" s="138"/>
      <c r="KFY2" s="139"/>
      <c r="KGA2" s="140"/>
      <c r="KGB2" s="64"/>
      <c r="KGC2" s="64"/>
      <c r="KGD2" s="64"/>
      <c r="KGE2" s="141"/>
      <c r="KGF2" s="141"/>
      <c r="KGG2" s="142"/>
      <c r="KGH2" s="142"/>
      <c r="KGI2" s="142"/>
      <c r="KGJ2" s="143"/>
      <c r="KGL2" s="144"/>
      <c r="KGM2" s="131"/>
      <c r="KGR2" s="132"/>
      <c r="KGS2" s="133"/>
      <c r="KGT2" s="134"/>
      <c r="KGU2" s="135"/>
      <c r="KGV2" s="136"/>
      <c r="KGZ2" s="137"/>
      <c r="KHA2" s="138"/>
      <c r="KHB2" s="138"/>
      <c r="KHK2" s="138"/>
      <c r="KHL2" s="138"/>
      <c r="KHN2" s="139"/>
      <c r="KHP2" s="140"/>
      <c r="KHQ2" s="64"/>
      <c r="KHR2" s="64"/>
      <c r="KHS2" s="64"/>
      <c r="KHT2" s="141"/>
      <c r="KHU2" s="141"/>
      <c r="KHV2" s="142"/>
      <c r="KHW2" s="142"/>
      <c r="KHX2" s="142"/>
      <c r="KHY2" s="143"/>
      <c r="KIA2" s="144"/>
      <c r="KIB2" s="131"/>
      <c r="KIG2" s="132"/>
      <c r="KIH2" s="133"/>
      <c r="KII2" s="134"/>
      <c r="KIJ2" s="135"/>
      <c r="KIK2" s="136"/>
      <c r="KIO2" s="137"/>
      <c r="KIP2" s="138"/>
      <c r="KIQ2" s="138"/>
      <c r="KIZ2" s="138"/>
      <c r="KJA2" s="138"/>
      <c r="KJC2" s="139"/>
      <c r="KJE2" s="140"/>
      <c r="KJF2" s="64"/>
      <c r="KJG2" s="64"/>
      <c r="KJH2" s="64"/>
      <c r="KJI2" s="141"/>
      <c r="KJJ2" s="141"/>
      <c r="KJK2" s="142"/>
      <c r="KJL2" s="142"/>
      <c r="KJM2" s="142"/>
      <c r="KJN2" s="143"/>
      <c r="KJP2" s="144"/>
      <c r="KJQ2" s="131"/>
      <c r="KJV2" s="132"/>
      <c r="KJW2" s="133"/>
      <c r="KJX2" s="134"/>
      <c r="KJY2" s="135"/>
      <c r="KJZ2" s="136"/>
      <c r="KKD2" s="137"/>
      <c r="KKE2" s="138"/>
      <c r="KKF2" s="138"/>
      <c r="KKO2" s="138"/>
      <c r="KKP2" s="138"/>
      <c r="KKR2" s="139"/>
      <c r="KKT2" s="140"/>
      <c r="KKU2" s="64"/>
      <c r="KKV2" s="64"/>
      <c r="KKW2" s="64"/>
      <c r="KKX2" s="141"/>
      <c r="KKY2" s="141"/>
      <c r="KKZ2" s="142"/>
      <c r="KLA2" s="142"/>
      <c r="KLB2" s="142"/>
      <c r="KLC2" s="143"/>
      <c r="KLE2" s="144"/>
      <c r="KLF2" s="131"/>
      <c r="KLK2" s="132"/>
      <c r="KLL2" s="133"/>
      <c r="KLM2" s="134"/>
      <c r="KLN2" s="135"/>
      <c r="KLO2" s="136"/>
      <c r="KLS2" s="137"/>
      <c r="KLT2" s="138"/>
      <c r="KLU2" s="138"/>
      <c r="KMD2" s="138"/>
      <c r="KME2" s="138"/>
      <c r="KMG2" s="139"/>
      <c r="KMI2" s="140"/>
      <c r="KMJ2" s="64"/>
      <c r="KMK2" s="64"/>
      <c r="KML2" s="64"/>
      <c r="KMM2" s="141"/>
      <c r="KMN2" s="141"/>
      <c r="KMO2" s="142"/>
      <c r="KMP2" s="142"/>
      <c r="KMQ2" s="142"/>
      <c r="KMR2" s="143"/>
      <c r="KMT2" s="144"/>
      <c r="KMU2" s="131"/>
      <c r="KMZ2" s="132"/>
      <c r="KNA2" s="133"/>
      <c r="KNB2" s="134"/>
      <c r="KNC2" s="135"/>
      <c r="KND2" s="136"/>
      <c r="KNH2" s="137"/>
      <c r="KNI2" s="138"/>
      <c r="KNJ2" s="138"/>
      <c r="KNS2" s="138"/>
      <c r="KNT2" s="138"/>
      <c r="KNV2" s="139"/>
      <c r="KNX2" s="140"/>
      <c r="KNY2" s="64"/>
      <c r="KNZ2" s="64"/>
      <c r="KOA2" s="64"/>
      <c r="KOB2" s="141"/>
      <c r="KOC2" s="141"/>
      <c r="KOD2" s="142"/>
      <c r="KOE2" s="142"/>
      <c r="KOF2" s="142"/>
      <c r="KOG2" s="143"/>
      <c r="KOI2" s="144"/>
      <c r="KOJ2" s="131"/>
      <c r="KOO2" s="132"/>
      <c r="KOP2" s="133"/>
      <c r="KOQ2" s="134"/>
      <c r="KOR2" s="135"/>
      <c r="KOS2" s="136"/>
      <c r="KOW2" s="137"/>
      <c r="KOX2" s="138"/>
      <c r="KOY2" s="138"/>
      <c r="KPH2" s="138"/>
      <c r="KPI2" s="138"/>
      <c r="KPK2" s="139"/>
      <c r="KPM2" s="140"/>
      <c r="KPN2" s="64"/>
      <c r="KPO2" s="64"/>
      <c r="KPP2" s="64"/>
      <c r="KPQ2" s="141"/>
      <c r="KPR2" s="141"/>
      <c r="KPS2" s="142"/>
      <c r="KPT2" s="142"/>
      <c r="KPU2" s="142"/>
      <c r="KPV2" s="143"/>
      <c r="KPX2" s="144"/>
      <c r="KPY2" s="131"/>
      <c r="KQD2" s="132"/>
      <c r="KQE2" s="133"/>
      <c r="KQF2" s="134"/>
      <c r="KQG2" s="135"/>
      <c r="KQH2" s="136"/>
      <c r="KQL2" s="137"/>
      <c r="KQM2" s="138"/>
      <c r="KQN2" s="138"/>
      <c r="KQW2" s="138"/>
      <c r="KQX2" s="138"/>
      <c r="KQZ2" s="139"/>
      <c r="KRB2" s="140"/>
      <c r="KRC2" s="64"/>
      <c r="KRD2" s="64"/>
      <c r="KRE2" s="64"/>
      <c r="KRF2" s="141"/>
      <c r="KRG2" s="141"/>
      <c r="KRH2" s="142"/>
      <c r="KRI2" s="142"/>
      <c r="KRJ2" s="142"/>
      <c r="KRK2" s="143"/>
      <c r="KRM2" s="144"/>
      <c r="KRN2" s="131"/>
      <c r="KRS2" s="132"/>
      <c r="KRT2" s="133"/>
      <c r="KRU2" s="134"/>
      <c r="KRV2" s="135"/>
      <c r="KRW2" s="136"/>
      <c r="KSA2" s="137"/>
      <c r="KSB2" s="138"/>
      <c r="KSC2" s="138"/>
      <c r="KSL2" s="138"/>
      <c r="KSM2" s="138"/>
      <c r="KSO2" s="139"/>
      <c r="KSQ2" s="140"/>
      <c r="KSR2" s="64"/>
      <c r="KSS2" s="64"/>
      <c r="KST2" s="64"/>
      <c r="KSU2" s="141"/>
      <c r="KSV2" s="141"/>
      <c r="KSW2" s="142"/>
      <c r="KSX2" s="142"/>
      <c r="KSY2" s="142"/>
      <c r="KSZ2" s="143"/>
      <c r="KTB2" s="144"/>
      <c r="KTC2" s="131"/>
      <c r="KTH2" s="132"/>
      <c r="KTI2" s="133"/>
      <c r="KTJ2" s="134"/>
      <c r="KTK2" s="135"/>
      <c r="KTL2" s="136"/>
      <c r="KTP2" s="137"/>
      <c r="KTQ2" s="138"/>
      <c r="KTR2" s="138"/>
      <c r="KUA2" s="138"/>
      <c r="KUB2" s="138"/>
      <c r="KUD2" s="139"/>
      <c r="KUF2" s="140"/>
      <c r="KUG2" s="64"/>
      <c r="KUH2" s="64"/>
      <c r="KUI2" s="64"/>
      <c r="KUJ2" s="141"/>
      <c r="KUK2" s="141"/>
      <c r="KUL2" s="142"/>
      <c r="KUM2" s="142"/>
      <c r="KUN2" s="142"/>
      <c r="KUO2" s="143"/>
      <c r="KUQ2" s="144"/>
      <c r="KUR2" s="131"/>
      <c r="KUW2" s="132"/>
      <c r="KUX2" s="133"/>
      <c r="KUY2" s="134"/>
      <c r="KUZ2" s="135"/>
      <c r="KVA2" s="136"/>
      <c r="KVE2" s="137"/>
      <c r="KVF2" s="138"/>
      <c r="KVG2" s="138"/>
      <c r="KVP2" s="138"/>
      <c r="KVQ2" s="138"/>
      <c r="KVS2" s="139"/>
      <c r="KVU2" s="140"/>
      <c r="KVV2" s="64"/>
      <c r="KVW2" s="64"/>
      <c r="KVX2" s="64"/>
      <c r="KVY2" s="141"/>
      <c r="KVZ2" s="141"/>
      <c r="KWA2" s="142"/>
      <c r="KWB2" s="142"/>
      <c r="KWC2" s="142"/>
      <c r="KWD2" s="143"/>
      <c r="KWF2" s="144"/>
      <c r="KWG2" s="131"/>
      <c r="KWL2" s="132"/>
      <c r="KWM2" s="133"/>
      <c r="KWN2" s="134"/>
      <c r="KWO2" s="135"/>
      <c r="KWP2" s="136"/>
      <c r="KWT2" s="137"/>
      <c r="KWU2" s="138"/>
      <c r="KWV2" s="138"/>
      <c r="KXE2" s="138"/>
      <c r="KXF2" s="138"/>
      <c r="KXH2" s="139"/>
      <c r="KXJ2" s="140"/>
      <c r="KXK2" s="64"/>
      <c r="KXL2" s="64"/>
      <c r="KXM2" s="64"/>
      <c r="KXN2" s="141"/>
      <c r="KXO2" s="141"/>
      <c r="KXP2" s="142"/>
      <c r="KXQ2" s="142"/>
      <c r="KXR2" s="142"/>
      <c r="KXS2" s="143"/>
      <c r="KXU2" s="144"/>
      <c r="KXV2" s="131"/>
      <c r="KYA2" s="132"/>
      <c r="KYB2" s="133"/>
      <c r="KYC2" s="134"/>
      <c r="KYD2" s="135"/>
      <c r="KYE2" s="136"/>
      <c r="KYI2" s="137"/>
      <c r="KYJ2" s="138"/>
      <c r="KYK2" s="138"/>
      <c r="KYT2" s="138"/>
      <c r="KYU2" s="138"/>
      <c r="KYW2" s="139"/>
      <c r="KYY2" s="140"/>
      <c r="KYZ2" s="64"/>
      <c r="KZA2" s="64"/>
      <c r="KZB2" s="64"/>
      <c r="KZC2" s="141"/>
      <c r="KZD2" s="141"/>
      <c r="KZE2" s="142"/>
      <c r="KZF2" s="142"/>
      <c r="KZG2" s="142"/>
      <c r="KZH2" s="143"/>
      <c r="KZJ2" s="144"/>
      <c r="KZK2" s="131"/>
      <c r="KZP2" s="132"/>
      <c r="KZQ2" s="133"/>
      <c r="KZR2" s="134"/>
      <c r="KZS2" s="135"/>
      <c r="KZT2" s="136"/>
      <c r="KZX2" s="137"/>
      <c r="KZY2" s="138"/>
      <c r="KZZ2" s="138"/>
      <c r="LAI2" s="138"/>
      <c r="LAJ2" s="138"/>
      <c r="LAL2" s="139"/>
      <c r="LAN2" s="140"/>
      <c r="LAO2" s="64"/>
      <c r="LAP2" s="64"/>
      <c r="LAQ2" s="64"/>
      <c r="LAR2" s="141"/>
      <c r="LAS2" s="141"/>
      <c r="LAT2" s="142"/>
      <c r="LAU2" s="142"/>
      <c r="LAV2" s="142"/>
      <c r="LAW2" s="143"/>
      <c r="LAY2" s="144"/>
      <c r="LAZ2" s="131"/>
      <c r="LBE2" s="132"/>
      <c r="LBF2" s="133"/>
      <c r="LBG2" s="134"/>
      <c r="LBH2" s="135"/>
      <c r="LBI2" s="136"/>
      <c r="LBM2" s="137"/>
      <c r="LBN2" s="138"/>
      <c r="LBO2" s="138"/>
      <c r="LBX2" s="138"/>
      <c r="LBY2" s="138"/>
      <c r="LCA2" s="139"/>
      <c r="LCC2" s="140"/>
      <c r="LCD2" s="64"/>
      <c r="LCE2" s="64"/>
      <c r="LCF2" s="64"/>
      <c r="LCG2" s="141"/>
      <c r="LCH2" s="141"/>
      <c r="LCI2" s="142"/>
      <c r="LCJ2" s="142"/>
      <c r="LCK2" s="142"/>
      <c r="LCL2" s="143"/>
      <c r="LCN2" s="144"/>
      <c r="LCO2" s="131"/>
      <c r="LCT2" s="132"/>
      <c r="LCU2" s="133"/>
      <c r="LCV2" s="134"/>
      <c r="LCW2" s="135"/>
      <c r="LCX2" s="136"/>
      <c r="LDB2" s="137"/>
      <c r="LDC2" s="138"/>
      <c r="LDD2" s="138"/>
      <c r="LDM2" s="138"/>
      <c r="LDN2" s="138"/>
      <c r="LDP2" s="139"/>
      <c r="LDR2" s="140"/>
      <c r="LDS2" s="64"/>
      <c r="LDT2" s="64"/>
      <c r="LDU2" s="64"/>
      <c r="LDV2" s="141"/>
      <c r="LDW2" s="141"/>
      <c r="LDX2" s="142"/>
      <c r="LDY2" s="142"/>
      <c r="LDZ2" s="142"/>
      <c r="LEA2" s="143"/>
      <c r="LEC2" s="144"/>
      <c r="LED2" s="131"/>
      <c r="LEI2" s="132"/>
      <c r="LEJ2" s="133"/>
      <c r="LEK2" s="134"/>
      <c r="LEL2" s="135"/>
      <c r="LEM2" s="136"/>
      <c r="LEQ2" s="137"/>
      <c r="LER2" s="138"/>
      <c r="LES2" s="138"/>
      <c r="LFB2" s="138"/>
      <c r="LFC2" s="138"/>
      <c r="LFE2" s="139"/>
      <c r="LFG2" s="140"/>
      <c r="LFH2" s="64"/>
      <c r="LFI2" s="64"/>
      <c r="LFJ2" s="64"/>
      <c r="LFK2" s="141"/>
      <c r="LFL2" s="141"/>
      <c r="LFM2" s="142"/>
      <c r="LFN2" s="142"/>
      <c r="LFO2" s="142"/>
      <c r="LFP2" s="143"/>
      <c r="LFR2" s="144"/>
      <c r="LFS2" s="131"/>
      <c r="LFX2" s="132"/>
      <c r="LFY2" s="133"/>
      <c r="LFZ2" s="134"/>
      <c r="LGA2" s="135"/>
      <c r="LGB2" s="136"/>
      <c r="LGF2" s="137"/>
      <c r="LGG2" s="138"/>
      <c r="LGH2" s="138"/>
      <c r="LGQ2" s="138"/>
      <c r="LGR2" s="138"/>
      <c r="LGT2" s="139"/>
      <c r="LGV2" s="140"/>
      <c r="LGW2" s="64"/>
      <c r="LGX2" s="64"/>
      <c r="LGY2" s="64"/>
      <c r="LGZ2" s="141"/>
      <c r="LHA2" s="141"/>
      <c r="LHB2" s="142"/>
      <c r="LHC2" s="142"/>
      <c r="LHD2" s="142"/>
      <c r="LHE2" s="143"/>
      <c r="LHG2" s="144"/>
      <c r="LHH2" s="131"/>
      <c r="LHM2" s="132"/>
      <c r="LHN2" s="133"/>
      <c r="LHO2" s="134"/>
      <c r="LHP2" s="135"/>
      <c r="LHQ2" s="136"/>
      <c r="LHU2" s="137"/>
      <c r="LHV2" s="138"/>
      <c r="LHW2" s="138"/>
      <c r="LIF2" s="138"/>
      <c r="LIG2" s="138"/>
      <c r="LII2" s="139"/>
      <c r="LIK2" s="140"/>
      <c r="LIL2" s="64"/>
      <c r="LIM2" s="64"/>
      <c r="LIN2" s="64"/>
      <c r="LIO2" s="141"/>
      <c r="LIP2" s="141"/>
      <c r="LIQ2" s="142"/>
      <c r="LIR2" s="142"/>
      <c r="LIS2" s="142"/>
      <c r="LIT2" s="143"/>
      <c r="LIV2" s="144"/>
      <c r="LIW2" s="131"/>
      <c r="LJB2" s="132"/>
      <c r="LJC2" s="133"/>
      <c r="LJD2" s="134"/>
      <c r="LJE2" s="135"/>
      <c r="LJF2" s="136"/>
      <c r="LJJ2" s="137"/>
      <c r="LJK2" s="138"/>
      <c r="LJL2" s="138"/>
      <c r="LJU2" s="138"/>
      <c r="LJV2" s="138"/>
      <c r="LJX2" s="139"/>
      <c r="LJZ2" s="140"/>
      <c r="LKA2" s="64"/>
      <c r="LKB2" s="64"/>
      <c r="LKC2" s="64"/>
      <c r="LKD2" s="141"/>
      <c r="LKE2" s="141"/>
      <c r="LKF2" s="142"/>
      <c r="LKG2" s="142"/>
      <c r="LKH2" s="142"/>
      <c r="LKI2" s="143"/>
      <c r="LKK2" s="144"/>
      <c r="LKL2" s="131"/>
      <c r="LKQ2" s="132"/>
      <c r="LKR2" s="133"/>
      <c r="LKS2" s="134"/>
      <c r="LKT2" s="135"/>
      <c r="LKU2" s="136"/>
      <c r="LKY2" s="137"/>
      <c r="LKZ2" s="138"/>
      <c r="LLA2" s="138"/>
      <c r="LLJ2" s="138"/>
      <c r="LLK2" s="138"/>
      <c r="LLM2" s="139"/>
      <c r="LLO2" s="140"/>
      <c r="LLP2" s="64"/>
      <c r="LLQ2" s="64"/>
      <c r="LLR2" s="64"/>
      <c r="LLS2" s="141"/>
      <c r="LLT2" s="141"/>
      <c r="LLU2" s="142"/>
      <c r="LLV2" s="142"/>
      <c r="LLW2" s="142"/>
      <c r="LLX2" s="143"/>
      <c r="LLZ2" s="144"/>
      <c r="LMA2" s="131"/>
      <c r="LMF2" s="132"/>
      <c r="LMG2" s="133"/>
      <c r="LMH2" s="134"/>
      <c r="LMI2" s="135"/>
      <c r="LMJ2" s="136"/>
      <c r="LMN2" s="137"/>
      <c r="LMO2" s="138"/>
      <c r="LMP2" s="138"/>
      <c r="LMY2" s="138"/>
      <c r="LMZ2" s="138"/>
      <c r="LNB2" s="139"/>
      <c r="LND2" s="140"/>
      <c r="LNE2" s="64"/>
      <c r="LNF2" s="64"/>
      <c r="LNG2" s="64"/>
      <c r="LNH2" s="141"/>
      <c r="LNI2" s="141"/>
      <c r="LNJ2" s="142"/>
      <c r="LNK2" s="142"/>
      <c r="LNL2" s="142"/>
      <c r="LNM2" s="143"/>
      <c r="LNO2" s="144"/>
      <c r="LNP2" s="131"/>
      <c r="LNU2" s="132"/>
      <c r="LNV2" s="133"/>
      <c r="LNW2" s="134"/>
      <c r="LNX2" s="135"/>
      <c r="LNY2" s="136"/>
      <c r="LOC2" s="137"/>
      <c r="LOD2" s="138"/>
      <c r="LOE2" s="138"/>
      <c r="LON2" s="138"/>
      <c r="LOO2" s="138"/>
      <c r="LOQ2" s="139"/>
      <c r="LOS2" s="140"/>
      <c r="LOT2" s="64"/>
      <c r="LOU2" s="64"/>
      <c r="LOV2" s="64"/>
      <c r="LOW2" s="141"/>
      <c r="LOX2" s="141"/>
      <c r="LOY2" s="142"/>
      <c r="LOZ2" s="142"/>
      <c r="LPA2" s="142"/>
      <c r="LPB2" s="143"/>
      <c r="LPD2" s="144"/>
      <c r="LPE2" s="131"/>
      <c r="LPJ2" s="132"/>
      <c r="LPK2" s="133"/>
      <c r="LPL2" s="134"/>
      <c r="LPM2" s="135"/>
      <c r="LPN2" s="136"/>
      <c r="LPR2" s="137"/>
      <c r="LPS2" s="138"/>
      <c r="LPT2" s="138"/>
      <c r="LQC2" s="138"/>
      <c r="LQD2" s="138"/>
      <c r="LQF2" s="139"/>
      <c r="LQH2" s="140"/>
      <c r="LQI2" s="64"/>
      <c r="LQJ2" s="64"/>
      <c r="LQK2" s="64"/>
      <c r="LQL2" s="141"/>
      <c r="LQM2" s="141"/>
      <c r="LQN2" s="142"/>
      <c r="LQO2" s="142"/>
      <c r="LQP2" s="142"/>
      <c r="LQQ2" s="143"/>
      <c r="LQS2" s="144"/>
      <c r="LQT2" s="131"/>
      <c r="LQY2" s="132"/>
      <c r="LQZ2" s="133"/>
      <c r="LRA2" s="134"/>
      <c r="LRB2" s="135"/>
      <c r="LRC2" s="136"/>
      <c r="LRG2" s="137"/>
      <c r="LRH2" s="138"/>
      <c r="LRI2" s="138"/>
      <c r="LRR2" s="138"/>
      <c r="LRS2" s="138"/>
      <c r="LRU2" s="139"/>
      <c r="LRW2" s="140"/>
      <c r="LRX2" s="64"/>
      <c r="LRY2" s="64"/>
      <c r="LRZ2" s="64"/>
      <c r="LSA2" s="141"/>
      <c r="LSB2" s="141"/>
      <c r="LSC2" s="142"/>
      <c r="LSD2" s="142"/>
      <c r="LSE2" s="142"/>
      <c r="LSF2" s="143"/>
      <c r="LSH2" s="144"/>
      <c r="LSI2" s="131"/>
      <c r="LSN2" s="132"/>
      <c r="LSO2" s="133"/>
      <c r="LSP2" s="134"/>
      <c r="LSQ2" s="135"/>
      <c r="LSR2" s="136"/>
      <c r="LSV2" s="137"/>
      <c r="LSW2" s="138"/>
      <c r="LSX2" s="138"/>
      <c r="LTG2" s="138"/>
      <c r="LTH2" s="138"/>
      <c r="LTJ2" s="139"/>
      <c r="LTL2" s="140"/>
      <c r="LTM2" s="64"/>
      <c r="LTN2" s="64"/>
      <c r="LTO2" s="64"/>
      <c r="LTP2" s="141"/>
      <c r="LTQ2" s="141"/>
      <c r="LTR2" s="142"/>
      <c r="LTS2" s="142"/>
      <c r="LTT2" s="142"/>
      <c r="LTU2" s="143"/>
      <c r="LTW2" s="144"/>
      <c r="LTX2" s="131"/>
      <c r="LUC2" s="132"/>
      <c r="LUD2" s="133"/>
      <c r="LUE2" s="134"/>
      <c r="LUF2" s="135"/>
      <c r="LUG2" s="136"/>
      <c r="LUK2" s="137"/>
      <c r="LUL2" s="138"/>
      <c r="LUM2" s="138"/>
      <c r="LUV2" s="138"/>
      <c r="LUW2" s="138"/>
      <c r="LUY2" s="139"/>
      <c r="LVA2" s="140"/>
      <c r="LVB2" s="64"/>
      <c r="LVC2" s="64"/>
      <c r="LVD2" s="64"/>
      <c r="LVE2" s="141"/>
      <c r="LVF2" s="141"/>
      <c r="LVG2" s="142"/>
      <c r="LVH2" s="142"/>
      <c r="LVI2" s="142"/>
      <c r="LVJ2" s="143"/>
      <c r="LVL2" s="144"/>
      <c r="LVM2" s="131"/>
      <c r="LVR2" s="132"/>
      <c r="LVS2" s="133"/>
      <c r="LVT2" s="134"/>
      <c r="LVU2" s="135"/>
      <c r="LVV2" s="136"/>
      <c r="LVZ2" s="137"/>
      <c r="LWA2" s="138"/>
      <c r="LWB2" s="138"/>
      <c r="LWK2" s="138"/>
      <c r="LWL2" s="138"/>
      <c r="LWN2" s="139"/>
      <c r="LWP2" s="140"/>
      <c r="LWQ2" s="64"/>
      <c r="LWR2" s="64"/>
      <c r="LWS2" s="64"/>
      <c r="LWT2" s="141"/>
      <c r="LWU2" s="141"/>
      <c r="LWV2" s="142"/>
      <c r="LWW2" s="142"/>
      <c r="LWX2" s="142"/>
      <c r="LWY2" s="143"/>
      <c r="LXA2" s="144"/>
      <c r="LXB2" s="131"/>
      <c r="LXG2" s="132"/>
      <c r="LXH2" s="133"/>
      <c r="LXI2" s="134"/>
      <c r="LXJ2" s="135"/>
      <c r="LXK2" s="136"/>
      <c r="LXO2" s="137"/>
      <c r="LXP2" s="138"/>
      <c r="LXQ2" s="138"/>
      <c r="LXZ2" s="138"/>
      <c r="LYA2" s="138"/>
      <c r="LYC2" s="139"/>
      <c r="LYE2" s="140"/>
      <c r="LYF2" s="64"/>
      <c r="LYG2" s="64"/>
      <c r="LYH2" s="64"/>
      <c r="LYI2" s="141"/>
      <c r="LYJ2" s="141"/>
      <c r="LYK2" s="142"/>
      <c r="LYL2" s="142"/>
      <c r="LYM2" s="142"/>
      <c r="LYN2" s="143"/>
      <c r="LYP2" s="144"/>
      <c r="LYQ2" s="131"/>
      <c r="LYV2" s="132"/>
      <c r="LYW2" s="133"/>
      <c r="LYX2" s="134"/>
      <c r="LYY2" s="135"/>
      <c r="LYZ2" s="136"/>
      <c r="LZD2" s="137"/>
      <c r="LZE2" s="138"/>
      <c r="LZF2" s="138"/>
      <c r="LZO2" s="138"/>
      <c r="LZP2" s="138"/>
      <c r="LZR2" s="139"/>
      <c r="LZT2" s="140"/>
      <c r="LZU2" s="64"/>
      <c r="LZV2" s="64"/>
      <c r="LZW2" s="64"/>
      <c r="LZX2" s="141"/>
      <c r="LZY2" s="141"/>
      <c r="LZZ2" s="142"/>
      <c r="MAA2" s="142"/>
      <c r="MAB2" s="142"/>
      <c r="MAC2" s="143"/>
      <c r="MAE2" s="144"/>
      <c r="MAF2" s="131"/>
      <c r="MAK2" s="132"/>
      <c r="MAL2" s="133"/>
      <c r="MAM2" s="134"/>
      <c r="MAN2" s="135"/>
      <c r="MAO2" s="136"/>
      <c r="MAS2" s="137"/>
      <c r="MAT2" s="138"/>
      <c r="MAU2" s="138"/>
      <c r="MBD2" s="138"/>
      <c r="MBE2" s="138"/>
      <c r="MBG2" s="139"/>
      <c r="MBI2" s="140"/>
      <c r="MBJ2" s="64"/>
      <c r="MBK2" s="64"/>
      <c r="MBL2" s="64"/>
      <c r="MBM2" s="141"/>
      <c r="MBN2" s="141"/>
      <c r="MBO2" s="142"/>
      <c r="MBP2" s="142"/>
      <c r="MBQ2" s="142"/>
      <c r="MBR2" s="143"/>
      <c r="MBT2" s="144"/>
      <c r="MBU2" s="131"/>
      <c r="MBZ2" s="132"/>
      <c r="MCA2" s="133"/>
      <c r="MCB2" s="134"/>
      <c r="MCC2" s="135"/>
      <c r="MCD2" s="136"/>
      <c r="MCH2" s="137"/>
      <c r="MCI2" s="138"/>
      <c r="MCJ2" s="138"/>
      <c r="MCS2" s="138"/>
      <c r="MCT2" s="138"/>
      <c r="MCV2" s="139"/>
      <c r="MCX2" s="140"/>
      <c r="MCY2" s="64"/>
      <c r="MCZ2" s="64"/>
      <c r="MDA2" s="64"/>
      <c r="MDB2" s="141"/>
      <c r="MDC2" s="141"/>
      <c r="MDD2" s="142"/>
      <c r="MDE2" s="142"/>
      <c r="MDF2" s="142"/>
      <c r="MDG2" s="143"/>
      <c r="MDI2" s="144"/>
      <c r="MDJ2" s="131"/>
      <c r="MDO2" s="132"/>
      <c r="MDP2" s="133"/>
      <c r="MDQ2" s="134"/>
      <c r="MDR2" s="135"/>
      <c r="MDS2" s="136"/>
      <c r="MDW2" s="137"/>
      <c r="MDX2" s="138"/>
      <c r="MDY2" s="138"/>
      <c r="MEH2" s="138"/>
      <c r="MEI2" s="138"/>
      <c r="MEK2" s="139"/>
      <c r="MEM2" s="140"/>
      <c r="MEN2" s="64"/>
      <c r="MEO2" s="64"/>
      <c r="MEP2" s="64"/>
      <c r="MEQ2" s="141"/>
      <c r="MER2" s="141"/>
      <c r="MES2" s="142"/>
      <c r="MET2" s="142"/>
      <c r="MEU2" s="142"/>
      <c r="MEV2" s="143"/>
      <c r="MEX2" s="144"/>
      <c r="MEY2" s="131"/>
      <c r="MFD2" s="132"/>
      <c r="MFE2" s="133"/>
      <c r="MFF2" s="134"/>
      <c r="MFG2" s="135"/>
      <c r="MFH2" s="136"/>
      <c r="MFL2" s="137"/>
      <c r="MFM2" s="138"/>
      <c r="MFN2" s="138"/>
      <c r="MFW2" s="138"/>
      <c r="MFX2" s="138"/>
      <c r="MFZ2" s="139"/>
      <c r="MGB2" s="140"/>
      <c r="MGC2" s="64"/>
      <c r="MGD2" s="64"/>
      <c r="MGE2" s="64"/>
      <c r="MGF2" s="141"/>
      <c r="MGG2" s="141"/>
      <c r="MGH2" s="142"/>
      <c r="MGI2" s="142"/>
      <c r="MGJ2" s="142"/>
      <c r="MGK2" s="143"/>
      <c r="MGM2" s="144"/>
      <c r="MGN2" s="131"/>
      <c r="MGS2" s="132"/>
      <c r="MGT2" s="133"/>
      <c r="MGU2" s="134"/>
      <c r="MGV2" s="135"/>
      <c r="MGW2" s="136"/>
      <c r="MHA2" s="137"/>
      <c r="MHB2" s="138"/>
      <c r="MHC2" s="138"/>
      <c r="MHL2" s="138"/>
      <c r="MHM2" s="138"/>
      <c r="MHO2" s="139"/>
      <c r="MHQ2" s="140"/>
      <c r="MHR2" s="64"/>
      <c r="MHS2" s="64"/>
      <c r="MHT2" s="64"/>
      <c r="MHU2" s="141"/>
      <c r="MHV2" s="141"/>
      <c r="MHW2" s="142"/>
      <c r="MHX2" s="142"/>
      <c r="MHY2" s="142"/>
      <c r="MHZ2" s="143"/>
      <c r="MIB2" s="144"/>
      <c r="MIC2" s="131"/>
      <c r="MIH2" s="132"/>
      <c r="MII2" s="133"/>
      <c r="MIJ2" s="134"/>
      <c r="MIK2" s="135"/>
      <c r="MIL2" s="136"/>
      <c r="MIP2" s="137"/>
      <c r="MIQ2" s="138"/>
      <c r="MIR2" s="138"/>
      <c r="MJA2" s="138"/>
      <c r="MJB2" s="138"/>
      <c r="MJD2" s="139"/>
      <c r="MJF2" s="140"/>
      <c r="MJG2" s="64"/>
      <c r="MJH2" s="64"/>
      <c r="MJI2" s="64"/>
      <c r="MJJ2" s="141"/>
      <c r="MJK2" s="141"/>
      <c r="MJL2" s="142"/>
      <c r="MJM2" s="142"/>
      <c r="MJN2" s="142"/>
      <c r="MJO2" s="143"/>
      <c r="MJQ2" s="144"/>
      <c r="MJR2" s="131"/>
      <c r="MJW2" s="132"/>
      <c r="MJX2" s="133"/>
      <c r="MJY2" s="134"/>
      <c r="MJZ2" s="135"/>
      <c r="MKA2" s="136"/>
      <c r="MKE2" s="137"/>
      <c r="MKF2" s="138"/>
      <c r="MKG2" s="138"/>
      <c r="MKP2" s="138"/>
      <c r="MKQ2" s="138"/>
      <c r="MKS2" s="139"/>
      <c r="MKU2" s="140"/>
      <c r="MKV2" s="64"/>
      <c r="MKW2" s="64"/>
      <c r="MKX2" s="64"/>
      <c r="MKY2" s="141"/>
      <c r="MKZ2" s="141"/>
      <c r="MLA2" s="142"/>
      <c r="MLB2" s="142"/>
      <c r="MLC2" s="142"/>
      <c r="MLD2" s="143"/>
      <c r="MLF2" s="144"/>
      <c r="MLG2" s="131"/>
      <c r="MLL2" s="132"/>
      <c r="MLM2" s="133"/>
      <c r="MLN2" s="134"/>
      <c r="MLO2" s="135"/>
      <c r="MLP2" s="136"/>
      <c r="MLT2" s="137"/>
      <c r="MLU2" s="138"/>
      <c r="MLV2" s="138"/>
      <c r="MME2" s="138"/>
      <c r="MMF2" s="138"/>
      <c r="MMH2" s="139"/>
      <c r="MMJ2" s="140"/>
      <c r="MMK2" s="64"/>
      <c r="MML2" s="64"/>
      <c r="MMM2" s="64"/>
      <c r="MMN2" s="141"/>
      <c r="MMO2" s="141"/>
      <c r="MMP2" s="142"/>
      <c r="MMQ2" s="142"/>
      <c r="MMR2" s="142"/>
      <c r="MMS2" s="143"/>
      <c r="MMU2" s="144"/>
      <c r="MMV2" s="131"/>
      <c r="MNA2" s="132"/>
      <c r="MNB2" s="133"/>
      <c r="MNC2" s="134"/>
      <c r="MND2" s="135"/>
      <c r="MNE2" s="136"/>
      <c r="MNI2" s="137"/>
      <c r="MNJ2" s="138"/>
      <c r="MNK2" s="138"/>
      <c r="MNT2" s="138"/>
      <c r="MNU2" s="138"/>
      <c r="MNW2" s="139"/>
      <c r="MNY2" s="140"/>
      <c r="MNZ2" s="64"/>
      <c r="MOA2" s="64"/>
      <c r="MOB2" s="64"/>
      <c r="MOC2" s="141"/>
      <c r="MOD2" s="141"/>
      <c r="MOE2" s="142"/>
      <c r="MOF2" s="142"/>
      <c r="MOG2" s="142"/>
      <c r="MOH2" s="143"/>
      <c r="MOJ2" s="144"/>
      <c r="MOK2" s="131"/>
      <c r="MOP2" s="132"/>
      <c r="MOQ2" s="133"/>
      <c r="MOR2" s="134"/>
      <c r="MOS2" s="135"/>
      <c r="MOT2" s="136"/>
      <c r="MOX2" s="137"/>
      <c r="MOY2" s="138"/>
      <c r="MOZ2" s="138"/>
      <c r="MPI2" s="138"/>
      <c r="MPJ2" s="138"/>
      <c r="MPL2" s="139"/>
      <c r="MPN2" s="140"/>
      <c r="MPO2" s="64"/>
      <c r="MPP2" s="64"/>
      <c r="MPQ2" s="64"/>
      <c r="MPR2" s="141"/>
      <c r="MPS2" s="141"/>
      <c r="MPT2" s="142"/>
      <c r="MPU2" s="142"/>
      <c r="MPV2" s="142"/>
      <c r="MPW2" s="143"/>
      <c r="MPY2" s="144"/>
      <c r="MPZ2" s="131"/>
      <c r="MQE2" s="132"/>
      <c r="MQF2" s="133"/>
      <c r="MQG2" s="134"/>
      <c r="MQH2" s="135"/>
      <c r="MQI2" s="136"/>
      <c r="MQM2" s="137"/>
      <c r="MQN2" s="138"/>
      <c r="MQO2" s="138"/>
      <c r="MQX2" s="138"/>
      <c r="MQY2" s="138"/>
      <c r="MRA2" s="139"/>
      <c r="MRC2" s="140"/>
      <c r="MRD2" s="64"/>
      <c r="MRE2" s="64"/>
      <c r="MRF2" s="64"/>
      <c r="MRG2" s="141"/>
      <c r="MRH2" s="141"/>
      <c r="MRI2" s="142"/>
      <c r="MRJ2" s="142"/>
      <c r="MRK2" s="142"/>
      <c r="MRL2" s="143"/>
      <c r="MRN2" s="144"/>
      <c r="MRO2" s="131"/>
      <c r="MRT2" s="132"/>
      <c r="MRU2" s="133"/>
      <c r="MRV2" s="134"/>
      <c r="MRW2" s="135"/>
      <c r="MRX2" s="136"/>
      <c r="MSB2" s="137"/>
      <c r="MSC2" s="138"/>
      <c r="MSD2" s="138"/>
      <c r="MSM2" s="138"/>
      <c r="MSN2" s="138"/>
      <c r="MSP2" s="139"/>
      <c r="MSR2" s="140"/>
      <c r="MSS2" s="64"/>
      <c r="MST2" s="64"/>
      <c r="MSU2" s="64"/>
      <c r="MSV2" s="141"/>
      <c r="MSW2" s="141"/>
      <c r="MSX2" s="142"/>
      <c r="MSY2" s="142"/>
      <c r="MSZ2" s="142"/>
      <c r="MTA2" s="143"/>
      <c r="MTC2" s="144"/>
      <c r="MTD2" s="131"/>
      <c r="MTI2" s="132"/>
      <c r="MTJ2" s="133"/>
      <c r="MTK2" s="134"/>
      <c r="MTL2" s="135"/>
      <c r="MTM2" s="136"/>
      <c r="MTQ2" s="137"/>
      <c r="MTR2" s="138"/>
      <c r="MTS2" s="138"/>
      <c r="MUB2" s="138"/>
      <c r="MUC2" s="138"/>
      <c r="MUE2" s="139"/>
      <c r="MUG2" s="140"/>
      <c r="MUH2" s="64"/>
      <c r="MUI2" s="64"/>
      <c r="MUJ2" s="64"/>
      <c r="MUK2" s="141"/>
      <c r="MUL2" s="141"/>
      <c r="MUM2" s="142"/>
      <c r="MUN2" s="142"/>
      <c r="MUO2" s="142"/>
      <c r="MUP2" s="143"/>
      <c r="MUR2" s="144"/>
      <c r="MUS2" s="131"/>
      <c r="MUX2" s="132"/>
      <c r="MUY2" s="133"/>
      <c r="MUZ2" s="134"/>
      <c r="MVA2" s="135"/>
      <c r="MVB2" s="136"/>
      <c r="MVF2" s="137"/>
      <c r="MVG2" s="138"/>
      <c r="MVH2" s="138"/>
      <c r="MVQ2" s="138"/>
      <c r="MVR2" s="138"/>
      <c r="MVT2" s="139"/>
      <c r="MVV2" s="140"/>
      <c r="MVW2" s="64"/>
      <c r="MVX2" s="64"/>
      <c r="MVY2" s="64"/>
      <c r="MVZ2" s="141"/>
      <c r="MWA2" s="141"/>
      <c r="MWB2" s="142"/>
      <c r="MWC2" s="142"/>
      <c r="MWD2" s="142"/>
      <c r="MWE2" s="143"/>
      <c r="MWG2" s="144"/>
      <c r="MWH2" s="131"/>
      <c r="MWM2" s="132"/>
      <c r="MWN2" s="133"/>
      <c r="MWO2" s="134"/>
      <c r="MWP2" s="135"/>
      <c r="MWQ2" s="136"/>
      <c r="MWU2" s="137"/>
      <c r="MWV2" s="138"/>
      <c r="MWW2" s="138"/>
      <c r="MXF2" s="138"/>
      <c r="MXG2" s="138"/>
      <c r="MXI2" s="139"/>
      <c r="MXK2" s="140"/>
      <c r="MXL2" s="64"/>
      <c r="MXM2" s="64"/>
      <c r="MXN2" s="64"/>
      <c r="MXO2" s="141"/>
      <c r="MXP2" s="141"/>
      <c r="MXQ2" s="142"/>
      <c r="MXR2" s="142"/>
      <c r="MXS2" s="142"/>
      <c r="MXT2" s="143"/>
      <c r="MXV2" s="144"/>
      <c r="MXW2" s="131"/>
      <c r="MYB2" s="132"/>
      <c r="MYC2" s="133"/>
      <c r="MYD2" s="134"/>
      <c r="MYE2" s="135"/>
      <c r="MYF2" s="136"/>
      <c r="MYJ2" s="137"/>
      <c r="MYK2" s="138"/>
      <c r="MYL2" s="138"/>
      <c r="MYU2" s="138"/>
      <c r="MYV2" s="138"/>
      <c r="MYX2" s="139"/>
      <c r="MYZ2" s="140"/>
      <c r="MZA2" s="64"/>
      <c r="MZB2" s="64"/>
      <c r="MZC2" s="64"/>
      <c r="MZD2" s="141"/>
      <c r="MZE2" s="141"/>
      <c r="MZF2" s="142"/>
      <c r="MZG2" s="142"/>
      <c r="MZH2" s="142"/>
      <c r="MZI2" s="143"/>
      <c r="MZK2" s="144"/>
      <c r="MZL2" s="131"/>
      <c r="MZQ2" s="132"/>
      <c r="MZR2" s="133"/>
      <c r="MZS2" s="134"/>
      <c r="MZT2" s="135"/>
      <c r="MZU2" s="136"/>
      <c r="MZY2" s="137"/>
      <c r="MZZ2" s="138"/>
      <c r="NAA2" s="138"/>
      <c r="NAJ2" s="138"/>
      <c r="NAK2" s="138"/>
      <c r="NAM2" s="139"/>
      <c r="NAO2" s="140"/>
      <c r="NAP2" s="64"/>
      <c r="NAQ2" s="64"/>
      <c r="NAR2" s="64"/>
      <c r="NAS2" s="141"/>
      <c r="NAT2" s="141"/>
      <c r="NAU2" s="142"/>
      <c r="NAV2" s="142"/>
      <c r="NAW2" s="142"/>
      <c r="NAX2" s="143"/>
      <c r="NAZ2" s="144"/>
      <c r="NBA2" s="131"/>
      <c r="NBF2" s="132"/>
      <c r="NBG2" s="133"/>
      <c r="NBH2" s="134"/>
      <c r="NBI2" s="135"/>
      <c r="NBJ2" s="136"/>
      <c r="NBN2" s="137"/>
      <c r="NBO2" s="138"/>
      <c r="NBP2" s="138"/>
      <c r="NBY2" s="138"/>
      <c r="NBZ2" s="138"/>
      <c r="NCB2" s="139"/>
      <c r="NCD2" s="140"/>
      <c r="NCE2" s="64"/>
      <c r="NCF2" s="64"/>
      <c r="NCG2" s="64"/>
      <c r="NCH2" s="141"/>
      <c r="NCI2" s="141"/>
      <c r="NCJ2" s="142"/>
      <c r="NCK2" s="142"/>
      <c r="NCL2" s="142"/>
      <c r="NCM2" s="143"/>
      <c r="NCO2" s="144"/>
      <c r="NCP2" s="131"/>
      <c r="NCU2" s="132"/>
      <c r="NCV2" s="133"/>
      <c r="NCW2" s="134"/>
      <c r="NCX2" s="135"/>
      <c r="NCY2" s="136"/>
      <c r="NDC2" s="137"/>
      <c r="NDD2" s="138"/>
      <c r="NDE2" s="138"/>
      <c r="NDN2" s="138"/>
      <c r="NDO2" s="138"/>
      <c r="NDQ2" s="139"/>
      <c r="NDS2" s="140"/>
      <c r="NDT2" s="64"/>
      <c r="NDU2" s="64"/>
      <c r="NDV2" s="64"/>
      <c r="NDW2" s="141"/>
      <c r="NDX2" s="141"/>
      <c r="NDY2" s="142"/>
      <c r="NDZ2" s="142"/>
      <c r="NEA2" s="142"/>
      <c r="NEB2" s="143"/>
      <c r="NED2" s="144"/>
      <c r="NEE2" s="131"/>
      <c r="NEJ2" s="132"/>
      <c r="NEK2" s="133"/>
      <c r="NEL2" s="134"/>
      <c r="NEM2" s="135"/>
      <c r="NEN2" s="136"/>
      <c r="NER2" s="137"/>
      <c r="NES2" s="138"/>
      <c r="NET2" s="138"/>
      <c r="NFC2" s="138"/>
      <c r="NFD2" s="138"/>
      <c r="NFF2" s="139"/>
      <c r="NFH2" s="140"/>
      <c r="NFI2" s="64"/>
      <c r="NFJ2" s="64"/>
      <c r="NFK2" s="64"/>
      <c r="NFL2" s="141"/>
      <c r="NFM2" s="141"/>
      <c r="NFN2" s="142"/>
      <c r="NFO2" s="142"/>
      <c r="NFP2" s="142"/>
      <c r="NFQ2" s="143"/>
      <c r="NFS2" s="144"/>
      <c r="NFT2" s="131"/>
      <c r="NFY2" s="132"/>
      <c r="NFZ2" s="133"/>
      <c r="NGA2" s="134"/>
      <c r="NGB2" s="135"/>
      <c r="NGC2" s="136"/>
      <c r="NGG2" s="137"/>
      <c r="NGH2" s="138"/>
      <c r="NGI2" s="138"/>
      <c r="NGR2" s="138"/>
      <c r="NGS2" s="138"/>
      <c r="NGU2" s="139"/>
      <c r="NGW2" s="140"/>
      <c r="NGX2" s="64"/>
      <c r="NGY2" s="64"/>
      <c r="NGZ2" s="64"/>
      <c r="NHA2" s="141"/>
      <c r="NHB2" s="141"/>
      <c r="NHC2" s="142"/>
      <c r="NHD2" s="142"/>
      <c r="NHE2" s="142"/>
      <c r="NHF2" s="143"/>
      <c r="NHH2" s="144"/>
      <c r="NHI2" s="131"/>
      <c r="NHN2" s="132"/>
      <c r="NHO2" s="133"/>
      <c r="NHP2" s="134"/>
      <c r="NHQ2" s="135"/>
      <c r="NHR2" s="136"/>
      <c r="NHV2" s="137"/>
      <c r="NHW2" s="138"/>
      <c r="NHX2" s="138"/>
      <c r="NIG2" s="138"/>
      <c r="NIH2" s="138"/>
      <c r="NIJ2" s="139"/>
      <c r="NIL2" s="140"/>
      <c r="NIM2" s="64"/>
      <c r="NIN2" s="64"/>
      <c r="NIO2" s="64"/>
      <c r="NIP2" s="141"/>
      <c r="NIQ2" s="141"/>
      <c r="NIR2" s="142"/>
      <c r="NIS2" s="142"/>
      <c r="NIT2" s="142"/>
      <c r="NIU2" s="143"/>
      <c r="NIW2" s="144"/>
      <c r="NIX2" s="131"/>
      <c r="NJC2" s="132"/>
      <c r="NJD2" s="133"/>
      <c r="NJE2" s="134"/>
      <c r="NJF2" s="135"/>
      <c r="NJG2" s="136"/>
      <c r="NJK2" s="137"/>
      <c r="NJL2" s="138"/>
      <c r="NJM2" s="138"/>
      <c r="NJV2" s="138"/>
      <c r="NJW2" s="138"/>
      <c r="NJY2" s="139"/>
      <c r="NKA2" s="140"/>
      <c r="NKB2" s="64"/>
      <c r="NKC2" s="64"/>
      <c r="NKD2" s="64"/>
      <c r="NKE2" s="141"/>
      <c r="NKF2" s="141"/>
      <c r="NKG2" s="142"/>
      <c r="NKH2" s="142"/>
      <c r="NKI2" s="142"/>
      <c r="NKJ2" s="143"/>
      <c r="NKL2" s="144"/>
      <c r="NKM2" s="131"/>
      <c r="NKR2" s="132"/>
      <c r="NKS2" s="133"/>
      <c r="NKT2" s="134"/>
      <c r="NKU2" s="135"/>
      <c r="NKV2" s="136"/>
      <c r="NKZ2" s="137"/>
      <c r="NLA2" s="138"/>
      <c r="NLB2" s="138"/>
      <c r="NLK2" s="138"/>
      <c r="NLL2" s="138"/>
      <c r="NLN2" s="139"/>
      <c r="NLP2" s="140"/>
      <c r="NLQ2" s="64"/>
      <c r="NLR2" s="64"/>
      <c r="NLS2" s="64"/>
      <c r="NLT2" s="141"/>
      <c r="NLU2" s="141"/>
      <c r="NLV2" s="142"/>
      <c r="NLW2" s="142"/>
      <c r="NLX2" s="142"/>
      <c r="NLY2" s="143"/>
      <c r="NMA2" s="144"/>
      <c r="NMB2" s="131"/>
      <c r="NMG2" s="132"/>
      <c r="NMH2" s="133"/>
      <c r="NMI2" s="134"/>
      <c r="NMJ2" s="135"/>
      <c r="NMK2" s="136"/>
      <c r="NMO2" s="137"/>
      <c r="NMP2" s="138"/>
      <c r="NMQ2" s="138"/>
      <c r="NMZ2" s="138"/>
      <c r="NNA2" s="138"/>
      <c r="NNC2" s="139"/>
      <c r="NNE2" s="140"/>
      <c r="NNF2" s="64"/>
      <c r="NNG2" s="64"/>
      <c r="NNH2" s="64"/>
      <c r="NNI2" s="141"/>
      <c r="NNJ2" s="141"/>
      <c r="NNK2" s="142"/>
      <c r="NNL2" s="142"/>
      <c r="NNM2" s="142"/>
      <c r="NNN2" s="143"/>
      <c r="NNP2" s="144"/>
      <c r="NNQ2" s="131"/>
      <c r="NNV2" s="132"/>
      <c r="NNW2" s="133"/>
      <c r="NNX2" s="134"/>
      <c r="NNY2" s="135"/>
      <c r="NNZ2" s="136"/>
      <c r="NOD2" s="137"/>
      <c r="NOE2" s="138"/>
      <c r="NOF2" s="138"/>
      <c r="NOO2" s="138"/>
      <c r="NOP2" s="138"/>
      <c r="NOR2" s="139"/>
      <c r="NOT2" s="140"/>
      <c r="NOU2" s="64"/>
      <c r="NOV2" s="64"/>
      <c r="NOW2" s="64"/>
      <c r="NOX2" s="141"/>
      <c r="NOY2" s="141"/>
      <c r="NOZ2" s="142"/>
      <c r="NPA2" s="142"/>
      <c r="NPB2" s="142"/>
      <c r="NPC2" s="143"/>
      <c r="NPE2" s="144"/>
      <c r="NPF2" s="131"/>
      <c r="NPK2" s="132"/>
      <c r="NPL2" s="133"/>
      <c r="NPM2" s="134"/>
      <c r="NPN2" s="135"/>
      <c r="NPO2" s="136"/>
      <c r="NPS2" s="137"/>
      <c r="NPT2" s="138"/>
      <c r="NPU2" s="138"/>
      <c r="NQD2" s="138"/>
      <c r="NQE2" s="138"/>
      <c r="NQG2" s="139"/>
      <c r="NQI2" s="140"/>
      <c r="NQJ2" s="64"/>
      <c r="NQK2" s="64"/>
      <c r="NQL2" s="64"/>
      <c r="NQM2" s="141"/>
      <c r="NQN2" s="141"/>
      <c r="NQO2" s="142"/>
      <c r="NQP2" s="142"/>
      <c r="NQQ2" s="142"/>
      <c r="NQR2" s="143"/>
      <c r="NQT2" s="144"/>
      <c r="NQU2" s="131"/>
      <c r="NQZ2" s="132"/>
      <c r="NRA2" s="133"/>
      <c r="NRB2" s="134"/>
      <c r="NRC2" s="135"/>
      <c r="NRD2" s="136"/>
      <c r="NRH2" s="137"/>
      <c r="NRI2" s="138"/>
      <c r="NRJ2" s="138"/>
      <c r="NRS2" s="138"/>
      <c r="NRT2" s="138"/>
      <c r="NRV2" s="139"/>
      <c r="NRX2" s="140"/>
      <c r="NRY2" s="64"/>
      <c r="NRZ2" s="64"/>
      <c r="NSA2" s="64"/>
      <c r="NSB2" s="141"/>
      <c r="NSC2" s="141"/>
      <c r="NSD2" s="142"/>
      <c r="NSE2" s="142"/>
      <c r="NSF2" s="142"/>
      <c r="NSG2" s="143"/>
      <c r="NSI2" s="144"/>
      <c r="NSJ2" s="131"/>
      <c r="NSO2" s="132"/>
      <c r="NSP2" s="133"/>
      <c r="NSQ2" s="134"/>
      <c r="NSR2" s="135"/>
      <c r="NSS2" s="136"/>
      <c r="NSW2" s="137"/>
      <c r="NSX2" s="138"/>
      <c r="NSY2" s="138"/>
      <c r="NTH2" s="138"/>
      <c r="NTI2" s="138"/>
      <c r="NTK2" s="139"/>
      <c r="NTM2" s="140"/>
      <c r="NTN2" s="64"/>
      <c r="NTO2" s="64"/>
      <c r="NTP2" s="64"/>
      <c r="NTQ2" s="141"/>
      <c r="NTR2" s="141"/>
      <c r="NTS2" s="142"/>
      <c r="NTT2" s="142"/>
      <c r="NTU2" s="142"/>
      <c r="NTV2" s="143"/>
      <c r="NTX2" s="144"/>
      <c r="NTY2" s="131"/>
      <c r="NUD2" s="132"/>
      <c r="NUE2" s="133"/>
      <c r="NUF2" s="134"/>
      <c r="NUG2" s="135"/>
      <c r="NUH2" s="136"/>
      <c r="NUL2" s="137"/>
      <c r="NUM2" s="138"/>
      <c r="NUN2" s="138"/>
      <c r="NUW2" s="138"/>
      <c r="NUX2" s="138"/>
      <c r="NUZ2" s="139"/>
      <c r="NVB2" s="140"/>
      <c r="NVC2" s="64"/>
      <c r="NVD2" s="64"/>
      <c r="NVE2" s="64"/>
      <c r="NVF2" s="141"/>
      <c r="NVG2" s="141"/>
      <c r="NVH2" s="142"/>
      <c r="NVI2" s="142"/>
      <c r="NVJ2" s="142"/>
      <c r="NVK2" s="143"/>
      <c r="NVM2" s="144"/>
      <c r="NVN2" s="131"/>
      <c r="NVS2" s="132"/>
      <c r="NVT2" s="133"/>
      <c r="NVU2" s="134"/>
      <c r="NVV2" s="135"/>
      <c r="NVW2" s="136"/>
      <c r="NWA2" s="137"/>
      <c r="NWB2" s="138"/>
      <c r="NWC2" s="138"/>
      <c r="NWL2" s="138"/>
      <c r="NWM2" s="138"/>
      <c r="NWO2" s="139"/>
      <c r="NWQ2" s="140"/>
      <c r="NWR2" s="64"/>
      <c r="NWS2" s="64"/>
      <c r="NWT2" s="64"/>
      <c r="NWU2" s="141"/>
      <c r="NWV2" s="141"/>
      <c r="NWW2" s="142"/>
      <c r="NWX2" s="142"/>
      <c r="NWY2" s="142"/>
      <c r="NWZ2" s="143"/>
      <c r="NXB2" s="144"/>
      <c r="NXC2" s="131"/>
      <c r="NXH2" s="132"/>
      <c r="NXI2" s="133"/>
      <c r="NXJ2" s="134"/>
      <c r="NXK2" s="135"/>
      <c r="NXL2" s="136"/>
      <c r="NXP2" s="137"/>
      <c r="NXQ2" s="138"/>
      <c r="NXR2" s="138"/>
      <c r="NYA2" s="138"/>
      <c r="NYB2" s="138"/>
      <c r="NYD2" s="139"/>
      <c r="NYF2" s="140"/>
      <c r="NYG2" s="64"/>
      <c r="NYH2" s="64"/>
      <c r="NYI2" s="64"/>
      <c r="NYJ2" s="141"/>
      <c r="NYK2" s="141"/>
      <c r="NYL2" s="142"/>
      <c r="NYM2" s="142"/>
      <c r="NYN2" s="142"/>
      <c r="NYO2" s="143"/>
      <c r="NYQ2" s="144"/>
      <c r="NYR2" s="131"/>
      <c r="NYW2" s="132"/>
      <c r="NYX2" s="133"/>
      <c r="NYY2" s="134"/>
      <c r="NYZ2" s="135"/>
      <c r="NZA2" s="136"/>
      <c r="NZE2" s="137"/>
      <c r="NZF2" s="138"/>
      <c r="NZG2" s="138"/>
      <c r="NZP2" s="138"/>
      <c r="NZQ2" s="138"/>
      <c r="NZS2" s="139"/>
      <c r="NZU2" s="140"/>
      <c r="NZV2" s="64"/>
      <c r="NZW2" s="64"/>
      <c r="NZX2" s="64"/>
      <c r="NZY2" s="141"/>
      <c r="NZZ2" s="141"/>
      <c r="OAA2" s="142"/>
      <c r="OAB2" s="142"/>
      <c r="OAC2" s="142"/>
      <c r="OAD2" s="143"/>
      <c r="OAF2" s="144"/>
      <c r="OAG2" s="131"/>
      <c r="OAL2" s="132"/>
      <c r="OAM2" s="133"/>
      <c r="OAN2" s="134"/>
      <c r="OAO2" s="135"/>
      <c r="OAP2" s="136"/>
      <c r="OAT2" s="137"/>
      <c r="OAU2" s="138"/>
      <c r="OAV2" s="138"/>
      <c r="OBE2" s="138"/>
      <c r="OBF2" s="138"/>
      <c r="OBH2" s="139"/>
      <c r="OBJ2" s="140"/>
      <c r="OBK2" s="64"/>
      <c r="OBL2" s="64"/>
      <c r="OBM2" s="64"/>
      <c r="OBN2" s="141"/>
      <c r="OBO2" s="141"/>
      <c r="OBP2" s="142"/>
      <c r="OBQ2" s="142"/>
      <c r="OBR2" s="142"/>
      <c r="OBS2" s="143"/>
      <c r="OBU2" s="144"/>
      <c r="OBV2" s="131"/>
      <c r="OCA2" s="132"/>
      <c r="OCB2" s="133"/>
      <c r="OCC2" s="134"/>
      <c r="OCD2" s="135"/>
      <c r="OCE2" s="136"/>
      <c r="OCI2" s="137"/>
      <c r="OCJ2" s="138"/>
      <c r="OCK2" s="138"/>
      <c r="OCT2" s="138"/>
      <c r="OCU2" s="138"/>
      <c r="OCW2" s="139"/>
      <c r="OCY2" s="140"/>
      <c r="OCZ2" s="64"/>
      <c r="ODA2" s="64"/>
      <c r="ODB2" s="64"/>
      <c r="ODC2" s="141"/>
      <c r="ODD2" s="141"/>
      <c r="ODE2" s="142"/>
      <c r="ODF2" s="142"/>
      <c r="ODG2" s="142"/>
      <c r="ODH2" s="143"/>
      <c r="ODJ2" s="144"/>
      <c r="ODK2" s="131"/>
      <c r="ODP2" s="132"/>
      <c r="ODQ2" s="133"/>
      <c r="ODR2" s="134"/>
      <c r="ODS2" s="135"/>
      <c r="ODT2" s="136"/>
      <c r="ODX2" s="137"/>
      <c r="ODY2" s="138"/>
      <c r="ODZ2" s="138"/>
      <c r="OEI2" s="138"/>
      <c r="OEJ2" s="138"/>
      <c r="OEL2" s="139"/>
      <c r="OEN2" s="140"/>
      <c r="OEO2" s="64"/>
      <c r="OEP2" s="64"/>
      <c r="OEQ2" s="64"/>
      <c r="OER2" s="141"/>
      <c r="OES2" s="141"/>
      <c r="OET2" s="142"/>
      <c r="OEU2" s="142"/>
      <c r="OEV2" s="142"/>
      <c r="OEW2" s="143"/>
      <c r="OEY2" s="144"/>
      <c r="OEZ2" s="131"/>
      <c r="OFE2" s="132"/>
      <c r="OFF2" s="133"/>
      <c r="OFG2" s="134"/>
      <c r="OFH2" s="135"/>
      <c r="OFI2" s="136"/>
      <c r="OFM2" s="137"/>
      <c r="OFN2" s="138"/>
      <c r="OFO2" s="138"/>
      <c r="OFX2" s="138"/>
      <c r="OFY2" s="138"/>
      <c r="OGA2" s="139"/>
      <c r="OGC2" s="140"/>
      <c r="OGD2" s="64"/>
      <c r="OGE2" s="64"/>
      <c r="OGF2" s="64"/>
      <c r="OGG2" s="141"/>
      <c r="OGH2" s="141"/>
      <c r="OGI2" s="142"/>
      <c r="OGJ2" s="142"/>
      <c r="OGK2" s="142"/>
      <c r="OGL2" s="143"/>
      <c r="OGN2" s="144"/>
      <c r="OGO2" s="131"/>
      <c r="OGT2" s="132"/>
      <c r="OGU2" s="133"/>
      <c r="OGV2" s="134"/>
      <c r="OGW2" s="135"/>
      <c r="OGX2" s="136"/>
      <c r="OHB2" s="137"/>
      <c r="OHC2" s="138"/>
      <c r="OHD2" s="138"/>
      <c r="OHM2" s="138"/>
      <c r="OHN2" s="138"/>
      <c r="OHP2" s="139"/>
      <c r="OHR2" s="140"/>
      <c r="OHS2" s="64"/>
      <c r="OHT2" s="64"/>
      <c r="OHU2" s="64"/>
      <c r="OHV2" s="141"/>
      <c r="OHW2" s="141"/>
      <c r="OHX2" s="142"/>
      <c r="OHY2" s="142"/>
      <c r="OHZ2" s="142"/>
      <c r="OIA2" s="143"/>
      <c r="OIC2" s="144"/>
      <c r="OID2" s="131"/>
      <c r="OII2" s="132"/>
      <c r="OIJ2" s="133"/>
      <c r="OIK2" s="134"/>
      <c r="OIL2" s="135"/>
      <c r="OIM2" s="136"/>
      <c r="OIQ2" s="137"/>
      <c r="OIR2" s="138"/>
      <c r="OIS2" s="138"/>
      <c r="OJB2" s="138"/>
      <c r="OJC2" s="138"/>
      <c r="OJE2" s="139"/>
      <c r="OJG2" s="140"/>
      <c r="OJH2" s="64"/>
      <c r="OJI2" s="64"/>
      <c r="OJJ2" s="64"/>
      <c r="OJK2" s="141"/>
      <c r="OJL2" s="141"/>
      <c r="OJM2" s="142"/>
      <c r="OJN2" s="142"/>
      <c r="OJO2" s="142"/>
      <c r="OJP2" s="143"/>
      <c r="OJR2" s="144"/>
      <c r="OJS2" s="131"/>
      <c r="OJX2" s="132"/>
      <c r="OJY2" s="133"/>
      <c r="OJZ2" s="134"/>
      <c r="OKA2" s="135"/>
      <c r="OKB2" s="136"/>
      <c r="OKF2" s="137"/>
      <c r="OKG2" s="138"/>
      <c r="OKH2" s="138"/>
      <c r="OKQ2" s="138"/>
      <c r="OKR2" s="138"/>
      <c r="OKT2" s="139"/>
      <c r="OKV2" s="140"/>
      <c r="OKW2" s="64"/>
      <c r="OKX2" s="64"/>
      <c r="OKY2" s="64"/>
      <c r="OKZ2" s="141"/>
      <c r="OLA2" s="141"/>
      <c r="OLB2" s="142"/>
      <c r="OLC2" s="142"/>
      <c r="OLD2" s="142"/>
      <c r="OLE2" s="143"/>
      <c r="OLG2" s="144"/>
      <c r="OLH2" s="131"/>
      <c r="OLM2" s="132"/>
      <c r="OLN2" s="133"/>
      <c r="OLO2" s="134"/>
      <c r="OLP2" s="135"/>
      <c r="OLQ2" s="136"/>
      <c r="OLU2" s="137"/>
      <c r="OLV2" s="138"/>
      <c r="OLW2" s="138"/>
      <c r="OMF2" s="138"/>
      <c r="OMG2" s="138"/>
      <c r="OMI2" s="139"/>
      <c r="OMK2" s="140"/>
      <c r="OML2" s="64"/>
      <c r="OMM2" s="64"/>
      <c r="OMN2" s="64"/>
      <c r="OMO2" s="141"/>
      <c r="OMP2" s="141"/>
      <c r="OMQ2" s="142"/>
      <c r="OMR2" s="142"/>
      <c r="OMS2" s="142"/>
      <c r="OMT2" s="143"/>
      <c r="OMV2" s="144"/>
      <c r="OMW2" s="131"/>
      <c r="ONB2" s="132"/>
      <c r="ONC2" s="133"/>
      <c r="OND2" s="134"/>
      <c r="ONE2" s="135"/>
      <c r="ONF2" s="136"/>
      <c r="ONJ2" s="137"/>
      <c r="ONK2" s="138"/>
      <c r="ONL2" s="138"/>
      <c r="ONU2" s="138"/>
      <c r="ONV2" s="138"/>
      <c r="ONX2" s="139"/>
      <c r="ONZ2" s="140"/>
      <c r="OOA2" s="64"/>
      <c r="OOB2" s="64"/>
      <c r="OOC2" s="64"/>
      <c r="OOD2" s="141"/>
      <c r="OOE2" s="141"/>
      <c r="OOF2" s="142"/>
      <c r="OOG2" s="142"/>
      <c r="OOH2" s="142"/>
      <c r="OOI2" s="143"/>
      <c r="OOK2" s="144"/>
      <c r="OOL2" s="131"/>
      <c r="OOQ2" s="132"/>
      <c r="OOR2" s="133"/>
      <c r="OOS2" s="134"/>
      <c r="OOT2" s="135"/>
      <c r="OOU2" s="136"/>
      <c r="OOY2" s="137"/>
      <c r="OOZ2" s="138"/>
      <c r="OPA2" s="138"/>
      <c r="OPJ2" s="138"/>
      <c r="OPK2" s="138"/>
      <c r="OPM2" s="139"/>
      <c r="OPO2" s="140"/>
      <c r="OPP2" s="64"/>
      <c r="OPQ2" s="64"/>
      <c r="OPR2" s="64"/>
      <c r="OPS2" s="141"/>
      <c r="OPT2" s="141"/>
      <c r="OPU2" s="142"/>
      <c r="OPV2" s="142"/>
      <c r="OPW2" s="142"/>
      <c r="OPX2" s="143"/>
      <c r="OPZ2" s="144"/>
      <c r="OQA2" s="131"/>
      <c r="OQF2" s="132"/>
      <c r="OQG2" s="133"/>
      <c r="OQH2" s="134"/>
      <c r="OQI2" s="135"/>
      <c r="OQJ2" s="136"/>
      <c r="OQN2" s="137"/>
      <c r="OQO2" s="138"/>
      <c r="OQP2" s="138"/>
      <c r="OQY2" s="138"/>
      <c r="OQZ2" s="138"/>
      <c r="ORB2" s="139"/>
      <c r="ORD2" s="140"/>
      <c r="ORE2" s="64"/>
      <c r="ORF2" s="64"/>
      <c r="ORG2" s="64"/>
      <c r="ORH2" s="141"/>
      <c r="ORI2" s="141"/>
      <c r="ORJ2" s="142"/>
      <c r="ORK2" s="142"/>
      <c r="ORL2" s="142"/>
      <c r="ORM2" s="143"/>
      <c r="ORO2" s="144"/>
      <c r="ORP2" s="131"/>
      <c r="ORU2" s="132"/>
      <c r="ORV2" s="133"/>
      <c r="ORW2" s="134"/>
      <c r="ORX2" s="135"/>
      <c r="ORY2" s="136"/>
      <c r="OSC2" s="137"/>
      <c r="OSD2" s="138"/>
      <c r="OSE2" s="138"/>
      <c r="OSN2" s="138"/>
      <c r="OSO2" s="138"/>
      <c r="OSQ2" s="139"/>
      <c r="OSS2" s="140"/>
      <c r="OST2" s="64"/>
      <c r="OSU2" s="64"/>
      <c r="OSV2" s="64"/>
      <c r="OSW2" s="141"/>
      <c r="OSX2" s="141"/>
      <c r="OSY2" s="142"/>
      <c r="OSZ2" s="142"/>
      <c r="OTA2" s="142"/>
      <c r="OTB2" s="143"/>
      <c r="OTD2" s="144"/>
      <c r="OTE2" s="131"/>
      <c r="OTJ2" s="132"/>
      <c r="OTK2" s="133"/>
      <c r="OTL2" s="134"/>
      <c r="OTM2" s="135"/>
      <c r="OTN2" s="136"/>
      <c r="OTR2" s="137"/>
      <c r="OTS2" s="138"/>
      <c r="OTT2" s="138"/>
      <c r="OUC2" s="138"/>
      <c r="OUD2" s="138"/>
      <c r="OUF2" s="139"/>
      <c r="OUH2" s="140"/>
      <c r="OUI2" s="64"/>
      <c r="OUJ2" s="64"/>
      <c r="OUK2" s="64"/>
      <c r="OUL2" s="141"/>
      <c r="OUM2" s="141"/>
      <c r="OUN2" s="142"/>
      <c r="OUO2" s="142"/>
      <c r="OUP2" s="142"/>
      <c r="OUQ2" s="143"/>
      <c r="OUS2" s="144"/>
      <c r="OUT2" s="131"/>
      <c r="OUY2" s="132"/>
      <c r="OUZ2" s="133"/>
      <c r="OVA2" s="134"/>
      <c r="OVB2" s="135"/>
      <c r="OVC2" s="136"/>
      <c r="OVG2" s="137"/>
      <c r="OVH2" s="138"/>
      <c r="OVI2" s="138"/>
      <c r="OVR2" s="138"/>
      <c r="OVS2" s="138"/>
      <c r="OVU2" s="139"/>
      <c r="OVW2" s="140"/>
      <c r="OVX2" s="64"/>
      <c r="OVY2" s="64"/>
      <c r="OVZ2" s="64"/>
      <c r="OWA2" s="141"/>
      <c r="OWB2" s="141"/>
      <c r="OWC2" s="142"/>
      <c r="OWD2" s="142"/>
      <c r="OWE2" s="142"/>
      <c r="OWF2" s="143"/>
      <c r="OWH2" s="144"/>
      <c r="OWI2" s="131"/>
      <c r="OWN2" s="132"/>
      <c r="OWO2" s="133"/>
      <c r="OWP2" s="134"/>
      <c r="OWQ2" s="135"/>
      <c r="OWR2" s="136"/>
      <c r="OWV2" s="137"/>
      <c r="OWW2" s="138"/>
      <c r="OWX2" s="138"/>
      <c r="OXG2" s="138"/>
      <c r="OXH2" s="138"/>
      <c r="OXJ2" s="139"/>
      <c r="OXL2" s="140"/>
      <c r="OXM2" s="64"/>
      <c r="OXN2" s="64"/>
      <c r="OXO2" s="64"/>
      <c r="OXP2" s="141"/>
      <c r="OXQ2" s="141"/>
      <c r="OXR2" s="142"/>
      <c r="OXS2" s="142"/>
      <c r="OXT2" s="142"/>
      <c r="OXU2" s="143"/>
      <c r="OXW2" s="144"/>
      <c r="OXX2" s="131"/>
      <c r="OYC2" s="132"/>
      <c r="OYD2" s="133"/>
      <c r="OYE2" s="134"/>
      <c r="OYF2" s="135"/>
      <c r="OYG2" s="136"/>
      <c r="OYK2" s="137"/>
      <c r="OYL2" s="138"/>
      <c r="OYM2" s="138"/>
      <c r="OYV2" s="138"/>
      <c r="OYW2" s="138"/>
      <c r="OYY2" s="139"/>
      <c r="OZA2" s="140"/>
      <c r="OZB2" s="64"/>
      <c r="OZC2" s="64"/>
      <c r="OZD2" s="64"/>
      <c r="OZE2" s="141"/>
      <c r="OZF2" s="141"/>
      <c r="OZG2" s="142"/>
      <c r="OZH2" s="142"/>
      <c r="OZI2" s="142"/>
      <c r="OZJ2" s="143"/>
      <c r="OZL2" s="144"/>
      <c r="OZM2" s="131"/>
      <c r="OZR2" s="132"/>
      <c r="OZS2" s="133"/>
      <c r="OZT2" s="134"/>
      <c r="OZU2" s="135"/>
      <c r="OZV2" s="136"/>
      <c r="OZZ2" s="137"/>
      <c r="PAA2" s="138"/>
      <c r="PAB2" s="138"/>
      <c r="PAK2" s="138"/>
      <c r="PAL2" s="138"/>
      <c r="PAN2" s="139"/>
      <c r="PAP2" s="140"/>
      <c r="PAQ2" s="64"/>
      <c r="PAR2" s="64"/>
      <c r="PAS2" s="64"/>
      <c r="PAT2" s="141"/>
      <c r="PAU2" s="141"/>
      <c r="PAV2" s="142"/>
      <c r="PAW2" s="142"/>
      <c r="PAX2" s="142"/>
      <c r="PAY2" s="143"/>
      <c r="PBA2" s="144"/>
      <c r="PBB2" s="131"/>
      <c r="PBG2" s="132"/>
      <c r="PBH2" s="133"/>
      <c r="PBI2" s="134"/>
      <c r="PBJ2" s="135"/>
      <c r="PBK2" s="136"/>
      <c r="PBO2" s="137"/>
      <c r="PBP2" s="138"/>
      <c r="PBQ2" s="138"/>
      <c r="PBZ2" s="138"/>
      <c r="PCA2" s="138"/>
      <c r="PCC2" s="139"/>
      <c r="PCE2" s="140"/>
      <c r="PCF2" s="64"/>
      <c r="PCG2" s="64"/>
      <c r="PCH2" s="64"/>
      <c r="PCI2" s="141"/>
      <c r="PCJ2" s="141"/>
      <c r="PCK2" s="142"/>
      <c r="PCL2" s="142"/>
      <c r="PCM2" s="142"/>
      <c r="PCN2" s="143"/>
      <c r="PCP2" s="144"/>
      <c r="PCQ2" s="131"/>
      <c r="PCV2" s="132"/>
      <c r="PCW2" s="133"/>
      <c r="PCX2" s="134"/>
      <c r="PCY2" s="135"/>
      <c r="PCZ2" s="136"/>
      <c r="PDD2" s="137"/>
      <c r="PDE2" s="138"/>
      <c r="PDF2" s="138"/>
      <c r="PDO2" s="138"/>
      <c r="PDP2" s="138"/>
      <c r="PDR2" s="139"/>
      <c r="PDT2" s="140"/>
      <c r="PDU2" s="64"/>
      <c r="PDV2" s="64"/>
      <c r="PDW2" s="64"/>
      <c r="PDX2" s="141"/>
      <c r="PDY2" s="141"/>
      <c r="PDZ2" s="142"/>
      <c r="PEA2" s="142"/>
      <c r="PEB2" s="142"/>
      <c r="PEC2" s="143"/>
      <c r="PEE2" s="144"/>
      <c r="PEF2" s="131"/>
      <c r="PEK2" s="132"/>
      <c r="PEL2" s="133"/>
      <c r="PEM2" s="134"/>
      <c r="PEN2" s="135"/>
      <c r="PEO2" s="136"/>
      <c r="PES2" s="137"/>
      <c r="PET2" s="138"/>
      <c r="PEU2" s="138"/>
      <c r="PFD2" s="138"/>
      <c r="PFE2" s="138"/>
      <c r="PFG2" s="139"/>
      <c r="PFI2" s="140"/>
      <c r="PFJ2" s="64"/>
      <c r="PFK2" s="64"/>
      <c r="PFL2" s="64"/>
      <c r="PFM2" s="141"/>
      <c r="PFN2" s="141"/>
      <c r="PFO2" s="142"/>
      <c r="PFP2" s="142"/>
      <c r="PFQ2" s="142"/>
      <c r="PFR2" s="143"/>
      <c r="PFT2" s="144"/>
      <c r="PFU2" s="131"/>
      <c r="PFZ2" s="132"/>
      <c r="PGA2" s="133"/>
      <c r="PGB2" s="134"/>
      <c r="PGC2" s="135"/>
      <c r="PGD2" s="136"/>
      <c r="PGH2" s="137"/>
      <c r="PGI2" s="138"/>
      <c r="PGJ2" s="138"/>
      <c r="PGS2" s="138"/>
      <c r="PGT2" s="138"/>
      <c r="PGV2" s="139"/>
      <c r="PGX2" s="140"/>
      <c r="PGY2" s="64"/>
      <c r="PGZ2" s="64"/>
      <c r="PHA2" s="64"/>
      <c r="PHB2" s="141"/>
      <c r="PHC2" s="141"/>
      <c r="PHD2" s="142"/>
      <c r="PHE2" s="142"/>
      <c r="PHF2" s="142"/>
      <c r="PHG2" s="143"/>
      <c r="PHI2" s="144"/>
      <c r="PHJ2" s="131"/>
      <c r="PHO2" s="132"/>
      <c r="PHP2" s="133"/>
      <c r="PHQ2" s="134"/>
      <c r="PHR2" s="135"/>
      <c r="PHS2" s="136"/>
      <c r="PHW2" s="137"/>
      <c r="PHX2" s="138"/>
      <c r="PHY2" s="138"/>
      <c r="PIH2" s="138"/>
      <c r="PII2" s="138"/>
      <c r="PIK2" s="139"/>
      <c r="PIM2" s="140"/>
      <c r="PIN2" s="64"/>
      <c r="PIO2" s="64"/>
      <c r="PIP2" s="64"/>
      <c r="PIQ2" s="141"/>
      <c r="PIR2" s="141"/>
      <c r="PIS2" s="142"/>
      <c r="PIT2" s="142"/>
      <c r="PIU2" s="142"/>
      <c r="PIV2" s="143"/>
      <c r="PIX2" s="144"/>
      <c r="PIY2" s="131"/>
      <c r="PJD2" s="132"/>
      <c r="PJE2" s="133"/>
      <c r="PJF2" s="134"/>
      <c r="PJG2" s="135"/>
      <c r="PJH2" s="136"/>
      <c r="PJL2" s="137"/>
      <c r="PJM2" s="138"/>
      <c r="PJN2" s="138"/>
      <c r="PJW2" s="138"/>
      <c r="PJX2" s="138"/>
      <c r="PJZ2" s="139"/>
      <c r="PKB2" s="140"/>
      <c r="PKC2" s="64"/>
      <c r="PKD2" s="64"/>
      <c r="PKE2" s="64"/>
      <c r="PKF2" s="141"/>
      <c r="PKG2" s="141"/>
      <c r="PKH2" s="142"/>
      <c r="PKI2" s="142"/>
      <c r="PKJ2" s="142"/>
      <c r="PKK2" s="143"/>
      <c r="PKM2" s="144"/>
      <c r="PKN2" s="131"/>
      <c r="PKS2" s="132"/>
      <c r="PKT2" s="133"/>
      <c r="PKU2" s="134"/>
      <c r="PKV2" s="135"/>
      <c r="PKW2" s="136"/>
      <c r="PLA2" s="137"/>
      <c r="PLB2" s="138"/>
      <c r="PLC2" s="138"/>
      <c r="PLL2" s="138"/>
      <c r="PLM2" s="138"/>
      <c r="PLO2" s="139"/>
      <c r="PLQ2" s="140"/>
      <c r="PLR2" s="64"/>
      <c r="PLS2" s="64"/>
      <c r="PLT2" s="64"/>
      <c r="PLU2" s="141"/>
      <c r="PLV2" s="141"/>
      <c r="PLW2" s="142"/>
      <c r="PLX2" s="142"/>
      <c r="PLY2" s="142"/>
      <c r="PLZ2" s="143"/>
      <c r="PMB2" s="144"/>
      <c r="PMC2" s="131"/>
      <c r="PMH2" s="132"/>
      <c r="PMI2" s="133"/>
      <c r="PMJ2" s="134"/>
      <c r="PMK2" s="135"/>
      <c r="PML2" s="136"/>
      <c r="PMP2" s="137"/>
      <c r="PMQ2" s="138"/>
      <c r="PMR2" s="138"/>
      <c r="PNA2" s="138"/>
      <c r="PNB2" s="138"/>
      <c r="PND2" s="139"/>
      <c r="PNF2" s="140"/>
      <c r="PNG2" s="64"/>
      <c r="PNH2" s="64"/>
      <c r="PNI2" s="64"/>
      <c r="PNJ2" s="141"/>
      <c r="PNK2" s="141"/>
      <c r="PNL2" s="142"/>
      <c r="PNM2" s="142"/>
      <c r="PNN2" s="142"/>
      <c r="PNO2" s="143"/>
      <c r="PNQ2" s="144"/>
      <c r="PNR2" s="131"/>
      <c r="PNW2" s="132"/>
      <c r="PNX2" s="133"/>
      <c r="PNY2" s="134"/>
      <c r="PNZ2" s="135"/>
      <c r="POA2" s="136"/>
      <c r="POE2" s="137"/>
      <c r="POF2" s="138"/>
      <c r="POG2" s="138"/>
      <c r="POP2" s="138"/>
      <c r="POQ2" s="138"/>
      <c r="POS2" s="139"/>
      <c r="POU2" s="140"/>
      <c r="POV2" s="64"/>
      <c r="POW2" s="64"/>
      <c r="POX2" s="64"/>
      <c r="POY2" s="141"/>
      <c r="POZ2" s="141"/>
      <c r="PPA2" s="142"/>
      <c r="PPB2" s="142"/>
      <c r="PPC2" s="142"/>
      <c r="PPD2" s="143"/>
      <c r="PPF2" s="144"/>
      <c r="PPG2" s="131"/>
      <c r="PPL2" s="132"/>
      <c r="PPM2" s="133"/>
      <c r="PPN2" s="134"/>
      <c r="PPO2" s="135"/>
      <c r="PPP2" s="136"/>
      <c r="PPT2" s="137"/>
      <c r="PPU2" s="138"/>
      <c r="PPV2" s="138"/>
      <c r="PQE2" s="138"/>
      <c r="PQF2" s="138"/>
      <c r="PQH2" s="139"/>
      <c r="PQJ2" s="140"/>
      <c r="PQK2" s="64"/>
      <c r="PQL2" s="64"/>
      <c r="PQM2" s="64"/>
      <c r="PQN2" s="141"/>
      <c r="PQO2" s="141"/>
      <c r="PQP2" s="142"/>
      <c r="PQQ2" s="142"/>
      <c r="PQR2" s="142"/>
      <c r="PQS2" s="143"/>
      <c r="PQU2" s="144"/>
      <c r="PQV2" s="131"/>
      <c r="PRA2" s="132"/>
      <c r="PRB2" s="133"/>
      <c r="PRC2" s="134"/>
      <c r="PRD2" s="135"/>
      <c r="PRE2" s="136"/>
      <c r="PRI2" s="137"/>
      <c r="PRJ2" s="138"/>
      <c r="PRK2" s="138"/>
      <c r="PRT2" s="138"/>
      <c r="PRU2" s="138"/>
      <c r="PRW2" s="139"/>
      <c r="PRY2" s="140"/>
      <c r="PRZ2" s="64"/>
      <c r="PSA2" s="64"/>
      <c r="PSB2" s="64"/>
      <c r="PSC2" s="141"/>
      <c r="PSD2" s="141"/>
      <c r="PSE2" s="142"/>
      <c r="PSF2" s="142"/>
      <c r="PSG2" s="142"/>
      <c r="PSH2" s="143"/>
      <c r="PSJ2" s="144"/>
      <c r="PSK2" s="131"/>
      <c r="PSP2" s="132"/>
      <c r="PSQ2" s="133"/>
      <c r="PSR2" s="134"/>
      <c r="PSS2" s="135"/>
      <c r="PST2" s="136"/>
      <c r="PSX2" s="137"/>
      <c r="PSY2" s="138"/>
      <c r="PSZ2" s="138"/>
      <c r="PTI2" s="138"/>
      <c r="PTJ2" s="138"/>
      <c r="PTL2" s="139"/>
      <c r="PTN2" s="140"/>
      <c r="PTO2" s="64"/>
      <c r="PTP2" s="64"/>
      <c r="PTQ2" s="64"/>
      <c r="PTR2" s="141"/>
      <c r="PTS2" s="141"/>
      <c r="PTT2" s="142"/>
      <c r="PTU2" s="142"/>
      <c r="PTV2" s="142"/>
      <c r="PTW2" s="143"/>
      <c r="PTY2" s="144"/>
      <c r="PTZ2" s="131"/>
      <c r="PUE2" s="132"/>
      <c r="PUF2" s="133"/>
      <c r="PUG2" s="134"/>
      <c r="PUH2" s="135"/>
      <c r="PUI2" s="136"/>
      <c r="PUM2" s="137"/>
      <c r="PUN2" s="138"/>
      <c r="PUO2" s="138"/>
      <c r="PUX2" s="138"/>
      <c r="PUY2" s="138"/>
      <c r="PVA2" s="139"/>
      <c r="PVC2" s="140"/>
      <c r="PVD2" s="64"/>
      <c r="PVE2" s="64"/>
      <c r="PVF2" s="64"/>
      <c r="PVG2" s="141"/>
      <c r="PVH2" s="141"/>
      <c r="PVI2" s="142"/>
      <c r="PVJ2" s="142"/>
      <c r="PVK2" s="142"/>
      <c r="PVL2" s="143"/>
      <c r="PVN2" s="144"/>
      <c r="PVO2" s="131"/>
      <c r="PVT2" s="132"/>
      <c r="PVU2" s="133"/>
      <c r="PVV2" s="134"/>
      <c r="PVW2" s="135"/>
      <c r="PVX2" s="136"/>
      <c r="PWB2" s="137"/>
      <c r="PWC2" s="138"/>
      <c r="PWD2" s="138"/>
      <c r="PWM2" s="138"/>
      <c r="PWN2" s="138"/>
      <c r="PWP2" s="139"/>
      <c r="PWR2" s="140"/>
      <c r="PWS2" s="64"/>
      <c r="PWT2" s="64"/>
      <c r="PWU2" s="64"/>
      <c r="PWV2" s="141"/>
      <c r="PWW2" s="141"/>
      <c r="PWX2" s="142"/>
      <c r="PWY2" s="142"/>
      <c r="PWZ2" s="142"/>
      <c r="PXA2" s="143"/>
      <c r="PXC2" s="144"/>
      <c r="PXD2" s="131"/>
      <c r="PXI2" s="132"/>
      <c r="PXJ2" s="133"/>
      <c r="PXK2" s="134"/>
      <c r="PXL2" s="135"/>
      <c r="PXM2" s="136"/>
      <c r="PXQ2" s="137"/>
      <c r="PXR2" s="138"/>
      <c r="PXS2" s="138"/>
      <c r="PYB2" s="138"/>
      <c r="PYC2" s="138"/>
      <c r="PYE2" s="139"/>
      <c r="PYG2" s="140"/>
      <c r="PYH2" s="64"/>
      <c r="PYI2" s="64"/>
      <c r="PYJ2" s="64"/>
      <c r="PYK2" s="141"/>
      <c r="PYL2" s="141"/>
      <c r="PYM2" s="142"/>
      <c r="PYN2" s="142"/>
      <c r="PYO2" s="142"/>
      <c r="PYP2" s="143"/>
      <c r="PYR2" s="144"/>
      <c r="PYS2" s="131"/>
      <c r="PYX2" s="132"/>
      <c r="PYY2" s="133"/>
      <c r="PYZ2" s="134"/>
      <c r="PZA2" s="135"/>
      <c r="PZB2" s="136"/>
      <c r="PZF2" s="137"/>
      <c r="PZG2" s="138"/>
      <c r="PZH2" s="138"/>
      <c r="PZQ2" s="138"/>
      <c r="PZR2" s="138"/>
      <c r="PZT2" s="139"/>
      <c r="PZV2" s="140"/>
      <c r="PZW2" s="64"/>
      <c r="PZX2" s="64"/>
      <c r="PZY2" s="64"/>
      <c r="PZZ2" s="141"/>
      <c r="QAA2" s="141"/>
      <c r="QAB2" s="142"/>
      <c r="QAC2" s="142"/>
      <c r="QAD2" s="142"/>
      <c r="QAE2" s="143"/>
      <c r="QAG2" s="144"/>
      <c r="QAH2" s="131"/>
      <c r="QAM2" s="132"/>
      <c r="QAN2" s="133"/>
      <c r="QAO2" s="134"/>
      <c r="QAP2" s="135"/>
      <c r="QAQ2" s="136"/>
      <c r="QAU2" s="137"/>
      <c r="QAV2" s="138"/>
      <c r="QAW2" s="138"/>
      <c r="QBF2" s="138"/>
      <c r="QBG2" s="138"/>
      <c r="QBI2" s="139"/>
      <c r="QBK2" s="140"/>
      <c r="QBL2" s="64"/>
      <c r="QBM2" s="64"/>
      <c r="QBN2" s="64"/>
      <c r="QBO2" s="141"/>
      <c r="QBP2" s="141"/>
      <c r="QBQ2" s="142"/>
      <c r="QBR2" s="142"/>
      <c r="QBS2" s="142"/>
      <c r="QBT2" s="143"/>
      <c r="QBV2" s="144"/>
      <c r="QBW2" s="131"/>
      <c r="QCB2" s="132"/>
      <c r="QCC2" s="133"/>
      <c r="QCD2" s="134"/>
      <c r="QCE2" s="135"/>
      <c r="QCF2" s="136"/>
      <c r="QCJ2" s="137"/>
      <c r="QCK2" s="138"/>
      <c r="QCL2" s="138"/>
      <c r="QCU2" s="138"/>
      <c r="QCV2" s="138"/>
      <c r="QCX2" s="139"/>
      <c r="QCZ2" s="140"/>
      <c r="QDA2" s="64"/>
      <c r="QDB2" s="64"/>
      <c r="QDC2" s="64"/>
      <c r="QDD2" s="141"/>
      <c r="QDE2" s="141"/>
      <c r="QDF2" s="142"/>
      <c r="QDG2" s="142"/>
      <c r="QDH2" s="142"/>
      <c r="QDI2" s="143"/>
      <c r="QDK2" s="144"/>
      <c r="QDL2" s="131"/>
      <c r="QDQ2" s="132"/>
      <c r="QDR2" s="133"/>
      <c r="QDS2" s="134"/>
      <c r="QDT2" s="135"/>
      <c r="QDU2" s="136"/>
      <c r="QDY2" s="137"/>
      <c r="QDZ2" s="138"/>
      <c r="QEA2" s="138"/>
      <c r="QEJ2" s="138"/>
      <c r="QEK2" s="138"/>
      <c r="QEM2" s="139"/>
      <c r="QEO2" s="140"/>
      <c r="QEP2" s="64"/>
      <c r="QEQ2" s="64"/>
      <c r="QER2" s="64"/>
      <c r="QES2" s="141"/>
      <c r="QET2" s="141"/>
      <c r="QEU2" s="142"/>
      <c r="QEV2" s="142"/>
      <c r="QEW2" s="142"/>
      <c r="QEX2" s="143"/>
      <c r="QEZ2" s="144"/>
      <c r="QFA2" s="131"/>
      <c r="QFF2" s="132"/>
      <c r="QFG2" s="133"/>
      <c r="QFH2" s="134"/>
      <c r="QFI2" s="135"/>
      <c r="QFJ2" s="136"/>
      <c r="QFN2" s="137"/>
      <c r="QFO2" s="138"/>
      <c r="QFP2" s="138"/>
      <c r="QFY2" s="138"/>
      <c r="QFZ2" s="138"/>
      <c r="QGB2" s="139"/>
      <c r="QGD2" s="140"/>
      <c r="QGE2" s="64"/>
      <c r="QGF2" s="64"/>
      <c r="QGG2" s="64"/>
      <c r="QGH2" s="141"/>
      <c r="QGI2" s="141"/>
      <c r="QGJ2" s="142"/>
      <c r="QGK2" s="142"/>
      <c r="QGL2" s="142"/>
      <c r="QGM2" s="143"/>
      <c r="QGO2" s="144"/>
      <c r="QGP2" s="131"/>
      <c r="QGU2" s="132"/>
      <c r="QGV2" s="133"/>
      <c r="QGW2" s="134"/>
      <c r="QGX2" s="135"/>
      <c r="QGY2" s="136"/>
      <c r="QHC2" s="137"/>
      <c r="QHD2" s="138"/>
      <c r="QHE2" s="138"/>
      <c r="QHN2" s="138"/>
      <c r="QHO2" s="138"/>
      <c r="QHQ2" s="139"/>
      <c r="QHS2" s="140"/>
      <c r="QHT2" s="64"/>
      <c r="QHU2" s="64"/>
      <c r="QHV2" s="64"/>
      <c r="QHW2" s="141"/>
      <c r="QHX2" s="141"/>
      <c r="QHY2" s="142"/>
      <c r="QHZ2" s="142"/>
      <c r="QIA2" s="142"/>
      <c r="QIB2" s="143"/>
      <c r="QID2" s="144"/>
      <c r="QIE2" s="131"/>
      <c r="QIJ2" s="132"/>
      <c r="QIK2" s="133"/>
      <c r="QIL2" s="134"/>
      <c r="QIM2" s="135"/>
      <c r="QIN2" s="136"/>
      <c r="QIR2" s="137"/>
      <c r="QIS2" s="138"/>
      <c r="QIT2" s="138"/>
      <c r="QJC2" s="138"/>
      <c r="QJD2" s="138"/>
      <c r="QJF2" s="139"/>
      <c r="QJH2" s="140"/>
      <c r="QJI2" s="64"/>
      <c r="QJJ2" s="64"/>
      <c r="QJK2" s="64"/>
      <c r="QJL2" s="141"/>
      <c r="QJM2" s="141"/>
      <c r="QJN2" s="142"/>
      <c r="QJO2" s="142"/>
      <c r="QJP2" s="142"/>
      <c r="QJQ2" s="143"/>
      <c r="QJS2" s="144"/>
      <c r="QJT2" s="131"/>
      <c r="QJY2" s="132"/>
      <c r="QJZ2" s="133"/>
      <c r="QKA2" s="134"/>
      <c r="QKB2" s="135"/>
      <c r="QKC2" s="136"/>
      <c r="QKG2" s="137"/>
      <c r="QKH2" s="138"/>
      <c r="QKI2" s="138"/>
      <c r="QKR2" s="138"/>
      <c r="QKS2" s="138"/>
      <c r="QKU2" s="139"/>
      <c r="QKW2" s="140"/>
      <c r="QKX2" s="64"/>
      <c r="QKY2" s="64"/>
      <c r="QKZ2" s="64"/>
      <c r="QLA2" s="141"/>
      <c r="QLB2" s="141"/>
      <c r="QLC2" s="142"/>
      <c r="QLD2" s="142"/>
      <c r="QLE2" s="142"/>
      <c r="QLF2" s="143"/>
      <c r="QLH2" s="144"/>
      <c r="QLI2" s="131"/>
      <c r="QLN2" s="132"/>
      <c r="QLO2" s="133"/>
      <c r="QLP2" s="134"/>
      <c r="QLQ2" s="135"/>
      <c r="QLR2" s="136"/>
      <c r="QLV2" s="137"/>
      <c r="QLW2" s="138"/>
      <c r="QLX2" s="138"/>
      <c r="QMG2" s="138"/>
      <c r="QMH2" s="138"/>
      <c r="QMJ2" s="139"/>
      <c r="QML2" s="140"/>
      <c r="QMM2" s="64"/>
      <c r="QMN2" s="64"/>
      <c r="QMO2" s="64"/>
      <c r="QMP2" s="141"/>
      <c r="QMQ2" s="141"/>
      <c r="QMR2" s="142"/>
      <c r="QMS2" s="142"/>
      <c r="QMT2" s="142"/>
      <c r="QMU2" s="143"/>
      <c r="QMW2" s="144"/>
      <c r="QMX2" s="131"/>
      <c r="QNC2" s="132"/>
      <c r="QND2" s="133"/>
      <c r="QNE2" s="134"/>
      <c r="QNF2" s="135"/>
      <c r="QNG2" s="136"/>
      <c r="QNK2" s="137"/>
      <c r="QNL2" s="138"/>
      <c r="QNM2" s="138"/>
      <c r="QNV2" s="138"/>
      <c r="QNW2" s="138"/>
      <c r="QNY2" s="139"/>
      <c r="QOA2" s="140"/>
      <c r="QOB2" s="64"/>
      <c r="QOC2" s="64"/>
      <c r="QOD2" s="64"/>
      <c r="QOE2" s="141"/>
      <c r="QOF2" s="141"/>
      <c r="QOG2" s="142"/>
      <c r="QOH2" s="142"/>
      <c r="QOI2" s="142"/>
      <c r="QOJ2" s="143"/>
      <c r="QOL2" s="144"/>
      <c r="QOM2" s="131"/>
      <c r="QOR2" s="132"/>
      <c r="QOS2" s="133"/>
      <c r="QOT2" s="134"/>
      <c r="QOU2" s="135"/>
      <c r="QOV2" s="136"/>
      <c r="QOZ2" s="137"/>
      <c r="QPA2" s="138"/>
      <c r="QPB2" s="138"/>
      <c r="QPK2" s="138"/>
      <c r="QPL2" s="138"/>
      <c r="QPN2" s="139"/>
      <c r="QPP2" s="140"/>
      <c r="QPQ2" s="64"/>
      <c r="QPR2" s="64"/>
      <c r="QPS2" s="64"/>
      <c r="QPT2" s="141"/>
      <c r="QPU2" s="141"/>
      <c r="QPV2" s="142"/>
      <c r="QPW2" s="142"/>
      <c r="QPX2" s="142"/>
      <c r="QPY2" s="143"/>
      <c r="QQA2" s="144"/>
      <c r="QQB2" s="131"/>
      <c r="QQG2" s="132"/>
      <c r="QQH2" s="133"/>
      <c r="QQI2" s="134"/>
      <c r="QQJ2" s="135"/>
      <c r="QQK2" s="136"/>
      <c r="QQO2" s="137"/>
      <c r="QQP2" s="138"/>
      <c r="QQQ2" s="138"/>
      <c r="QQZ2" s="138"/>
      <c r="QRA2" s="138"/>
      <c r="QRC2" s="139"/>
      <c r="QRE2" s="140"/>
      <c r="QRF2" s="64"/>
      <c r="QRG2" s="64"/>
      <c r="QRH2" s="64"/>
      <c r="QRI2" s="141"/>
      <c r="QRJ2" s="141"/>
      <c r="QRK2" s="142"/>
      <c r="QRL2" s="142"/>
      <c r="QRM2" s="142"/>
      <c r="QRN2" s="143"/>
      <c r="QRP2" s="144"/>
      <c r="QRQ2" s="131"/>
      <c r="QRV2" s="132"/>
      <c r="QRW2" s="133"/>
      <c r="QRX2" s="134"/>
      <c r="QRY2" s="135"/>
      <c r="QRZ2" s="136"/>
      <c r="QSD2" s="137"/>
      <c r="QSE2" s="138"/>
      <c r="QSF2" s="138"/>
      <c r="QSO2" s="138"/>
      <c r="QSP2" s="138"/>
      <c r="QSR2" s="139"/>
      <c r="QST2" s="140"/>
      <c r="QSU2" s="64"/>
      <c r="QSV2" s="64"/>
      <c r="QSW2" s="64"/>
      <c r="QSX2" s="141"/>
      <c r="QSY2" s="141"/>
      <c r="QSZ2" s="142"/>
      <c r="QTA2" s="142"/>
      <c r="QTB2" s="142"/>
      <c r="QTC2" s="143"/>
      <c r="QTE2" s="144"/>
      <c r="QTF2" s="131"/>
      <c r="QTK2" s="132"/>
      <c r="QTL2" s="133"/>
      <c r="QTM2" s="134"/>
      <c r="QTN2" s="135"/>
      <c r="QTO2" s="136"/>
      <c r="QTS2" s="137"/>
      <c r="QTT2" s="138"/>
      <c r="QTU2" s="138"/>
      <c r="QUD2" s="138"/>
      <c r="QUE2" s="138"/>
      <c r="QUG2" s="139"/>
      <c r="QUI2" s="140"/>
      <c r="QUJ2" s="64"/>
      <c r="QUK2" s="64"/>
      <c r="QUL2" s="64"/>
      <c r="QUM2" s="141"/>
      <c r="QUN2" s="141"/>
      <c r="QUO2" s="142"/>
      <c r="QUP2" s="142"/>
      <c r="QUQ2" s="142"/>
      <c r="QUR2" s="143"/>
      <c r="QUT2" s="144"/>
      <c r="QUU2" s="131"/>
      <c r="QUZ2" s="132"/>
      <c r="QVA2" s="133"/>
      <c r="QVB2" s="134"/>
      <c r="QVC2" s="135"/>
      <c r="QVD2" s="136"/>
      <c r="QVH2" s="137"/>
      <c r="QVI2" s="138"/>
      <c r="QVJ2" s="138"/>
      <c r="QVS2" s="138"/>
      <c r="QVT2" s="138"/>
      <c r="QVV2" s="139"/>
      <c r="QVX2" s="140"/>
      <c r="QVY2" s="64"/>
      <c r="QVZ2" s="64"/>
      <c r="QWA2" s="64"/>
      <c r="QWB2" s="141"/>
      <c r="QWC2" s="141"/>
      <c r="QWD2" s="142"/>
      <c r="QWE2" s="142"/>
      <c r="QWF2" s="142"/>
      <c r="QWG2" s="143"/>
      <c r="QWI2" s="144"/>
      <c r="QWJ2" s="131"/>
      <c r="QWO2" s="132"/>
      <c r="QWP2" s="133"/>
      <c r="QWQ2" s="134"/>
      <c r="QWR2" s="135"/>
      <c r="QWS2" s="136"/>
      <c r="QWW2" s="137"/>
      <c r="QWX2" s="138"/>
      <c r="QWY2" s="138"/>
      <c r="QXH2" s="138"/>
      <c r="QXI2" s="138"/>
      <c r="QXK2" s="139"/>
      <c r="QXM2" s="140"/>
      <c r="QXN2" s="64"/>
      <c r="QXO2" s="64"/>
      <c r="QXP2" s="64"/>
      <c r="QXQ2" s="141"/>
      <c r="QXR2" s="141"/>
      <c r="QXS2" s="142"/>
      <c r="QXT2" s="142"/>
      <c r="QXU2" s="142"/>
      <c r="QXV2" s="143"/>
      <c r="QXX2" s="144"/>
      <c r="QXY2" s="131"/>
      <c r="QYD2" s="132"/>
      <c r="QYE2" s="133"/>
      <c r="QYF2" s="134"/>
      <c r="QYG2" s="135"/>
      <c r="QYH2" s="136"/>
      <c r="QYL2" s="137"/>
      <c r="QYM2" s="138"/>
      <c r="QYN2" s="138"/>
      <c r="QYW2" s="138"/>
      <c r="QYX2" s="138"/>
      <c r="QYZ2" s="139"/>
      <c r="QZB2" s="140"/>
      <c r="QZC2" s="64"/>
      <c r="QZD2" s="64"/>
      <c r="QZE2" s="64"/>
      <c r="QZF2" s="141"/>
      <c r="QZG2" s="141"/>
      <c r="QZH2" s="142"/>
      <c r="QZI2" s="142"/>
      <c r="QZJ2" s="142"/>
      <c r="QZK2" s="143"/>
      <c r="QZM2" s="144"/>
      <c r="QZN2" s="131"/>
      <c r="QZS2" s="132"/>
      <c r="QZT2" s="133"/>
      <c r="QZU2" s="134"/>
      <c r="QZV2" s="135"/>
      <c r="QZW2" s="136"/>
      <c r="RAA2" s="137"/>
      <c r="RAB2" s="138"/>
      <c r="RAC2" s="138"/>
      <c r="RAL2" s="138"/>
      <c r="RAM2" s="138"/>
      <c r="RAO2" s="139"/>
      <c r="RAQ2" s="140"/>
      <c r="RAR2" s="64"/>
      <c r="RAS2" s="64"/>
      <c r="RAT2" s="64"/>
      <c r="RAU2" s="141"/>
      <c r="RAV2" s="141"/>
      <c r="RAW2" s="142"/>
      <c r="RAX2" s="142"/>
      <c r="RAY2" s="142"/>
      <c r="RAZ2" s="143"/>
      <c r="RBB2" s="144"/>
      <c r="RBC2" s="131"/>
      <c r="RBH2" s="132"/>
      <c r="RBI2" s="133"/>
      <c r="RBJ2" s="134"/>
      <c r="RBK2" s="135"/>
      <c r="RBL2" s="136"/>
      <c r="RBP2" s="137"/>
      <c r="RBQ2" s="138"/>
      <c r="RBR2" s="138"/>
      <c r="RCA2" s="138"/>
      <c r="RCB2" s="138"/>
      <c r="RCD2" s="139"/>
      <c r="RCF2" s="140"/>
      <c r="RCG2" s="64"/>
      <c r="RCH2" s="64"/>
      <c r="RCI2" s="64"/>
      <c r="RCJ2" s="141"/>
      <c r="RCK2" s="141"/>
      <c r="RCL2" s="142"/>
      <c r="RCM2" s="142"/>
      <c r="RCN2" s="142"/>
      <c r="RCO2" s="143"/>
      <c r="RCQ2" s="144"/>
      <c r="RCR2" s="131"/>
      <c r="RCW2" s="132"/>
      <c r="RCX2" s="133"/>
      <c r="RCY2" s="134"/>
      <c r="RCZ2" s="135"/>
      <c r="RDA2" s="136"/>
      <c r="RDE2" s="137"/>
      <c r="RDF2" s="138"/>
      <c r="RDG2" s="138"/>
      <c r="RDP2" s="138"/>
      <c r="RDQ2" s="138"/>
      <c r="RDS2" s="139"/>
      <c r="RDU2" s="140"/>
      <c r="RDV2" s="64"/>
      <c r="RDW2" s="64"/>
      <c r="RDX2" s="64"/>
      <c r="RDY2" s="141"/>
      <c r="RDZ2" s="141"/>
      <c r="REA2" s="142"/>
      <c r="REB2" s="142"/>
      <c r="REC2" s="142"/>
      <c r="RED2" s="143"/>
      <c r="REF2" s="144"/>
      <c r="REG2" s="131"/>
      <c r="REL2" s="132"/>
      <c r="REM2" s="133"/>
      <c r="REN2" s="134"/>
      <c r="REO2" s="135"/>
      <c r="REP2" s="136"/>
      <c r="RET2" s="137"/>
      <c r="REU2" s="138"/>
      <c r="REV2" s="138"/>
      <c r="RFE2" s="138"/>
      <c r="RFF2" s="138"/>
      <c r="RFH2" s="139"/>
      <c r="RFJ2" s="140"/>
      <c r="RFK2" s="64"/>
      <c r="RFL2" s="64"/>
      <c r="RFM2" s="64"/>
      <c r="RFN2" s="141"/>
      <c r="RFO2" s="141"/>
      <c r="RFP2" s="142"/>
      <c r="RFQ2" s="142"/>
      <c r="RFR2" s="142"/>
      <c r="RFS2" s="143"/>
      <c r="RFU2" s="144"/>
      <c r="RFV2" s="131"/>
      <c r="RGA2" s="132"/>
      <c r="RGB2" s="133"/>
      <c r="RGC2" s="134"/>
      <c r="RGD2" s="135"/>
      <c r="RGE2" s="136"/>
      <c r="RGI2" s="137"/>
      <c r="RGJ2" s="138"/>
      <c r="RGK2" s="138"/>
      <c r="RGT2" s="138"/>
      <c r="RGU2" s="138"/>
      <c r="RGW2" s="139"/>
      <c r="RGY2" s="140"/>
      <c r="RGZ2" s="64"/>
      <c r="RHA2" s="64"/>
      <c r="RHB2" s="64"/>
      <c r="RHC2" s="141"/>
      <c r="RHD2" s="141"/>
      <c r="RHE2" s="142"/>
      <c r="RHF2" s="142"/>
      <c r="RHG2" s="142"/>
      <c r="RHH2" s="143"/>
      <c r="RHJ2" s="144"/>
      <c r="RHK2" s="131"/>
      <c r="RHP2" s="132"/>
      <c r="RHQ2" s="133"/>
      <c r="RHR2" s="134"/>
      <c r="RHS2" s="135"/>
      <c r="RHT2" s="136"/>
      <c r="RHX2" s="137"/>
      <c r="RHY2" s="138"/>
      <c r="RHZ2" s="138"/>
      <c r="RII2" s="138"/>
      <c r="RIJ2" s="138"/>
      <c r="RIL2" s="139"/>
      <c r="RIN2" s="140"/>
      <c r="RIO2" s="64"/>
      <c r="RIP2" s="64"/>
      <c r="RIQ2" s="64"/>
      <c r="RIR2" s="141"/>
      <c r="RIS2" s="141"/>
      <c r="RIT2" s="142"/>
      <c r="RIU2" s="142"/>
      <c r="RIV2" s="142"/>
      <c r="RIW2" s="143"/>
      <c r="RIY2" s="144"/>
      <c r="RIZ2" s="131"/>
      <c r="RJE2" s="132"/>
      <c r="RJF2" s="133"/>
      <c r="RJG2" s="134"/>
      <c r="RJH2" s="135"/>
      <c r="RJI2" s="136"/>
      <c r="RJM2" s="137"/>
      <c r="RJN2" s="138"/>
      <c r="RJO2" s="138"/>
      <c r="RJX2" s="138"/>
      <c r="RJY2" s="138"/>
      <c r="RKA2" s="139"/>
      <c r="RKC2" s="140"/>
      <c r="RKD2" s="64"/>
      <c r="RKE2" s="64"/>
      <c r="RKF2" s="64"/>
      <c r="RKG2" s="141"/>
      <c r="RKH2" s="141"/>
      <c r="RKI2" s="142"/>
      <c r="RKJ2" s="142"/>
      <c r="RKK2" s="142"/>
      <c r="RKL2" s="143"/>
      <c r="RKN2" s="144"/>
      <c r="RKO2" s="131"/>
      <c r="RKT2" s="132"/>
      <c r="RKU2" s="133"/>
      <c r="RKV2" s="134"/>
      <c r="RKW2" s="135"/>
      <c r="RKX2" s="136"/>
      <c r="RLB2" s="137"/>
      <c r="RLC2" s="138"/>
      <c r="RLD2" s="138"/>
      <c r="RLM2" s="138"/>
      <c r="RLN2" s="138"/>
      <c r="RLP2" s="139"/>
      <c r="RLR2" s="140"/>
      <c r="RLS2" s="64"/>
      <c r="RLT2" s="64"/>
      <c r="RLU2" s="64"/>
      <c r="RLV2" s="141"/>
      <c r="RLW2" s="141"/>
      <c r="RLX2" s="142"/>
      <c r="RLY2" s="142"/>
      <c r="RLZ2" s="142"/>
      <c r="RMA2" s="143"/>
      <c r="RMC2" s="144"/>
      <c r="RMD2" s="131"/>
      <c r="RMI2" s="132"/>
      <c r="RMJ2" s="133"/>
      <c r="RMK2" s="134"/>
      <c r="RML2" s="135"/>
      <c r="RMM2" s="136"/>
      <c r="RMQ2" s="137"/>
      <c r="RMR2" s="138"/>
      <c r="RMS2" s="138"/>
      <c r="RNB2" s="138"/>
      <c r="RNC2" s="138"/>
      <c r="RNE2" s="139"/>
      <c r="RNG2" s="140"/>
      <c r="RNH2" s="64"/>
      <c r="RNI2" s="64"/>
      <c r="RNJ2" s="64"/>
      <c r="RNK2" s="141"/>
      <c r="RNL2" s="141"/>
      <c r="RNM2" s="142"/>
      <c r="RNN2" s="142"/>
      <c r="RNO2" s="142"/>
      <c r="RNP2" s="143"/>
      <c r="RNR2" s="144"/>
      <c r="RNS2" s="131"/>
      <c r="RNX2" s="132"/>
      <c r="RNY2" s="133"/>
      <c r="RNZ2" s="134"/>
      <c r="ROA2" s="135"/>
      <c r="ROB2" s="136"/>
      <c r="ROF2" s="137"/>
      <c r="ROG2" s="138"/>
      <c r="ROH2" s="138"/>
      <c r="ROQ2" s="138"/>
      <c r="ROR2" s="138"/>
      <c r="ROT2" s="139"/>
      <c r="ROV2" s="140"/>
      <c r="ROW2" s="64"/>
      <c r="ROX2" s="64"/>
      <c r="ROY2" s="64"/>
      <c r="ROZ2" s="141"/>
      <c r="RPA2" s="141"/>
      <c r="RPB2" s="142"/>
      <c r="RPC2" s="142"/>
      <c r="RPD2" s="142"/>
      <c r="RPE2" s="143"/>
      <c r="RPG2" s="144"/>
      <c r="RPH2" s="131"/>
      <c r="RPM2" s="132"/>
      <c r="RPN2" s="133"/>
      <c r="RPO2" s="134"/>
      <c r="RPP2" s="135"/>
      <c r="RPQ2" s="136"/>
      <c r="RPU2" s="137"/>
      <c r="RPV2" s="138"/>
      <c r="RPW2" s="138"/>
      <c r="RQF2" s="138"/>
      <c r="RQG2" s="138"/>
      <c r="RQI2" s="139"/>
      <c r="RQK2" s="140"/>
      <c r="RQL2" s="64"/>
      <c r="RQM2" s="64"/>
      <c r="RQN2" s="64"/>
      <c r="RQO2" s="141"/>
      <c r="RQP2" s="141"/>
      <c r="RQQ2" s="142"/>
      <c r="RQR2" s="142"/>
      <c r="RQS2" s="142"/>
      <c r="RQT2" s="143"/>
      <c r="RQV2" s="144"/>
      <c r="RQW2" s="131"/>
      <c r="RRB2" s="132"/>
      <c r="RRC2" s="133"/>
      <c r="RRD2" s="134"/>
      <c r="RRE2" s="135"/>
      <c r="RRF2" s="136"/>
      <c r="RRJ2" s="137"/>
      <c r="RRK2" s="138"/>
      <c r="RRL2" s="138"/>
      <c r="RRU2" s="138"/>
      <c r="RRV2" s="138"/>
      <c r="RRX2" s="139"/>
      <c r="RRZ2" s="140"/>
      <c r="RSA2" s="64"/>
      <c r="RSB2" s="64"/>
      <c r="RSC2" s="64"/>
      <c r="RSD2" s="141"/>
      <c r="RSE2" s="141"/>
      <c r="RSF2" s="142"/>
      <c r="RSG2" s="142"/>
      <c r="RSH2" s="142"/>
      <c r="RSI2" s="143"/>
      <c r="RSK2" s="144"/>
      <c r="RSL2" s="131"/>
      <c r="RSQ2" s="132"/>
      <c r="RSR2" s="133"/>
      <c r="RSS2" s="134"/>
      <c r="RST2" s="135"/>
      <c r="RSU2" s="136"/>
      <c r="RSY2" s="137"/>
      <c r="RSZ2" s="138"/>
      <c r="RTA2" s="138"/>
      <c r="RTJ2" s="138"/>
      <c r="RTK2" s="138"/>
      <c r="RTM2" s="139"/>
      <c r="RTO2" s="140"/>
      <c r="RTP2" s="64"/>
      <c r="RTQ2" s="64"/>
      <c r="RTR2" s="64"/>
      <c r="RTS2" s="141"/>
      <c r="RTT2" s="141"/>
      <c r="RTU2" s="142"/>
      <c r="RTV2" s="142"/>
      <c r="RTW2" s="142"/>
      <c r="RTX2" s="143"/>
      <c r="RTZ2" s="144"/>
      <c r="RUA2" s="131"/>
      <c r="RUF2" s="132"/>
      <c r="RUG2" s="133"/>
      <c r="RUH2" s="134"/>
      <c r="RUI2" s="135"/>
      <c r="RUJ2" s="136"/>
      <c r="RUN2" s="137"/>
      <c r="RUO2" s="138"/>
      <c r="RUP2" s="138"/>
      <c r="RUY2" s="138"/>
      <c r="RUZ2" s="138"/>
      <c r="RVB2" s="139"/>
      <c r="RVD2" s="140"/>
      <c r="RVE2" s="64"/>
      <c r="RVF2" s="64"/>
      <c r="RVG2" s="64"/>
      <c r="RVH2" s="141"/>
      <c r="RVI2" s="141"/>
      <c r="RVJ2" s="142"/>
      <c r="RVK2" s="142"/>
      <c r="RVL2" s="142"/>
      <c r="RVM2" s="143"/>
      <c r="RVO2" s="144"/>
      <c r="RVP2" s="131"/>
      <c r="RVU2" s="132"/>
      <c r="RVV2" s="133"/>
      <c r="RVW2" s="134"/>
      <c r="RVX2" s="135"/>
      <c r="RVY2" s="136"/>
      <c r="RWC2" s="137"/>
      <c r="RWD2" s="138"/>
      <c r="RWE2" s="138"/>
      <c r="RWN2" s="138"/>
      <c r="RWO2" s="138"/>
      <c r="RWQ2" s="139"/>
      <c r="RWS2" s="140"/>
      <c r="RWT2" s="64"/>
      <c r="RWU2" s="64"/>
      <c r="RWV2" s="64"/>
      <c r="RWW2" s="141"/>
      <c r="RWX2" s="141"/>
      <c r="RWY2" s="142"/>
      <c r="RWZ2" s="142"/>
      <c r="RXA2" s="142"/>
      <c r="RXB2" s="143"/>
      <c r="RXD2" s="144"/>
      <c r="RXE2" s="131"/>
      <c r="RXJ2" s="132"/>
      <c r="RXK2" s="133"/>
      <c r="RXL2" s="134"/>
      <c r="RXM2" s="135"/>
      <c r="RXN2" s="136"/>
      <c r="RXR2" s="137"/>
      <c r="RXS2" s="138"/>
      <c r="RXT2" s="138"/>
      <c r="RYC2" s="138"/>
      <c r="RYD2" s="138"/>
      <c r="RYF2" s="139"/>
      <c r="RYH2" s="140"/>
      <c r="RYI2" s="64"/>
      <c r="RYJ2" s="64"/>
      <c r="RYK2" s="64"/>
      <c r="RYL2" s="141"/>
      <c r="RYM2" s="141"/>
      <c r="RYN2" s="142"/>
      <c r="RYO2" s="142"/>
      <c r="RYP2" s="142"/>
      <c r="RYQ2" s="143"/>
      <c r="RYS2" s="144"/>
      <c r="RYT2" s="131"/>
      <c r="RYY2" s="132"/>
      <c r="RYZ2" s="133"/>
      <c r="RZA2" s="134"/>
      <c r="RZB2" s="135"/>
      <c r="RZC2" s="136"/>
      <c r="RZG2" s="137"/>
      <c r="RZH2" s="138"/>
      <c r="RZI2" s="138"/>
      <c r="RZR2" s="138"/>
      <c r="RZS2" s="138"/>
      <c r="RZU2" s="139"/>
      <c r="RZW2" s="140"/>
      <c r="RZX2" s="64"/>
      <c r="RZY2" s="64"/>
      <c r="RZZ2" s="64"/>
      <c r="SAA2" s="141"/>
      <c r="SAB2" s="141"/>
      <c r="SAC2" s="142"/>
      <c r="SAD2" s="142"/>
      <c r="SAE2" s="142"/>
      <c r="SAF2" s="143"/>
      <c r="SAH2" s="144"/>
      <c r="SAI2" s="131"/>
      <c r="SAN2" s="132"/>
      <c r="SAO2" s="133"/>
      <c r="SAP2" s="134"/>
      <c r="SAQ2" s="135"/>
      <c r="SAR2" s="136"/>
      <c r="SAV2" s="137"/>
      <c r="SAW2" s="138"/>
      <c r="SAX2" s="138"/>
      <c r="SBG2" s="138"/>
      <c r="SBH2" s="138"/>
      <c r="SBJ2" s="139"/>
      <c r="SBL2" s="140"/>
      <c r="SBM2" s="64"/>
      <c r="SBN2" s="64"/>
      <c r="SBO2" s="64"/>
      <c r="SBP2" s="141"/>
      <c r="SBQ2" s="141"/>
      <c r="SBR2" s="142"/>
      <c r="SBS2" s="142"/>
      <c r="SBT2" s="142"/>
      <c r="SBU2" s="143"/>
      <c r="SBW2" s="144"/>
      <c r="SBX2" s="131"/>
      <c r="SCC2" s="132"/>
      <c r="SCD2" s="133"/>
      <c r="SCE2" s="134"/>
      <c r="SCF2" s="135"/>
      <c r="SCG2" s="136"/>
      <c r="SCK2" s="137"/>
      <c r="SCL2" s="138"/>
      <c r="SCM2" s="138"/>
      <c r="SCV2" s="138"/>
      <c r="SCW2" s="138"/>
      <c r="SCY2" s="139"/>
      <c r="SDA2" s="140"/>
      <c r="SDB2" s="64"/>
      <c r="SDC2" s="64"/>
      <c r="SDD2" s="64"/>
      <c r="SDE2" s="141"/>
      <c r="SDF2" s="141"/>
      <c r="SDG2" s="142"/>
      <c r="SDH2" s="142"/>
      <c r="SDI2" s="142"/>
      <c r="SDJ2" s="143"/>
      <c r="SDL2" s="144"/>
      <c r="SDM2" s="131"/>
      <c r="SDR2" s="132"/>
      <c r="SDS2" s="133"/>
      <c r="SDT2" s="134"/>
      <c r="SDU2" s="135"/>
      <c r="SDV2" s="136"/>
      <c r="SDZ2" s="137"/>
      <c r="SEA2" s="138"/>
      <c r="SEB2" s="138"/>
      <c r="SEK2" s="138"/>
      <c r="SEL2" s="138"/>
      <c r="SEN2" s="139"/>
      <c r="SEP2" s="140"/>
      <c r="SEQ2" s="64"/>
      <c r="SER2" s="64"/>
      <c r="SES2" s="64"/>
      <c r="SET2" s="141"/>
      <c r="SEU2" s="141"/>
      <c r="SEV2" s="142"/>
      <c r="SEW2" s="142"/>
      <c r="SEX2" s="142"/>
      <c r="SEY2" s="143"/>
      <c r="SFA2" s="144"/>
      <c r="SFB2" s="131"/>
      <c r="SFG2" s="132"/>
      <c r="SFH2" s="133"/>
      <c r="SFI2" s="134"/>
      <c r="SFJ2" s="135"/>
      <c r="SFK2" s="136"/>
      <c r="SFO2" s="137"/>
      <c r="SFP2" s="138"/>
      <c r="SFQ2" s="138"/>
      <c r="SFZ2" s="138"/>
      <c r="SGA2" s="138"/>
      <c r="SGC2" s="139"/>
      <c r="SGE2" s="140"/>
      <c r="SGF2" s="64"/>
      <c r="SGG2" s="64"/>
      <c r="SGH2" s="64"/>
      <c r="SGI2" s="141"/>
      <c r="SGJ2" s="141"/>
      <c r="SGK2" s="142"/>
      <c r="SGL2" s="142"/>
      <c r="SGM2" s="142"/>
      <c r="SGN2" s="143"/>
      <c r="SGP2" s="144"/>
      <c r="SGQ2" s="131"/>
      <c r="SGV2" s="132"/>
      <c r="SGW2" s="133"/>
      <c r="SGX2" s="134"/>
      <c r="SGY2" s="135"/>
      <c r="SGZ2" s="136"/>
      <c r="SHD2" s="137"/>
      <c r="SHE2" s="138"/>
      <c r="SHF2" s="138"/>
      <c r="SHO2" s="138"/>
      <c r="SHP2" s="138"/>
      <c r="SHR2" s="139"/>
      <c r="SHT2" s="140"/>
      <c r="SHU2" s="64"/>
      <c r="SHV2" s="64"/>
      <c r="SHW2" s="64"/>
      <c r="SHX2" s="141"/>
      <c r="SHY2" s="141"/>
      <c r="SHZ2" s="142"/>
      <c r="SIA2" s="142"/>
      <c r="SIB2" s="142"/>
      <c r="SIC2" s="143"/>
      <c r="SIE2" s="144"/>
      <c r="SIF2" s="131"/>
      <c r="SIK2" s="132"/>
      <c r="SIL2" s="133"/>
      <c r="SIM2" s="134"/>
      <c r="SIN2" s="135"/>
      <c r="SIO2" s="136"/>
      <c r="SIS2" s="137"/>
      <c r="SIT2" s="138"/>
      <c r="SIU2" s="138"/>
      <c r="SJD2" s="138"/>
      <c r="SJE2" s="138"/>
      <c r="SJG2" s="139"/>
      <c r="SJI2" s="140"/>
      <c r="SJJ2" s="64"/>
      <c r="SJK2" s="64"/>
      <c r="SJL2" s="64"/>
      <c r="SJM2" s="141"/>
      <c r="SJN2" s="141"/>
      <c r="SJO2" s="142"/>
      <c r="SJP2" s="142"/>
      <c r="SJQ2" s="142"/>
      <c r="SJR2" s="143"/>
      <c r="SJT2" s="144"/>
      <c r="SJU2" s="131"/>
      <c r="SJZ2" s="132"/>
      <c r="SKA2" s="133"/>
      <c r="SKB2" s="134"/>
      <c r="SKC2" s="135"/>
      <c r="SKD2" s="136"/>
      <c r="SKH2" s="137"/>
      <c r="SKI2" s="138"/>
      <c r="SKJ2" s="138"/>
      <c r="SKS2" s="138"/>
      <c r="SKT2" s="138"/>
      <c r="SKV2" s="139"/>
      <c r="SKX2" s="140"/>
      <c r="SKY2" s="64"/>
      <c r="SKZ2" s="64"/>
      <c r="SLA2" s="64"/>
      <c r="SLB2" s="141"/>
      <c r="SLC2" s="141"/>
      <c r="SLD2" s="142"/>
      <c r="SLE2" s="142"/>
      <c r="SLF2" s="142"/>
      <c r="SLG2" s="143"/>
      <c r="SLI2" s="144"/>
      <c r="SLJ2" s="131"/>
      <c r="SLO2" s="132"/>
      <c r="SLP2" s="133"/>
      <c r="SLQ2" s="134"/>
      <c r="SLR2" s="135"/>
      <c r="SLS2" s="136"/>
      <c r="SLW2" s="137"/>
      <c r="SLX2" s="138"/>
      <c r="SLY2" s="138"/>
      <c r="SMH2" s="138"/>
      <c r="SMI2" s="138"/>
      <c r="SMK2" s="139"/>
      <c r="SMM2" s="140"/>
      <c r="SMN2" s="64"/>
      <c r="SMO2" s="64"/>
      <c r="SMP2" s="64"/>
      <c r="SMQ2" s="141"/>
      <c r="SMR2" s="141"/>
      <c r="SMS2" s="142"/>
      <c r="SMT2" s="142"/>
      <c r="SMU2" s="142"/>
      <c r="SMV2" s="143"/>
      <c r="SMX2" s="144"/>
      <c r="SMY2" s="131"/>
      <c r="SND2" s="132"/>
      <c r="SNE2" s="133"/>
      <c r="SNF2" s="134"/>
      <c r="SNG2" s="135"/>
      <c r="SNH2" s="136"/>
      <c r="SNL2" s="137"/>
      <c r="SNM2" s="138"/>
      <c r="SNN2" s="138"/>
      <c r="SNW2" s="138"/>
      <c r="SNX2" s="138"/>
      <c r="SNZ2" s="139"/>
      <c r="SOB2" s="140"/>
      <c r="SOC2" s="64"/>
      <c r="SOD2" s="64"/>
      <c r="SOE2" s="64"/>
      <c r="SOF2" s="141"/>
      <c r="SOG2" s="141"/>
      <c r="SOH2" s="142"/>
      <c r="SOI2" s="142"/>
      <c r="SOJ2" s="142"/>
      <c r="SOK2" s="143"/>
      <c r="SOM2" s="144"/>
      <c r="SON2" s="131"/>
      <c r="SOS2" s="132"/>
      <c r="SOT2" s="133"/>
      <c r="SOU2" s="134"/>
      <c r="SOV2" s="135"/>
      <c r="SOW2" s="136"/>
      <c r="SPA2" s="137"/>
      <c r="SPB2" s="138"/>
      <c r="SPC2" s="138"/>
      <c r="SPL2" s="138"/>
      <c r="SPM2" s="138"/>
      <c r="SPO2" s="139"/>
      <c r="SPQ2" s="140"/>
      <c r="SPR2" s="64"/>
      <c r="SPS2" s="64"/>
      <c r="SPT2" s="64"/>
      <c r="SPU2" s="141"/>
      <c r="SPV2" s="141"/>
      <c r="SPW2" s="142"/>
      <c r="SPX2" s="142"/>
      <c r="SPY2" s="142"/>
      <c r="SPZ2" s="143"/>
      <c r="SQB2" s="144"/>
      <c r="SQC2" s="131"/>
      <c r="SQH2" s="132"/>
      <c r="SQI2" s="133"/>
      <c r="SQJ2" s="134"/>
      <c r="SQK2" s="135"/>
      <c r="SQL2" s="136"/>
      <c r="SQP2" s="137"/>
      <c r="SQQ2" s="138"/>
      <c r="SQR2" s="138"/>
      <c r="SRA2" s="138"/>
      <c r="SRB2" s="138"/>
      <c r="SRD2" s="139"/>
      <c r="SRF2" s="140"/>
      <c r="SRG2" s="64"/>
      <c r="SRH2" s="64"/>
      <c r="SRI2" s="64"/>
      <c r="SRJ2" s="141"/>
      <c r="SRK2" s="141"/>
      <c r="SRL2" s="142"/>
      <c r="SRM2" s="142"/>
      <c r="SRN2" s="142"/>
      <c r="SRO2" s="143"/>
      <c r="SRQ2" s="144"/>
      <c r="SRR2" s="131"/>
      <c r="SRW2" s="132"/>
      <c r="SRX2" s="133"/>
      <c r="SRY2" s="134"/>
      <c r="SRZ2" s="135"/>
      <c r="SSA2" s="136"/>
      <c r="SSE2" s="137"/>
      <c r="SSF2" s="138"/>
      <c r="SSG2" s="138"/>
      <c r="SSP2" s="138"/>
      <c r="SSQ2" s="138"/>
      <c r="SSS2" s="139"/>
      <c r="SSU2" s="140"/>
      <c r="SSV2" s="64"/>
      <c r="SSW2" s="64"/>
      <c r="SSX2" s="64"/>
      <c r="SSY2" s="141"/>
      <c r="SSZ2" s="141"/>
      <c r="STA2" s="142"/>
      <c r="STB2" s="142"/>
      <c r="STC2" s="142"/>
      <c r="STD2" s="143"/>
      <c r="STF2" s="144"/>
      <c r="STG2" s="131"/>
      <c r="STL2" s="132"/>
      <c r="STM2" s="133"/>
      <c r="STN2" s="134"/>
      <c r="STO2" s="135"/>
      <c r="STP2" s="136"/>
      <c r="STT2" s="137"/>
      <c r="STU2" s="138"/>
      <c r="STV2" s="138"/>
      <c r="SUE2" s="138"/>
      <c r="SUF2" s="138"/>
      <c r="SUH2" s="139"/>
      <c r="SUJ2" s="140"/>
      <c r="SUK2" s="64"/>
      <c r="SUL2" s="64"/>
      <c r="SUM2" s="64"/>
      <c r="SUN2" s="141"/>
      <c r="SUO2" s="141"/>
      <c r="SUP2" s="142"/>
      <c r="SUQ2" s="142"/>
      <c r="SUR2" s="142"/>
      <c r="SUS2" s="143"/>
      <c r="SUU2" s="144"/>
      <c r="SUV2" s="131"/>
      <c r="SVA2" s="132"/>
      <c r="SVB2" s="133"/>
      <c r="SVC2" s="134"/>
      <c r="SVD2" s="135"/>
      <c r="SVE2" s="136"/>
      <c r="SVI2" s="137"/>
      <c r="SVJ2" s="138"/>
      <c r="SVK2" s="138"/>
      <c r="SVT2" s="138"/>
      <c r="SVU2" s="138"/>
      <c r="SVW2" s="139"/>
      <c r="SVY2" s="140"/>
      <c r="SVZ2" s="64"/>
      <c r="SWA2" s="64"/>
      <c r="SWB2" s="64"/>
      <c r="SWC2" s="141"/>
      <c r="SWD2" s="141"/>
      <c r="SWE2" s="142"/>
      <c r="SWF2" s="142"/>
      <c r="SWG2" s="142"/>
      <c r="SWH2" s="143"/>
      <c r="SWJ2" s="144"/>
      <c r="SWK2" s="131"/>
      <c r="SWP2" s="132"/>
      <c r="SWQ2" s="133"/>
      <c r="SWR2" s="134"/>
      <c r="SWS2" s="135"/>
      <c r="SWT2" s="136"/>
      <c r="SWX2" s="137"/>
      <c r="SWY2" s="138"/>
      <c r="SWZ2" s="138"/>
      <c r="SXI2" s="138"/>
      <c r="SXJ2" s="138"/>
      <c r="SXL2" s="139"/>
      <c r="SXN2" s="140"/>
      <c r="SXO2" s="64"/>
      <c r="SXP2" s="64"/>
      <c r="SXQ2" s="64"/>
      <c r="SXR2" s="141"/>
      <c r="SXS2" s="141"/>
      <c r="SXT2" s="142"/>
      <c r="SXU2" s="142"/>
      <c r="SXV2" s="142"/>
      <c r="SXW2" s="143"/>
      <c r="SXY2" s="144"/>
      <c r="SXZ2" s="131"/>
      <c r="SYE2" s="132"/>
      <c r="SYF2" s="133"/>
      <c r="SYG2" s="134"/>
      <c r="SYH2" s="135"/>
      <c r="SYI2" s="136"/>
      <c r="SYM2" s="137"/>
      <c r="SYN2" s="138"/>
      <c r="SYO2" s="138"/>
      <c r="SYX2" s="138"/>
      <c r="SYY2" s="138"/>
      <c r="SZA2" s="139"/>
      <c r="SZC2" s="140"/>
      <c r="SZD2" s="64"/>
      <c r="SZE2" s="64"/>
      <c r="SZF2" s="64"/>
      <c r="SZG2" s="141"/>
      <c r="SZH2" s="141"/>
      <c r="SZI2" s="142"/>
      <c r="SZJ2" s="142"/>
      <c r="SZK2" s="142"/>
      <c r="SZL2" s="143"/>
      <c r="SZN2" s="144"/>
      <c r="SZO2" s="131"/>
      <c r="SZT2" s="132"/>
      <c r="SZU2" s="133"/>
      <c r="SZV2" s="134"/>
      <c r="SZW2" s="135"/>
      <c r="SZX2" s="136"/>
      <c r="TAB2" s="137"/>
      <c r="TAC2" s="138"/>
      <c r="TAD2" s="138"/>
      <c r="TAM2" s="138"/>
      <c r="TAN2" s="138"/>
      <c r="TAP2" s="139"/>
      <c r="TAR2" s="140"/>
      <c r="TAS2" s="64"/>
      <c r="TAT2" s="64"/>
      <c r="TAU2" s="64"/>
      <c r="TAV2" s="141"/>
      <c r="TAW2" s="141"/>
      <c r="TAX2" s="142"/>
      <c r="TAY2" s="142"/>
      <c r="TAZ2" s="142"/>
      <c r="TBA2" s="143"/>
      <c r="TBC2" s="144"/>
      <c r="TBD2" s="131"/>
      <c r="TBI2" s="132"/>
      <c r="TBJ2" s="133"/>
      <c r="TBK2" s="134"/>
      <c r="TBL2" s="135"/>
      <c r="TBM2" s="136"/>
      <c r="TBQ2" s="137"/>
      <c r="TBR2" s="138"/>
      <c r="TBS2" s="138"/>
      <c r="TCB2" s="138"/>
      <c r="TCC2" s="138"/>
      <c r="TCE2" s="139"/>
      <c r="TCG2" s="140"/>
      <c r="TCH2" s="64"/>
      <c r="TCI2" s="64"/>
      <c r="TCJ2" s="64"/>
      <c r="TCK2" s="141"/>
      <c r="TCL2" s="141"/>
      <c r="TCM2" s="142"/>
      <c r="TCN2" s="142"/>
      <c r="TCO2" s="142"/>
      <c r="TCP2" s="143"/>
      <c r="TCR2" s="144"/>
      <c r="TCS2" s="131"/>
      <c r="TCX2" s="132"/>
      <c r="TCY2" s="133"/>
      <c r="TCZ2" s="134"/>
      <c r="TDA2" s="135"/>
      <c r="TDB2" s="136"/>
      <c r="TDF2" s="137"/>
      <c r="TDG2" s="138"/>
      <c r="TDH2" s="138"/>
      <c r="TDQ2" s="138"/>
      <c r="TDR2" s="138"/>
      <c r="TDT2" s="139"/>
      <c r="TDV2" s="140"/>
      <c r="TDW2" s="64"/>
      <c r="TDX2" s="64"/>
      <c r="TDY2" s="64"/>
      <c r="TDZ2" s="141"/>
      <c r="TEA2" s="141"/>
      <c r="TEB2" s="142"/>
      <c r="TEC2" s="142"/>
      <c r="TED2" s="142"/>
      <c r="TEE2" s="143"/>
      <c r="TEG2" s="144"/>
      <c r="TEH2" s="131"/>
      <c r="TEM2" s="132"/>
      <c r="TEN2" s="133"/>
      <c r="TEO2" s="134"/>
      <c r="TEP2" s="135"/>
      <c r="TEQ2" s="136"/>
      <c r="TEU2" s="137"/>
      <c r="TEV2" s="138"/>
      <c r="TEW2" s="138"/>
      <c r="TFF2" s="138"/>
      <c r="TFG2" s="138"/>
      <c r="TFI2" s="139"/>
      <c r="TFK2" s="140"/>
      <c r="TFL2" s="64"/>
      <c r="TFM2" s="64"/>
      <c r="TFN2" s="64"/>
      <c r="TFO2" s="141"/>
      <c r="TFP2" s="141"/>
      <c r="TFQ2" s="142"/>
      <c r="TFR2" s="142"/>
      <c r="TFS2" s="142"/>
      <c r="TFT2" s="143"/>
      <c r="TFV2" s="144"/>
      <c r="TFW2" s="131"/>
      <c r="TGB2" s="132"/>
      <c r="TGC2" s="133"/>
      <c r="TGD2" s="134"/>
      <c r="TGE2" s="135"/>
      <c r="TGF2" s="136"/>
      <c r="TGJ2" s="137"/>
      <c r="TGK2" s="138"/>
      <c r="TGL2" s="138"/>
      <c r="TGU2" s="138"/>
      <c r="TGV2" s="138"/>
      <c r="TGX2" s="139"/>
      <c r="TGZ2" s="140"/>
      <c r="THA2" s="64"/>
      <c r="THB2" s="64"/>
      <c r="THC2" s="64"/>
      <c r="THD2" s="141"/>
      <c r="THE2" s="141"/>
      <c r="THF2" s="142"/>
      <c r="THG2" s="142"/>
      <c r="THH2" s="142"/>
      <c r="THI2" s="143"/>
      <c r="THK2" s="144"/>
      <c r="THL2" s="131"/>
      <c r="THQ2" s="132"/>
      <c r="THR2" s="133"/>
      <c r="THS2" s="134"/>
      <c r="THT2" s="135"/>
      <c r="THU2" s="136"/>
      <c r="THY2" s="137"/>
      <c r="THZ2" s="138"/>
      <c r="TIA2" s="138"/>
      <c r="TIJ2" s="138"/>
      <c r="TIK2" s="138"/>
      <c r="TIM2" s="139"/>
      <c r="TIO2" s="140"/>
      <c r="TIP2" s="64"/>
      <c r="TIQ2" s="64"/>
      <c r="TIR2" s="64"/>
      <c r="TIS2" s="141"/>
      <c r="TIT2" s="141"/>
      <c r="TIU2" s="142"/>
      <c r="TIV2" s="142"/>
      <c r="TIW2" s="142"/>
      <c r="TIX2" s="143"/>
      <c r="TIZ2" s="144"/>
      <c r="TJA2" s="131"/>
      <c r="TJF2" s="132"/>
      <c r="TJG2" s="133"/>
      <c r="TJH2" s="134"/>
      <c r="TJI2" s="135"/>
      <c r="TJJ2" s="136"/>
      <c r="TJN2" s="137"/>
      <c r="TJO2" s="138"/>
      <c r="TJP2" s="138"/>
      <c r="TJY2" s="138"/>
      <c r="TJZ2" s="138"/>
      <c r="TKB2" s="139"/>
      <c r="TKD2" s="140"/>
      <c r="TKE2" s="64"/>
      <c r="TKF2" s="64"/>
      <c r="TKG2" s="64"/>
      <c r="TKH2" s="141"/>
      <c r="TKI2" s="141"/>
      <c r="TKJ2" s="142"/>
      <c r="TKK2" s="142"/>
      <c r="TKL2" s="142"/>
      <c r="TKM2" s="143"/>
      <c r="TKO2" s="144"/>
      <c r="TKP2" s="131"/>
      <c r="TKU2" s="132"/>
      <c r="TKV2" s="133"/>
      <c r="TKW2" s="134"/>
      <c r="TKX2" s="135"/>
      <c r="TKY2" s="136"/>
      <c r="TLC2" s="137"/>
      <c r="TLD2" s="138"/>
      <c r="TLE2" s="138"/>
      <c r="TLN2" s="138"/>
      <c r="TLO2" s="138"/>
      <c r="TLQ2" s="139"/>
      <c r="TLS2" s="140"/>
      <c r="TLT2" s="64"/>
      <c r="TLU2" s="64"/>
      <c r="TLV2" s="64"/>
      <c r="TLW2" s="141"/>
      <c r="TLX2" s="141"/>
      <c r="TLY2" s="142"/>
      <c r="TLZ2" s="142"/>
      <c r="TMA2" s="142"/>
      <c r="TMB2" s="143"/>
      <c r="TMD2" s="144"/>
      <c r="TME2" s="131"/>
      <c r="TMJ2" s="132"/>
      <c r="TMK2" s="133"/>
      <c r="TML2" s="134"/>
      <c r="TMM2" s="135"/>
      <c r="TMN2" s="136"/>
      <c r="TMR2" s="137"/>
      <c r="TMS2" s="138"/>
      <c r="TMT2" s="138"/>
      <c r="TNC2" s="138"/>
      <c r="TND2" s="138"/>
      <c r="TNF2" s="139"/>
      <c r="TNH2" s="140"/>
      <c r="TNI2" s="64"/>
      <c r="TNJ2" s="64"/>
      <c r="TNK2" s="64"/>
      <c r="TNL2" s="141"/>
      <c r="TNM2" s="141"/>
      <c r="TNN2" s="142"/>
      <c r="TNO2" s="142"/>
      <c r="TNP2" s="142"/>
      <c r="TNQ2" s="143"/>
      <c r="TNS2" s="144"/>
      <c r="TNT2" s="131"/>
      <c r="TNY2" s="132"/>
      <c r="TNZ2" s="133"/>
      <c r="TOA2" s="134"/>
      <c r="TOB2" s="135"/>
      <c r="TOC2" s="136"/>
      <c r="TOG2" s="137"/>
      <c r="TOH2" s="138"/>
      <c r="TOI2" s="138"/>
      <c r="TOR2" s="138"/>
      <c r="TOS2" s="138"/>
      <c r="TOU2" s="139"/>
      <c r="TOW2" s="140"/>
      <c r="TOX2" s="64"/>
      <c r="TOY2" s="64"/>
      <c r="TOZ2" s="64"/>
      <c r="TPA2" s="141"/>
      <c r="TPB2" s="141"/>
      <c r="TPC2" s="142"/>
      <c r="TPD2" s="142"/>
      <c r="TPE2" s="142"/>
      <c r="TPF2" s="143"/>
      <c r="TPH2" s="144"/>
      <c r="TPI2" s="131"/>
      <c r="TPN2" s="132"/>
      <c r="TPO2" s="133"/>
      <c r="TPP2" s="134"/>
      <c r="TPQ2" s="135"/>
      <c r="TPR2" s="136"/>
      <c r="TPV2" s="137"/>
      <c r="TPW2" s="138"/>
      <c r="TPX2" s="138"/>
      <c r="TQG2" s="138"/>
      <c r="TQH2" s="138"/>
      <c r="TQJ2" s="139"/>
      <c r="TQL2" s="140"/>
      <c r="TQM2" s="64"/>
      <c r="TQN2" s="64"/>
      <c r="TQO2" s="64"/>
      <c r="TQP2" s="141"/>
      <c r="TQQ2" s="141"/>
      <c r="TQR2" s="142"/>
      <c r="TQS2" s="142"/>
      <c r="TQT2" s="142"/>
      <c r="TQU2" s="143"/>
      <c r="TQW2" s="144"/>
      <c r="TQX2" s="131"/>
      <c r="TRC2" s="132"/>
      <c r="TRD2" s="133"/>
      <c r="TRE2" s="134"/>
      <c r="TRF2" s="135"/>
      <c r="TRG2" s="136"/>
      <c r="TRK2" s="137"/>
      <c r="TRL2" s="138"/>
      <c r="TRM2" s="138"/>
      <c r="TRV2" s="138"/>
      <c r="TRW2" s="138"/>
      <c r="TRY2" s="139"/>
      <c r="TSA2" s="140"/>
      <c r="TSB2" s="64"/>
      <c r="TSC2" s="64"/>
      <c r="TSD2" s="64"/>
      <c r="TSE2" s="141"/>
      <c r="TSF2" s="141"/>
      <c r="TSG2" s="142"/>
      <c r="TSH2" s="142"/>
      <c r="TSI2" s="142"/>
      <c r="TSJ2" s="143"/>
      <c r="TSL2" s="144"/>
      <c r="TSM2" s="131"/>
      <c r="TSR2" s="132"/>
      <c r="TSS2" s="133"/>
      <c r="TST2" s="134"/>
      <c r="TSU2" s="135"/>
      <c r="TSV2" s="136"/>
      <c r="TSZ2" s="137"/>
      <c r="TTA2" s="138"/>
      <c r="TTB2" s="138"/>
      <c r="TTK2" s="138"/>
      <c r="TTL2" s="138"/>
      <c r="TTN2" s="139"/>
      <c r="TTP2" s="140"/>
      <c r="TTQ2" s="64"/>
      <c r="TTR2" s="64"/>
      <c r="TTS2" s="64"/>
      <c r="TTT2" s="141"/>
      <c r="TTU2" s="141"/>
      <c r="TTV2" s="142"/>
      <c r="TTW2" s="142"/>
      <c r="TTX2" s="142"/>
      <c r="TTY2" s="143"/>
      <c r="TUA2" s="144"/>
      <c r="TUB2" s="131"/>
      <c r="TUG2" s="132"/>
      <c r="TUH2" s="133"/>
      <c r="TUI2" s="134"/>
      <c r="TUJ2" s="135"/>
      <c r="TUK2" s="136"/>
      <c r="TUO2" s="137"/>
      <c r="TUP2" s="138"/>
      <c r="TUQ2" s="138"/>
      <c r="TUZ2" s="138"/>
      <c r="TVA2" s="138"/>
      <c r="TVC2" s="139"/>
      <c r="TVE2" s="140"/>
      <c r="TVF2" s="64"/>
      <c r="TVG2" s="64"/>
      <c r="TVH2" s="64"/>
      <c r="TVI2" s="141"/>
      <c r="TVJ2" s="141"/>
      <c r="TVK2" s="142"/>
      <c r="TVL2" s="142"/>
      <c r="TVM2" s="142"/>
      <c r="TVN2" s="143"/>
      <c r="TVP2" s="144"/>
      <c r="TVQ2" s="131"/>
      <c r="TVV2" s="132"/>
      <c r="TVW2" s="133"/>
      <c r="TVX2" s="134"/>
      <c r="TVY2" s="135"/>
      <c r="TVZ2" s="136"/>
      <c r="TWD2" s="137"/>
      <c r="TWE2" s="138"/>
      <c r="TWF2" s="138"/>
      <c r="TWO2" s="138"/>
      <c r="TWP2" s="138"/>
      <c r="TWR2" s="139"/>
      <c r="TWT2" s="140"/>
      <c r="TWU2" s="64"/>
      <c r="TWV2" s="64"/>
      <c r="TWW2" s="64"/>
      <c r="TWX2" s="141"/>
      <c r="TWY2" s="141"/>
      <c r="TWZ2" s="142"/>
      <c r="TXA2" s="142"/>
      <c r="TXB2" s="142"/>
      <c r="TXC2" s="143"/>
      <c r="TXE2" s="144"/>
      <c r="TXF2" s="131"/>
      <c r="TXK2" s="132"/>
      <c r="TXL2" s="133"/>
      <c r="TXM2" s="134"/>
      <c r="TXN2" s="135"/>
      <c r="TXO2" s="136"/>
      <c r="TXS2" s="137"/>
      <c r="TXT2" s="138"/>
      <c r="TXU2" s="138"/>
      <c r="TYD2" s="138"/>
      <c r="TYE2" s="138"/>
      <c r="TYG2" s="139"/>
      <c r="TYI2" s="140"/>
      <c r="TYJ2" s="64"/>
      <c r="TYK2" s="64"/>
      <c r="TYL2" s="64"/>
      <c r="TYM2" s="141"/>
      <c r="TYN2" s="141"/>
      <c r="TYO2" s="142"/>
      <c r="TYP2" s="142"/>
      <c r="TYQ2" s="142"/>
      <c r="TYR2" s="143"/>
      <c r="TYT2" s="144"/>
      <c r="TYU2" s="131"/>
      <c r="TYZ2" s="132"/>
      <c r="TZA2" s="133"/>
      <c r="TZB2" s="134"/>
      <c r="TZC2" s="135"/>
      <c r="TZD2" s="136"/>
      <c r="TZH2" s="137"/>
      <c r="TZI2" s="138"/>
      <c r="TZJ2" s="138"/>
      <c r="TZS2" s="138"/>
      <c r="TZT2" s="138"/>
      <c r="TZV2" s="139"/>
      <c r="TZX2" s="140"/>
      <c r="TZY2" s="64"/>
      <c r="TZZ2" s="64"/>
      <c r="UAA2" s="64"/>
      <c r="UAB2" s="141"/>
      <c r="UAC2" s="141"/>
      <c r="UAD2" s="142"/>
      <c r="UAE2" s="142"/>
      <c r="UAF2" s="142"/>
      <c r="UAG2" s="143"/>
      <c r="UAI2" s="144"/>
      <c r="UAJ2" s="131"/>
      <c r="UAO2" s="132"/>
      <c r="UAP2" s="133"/>
      <c r="UAQ2" s="134"/>
      <c r="UAR2" s="135"/>
      <c r="UAS2" s="136"/>
      <c r="UAW2" s="137"/>
      <c r="UAX2" s="138"/>
      <c r="UAY2" s="138"/>
      <c r="UBH2" s="138"/>
      <c r="UBI2" s="138"/>
      <c r="UBK2" s="139"/>
      <c r="UBM2" s="140"/>
      <c r="UBN2" s="64"/>
      <c r="UBO2" s="64"/>
      <c r="UBP2" s="64"/>
      <c r="UBQ2" s="141"/>
      <c r="UBR2" s="141"/>
      <c r="UBS2" s="142"/>
      <c r="UBT2" s="142"/>
      <c r="UBU2" s="142"/>
      <c r="UBV2" s="143"/>
      <c r="UBX2" s="144"/>
      <c r="UBY2" s="131"/>
      <c r="UCD2" s="132"/>
      <c r="UCE2" s="133"/>
      <c r="UCF2" s="134"/>
      <c r="UCG2" s="135"/>
      <c r="UCH2" s="136"/>
      <c r="UCL2" s="137"/>
      <c r="UCM2" s="138"/>
      <c r="UCN2" s="138"/>
      <c r="UCW2" s="138"/>
      <c r="UCX2" s="138"/>
      <c r="UCZ2" s="139"/>
      <c r="UDB2" s="140"/>
      <c r="UDC2" s="64"/>
      <c r="UDD2" s="64"/>
      <c r="UDE2" s="64"/>
      <c r="UDF2" s="141"/>
      <c r="UDG2" s="141"/>
      <c r="UDH2" s="142"/>
      <c r="UDI2" s="142"/>
      <c r="UDJ2" s="142"/>
      <c r="UDK2" s="143"/>
      <c r="UDM2" s="144"/>
      <c r="UDN2" s="131"/>
      <c r="UDS2" s="132"/>
      <c r="UDT2" s="133"/>
      <c r="UDU2" s="134"/>
      <c r="UDV2" s="135"/>
      <c r="UDW2" s="136"/>
      <c r="UEA2" s="137"/>
      <c r="UEB2" s="138"/>
      <c r="UEC2" s="138"/>
      <c r="UEL2" s="138"/>
      <c r="UEM2" s="138"/>
      <c r="UEO2" s="139"/>
      <c r="UEQ2" s="140"/>
      <c r="UER2" s="64"/>
      <c r="UES2" s="64"/>
      <c r="UET2" s="64"/>
      <c r="UEU2" s="141"/>
      <c r="UEV2" s="141"/>
      <c r="UEW2" s="142"/>
      <c r="UEX2" s="142"/>
      <c r="UEY2" s="142"/>
      <c r="UEZ2" s="143"/>
      <c r="UFB2" s="144"/>
      <c r="UFC2" s="131"/>
      <c r="UFH2" s="132"/>
      <c r="UFI2" s="133"/>
      <c r="UFJ2" s="134"/>
      <c r="UFK2" s="135"/>
      <c r="UFL2" s="136"/>
      <c r="UFP2" s="137"/>
      <c r="UFQ2" s="138"/>
      <c r="UFR2" s="138"/>
      <c r="UGA2" s="138"/>
      <c r="UGB2" s="138"/>
      <c r="UGD2" s="139"/>
      <c r="UGF2" s="140"/>
      <c r="UGG2" s="64"/>
      <c r="UGH2" s="64"/>
      <c r="UGI2" s="64"/>
      <c r="UGJ2" s="141"/>
      <c r="UGK2" s="141"/>
      <c r="UGL2" s="142"/>
      <c r="UGM2" s="142"/>
      <c r="UGN2" s="142"/>
      <c r="UGO2" s="143"/>
      <c r="UGQ2" s="144"/>
      <c r="UGR2" s="131"/>
      <c r="UGW2" s="132"/>
      <c r="UGX2" s="133"/>
      <c r="UGY2" s="134"/>
      <c r="UGZ2" s="135"/>
      <c r="UHA2" s="136"/>
      <c r="UHE2" s="137"/>
      <c r="UHF2" s="138"/>
      <c r="UHG2" s="138"/>
      <c r="UHP2" s="138"/>
      <c r="UHQ2" s="138"/>
      <c r="UHS2" s="139"/>
      <c r="UHU2" s="140"/>
      <c r="UHV2" s="64"/>
      <c r="UHW2" s="64"/>
      <c r="UHX2" s="64"/>
      <c r="UHY2" s="141"/>
      <c r="UHZ2" s="141"/>
      <c r="UIA2" s="142"/>
      <c r="UIB2" s="142"/>
      <c r="UIC2" s="142"/>
      <c r="UID2" s="143"/>
      <c r="UIF2" s="144"/>
      <c r="UIG2" s="131"/>
      <c r="UIL2" s="132"/>
      <c r="UIM2" s="133"/>
      <c r="UIN2" s="134"/>
      <c r="UIO2" s="135"/>
      <c r="UIP2" s="136"/>
      <c r="UIT2" s="137"/>
      <c r="UIU2" s="138"/>
      <c r="UIV2" s="138"/>
      <c r="UJE2" s="138"/>
      <c r="UJF2" s="138"/>
      <c r="UJH2" s="139"/>
      <c r="UJJ2" s="140"/>
      <c r="UJK2" s="64"/>
      <c r="UJL2" s="64"/>
      <c r="UJM2" s="64"/>
      <c r="UJN2" s="141"/>
      <c r="UJO2" s="141"/>
      <c r="UJP2" s="142"/>
      <c r="UJQ2" s="142"/>
      <c r="UJR2" s="142"/>
      <c r="UJS2" s="143"/>
      <c r="UJU2" s="144"/>
      <c r="UJV2" s="131"/>
      <c r="UKA2" s="132"/>
      <c r="UKB2" s="133"/>
      <c r="UKC2" s="134"/>
      <c r="UKD2" s="135"/>
      <c r="UKE2" s="136"/>
      <c r="UKI2" s="137"/>
      <c r="UKJ2" s="138"/>
      <c r="UKK2" s="138"/>
      <c r="UKT2" s="138"/>
      <c r="UKU2" s="138"/>
      <c r="UKW2" s="139"/>
      <c r="UKY2" s="140"/>
      <c r="UKZ2" s="64"/>
      <c r="ULA2" s="64"/>
      <c r="ULB2" s="64"/>
      <c r="ULC2" s="141"/>
      <c r="ULD2" s="141"/>
      <c r="ULE2" s="142"/>
      <c r="ULF2" s="142"/>
      <c r="ULG2" s="142"/>
      <c r="ULH2" s="143"/>
      <c r="ULJ2" s="144"/>
      <c r="ULK2" s="131"/>
      <c r="ULP2" s="132"/>
      <c r="ULQ2" s="133"/>
      <c r="ULR2" s="134"/>
      <c r="ULS2" s="135"/>
      <c r="ULT2" s="136"/>
      <c r="ULX2" s="137"/>
      <c r="ULY2" s="138"/>
      <c r="ULZ2" s="138"/>
      <c r="UMI2" s="138"/>
      <c r="UMJ2" s="138"/>
      <c r="UML2" s="139"/>
      <c r="UMN2" s="140"/>
      <c r="UMO2" s="64"/>
      <c r="UMP2" s="64"/>
      <c r="UMQ2" s="64"/>
      <c r="UMR2" s="141"/>
      <c r="UMS2" s="141"/>
      <c r="UMT2" s="142"/>
      <c r="UMU2" s="142"/>
      <c r="UMV2" s="142"/>
      <c r="UMW2" s="143"/>
      <c r="UMY2" s="144"/>
      <c r="UMZ2" s="131"/>
      <c r="UNE2" s="132"/>
      <c r="UNF2" s="133"/>
      <c r="UNG2" s="134"/>
      <c r="UNH2" s="135"/>
      <c r="UNI2" s="136"/>
      <c r="UNM2" s="137"/>
      <c r="UNN2" s="138"/>
      <c r="UNO2" s="138"/>
      <c r="UNX2" s="138"/>
      <c r="UNY2" s="138"/>
      <c r="UOA2" s="139"/>
      <c r="UOC2" s="140"/>
      <c r="UOD2" s="64"/>
      <c r="UOE2" s="64"/>
      <c r="UOF2" s="64"/>
      <c r="UOG2" s="141"/>
      <c r="UOH2" s="141"/>
      <c r="UOI2" s="142"/>
      <c r="UOJ2" s="142"/>
      <c r="UOK2" s="142"/>
      <c r="UOL2" s="143"/>
      <c r="UON2" s="144"/>
      <c r="UOO2" s="131"/>
      <c r="UOT2" s="132"/>
      <c r="UOU2" s="133"/>
      <c r="UOV2" s="134"/>
      <c r="UOW2" s="135"/>
      <c r="UOX2" s="136"/>
      <c r="UPB2" s="137"/>
      <c r="UPC2" s="138"/>
      <c r="UPD2" s="138"/>
      <c r="UPM2" s="138"/>
      <c r="UPN2" s="138"/>
      <c r="UPP2" s="139"/>
      <c r="UPR2" s="140"/>
      <c r="UPS2" s="64"/>
      <c r="UPT2" s="64"/>
      <c r="UPU2" s="64"/>
      <c r="UPV2" s="141"/>
      <c r="UPW2" s="141"/>
      <c r="UPX2" s="142"/>
      <c r="UPY2" s="142"/>
      <c r="UPZ2" s="142"/>
      <c r="UQA2" s="143"/>
      <c r="UQC2" s="144"/>
      <c r="UQD2" s="131"/>
      <c r="UQI2" s="132"/>
      <c r="UQJ2" s="133"/>
      <c r="UQK2" s="134"/>
      <c r="UQL2" s="135"/>
      <c r="UQM2" s="136"/>
      <c r="UQQ2" s="137"/>
      <c r="UQR2" s="138"/>
      <c r="UQS2" s="138"/>
      <c r="URB2" s="138"/>
      <c r="URC2" s="138"/>
      <c r="URE2" s="139"/>
      <c r="URG2" s="140"/>
      <c r="URH2" s="64"/>
      <c r="URI2" s="64"/>
      <c r="URJ2" s="64"/>
      <c r="URK2" s="141"/>
      <c r="URL2" s="141"/>
      <c r="URM2" s="142"/>
      <c r="URN2" s="142"/>
      <c r="URO2" s="142"/>
      <c r="URP2" s="143"/>
      <c r="URR2" s="144"/>
      <c r="URS2" s="131"/>
      <c r="URX2" s="132"/>
      <c r="URY2" s="133"/>
      <c r="URZ2" s="134"/>
      <c r="USA2" s="135"/>
      <c r="USB2" s="136"/>
      <c r="USF2" s="137"/>
      <c r="USG2" s="138"/>
      <c r="USH2" s="138"/>
      <c r="USQ2" s="138"/>
      <c r="USR2" s="138"/>
      <c r="UST2" s="139"/>
      <c r="USV2" s="140"/>
      <c r="USW2" s="64"/>
      <c r="USX2" s="64"/>
      <c r="USY2" s="64"/>
      <c r="USZ2" s="141"/>
      <c r="UTA2" s="141"/>
      <c r="UTB2" s="142"/>
      <c r="UTC2" s="142"/>
      <c r="UTD2" s="142"/>
      <c r="UTE2" s="143"/>
      <c r="UTG2" s="144"/>
      <c r="UTH2" s="131"/>
      <c r="UTM2" s="132"/>
      <c r="UTN2" s="133"/>
      <c r="UTO2" s="134"/>
      <c r="UTP2" s="135"/>
      <c r="UTQ2" s="136"/>
      <c r="UTU2" s="137"/>
      <c r="UTV2" s="138"/>
      <c r="UTW2" s="138"/>
      <c r="UUF2" s="138"/>
      <c r="UUG2" s="138"/>
      <c r="UUI2" s="139"/>
      <c r="UUK2" s="140"/>
      <c r="UUL2" s="64"/>
      <c r="UUM2" s="64"/>
      <c r="UUN2" s="64"/>
      <c r="UUO2" s="141"/>
      <c r="UUP2" s="141"/>
      <c r="UUQ2" s="142"/>
      <c r="UUR2" s="142"/>
      <c r="UUS2" s="142"/>
      <c r="UUT2" s="143"/>
      <c r="UUV2" s="144"/>
      <c r="UUW2" s="131"/>
      <c r="UVB2" s="132"/>
      <c r="UVC2" s="133"/>
      <c r="UVD2" s="134"/>
      <c r="UVE2" s="135"/>
      <c r="UVF2" s="136"/>
      <c r="UVJ2" s="137"/>
      <c r="UVK2" s="138"/>
      <c r="UVL2" s="138"/>
      <c r="UVU2" s="138"/>
      <c r="UVV2" s="138"/>
      <c r="UVX2" s="139"/>
      <c r="UVZ2" s="140"/>
      <c r="UWA2" s="64"/>
      <c r="UWB2" s="64"/>
      <c r="UWC2" s="64"/>
      <c r="UWD2" s="141"/>
      <c r="UWE2" s="141"/>
      <c r="UWF2" s="142"/>
      <c r="UWG2" s="142"/>
      <c r="UWH2" s="142"/>
      <c r="UWI2" s="143"/>
      <c r="UWK2" s="144"/>
      <c r="UWL2" s="131"/>
      <c r="UWQ2" s="132"/>
      <c r="UWR2" s="133"/>
      <c r="UWS2" s="134"/>
      <c r="UWT2" s="135"/>
      <c r="UWU2" s="136"/>
      <c r="UWY2" s="137"/>
      <c r="UWZ2" s="138"/>
      <c r="UXA2" s="138"/>
      <c r="UXJ2" s="138"/>
      <c r="UXK2" s="138"/>
      <c r="UXM2" s="139"/>
      <c r="UXO2" s="140"/>
      <c r="UXP2" s="64"/>
      <c r="UXQ2" s="64"/>
      <c r="UXR2" s="64"/>
      <c r="UXS2" s="141"/>
      <c r="UXT2" s="141"/>
      <c r="UXU2" s="142"/>
      <c r="UXV2" s="142"/>
      <c r="UXW2" s="142"/>
      <c r="UXX2" s="143"/>
      <c r="UXZ2" s="144"/>
      <c r="UYA2" s="131"/>
      <c r="UYF2" s="132"/>
      <c r="UYG2" s="133"/>
      <c r="UYH2" s="134"/>
      <c r="UYI2" s="135"/>
      <c r="UYJ2" s="136"/>
      <c r="UYN2" s="137"/>
      <c r="UYO2" s="138"/>
      <c r="UYP2" s="138"/>
      <c r="UYY2" s="138"/>
      <c r="UYZ2" s="138"/>
      <c r="UZB2" s="139"/>
      <c r="UZD2" s="140"/>
      <c r="UZE2" s="64"/>
      <c r="UZF2" s="64"/>
      <c r="UZG2" s="64"/>
      <c r="UZH2" s="141"/>
      <c r="UZI2" s="141"/>
      <c r="UZJ2" s="142"/>
      <c r="UZK2" s="142"/>
      <c r="UZL2" s="142"/>
      <c r="UZM2" s="143"/>
      <c r="UZO2" s="144"/>
      <c r="UZP2" s="131"/>
      <c r="UZU2" s="132"/>
      <c r="UZV2" s="133"/>
      <c r="UZW2" s="134"/>
      <c r="UZX2" s="135"/>
      <c r="UZY2" s="136"/>
      <c r="VAC2" s="137"/>
      <c r="VAD2" s="138"/>
      <c r="VAE2" s="138"/>
      <c r="VAN2" s="138"/>
      <c r="VAO2" s="138"/>
      <c r="VAQ2" s="139"/>
      <c r="VAS2" s="140"/>
      <c r="VAT2" s="64"/>
      <c r="VAU2" s="64"/>
      <c r="VAV2" s="64"/>
      <c r="VAW2" s="141"/>
      <c r="VAX2" s="141"/>
      <c r="VAY2" s="142"/>
      <c r="VAZ2" s="142"/>
      <c r="VBA2" s="142"/>
      <c r="VBB2" s="143"/>
      <c r="VBD2" s="144"/>
      <c r="VBE2" s="131"/>
      <c r="VBJ2" s="132"/>
      <c r="VBK2" s="133"/>
      <c r="VBL2" s="134"/>
      <c r="VBM2" s="135"/>
      <c r="VBN2" s="136"/>
      <c r="VBR2" s="137"/>
      <c r="VBS2" s="138"/>
      <c r="VBT2" s="138"/>
      <c r="VCC2" s="138"/>
      <c r="VCD2" s="138"/>
      <c r="VCF2" s="139"/>
      <c r="VCH2" s="140"/>
      <c r="VCI2" s="64"/>
      <c r="VCJ2" s="64"/>
      <c r="VCK2" s="64"/>
      <c r="VCL2" s="141"/>
      <c r="VCM2" s="141"/>
      <c r="VCN2" s="142"/>
      <c r="VCO2" s="142"/>
      <c r="VCP2" s="142"/>
      <c r="VCQ2" s="143"/>
      <c r="VCS2" s="144"/>
      <c r="VCT2" s="131"/>
      <c r="VCY2" s="132"/>
      <c r="VCZ2" s="133"/>
      <c r="VDA2" s="134"/>
      <c r="VDB2" s="135"/>
      <c r="VDC2" s="136"/>
      <c r="VDG2" s="137"/>
      <c r="VDH2" s="138"/>
      <c r="VDI2" s="138"/>
      <c r="VDR2" s="138"/>
      <c r="VDS2" s="138"/>
      <c r="VDU2" s="139"/>
      <c r="VDW2" s="140"/>
      <c r="VDX2" s="64"/>
      <c r="VDY2" s="64"/>
      <c r="VDZ2" s="64"/>
      <c r="VEA2" s="141"/>
      <c r="VEB2" s="141"/>
      <c r="VEC2" s="142"/>
      <c r="VED2" s="142"/>
      <c r="VEE2" s="142"/>
      <c r="VEF2" s="143"/>
      <c r="VEH2" s="144"/>
      <c r="VEI2" s="131"/>
      <c r="VEN2" s="132"/>
      <c r="VEO2" s="133"/>
      <c r="VEP2" s="134"/>
      <c r="VEQ2" s="135"/>
      <c r="VER2" s="136"/>
      <c r="VEV2" s="137"/>
      <c r="VEW2" s="138"/>
      <c r="VEX2" s="138"/>
      <c r="VFG2" s="138"/>
      <c r="VFH2" s="138"/>
      <c r="VFJ2" s="139"/>
      <c r="VFL2" s="140"/>
      <c r="VFM2" s="64"/>
      <c r="VFN2" s="64"/>
      <c r="VFO2" s="64"/>
      <c r="VFP2" s="141"/>
      <c r="VFQ2" s="141"/>
      <c r="VFR2" s="142"/>
      <c r="VFS2" s="142"/>
      <c r="VFT2" s="142"/>
      <c r="VFU2" s="143"/>
      <c r="VFW2" s="144"/>
      <c r="VFX2" s="131"/>
      <c r="VGC2" s="132"/>
      <c r="VGD2" s="133"/>
      <c r="VGE2" s="134"/>
      <c r="VGF2" s="135"/>
      <c r="VGG2" s="136"/>
      <c r="VGK2" s="137"/>
      <c r="VGL2" s="138"/>
      <c r="VGM2" s="138"/>
      <c r="VGV2" s="138"/>
      <c r="VGW2" s="138"/>
      <c r="VGY2" s="139"/>
      <c r="VHA2" s="140"/>
      <c r="VHB2" s="64"/>
      <c r="VHC2" s="64"/>
      <c r="VHD2" s="64"/>
      <c r="VHE2" s="141"/>
      <c r="VHF2" s="141"/>
      <c r="VHG2" s="142"/>
      <c r="VHH2" s="142"/>
      <c r="VHI2" s="142"/>
      <c r="VHJ2" s="143"/>
      <c r="VHL2" s="144"/>
      <c r="VHM2" s="131"/>
      <c r="VHR2" s="132"/>
      <c r="VHS2" s="133"/>
      <c r="VHT2" s="134"/>
      <c r="VHU2" s="135"/>
      <c r="VHV2" s="136"/>
      <c r="VHZ2" s="137"/>
      <c r="VIA2" s="138"/>
      <c r="VIB2" s="138"/>
      <c r="VIK2" s="138"/>
      <c r="VIL2" s="138"/>
      <c r="VIN2" s="139"/>
      <c r="VIP2" s="140"/>
      <c r="VIQ2" s="64"/>
      <c r="VIR2" s="64"/>
      <c r="VIS2" s="64"/>
      <c r="VIT2" s="141"/>
      <c r="VIU2" s="141"/>
      <c r="VIV2" s="142"/>
      <c r="VIW2" s="142"/>
      <c r="VIX2" s="142"/>
      <c r="VIY2" s="143"/>
      <c r="VJA2" s="144"/>
      <c r="VJB2" s="131"/>
      <c r="VJG2" s="132"/>
      <c r="VJH2" s="133"/>
      <c r="VJI2" s="134"/>
      <c r="VJJ2" s="135"/>
      <c r="VJK2" s="136"/>
      <c r="VJO2" s="137"/>
      <c r="VJP2" s="138"/>
      <c r="VJQ2" s="138"/>
      <c r="VJZ2" s="138"/>
      <c r="VKA2" s="138"/>
      <c r="VKC2" s="139"/>
      <c r="VKE2" s="140"/>
      <c r="VKF2" s="64"/>
      <c r="VKG2" s="64"/>
      <c r="VKH2" s="64"/>
      <c r="VKI2" s="141"/>
      <c r="VKJ2" s="141"/>
      <c r="VKK2" s="142"/>
      <c r="VKL2" s="142"/>
      <c r="VKM2" s="142"/>
      <c r="VKN2" s="143"/>
      <c r="VKP2" s="144"/>
      <c r="VKQ2" s="131"/>
      <c r="VKV2" s="132"/>
      <c r="VKW2" s="133"/>
      <c r="VKX2" s="134"/>
      <c r="VKY2" s="135"/>
      <c r="VKZ2" s="136"/>
      <c r="VLD2" s="137"/>
      <c r="VLE2" s="138"/>
      <c r="VLF2" s="138"/>
      <c r="VLO2" s="138"/>
      <c r="VLP2" s="138"/>
      <c r="VLR2" s="139"/>
      <c r="VLT2" s="140"/>
      <c r="VLU2" s="64"/>
      <c r="VLV2" s="64"/>
      <c r="VLW2" s="64"/>
      <c r="VLX2" s="141"/>
      <c r="VLY2" s="141"/>
      <c r="VLZ2" s="142"/>
      <c r="VMA2" s="142"/>
      <c r="VMB2" s="142"/>
      <c r="VMC2" s="143"/>
      <c r="VME2" s="144"/>
      <c r="VMF2" s="131"/>
      <c r="VMK2" s="132"/>
      <c r="VML2" s="133"/>
      <c r="VMM2" s="134"/>
      <c r="VMN2" s="135"/>
      <c r="VMO2" s="136"/>
      <c r="VMS2" s="137"/>
      <c r="VMT2" s="138"/>
      <c r="VMU2" s="138"/>
      <c r="VND2" s="138"/>
      <c r="VNE2" s="138"/>
      <c r="VNG2" s="139"/>
      <c r="VNI2" s="140"/>
      <c r="VNJ2" s="64"/>
      <c r="VNK2" s="64"/>
      <c r="VNL2" s="64"/>
      <c r="VNM2" s="141"/>
      <c r="VNN2" s="141"/>
      <c r="VNO2" s="142"/>
      <c r="VNP2" s="142"/>
      <c r="VNQ2" s="142"/>
      <c r="VNR2" s="143"/>
      <c r="VNT2" s="144"/>
      <c r="VNU2" s="131"/>
      <c r="VNZ2" s="132"/>
      <c r="VOA2" s="133"/>
      <c r="VOB2" s="134"/>
      <c r="VOC2" s="135"/>
      <c r="VOD2" s="136"/>
      <c r="VOH2" s="137"/>
      <c r="VOI2" s="138"/>
      <c r="VOJ2" s="138"/>
      <c r="VOS2" s="138"/>
      <c r="VOT2" s="138"/>
      <c r="VOV2" s="139"/>
      <c r="VOX2" s="140"/>
      <c r="VOY2" s="64"/>
      <c r="VOZ2" s="64"/>
      <c r="VPA2" s="64"/>
      <c r="VPB2" s="141"/>
      <c r="VPC2" s="141"/>
      <c r="VPD2" s="142"/>
      <c r="VPE2" s="142"/>
      <c r="VPF2" s="142"/>
      <c r="VPG2" s="143"/>
      <c r="VPI2" s="144"/>
      <c r="VPJ2" s="131"/>
      <c r="VPO2" s="132"/>
      <c r="VPP2" s="133"/>
      <c r="VPQ2" s="134"/>
      <c r="VPR2" s="135"/>
      <c r="VPS2" s="136"/>
      <c r="VPW2" s="137"/>
      <c r="VPX2" s="138"/>
      <c r="VPY2" s="138"/>
      <c r="VQH2" s="138"/>
      <c r="VQI2" s="138"/>
      <c r="VQK2" s="139"/>
      <c r="VQM2" s="140"/>
      <c r="VQN2" s="64"/>
      <c r="VQO2" s="64"/>
      <c r="VQP2" s="64"/>
      <c r="VQQ2" s="141"/>
      <c r="VQR2" s="141"/>
      <c r="VQS2" s="142"/>
      <c r="VQT2" s="142"/>
      <c r="VQU2" s="142"/>
      <c r="VQV2" s="143"/>
      <c r="VQX2" s="144"/>
      <c r="VQY2" s="131"/>
      <c r="VRD2" s="132"/>
      <c r="VRE2" s="133"/>
      <c r="VRF2" s="134"/>
      <c r="VRG2" s="135"/>
      <c r="VRH2" s="136"/>
      <c r="VRL2" s="137"/>
      <c r="VRM2" s="138"/>
      <c r="VRN2" s="138"/>
      <c r="VRW2" s="138"/>
      <c r="VRX2" s="138"/>
      <c r="VRZ2" s="139"/>
      <c r="VSB2" s="140"/>
      <c r="VSC2" s="64"/>
      <c r="VSD2" s="64"/>
      <c r="VSE2" s="64"/>
      <c r="VSF2" s="141"/>
      <c r="VSG2" s="141"/>
      <c r="VSH2" s="142"/>
      <c r="VSI2" s="142"/>
      <c r="VSJ2" s="142"/>
      <c r="VSK2" s="143"/>
      <c r="VSM2" s="144"/>
      <c r="VSN2" s="131"/>
      <c r="VSS2" s="132"/>
      <c r="VST2" s="133"/>
      <c r="VSU2" s="134"/>
      <c r="VSV2" s="135"/>
      <c r="VSW2" s="136"/>
      <c r="VTA2" s="137"/>
      <c r="VTB2" s="138"/>
      <c r="VTC2" s="138"/>
      <c r="VTL2" s="138"/>
      <c r="VTM2" s="138"/>
      <c r="VTO2" s="139"/>
      <c r="VTQ2" s="140"/>
      <c r="VTR2" s="64"/>
      <c r="VTS2" s="64"/>
      <c r="VTT2" s="64"/>
      <c r="VTU2" s="141"/>
      <c r="VTV2" s="141"/>
      <c r="VTW2" s="142"/>
      <c r="VTX2" s="142"/>
      <c r="VTY2" s="142"/>
      <c r="VTZ2" s="143"/>
      <c r="VUB2" s="144"/>
      <c r="VUC2" s="131"/>
      <c r="VUH2" s="132"/>
      <c r="VUI2" s="133"/>
      <c r="VUJ2" s="134"/>
      <c r="VUK2" s="135"/>
      <c r="VUL2" s="136"/>
      <c r="VUP2" s="137"/>
      <c r="VUQ2" s="138"/>
      <c r="VUR2" s="138"/>
      <c r="VVA2" s="138"/>
      <c r="VVB2" s="138"/>
      <c r="VVD2" s="139"/>
      <c r="VVF2" s="140"/>
      <c r="VVG2" s="64"/>
      <c r="VVH2" s="64"/>
      <c r="VVI2" s="64"/>
      <c r="VVJ2" s="141"/>
      <c r="VVK2" s="141"/>
      <c r="VVL2" s="142"/>
      <c r="VVM2" s="142"/>
      <c r="VVN2" s="142"/>
      <c r="VVO2" s="143"/>
      <c r="VVQ2" s="144"/>
      <c r="VVR2" s="131"/>
      <c r="VVW2" s="132"/>
      <c r="VVX2" s="133"/>
      <c r="VVY2" s="134"/>
      <c r="VVZ2" s="135"/>
      <c r="VWA2" s="136"/>
      <c r="VWE2" s="137"/>
      <c r="VWF2" s="138"/>
      <c r="VWG2" s="138"/>
      <c r="VWP2" s="138"/>
      <c r="VWQ2" s="138"/>
      <c r="VWS2" s="139"/>
      <c r="VWU2" s="140"/>
      <c r="VWV2" s="64"/>
      <c r="VWW2" s="64"/>
      <c r="VWX2" s="64"/>
      <c r="VWY2" s="141"/>
      <c r="VWZ2" s="141"/>
      <c r="VXA2" s="142"/>
      <c r="VXB2" s="142"/>
      <c r="VXC2" s="142"/>
      <c r="VXD2" s="143"/>
      <c r="VXF2" s="144"/>
      <c r="VXG2" s="131"/>
      <c r="VXL2" s="132"/>
      <c r="VXM2" s="133"/>
      <c r="VXN2" s="134"/>
      <c r="VXO2" s="135"/>
      <c r="VXP2" s="136"/>
      <c r="VXT2" s="137"/>
      <c r="VXU2" s="138"/>
      <c r="VXV2" s="138"/>
      <c r="VYE2" s="138"/>
      <c r="VYF2" s="138"/>
      <c r="VYH2" s="139"/>
      <c r="VYJ2" s="140"/>
      <c r="VYK2" s="64"/>
      <c r="VYL2" s="64"/>
      <c r="VYM2" s="64"/>
      <c r="VYN2" s="141"/>
      <c r="VYO2" s="141"/>
      <c r="VYP2" s="142"/>
      <c r="VYQ2" s="142"/>
      <c r="VYR2" s="142"/>
      <c r="VYS2" s="143"/>
      <c r="VYU2" s="144"/>
      <c r="VYV2" s="131"/>
      <c r="VZA2" s="132"/>
      <c r="VZB2" s="133"/>
      <c r="VZC2" s="134"/>
      <c r="VZD2" s="135"/>
      <c r="VZE2" s="136"/>
      <c r="VZI2" s="137"/>
      <c r="VZJ2" s="138"/>
      <c r="VZK2" s="138"/>
      <c r="VZT2" s="138"/>
      <c r="VZU2" s="138"/>
      <c r="VZW2" s="139"/>
      <c r="VZY2" s="140"/>
      <c r="VZZ2" s="64"/>
      <c r="WAA2" s="64"/>
      <c r="WAB2" s="64"/>
      <c r="WAC2" s="141"/>
      <c r="WAD2" s="141"/>
      <c r="WAE2" s="142"/>
      <c r="WAF2" s="142"/>
      <c r="WAG2" s="142"/>
      <c r="WAH2" s="143"/>
      <c r="WAJ2" s="144"/>
      <c r="WAK2" s="131"/>
      <c r="WAP2" s="132"/>
      <c r="WAQ2" s="133"/>
      <c r="WAR2" s="134"/>
      <c r="WAS2" s="135"/>
      <c r="WAT2" s="136"/>
      <c r="WAX2" s="137"/>
      <c r="WAY2" s="138"/>
      <c r="WAZ2" s="138"/>
      <c r="WBI2" s="138"/>
      <c r="WBJ2" s="138"/>
      <c r="WBL2" s="139"/>
      <c r="WBN2" s="140"/>
      <c r="WBO2" s="64"/>
      <c r="WBP2" s="64"/>
      <c r="WBQ2" s="64"/>
      <c r="WBR2" s="141"/>
      <c r="WBS2" s="141"/>
      <c r="WBT2" s="142"/>
      <c r="WBU2" s="142"/>
      <c r="WBV2" s="142"/>
      <c r="WBW2" s="143"/>
      <c r="WBY2" s="144"/>
      <c r="WBZ2" s="131"/>
      <c r="WCE2" s="132"/>
      <c r="WCF2" s="133"/>
      <c r="WCG2" s="134"/>
      <c r="WCH2" s="135"/>
      <c r="WCI2" s="136"/>
      <c r="WCM2" s="137"/>
      <c r="WCN2" s="138"/>
      <c r="WCO2" s="138"/>
      <c r="WCX2" s="138"/>
      <c r="WCY2" s="138"/>
      <c r="WDA2" s="139"/>
      <c r="WDC2" s="140"/>
      <c r="WDD2" s="64"/>
      <c r="WDE2" s="64"/>
      <c r="WDF2" s="64"/>
      <c r="WDG2" s="141"/>
      <c r="WDH2" s="141"/>
      <c r="WDI2" s="142"/>
      <c r="WDJ2" s="142"/>
      <c r="WDK2" s="142"/>
      <c r="WDL2" s="143"/>
      <c r="WDN2" s="144"/>
      <c r="WDO2" s="131"/>
      <c r="WDT2" s="132"/>
      <c r="WDU2" s="133"/>
      <c r="WDV2" s="134"/>
      <c r="WDW2" s="135"/>
      <c r="WDX2" s="136"/>
      <c r="WEB2" s="137"/>
      <c r="WEC2" s="138"/>
      <c r="WED2" s="138"/>
      <c r="WEM2" s="138"/>
      <c r="WEN2" s="138"/>
      <c r="WEP2" s="139"/>
      <c r="WER2" s="140"/>
      <c r="WES2" s="64"/>
      <c r="WET2" s="64"/>
      <c r="WEU2" s="64"/>
      <c r="WEV2" s="141"/>
      <c r="WEW2" s="141"/>
      <c r="WEX2" s="142"/>
      <c r="WEY2" s="142"/>
      <c r="WEZ2" s="142"/>
      <c r="WFA2" s="143"/>
      <c r="WFC2" s="144"/>
      <c r="WFD2" s="131"/>
      <c r="WFI2" s="132"/>
      <c r="WFJ2" s="133"/>
      <c r="WFK2" s="134"/>
      <c r="WFL2" s="135"/>
      <c r="WFM2" s="136"/>
      <c r="WFQ2" s="137"/>
      <c r="WFR2" s="138"/>
      <c r="WFS2" s="138"/>
      <c r="WGB2" s="138"/>
      <c r="WGC2" s="138"/>
      <c r="WGE2" s="139"/>
      <c r="WGG2" s="140"/>
      <c r="WGH2" s="64"/>
      <c r="WGI2" s="64"/>
      <c r="WGJ2" s="64"/>
      <c r="WGK2" s="141"/>
      <c r="WGL2" s="141"/>
      <c r="WGM2" s="142"/>
      <c r="WGN2" s="142"/>
      <c r="WGO2" s="142"/>
      <c r="WGP2" s="143"/>
      <c r="WGR2" s="144"/>
      <c r="WGS2" s="131"/>
      <c r="WGX2" s="132"/>
      <c r="WGY2" s="133"/>
      <c r="WGZ2" s="134"/>
      <c r="WHA2" s="135"/>
      <c r="WHB2" s="136"/>
      <c r="WHF2" s="137"/>
      <c r="WHG2" s="138"/>
      <c r="WHH2" s="138"/>
      <c r="WHQ2" s="138"/>
      <c r="WHR2" s="138"/>
      <c r="WHT2" s="139"/>
      <c r="WHV2" s="140"/>
      <c r="WHW2" s="64"/>
      <c r="WHX2" s="64"/>
      <c r="WHY2" s="64"/>
      <c r="WHZ2" s="141"/>
      <c r="WIA2" s="141"/>
      <c r="WIB2" s="142"/>
      <c r="WIC2" s="142"/>
      <c r="WID2" s="142"/>
      <c r="WIE2" s="143"/>
      <c r="WIG2" s="144"/>
      <c r="WIH2" s="131"/>
      <c r="WIM2" s="132"/>
      <c r="WIN2" s="133"/>
      <c r="WIO2" s="134"/>
      <c r="WIP2" s="135"/>
      <c r="WIQ2" s="136"/>
      <c r="WIU2" s="137"/>
      <c r="WIV2" s="138"/>
      <c r="WIW2" s="138"/>
      <c r="WJF2" s="138"/>
      <c r="WJG2" s="138"/>
      <c r="WJI2" s="139"/>
      <c r="WJK2" s="140"/>
      <c r="WJL2" s="64"/>
      <c r="WJM2" s="64"/>
      <c r="WJN2" s="64"/>
      <c r="WJO2" s="141"/>
      <c r="WJP2" s="141"/>
      <c r="WJQ2" s="142"/>
      <c r="WJR2" s="142"/>
      <c r="WJS2" s="142"/>
      <c r="WJT2" s="143"/>
      <c r="WJV2" s="144"/>
      <c r="WJW2" s="131"/>
      <c r="WKB2" s="132"/>
      <c r="WKC2" s="133"/>
      <c r="WKD2" s="134"/>
      <c r="WKE2" s="135"/>
      <c r="WKF2" s="136"/>
      <c r="WKJ2" s="137"/>
      <c r="WKK2" s="138"/>
      <c r="WKL2" s="138"/>
      <c r="WKU2" s="138"/>
      <c r="WKV2" s="138"/>
      <c r="WKX2" s="139"/>
      <c r="WKZ2" s="140"/>
      <c r="WLA2" s="64"/>
      <c r="WLB2" s="64"/>
      <c r="WLC2" s="64"/>
      <c r="WLD2" s="141"/>
      <c r="WLE2" s="141"/>
      <c r="WLF2" s="142"/>
      <c r="WLG2" s="142"/>
      <c r="WLH2" s="142"/>
      <c r="WLI2" s="143"/>
      <c r="WLK2" s="144"/>
      <c r="WLL2" s="131"/>
      <c r="WLQ2" s="132"/>
      <c r="WLR2" s="133"/>
      <c r="WLS2" s="134"/>
      <c r="WLT2" s="135"/>
      <c r="WLU2" s="136"/>
      <c r="WLY2" s="137"/>
      <c r="WLZ2" s="138"/>
      <c r="WMA2" s="138"/>
      <c r="WMJ2" s="138"/>
      <c r="WMK2" s="138"/>
      <c r="WMM2" s="139"/>
      <c r="WMO2" s="140"/>
      <c r="WMP2" s="64"/>
      <c r="WMQ2" s="64"/>
      <c r="WMR2" s="64"/>
      <c r="WMS2" s="141"/>
      <c r="WMT2" s="141"/>
      <c r="WMU2" s="142"/>
      <c r="WMV2" s="142"/>
      <c r="WMW2" s="142"/>
      <c r="WMX2" s="143"/>
      <c r="WMZ2" s="144"/>
      <c r="WNA2" s="131"/>
      <c r="WNF2" s="132"/>
      <c r="WNG2" s="133"/>
      <c r="WNH2" s="134"/>
      <c r="WNI2" s="135"/>
      <c r="WNJ2" s="136"/>
      <c r="WNN2" s="137"/>
      <c r="WNO2" s="138"/>
      <c r="WNP2" s="138"/>
      <c r="WNY2" s="138"/>
      <c r="WNZ2" s="138"/>
      <c r="WOB2" s="139"/>
      <c r="WOD2" s="140"/>
      <c r="WOE2" s="64"/>
      <c r="WOF2" s="64"/>
      <c r="WOG2" s="64"/>
      <c r="WOH2" s="141"/>
      <c r="WOI2" s="141"/>
      <c r="WOJ2" s="142"/>
      <c r="WOK2" s="142"/>
      <c r="WOL2" s="142"/>
      <c r="WOM2" s="143"/>
      <c r="WOO2" s="144"/>
      <c r="WOP2" s="131"/>
      <c r="WOU2" s="132"/>
      <c r="WOV2" s="133"/>
      <c r="WOW2" s="134"/>
      <c r="WOX2" s="135"/>
      <c r="WOY2" s="136"/>
      <c r="WPC2" s="137"/>
      <c r="WPD2" s="138"/>
      <c r="WPE2" s="138"/>
      <c r="WPN2" s="138"/>
      <c r="WPO2" s="138"/>
      <c r="WPQ2" s="139"/>
      <c r="WPS2" s="140"/>
      <c r="WPT2" s="64"/>
      <c r="WPU2" s="64"/>
      <c r="WPV2" s="64"/>
      <c r="WPW2" s="141"/>
      <c r="WPX2" s="141"/>
      <c r="WPY2" s="142"/>
      <c r="WPZ2" s="142"/>
      <c r="WQA2" s="142"/>
      <c r="WQB2" s="143"/>
      <c r="WQD2" s="144"/>
      <c r="WQE2" s="131"/>
      <c r="WQJ2" s="132"/>
      <c r="WQK2" s="133"/>
      <c r="WQL2" s="134"/>
      <c r="WQM2" s="135"/>
      <c r="WQN2" s="136"/>
      <c r="WQR2" s="137"/>
      <c r="WQS2" s="138"/>
      <c r="WQT2" s="138"/>
      <c r="WRC2" s="138"/>
      <c r="WRD2" s="138"/>
      <c r="WRF2" s="139"/>
      <c r="WRH2" s="140"/>
      <c r="WRI2" s="64"/>
      <c r="WRJ2" s="64"/>
      <c r="WRK2" s="64"/>
      <c r="WRL2" s="141"/>
      <c r="WRM2" s="141"/>
      <c r="WRN2" s="142"/>
      <c r="WRO2" s="142"/>
      <c r="WRP2" s="142"/>
      <c r="WRQ2" s="143"/>
      <c r="WRS2" s="144"/>
      <c r="WRT2" s="131"/>
      <c r="WRY2" s="132"/>
      <c r="WRZ2" s="133"/>
      <c r="WSA2" s="134"/>
      <c r="WSB2" s="135"/>
      <c r="WSC2" s="136"/>
      <c r="WSG2" s="137"/>
      <c r="WSH2" s="138"/>
      <c r="WSI2" s="138"/>
      <c r="WSR2" s="138"/>
      <c r="WSS2" s="138"/>
      <c r="WSU2" s="139"/>
      <c r="WSW2" s="140"/>
      <c r="WSX2" s="64"/>
      <c r="WSY2" s="64"/>
      <c r="WSZ2" s="64"/>
      <c r="WTA2" s="141"/>
      <c r="WTB2" s="141"/>
      <c r="WTC2" s="142"/>
      <c r="WTD2" s="142"/>
      <c r="WTE2" s="142"/>
      <c r="WTF2" s="143"/>
      <c r="WTH2" s="144"/>
      <c r="WTI2" s="131"/>
      <c r="WTN2" s="132"/>
      <c r="WTO2" s="133"/>
      <c r="WTP2" s="134"/>
      <c r="WTQ2" s="135"/>
      <c r="WTR2" s="136"/>
      <c r="WTV2" s="137"/>
      <c r="WTW2" s="138"/>
      <c r="WTX2" s="138"/>
      <c r="WUG2" s="138"/>
      <c r="WUH2" s="138"/>
      <c r="WUJ2" s="139"/>
      <c r="WUL2" s="140"/>
      <c r="WUM2" s="64"/>
      <c r="WUN2" s="64"/>
      <c r="WUO2" s="64"/>
      <c r="WUP2" s="141"/>
      <c r="WUQ2" s="141"/>
      <c r="WUR2" s="142"/>
      <c r="WUS2" s="142"/>
      <c r="WUT2" s="142"/>
      <c r="WUU2" s="143"/>
      <c r="WUW2" s="144"/>
      <c r="WUX2" s="131"/>
      <c r="WVC2" s="132"/>
      <c r="WVD2" s="133"/>
      <c r="WVE2" s="134"/>
      <c r="WVF2" s="135"/>
      <c r="WVG2" s="136"/>
      <c r="WVK2" s="137"/>
      <c r="WVL2" s="138"/>
      <c r="WVM2" s="138"/>
      <c r="WVV2" s="138"/>
      <c r="WVW2" s="138"/>
      <c r="WVY2" s="139"/>
      <c r="WWA2" s="140"/>
      <c r="WWB2" s="64"/>
      <c r="WWC2" s="64"/>
      <c r="WWD2" s="64"/>
      <c r="WWE2" s="141"/>
      <c r="WWF2" s="141"/>
      <c r="WWG2" s="142"/>
      <c r="WWH2" s="142"/>
      <c r="WWI2" s="142"/>
      <c r="WWJ2" s="143"/>
      <c r="WWL2" s="144"/>
      <c r="WWM2" s="131"/>
      <c r="WWR2" s="132"/>
      <c r="WWS2" s="133"/>
      <c r="WWT2" s="134"/>
      <c r="WWU2" s="135"/>
      <c r="WWV2" s="136"/>
      <c r="WWZ2" s="137"/>
      <c r="WXA2" s="138"/>
      <c r="WXB2" s="138"/>
      <c r="WXK2" s="138"/>
      <c r="WXL2" s="138"/>
      <c r="WXN2" s="139"/>
      <c r="WXP2" s="140"/>
      <c r="WXQ2" s="64"/>
      <c r="WXR2" s="64"/>
      <c r="WXS2" s="64"/>
      <c r="WXT2" s="141"/>
      <c r="WXU2" s="141"/>
      <c r="WXV2" s="142"/>
      <c r="WXW2" s="142"/>
      <c r="WXX2" s="142"/>
      <c r="WXY2" s="143"/>
      <c r="WYA2" s="144"/>
      <c r="WYB2" s="131"/>
      <c r="WYG2" s="132"/>
      <c r="WYH2" s="133"/>
      <c r="WYI2" s="134"/>
      <c r="WYJ2" s="135"/>
      <c r="WYK2" s="136"/>
      <c r="WYO2" s="137"/>
      <c r="WYP2" s="138"/>
      <c r="WYQ2" s="138"/>
      <c r="WYZ2" s="138"/>
      <c r="WZA2" s="138"/>
      <c r="WZC2" s="139"/>
      <c r="WZE2" s="140"/>
      <c r="WZF2" s="64"/>
      <c r="WZG2" s="64"/>
      <c r="WZH2" s="64"/>
      <c r="WZI2" s="141"/>
      <c r="WZJ2" s="141"/>
      <c r="WZK2" s="142"/>
      <c r="WZL2" s="142"/>
      <c r="WZM2" s="142"/>
      <c r="WZN2" s="143"/>
      <c r="WZP2" s="144"/>
      <c r="WZQ2" s="131"/>
      <c r="WZV2" s="132"/>
      <c r="WZW2" s="133"/>
      <c r="WZX2" s="134"/>
      <c r="WZY2" s="135"/>
      <c r="WZZ2" s="136"/>
      <c r="XAD2" s="137"/>
      <c r="XAE2" s="138"/>
      <c r="XAF2" s="138"/>
      <c r="XAO2" s="138"/>
      <c r="XAP2" s="138"/>
      <c r="XAR2" s="139"/>
      <c r="XAT2" s="140"/>
      <c r="XAU2" s="64"/>
      <c r="XAV2" s="64"/>
      <c r="XAW2" s="64"/>
      <c r="XAX2" s="141"/>
      <c r="XAY2" s="141"/>
      <c r="XAZ2" s="142"/>
      <c r="XBA2" s="142"/>
      <c r="XBB2" s="142"/>
      <c r="XBC2" s="143"/>
      <c r="XBE2" s="144"/>
      <c r="XBF2" s="131"/>
      <c r="XBK2" s="132"/>
      <c r="XBL2" s="133"/>
      <c r="XBM2" s="134"/>
      <c r="XBN2" s="135"/>
      <c r="XBO2" s="136"/>
      <c r="XBS2" s="137"/>
      <c r="XBT2" s="138"/>
      <c r="XBU2" s="138"/>
      <c r="XCD2" s="138"/>
      <c r="XCE2" s="138"/>
      <c r="XCG2" s="139"/>
      <c r="XCI2" s="140"/>
      <c r="XCJ2" s="64"/>
      <c r="XCK2" s="64"/>
      <c r="XCL2" s="64"/>
      <c r="XCM2" s="141"/>
      <c r="XCN2" s="141"/>
      <c r="XCO2" s="142"/>
      <c r="XCP2" s="142"/>
      <c r="XCQ2" s="142"/>
      <c r="XCR2" s="143"/>
      <c r="XCT2" s="144"/>
      <c r="XCU2" s="131"/>
      <c r="XCZ2" s="132"/>
      <c r="XDA2" s="133"/>
      <c r="XDB2" s="134"/>
      <c r="XDC2" s="135"/>
      <c r="XDD2" s="136"/>
      <c r="XDH2" s="137"/>
      <c r="XDI2" s="138"/>
      <c r="XDJ2" s="138"/>
      <c r="XDS2" s="138"/>
      <c r="XDT2" s="138"/>
      <c r="XDV2" s="139"/>
      <c r="XDX2" s="140"/>
      <c r="XDY2" s="64"/>
      <c r="XDZ2" s="64"/>
      <c r="XEA2" s="64"/>
      <c r="XEB2" s="141"/>
      <c r="XEC2" s="141"/>
      <c r="XED2" s="142"/>
      <c r="XEE2" s="142"/>
      <c r="XEF2" s="142"/>
      <c r="XEG2" s="143"/>
      <c r="XEI2" s="144"/>
      <c r="XEJ2" s="131"/>
      <c r="XEO2" s="132"/>
      <c r="XEP2" s="133"/>
      <c r="XEQ2" s="134"/>
      <c r="XER2" s="135"/>
      <c r="XES2" s="136"/>
      <c r="XEW2" s="137"/>
      <c r="XEX2" s="138"/>
      <c r="XEY2" s="138"/>
    </row>
    <row r="3" spans="1:8191 8193:9216 9218:10239 10241:11264 11266:13304 13313:14329 14338:15354 15363:16379" s="63" customFormat="1" x14ac:dyDescent="0.25">
      <c r="A3" s="137" t="s">
        <v>95</v>
      </c>
      <c r="B3" s="131"/>
      <c r="C3" s="63" t="str">
        <f t="shared" ref="C3:C5" si="0">IF(ISBLANK($A3),"",(TEXT(ROW(C3)-1,"2016CT000")))</f>
        <v>2016CT002</v>
      </c>
      <c r="D3" s="63" t="s">
        <v>123</v>
      </c>
      <c r="E3" s="63" t="s">
        <v>123</v>
      </c>
      <c r="F3" s="63" t="s">
        <v>123</v>
      </c>
      <c r="G3" s="63" t="s">
        <v>123</v>
      </c>
      <c r="H3" s="133" t="str">
        <f>IF(OR(AND(Table2[[#This Row],[TERMS]]="DES",Table2[[#This Row],[TERMS2]]="DES"),AND(Table2[[#This Row],[TERMS]]="CIF",Table2[[#This Row],[TERMS2]]="DES"),AND(Table2[[#This Row],[TERMS]]="FOB",Table2[[#This Row],[TERMS2]]="FOB")),"N/A","N/A")</f>
        <v>N/A</v>
      </c>
      <c r="I3" s="63" t="s">
        <v>123</v>
      </c>
      <c r="J3" s="63" t="s">
        <v>123</v>
      </c>
      <c r="K3" s="63" t="s">
        <v>123</v>
      </c>
      <c r="L3" s="63" t="s">
        <v>123</v>
      </c>
      <c r="M3" s="63" t="s">
        <v>123</v>
      </c>
      <c r="N3" s="63" t="s">
        <v>123</v>
      </c>
      <c r="O3" s="63" t="s">
        <v>123</v>
      </c>
      <c r="P3" s="63" t="s">
        <v>123</v>
      </c>
      <c r="Q3" s="63" t="s">
        <v>123</v>
      </c>
      <c r="R3" s="63" t="s">
        <v>123</v>
      </c>
      <c r="S3" s="63" t="s">
        <v>123</v>
      </c>
      <c r="T3" s="63" t="s">
        <v>123</v>
      </c>
      <c r="U3" s="63" t="s">
        <v>123</v>
      </c>
      <c r="V3" s="63" t="s">
        <v>123</v>
      </c>
      <c r="W3" s="63" t="s">
        <v>123</v>
      </c>
      <c r="X3" s="63" t="s">
        <v>123</v>
      </c>
      <c r="Y3" s="63" t="s">
        <v>123</v>
      </c>
      <c r="Z3" s="63" t="s">
        <v>123</v>
      </c>
      <c r="AA3" s="63" t="s">
        <v>123</v>
      </c>
      <c r="AB3" s="63" t="s">
        <v>123</v>
      </c>
      <c r="AC3" s="63" t="s">
        <v>123</v>
      </c>
      <c r="AD3" s="63" t="s">
        <v>123</v>
      </c>
      <c r="AE3" s="63" t="s">
        <v>123</v>
      </c>
      <c r="AF3" s="63" t="s">
        <v>123</v>
      </c>
      <c r="AG3" s="63" t="s">
        <v>123</v>
      </c>
      <c r="AH3" s="63" t="s">
        <v>123</v>
      </c>
      <c r="AI3" s="63" t="s">
        <v>123</v>
      </c>
      <c r="AJ3" s="63" t="s">
        <v>123</v>
      </c>
      <c r="AK3" s="145">
        <v>1</v>
      </c>
      <c r="AL3" s="145">
        <v>1</v>
      </c>
      <c r="AM3" s="145">
        <v>1</v>
      </c>
      <c r="AN3" s="145">
        <v>1</v>
      </c>
      <c r="AO3" s="145">
        <v>1</v>
      </c>
      <c r="AP3" s="145">
        <v>1</v>
      </c>
      <c r="AQ3" s="143">
        <f>IFERROR(IF(Table2[[#This Row],[OT_NET_QTY_BBLS]]="N/A","N/A",(AO3-AM3)/AM3),"N/A")</f>
        <v>0</v>
      </c>
      <c r="AS3" s="144"/>
      <c r="AT3" s="131"/>
      <c r="AY3" s="132"/>
      <c r="AZ3" s="133"/>
      <c r="BA3" s="134"/>
      <c r="BB3" s="135"/>
      <c r="BC3" s="136"/>
      <c r="BG3" s="137"/>
      <c r="BH3" s="138"/>
      <c r="BI3" s="138"/>
      <c r="BR3" s="138"/>
      <c r="BS3" s="138"/>
      <c r="BU3" s="139"/>
      <c r="BW3" s="140"/>
      <c r="BX3" s="64"/>
      <c r="BY3" s="64"/>
      <c r="BZ3" s="64"/>
      <c r="CA3" s="141"/>
      <c r="CB3" s="141"/>
      <c r="CC3" s="142"/>
      <c r="CD3" s="142"/>
      <c r="CE3" s="142"/>
      <c r="CF3" s="143"/>
      <c r="CH3" s="144"/>
      <c r="CI3" s="131"/>
      <c r="CN3" s="132"/>
      <c r="CO3" s="133"/>
      <c r="CP3" s="134"/>
      <c r="CQ3" s="135"/>
      <c r="CR3" s="136"/>
      <c r="CV3" s="137"/>
      <c r="CW3" s="138"/>
      <c r="CX3" s="138"/>
      <c r="DG3" s="138"/>
      <c r="DH3" s="138"/>
      <c r="DJ3" s="139"/>
      <c r="DL3" s="140"/>
      <c r="DM3" s="64"/>
      <c r="DN3" s="64"/>
      <c r="DO3" s="64"/>
      <c r="DP3" s="141"/>
      <c r="DQ3" s="141"/>
      <c r="DR3" s="142"/>
      <c r="DS3" s="142"/>
      <c r="DT3" s="142"/>
      <c r="DU3" s="143"/>
      <c r="DW3" s="144"/>
      <c r="DX3" s="131"/>
      <c r="EC3" s="132"/>
      <c r="ED3" s="133"/>
      <c r="EE3" s="134"/>
      <c r="EF3" s="135"/>
      <c r="EG3" s="136"/>
      <c r="EK3" s="137"/>
      <c r="EL3" s="138"/>
      <c r="EM3" s="138"/>
      <c r="EV3" s="138"/>
      <c r="EW3" s="138"/>
      <c r="EY3" s="139"/>
      <c r="FA3" s="140"/>
      <c r="FB3" s="64"/>
      <c r="FC3" s="64"/>
      <c r="FD3" s="64"/>
      <c r="FE3" s="141"/>
      <c r="FF3" s="141"/>
      <c r="FG3" s="142"/>
      <c r="FH3" s="142"/>
      <c r="FI3" s="142"/>
      <c r="FJ3" s="143"/>
      <c r="FL3" s="144"/>
      <c r="FM3" s="131"/>
      <c r="FR3" s="132"/>
      <c r="FS3" s="133"/>
      <c r="FT3" s="134"/>
      <c r="FU3" s="135"/>
      <c r="FV3" s="136"/>
      <c r="FZ3" s="137"/>
      <c r="GA3" s="138"/>
      <c r="GB3" s="138"/>
      <c r="GK3" s="138"/>
      <c r="GL3" s="138"/>
      <c r="GN3" s="139"/>
      <c r="GP3" s="140"/>
      <c r="GQ3" s="64"/>
      <c r="GR3" s="64"/>
      <c r="GS3" s="64"/>
      <c r="GT3" s="141"/>
      <c r="GU3" s="141"/>
      <c r="GV3" s="142"/>
      <c r="GW3" s="142"/>
      <c r="GX3" s="142"/>
      <c r="GY3" s="143"/>
      <c r="HA3" s="144"/>
      <c r="HB3" s="131"/>
      <c r="HG3" s="132"/>
      <c r="HH3" s="133"/>
      <c r="HI3" s="134"/>
      <c r="HJ3" s="135"/>
      <c r="HK3" s="136"/>
      <c r="HO3" s="137"/>
      <c r="HP3" s="138"/>
      <c r="HQ3" s="138"/>
      <c r="HZ3" s="138"/>
      <c r="IA3" s="138"/>
      <c r="IC3" s="139"/>
      <c r="IE3" s="140"/>
      <c r="IF3" s="64"/>
      <c r="IG3" s="64"/>
      <c r="IH3" s="64"/>
      <c r="II3" s="141"/>
      <c r="IJ3" s="141"/>
      <c r="IK3" s="142"/>
      <c r="IL3" s="142"/>
      <c r="IM3" s="142"/>
      <c r="IN3" s="143"/>
      <c r="IP3" s="144"/>
      <c r="IQ3" s="131"/>
      <c r="IV3" s="132"/>
      <c r="IW3" s="133"/>
      <c r="IX3" s="134"/>
      <c r="IY3" s="135"/>
      <c r="IZ3" s="136"/>
      <c r="JD3" s="137"/>
      <c r="JE3" s="138"/>
      <c r="JF3" s="138"/>
      <c r="JO3" s="138"/>
      <c r="JP3" s="138"/>
      <c r="JR3" s="139"/>
      <c r="JT3" s="140"/>
      <c r="JU3" s="64"/>
      <c r="JV3" s="64"/>
      <c r="JW3" s="64"/>
      <c r="JX3" s="141"/>
      <c r="JY3" s="141"/>
      <c r="JZ3" s="142"/>
      <c r="KA3" s="142"/>
      <c r="KB3" s="142"/>
      <c r="KC3" s="143"/>
      <c r="KE3" s="144"/>
      <c r="KF3" s="131"/>
      <c r="KK3" s="132"/>
      <c r="KL3" s="133"/>
      <c r="KM3" s="134"/>
      <c r="KN3" s="135"/>
      <c r="KO3" s="136"/>
      <c r="KS3" s="137"/>
      <c r="KT3" s="138"/>
      <c r="KU3" s="138"/>
      <c r="LD3" s="138"/>
      <c r="LE3" s="138"/>
      <c r="LG3" s="139"/>
      <c r="LI3" s="140"/>
      <c r="LJ3" s="64"/>
      <c r="LK3" s="64"/>
      <c r="LL3" s="64"/>
      <c r="LM3" s="141"/>
      <c r="LN3" s="141"/>
      <c r="LO3" s="142"/>
      <c r="LP3" s="142"/>
      <c r="LQ3" s="142"/>
      <c r="LR3" s="143"/>
      <c r="LT3" s="144"/>
      <c r="LU3" s="131"/>
      <c r="LZ3" s="132"/>
      <c r="MA3" s="133"/>
      <c r="MB3" s="134"/>
      <c r="MC3" s="135"/>
      <c r="MD3" s="136"/>
      <c r="MH3" s="137"/>
      <c r="MI3" s="138"/>
      <c r="MJ3" s="138"/>
      <c r="MS3" s="138"/>
      <c r="MT3" s="138"/>
      <c r="MV3" s="139"/>
      <c r="MX3" s="140"/>
      <c r="MY3" s="64"/>
      <c r="MZ3" s="64"/>
      <c r="NA3" s="64"/>
      <c r="NB3" s="141"/>
      <c r="NC3" s="141"/>
      <c r="ND3" s="142"/>
      <c r="NE3" s="142"/>
      <c r="NF3" s="142"/>
      <c r="NG3" s="143"/>
      <c r="NI3" s="144"/>
      <c r="NJ3" s="131"/>
      <c r="NO3" s="132"/>
      <c r="NP3" s="133"/>
      <c r="NQ3" s="134"/>
      <c r="NR3" s="135"/>
      <c r="NS3" s="136"/>
      <c r="NW3" s="137"/>
      <c r="NX3" s="138"/>
      <c r="NY3" s="138"/>
      <c r="OH3" s="138"/>
      <c r="OI3" s="138"/>
      <c r="OK3" s="139"/>
      <c r="OM3" s="140"/>
      <c r="ON3" s="64"/>
      <c r="OO3" s="64"/>
      <c r="OP3" s="64"/>
      <c r="OQ3" s="141"/>
      <c r="OR3" s="141"/>
      <c r="OS3" s="142"/>
      <c r="OT3" s="142"/>
      <c r="OU3" s="142"/>
      <c r="OV3" s="143"/>
      <c r="OX3" s="144"/>
      <c r="OY3" s="131"/>
      <c r="PD3" s="132"/>
      <c r="PE3" s="133"/>
      <c r="PF3" s="134"/>
      <c r="PG3" s="135"/>
      <c r="PH3" s="136"/>
      <c r="PL3" s="137"/>
      <c r="PM3" s="138"/>
      <c r="PN3" s="138"/>
      <c r="PW3" s="138"/>
      <c r="PX3" s="138"/>
      <c r="PZ3" s="139"/>
      <c r="QB3" s="140"/>
      <c r="QC3" s="64"/>
      <c r="QD3" s="64"/>
      <c r="QE3" s="64"/>
      <c r="QF3" s="141"/>
      <c r="QG3" s="141"/>
      <c r="QH3" s="142"/>
      <c r="QI3" s="142"/>
      <c r="QJ3" s="142"/>
      <c r="QK3" s="143"/>
      <c r="QM3" s="144"/>
      <c r="QN3" s="131"/>
      <c r="QS3" s="132"/>
      <c r="QT3" s="133"/>
      <c r="QU3" s="134"/>
      <c r="QV3" s="135"/>
      <c r="QW3" s="136"/>
      <c r="RA3" s="137"/>
      <c r="RB3" s="138"/>
      <c r="RC3" s="138"/>
      <c r="RL3" s="138"/>
      <c r="RM3" s="138"/>
      <c r="RO3" s="139"/>
      <c r="RQ3" s="140"/>
      <c r="RR3" s="64"/>
      <c r="RS3" s="64"/>
      <c r="RT3" s="64"/>
      <c r="RU3" s="141"/>
      <c r="RV3" s="141"/>
      <c r="RW3" s="142"/>
      <c r="RX3" s="142"/>
      <c r="RY3" s="142"/>
      <c r="RZ3" s="143"/>
      <c r="SB3" s="144"/>
      <c r="SC3" s="131"/>
      <c r="SH3" s="132"/>
      <c r="SI3" s="133"/>
      <c r="SJ3" s="134"/>
      <c r="SK3" s="135"/>
      <c r="SL3" s="136"/>
      <c r="SP3" s="137"/>
      <c r="SQ3" s="138"/>
      <c r="SR3" s="138"/>
      <c r="TA3" s="138"/>
      <c r="TB3" s="138"/>
      <c r="TD3" s="139"/>
      <c r="TF3" s="140"/>
      <c r="TG3" s="64"/>
      <c r="TH3" s="64"/>
      <c r="TI3" s="64"/>
      <c r="TJ3" s="141"/>
      <c r="TK3" s="141"/>
      <c r="TL3" s="142"/>
      <c r="TM3" s="142"/>
      <c r="TN3" s="142"/>
      <c r="TO3" s="143"/>
      <c r="TQ3" s="144"/>
      <c r="TR3" s="131"/>
      <c r="TW3" s="132"/>
      <c r="TX3" s="133"/>
      <c r="TY3" s="134"/>
      <c r="TZ3" s="135"/>
      <c r="UA3" s="136"/>
      <c r="UE3" s="137"/>
      <c r="UF3" s="138"/>
      <c r="UG3" s="138"/>
      <c r="UP3" s="138"/>
      <c r="UQ3" s="138"/>
      <c r="US3" s="139"/>
      <c r="UU3" s="140"/>
      <c r="UV3" s="64"/>
      <c r="UW3" s="64"/>
      <c r="UX3" s="64"/>
      <c r="UY3" s="141"/>
      <c r="UZ3" s="141"/>
      <c r="VA3" s="142"/>
      <c r="VB3" s="142"/>
      <c r="VC3" s="142"/>
      <c r="VD3" s="143"/>
      <c r="VF3" s="144"/>
      <c r="VG3" s="131"/>
      <c r="VL3" s="132"/>
      <c r="VM3" s="133"/>
      <c r="VN3" s="134"/>
      <c r="VO3" s="135"/>
      <c r="VP3" s="136"/>
      <c r="VT3" s="137"/>
      <c r="VU3" s="138"/>
      <c r="VV3" s="138"/>
      <c r="WE3" s="138"/>
      <c r="WF3" s="138"/>
      <c r="WH3" s="139"/>
      <c r="WJ3" s="140"/>
      <c r="WK3" s="64"/>
      <c r="WL3" s="64"/>
      <c r="WM3" s="64"/>
      <c r="WN3" s="141"/>
      <c r="WO3" s="141"/>
      <c r="WP3" s="142"/>
      <c r="WQ3" s="142"/>
      <c r="WR3" s="142"/>
      <c r="WS3" s="143"/>
      <c r="WU3" s="144"/>
      <c r="WV3" s="131"/>
      <c r="XA3" s="132"/>
      <c r="XB3" s="133"/>
      <c r="XC3" s="134"/>
      <c r="XD3" s="135"/>
      <c r="XE3" s="136"/>
      <c r="XI3" s="137"/>
      <c r="XJ3" s="138"/>
      <c r="XK3" s="138"/>
      <c r="XT3" s="138"/>
      <c r="XU3" s="138"/>
      <c r="XW3" s="139"/>
      <c r="XY3" s="140"/>
      <c r="XZ3" s="64"/>
      <c r="YA3" s="64"/>
      <c r="YB3" s="64"/>
      <c r="YC3" s="141"/>
      <c r="YD3" s="141"/>
      <c r="YE3" s="142"/>
      <c r="YF3" s="142"/>
      <c r="YG3" s="142"/>
      <c r="YH3" s="143"/>
      <c r="YJ3" s="144"/>
      <c r="YK3" s="131"/>
      <c r="YP3" s="132"/>
      <c r="YQ3" s="133"/>
      <c r="YR3" s="134"/>
      <c r="YS3" s="135"/>
      <c r="YT3" s="136"/>
      <c r="YX3" s="137"/>
      <c r="YY3" s="138"/>
      <c r="YZ3" s="138"/>
      <c r="ZI3" s="138"/>
      <c r="ZJ3" s="138"/>
      <c r="ZL3" s="139"/>
      <c r="ZN3" s="140"/>
      <c r="ZO3" s="64"/>
      <c r="ZP3" s="64"/>
      <c r="ZQ3" s="64"/>
      <c r="ZR3" s="141"/>
      <c r="ZS3" s="141"/>
      <c r="ZT3" s="142"/>
      <c r="ZU3" s="142"/>
      <c r="ZV3" s="142"/>
      <c r="ZW3" s="143"/>
      <c r="ZY3" s="144"/>
      <c r="ZZ3" s="131"/>
      <c r="AAE3" s="132"/>
      <c r="AAF3" s="133"/>
      <c r="AAG3" s="134"/>
      <c r="AAH3" s="135"/>
      <c r="AAI3" s="136"/>
      <c r="AAM3" s="137"/>
      <c r="AAN3" s="138"/>
      <c r="AAO3" s="138"/>
      <c r="AAX3" s="138"/>
      <c r="AAY3" s="138"/>
      <c r="ABA3" s="139"/>
      <c r="ABC3" s="140"/>
      <c r="ABD3" s="64"/>
      <c r="ABE3" s="64"/>
      <c r="ABF3" s="64"/>
      <c r="ABG3" s="141"/>
      <c r="ABH3" s="141"/>
      <c r="ABI3" s="142"/>
      <c r="ABJ3" s="142"/>
      <c r="ABK3" s="142"/>
      <c r="ABL3" s="143"/>
      <c r="ABN3" s="144"/>
      <c r="ABO3" s="131"/>
      <c r="ABT3" s="132"/>
      <c r="ABU3" s="133"/>
      <c r="ABV3" s="134"/>
      <c r="ABW3" s="135"/>
      <c r="ABX3" s="136"/>
      <c r="ACB3" s="137"/>
      <c r="ACC3" s="138"/>
      <c r="ACD3" s="138"/>
      <c r="ACM3" s="138"/>
      <c r="ACN3" s="138"/>
      <c r="ACP3" s="139"/>
      <c r="ACR3" s="140"/>
      <c r="ACS3" s="64"/>
      <c r="ACT3" s="64"/>
      <c r="ACU3" s="64"/>
      <c r="ACV3" s="141"/>
      <c r="ACW3" s="141"/>
      <c r="ACX3" s="142"/>
      <c r="ACY3" s="142"/>
      <c r="ACZ3" s="142"/>
      <c r="ADA3" s="143"/>
      <c r="ADC3" s="144"/>
      <c r="ADD3" s="131"/>
      <c r="ADI3" s="132"/>
      <c r="ADJ3" s="133"/>
      <c r="ADK3" s="134"/>
      <c r="ADL3" s="135"/>
      <c r="ADM3" s="136"/>
      <c r="ADQ3" s="137"/>
      <c r="ADR3" s="138"/>
      <c r="ADS3" s="138"/>
      <c r="AEB3" s="138"/>
      <c r="AEC3" s="138"/>
      <c r="AEE3" s="139"/>
      <c r="AEG3" s="140"/>
      <c r="AEH3" s="64"/>
      <c r="AEI3" s="64"/>
      <c r="AEJ3" s="64"/>
      <c r="AEK3" s="141"/>
      <c r="AEL3" s="141"/>
      <c r="AEM3" s="142"/>
      <c r="AEN3" s="142"/>
      <c r="AEO3" s="142"/>
      <c r="AEP3" s="143"/>
      <c r="AER3" s="144"/>
      <c r="AES3" s="131"/>
      <c r="AEX3" s="132"/>
      <c r="AEY3" s="133"/>
      <c r="AEZ3" s="134"/>
      <c r="AFA3" s="135"/>
      <c r="AFB3" s="136"/>
      <c r="AFF3" s="137"/>
      <c r="AFG3" s="138"/>
      <c r="AFH3" s="138"/>
      <c r="AFQ3" s="138"/>
      <c r="AFR3" s="138"/>
      <c r="AFT3" s="139"/>
      <c r="AFV3" s="140"/>
      <c r="AFW3" s="64"/>
      <c r="AFX3" s="64"/>
      <c r="AFY3" s="64"/>
      <c r="AFZ3" s="141"/>
      <c r="AGA3" s="141"/>
      <c r="AGB3" s="142"/>
      <c r="AGC3" s="142"/>
      <c r="AGD3" s="142"/>
      <c r="AGE3" s="143"/>
      <c r="AGG3" s="144"/>
      <c r="AGH3" s="131"/>
      <c r="AGM3" s="132"/>
      <c r="AGN3" s="133"/>
      <c r="AGO3" s="134"/>
      <c r="AGP3" s="135"/>
      <c r="AGQ3" s="136"/>
      <c r="AGU3" s="137"/>
      <c r="AGV3" s="138"/>
      <c r="AGW3" s="138"/>
      <c r="AHF3" s="138"/>
      <c r="AHG3" s="138"/>
      <c r="AHI3" s="139"/>
      <c r="AHK3" s="140"/>
      <c r="AHL3" s="64"/>
      <c r="AHM3" s="64"/>
      <c r="AHN3" s="64"/>
      <c r="AHO3" s="141"/>
      <c r="AHP3" s="141"/>
      <c r="AHQ3" s="142"/>
      <c r="AHR3" s="142"/>
      <c r="AHS3" s="142"/>
      <c r="AHT3" s="143"/>
      <c r="AHV3" s="144"/>
      <c r="AHW3" s="131"/>
      <c r="AIB3" s="132"/>
      <c r="AIC3" s="133"/>
      <c r="AID3" s="134"/>
      <c r="AIE3" s="135"/>
      <c r="AIF3" s="136"/>
      <c r="AIJ3" s="137"/>
      <c r="AIK3" s="138"/>
      <c r="AIL3" s="138"/>
      <c r="AIU3" s="138"/>
      <c r="AIV3" s="138"/>
      <c r="AIX3" s="139"/>
      <c r="AIZ3" s="140"/>
      <c r="AJA3" s="64"/>
      <c r="AJB3" s="64"/>
      <c r="AJC3" s="64"/>
      <c r="AJD3" s="141"/>
      <c r="AJE3" s="141"/>
      <c r="AJF3" s="142"/>
      <c r="AJG3" s="142"/>
      <c r="AJH3" s="142"/>
      <c r="AJI3" s="143"/>
      <c r="AJK3" s="144"/>
      <c r="AJL3" s="131"/>
      <c r="AJQ3" s="132"/>
      <c r="AJR3" s="133"/>
      <c r="AJS3" s="134"/>
      <c r="AJT3" s="135"/>
      <c r="AJU3" s="136"/>
      <c r="AJY3" s="137"/>
      <c r="AJZ3" s="138"/>
      <c r="AKA3" s="138"/>
      <c r="AKJ3" s="138"/>
      <c r="AKK3" s="138"/>
      <c r="AKM3" s="139"/>
      <c r="AKO3" s="140"/>
      <c r="AKP3" s="64"/>
      <c r="AKQ3" s="64"/>
      <c r="AKR3" s="64"/>
      <c r="AKS3" s="141"/>
      <c r="AKT3" s="141"/>
      <c r="AKU3" s="142"/>
      <c r="AKV3" s="142"/>
      <c r="AKW3" s="142"/>
      <c r="AKX3" s="143"/>
      <c r="AKZ3" s="144"/>
      <c r="ALA3" s="131"/>
      <c r="ALF3" s="132"/>
      <c r="ALG3" s="133"/>
      <c r="ALH3" s="134"/>
      <c r="ALI3" s="135"/>
      <c r="ALJ3" s="136"/>
      <c r="ALN3" s="137"/>
      <c r="ALO3" s="138"/>
      <c r="ALP3" s="138"/>
      <c r="ALY3" s="138"/>
      <c r="ALZ3" s="138"/>
      <c r="AMB3" s="139"/>
      <c r="AMD3" s="140"/>
      <c r="AME3" s="64"/>
      <c r="AMF3" s="64"/>
      <c r="AMG3" s="64"/>
      <c r="AMH3" s="141"/>
      <c r="AMI3" s="141"/>
      <c r="AMJ3" s="142"/>
      <c r="AMK3" s="142"/>
      <c r="AML3" s="142"/>
      <c r="AMM3" s="143"/>
      <c r="AMO3" s="144"/>
      <c r="AMP3" s="131"/>
      <c r="AMU3" s="132"/>
      <c r="AMV3" s="133"/>
      <c r="AMW3" s="134"/>
      <c r="AMX3" s="135"/>
      <c r="AMY3" s="136"/>
      <c r="ANC3" s="137"/>
      <c r="AND3" s="138"/>
      <c r="ANE3" s="138"/>
      <c r="ANN3" s="138"/>
      <c r="ANO3" s="138"/>
      <c r="ANQ3" s="139"/>
      <c r="ANS3" s="140"/>
      <c r="ANT3" s="64"/>
      <c r="ANU3" s="64"/>
      <c r="ANV3" s="64"/>
      <c r="ANW3" s="141"/>
      <c r="ANX3" s="141"/>
      <c r="ANY3" s="142"/>
      <c r="ANZ3" s="142"/>
      <c r="AOA3" s="142"/>
      <c r="AOB3" s="143"/>
      <c r="AOD3" s="144"/>
      <c r="AOE3" s="131"/>
      <c r="AOJ3" s="132"/>
      <c r="AOK3" s="133"/>
      <c r="AOL3" s="134"/>
      <c r="AOM3" s="135"/>
      <c r="AON3" s="136"/>
      <c r="AOR3" s="137"/>
      <c r="AOS3" s="138"/>
      <c r="AOT3" s="138"/>
      <c r="APC3" s="138"/>
      <c r="APD3" s="138"/>
      <c r="APF3" s="139"/>
      <c r="APH3" s="140"/>
      <c r="API3" s="64"/>
      <c r="APJ3" s="64"/>
      <c r="APK3" s="64"/>
      <c r="APL3" s="141"/>
      <c r="APM3" s="141"/>
      <c r="APN3" s="142"/>
      <c r="APO3" s="142"/>
      <c r="APP3" s="142"/>
      <c r="APQ3" s="143"/>
      <c r="APS3" s="144"/>
      <c r="APT3" s="131"/>
      <c r="APY3" s="132"/>
      <c r="APZ3" s="133"/>
      <c r="AQA3" s="134"/>
      <c r="AQB3" s="135"/>
      <c r="AQC3" s="136"/>
      <c r="AQG3" s="137"/>
      <c r="AQH3" s="138"/>
      <c r="AQI3" s="138"/>
      <c r="AQR3" s="138"/>
      <c r="AQS3" s="138"/>
      <c r="AQU3" s="139"/>
      <c r="AQW3" s="140"/>
      <c r="AQX3" s="64"/>
      <c r="AQY3" s="64"/>
      <c r="AQZ3" s="64"/>
      <c r="ARA3" s="141"/>
      <c r="ARB3" s="141"/>
      <c r="ARC3" s="142"/>
      <c r="ARD3" s="142"/>
      <c r="ARE3" s="142"/>
      <c r="ARF3" s="143"/>
      <c r="ARH3" s="144"/>
      <c r="ARI3" s="131"/>
      <c r="ARN3" s="132"/>
      <c r="ARO3" s="133"/>
      <c r="ARP3" s="134"/>
      <c r="ARQ3" s="135"/>
      <c r="ARR3" s="136"/>
      <c r="ARV3" s="137"/>
      <c r="ARW3" s="138"/>
      <c r="ARX3" s="138"/>
      <c r="ASG3" s="138"/>
      <c r="ASH3" s="138"/>
      <c r="ASJ3" s="139"/>
      <c r="ASL3" s="140"/>
      <c r="ASM3" s="64"/>
      <c r="ASN3" s="64"/>
      <c r="ASO3" s="64"/>
      <c r="ASP3" s="141"/>
      <c r="ASQ3" s="141"/>
      <c r="ASR3" s="142"/>
      <c r="ASS3" s="142"/>
      <c r="AST3" s="142"/>
      <c r="ASU3" s="143"/>
      <c r="ASW3" s="144"/>
      <c r="ASX3" s="131"/>
      <c r="ATC3" s="132"/>
      <c r="ATD3" s="133"/>
      <c r="ATE3" s="134"/>
      <c r="ATF3" s="135"/>
      <c r="ATG3" s="136"/>
      <c r="ATK3" s="137"/>
      <c r="ATL3" s="138"/>
      <c r="ATM3" s="138"/>
      <c r="ATV3" s="138"/>
      <c r="ATW3" s="138"/>
      <c r="ATY3" s="139"/>
      <c r="AUA3" s="140"/>
      <c r="AUB3" s="64"/>
      <c r="AUC3" s="64"/>
      <c r="AUD3" s="64"/>
      <c r="AUE3" s="141"/>
      <c r="AUF3" s="141"/>
      <c r="AUG3" s="142"/>
      <c r="AUH3" s="142"/>
      <c r="AUI3" s="142"/>
      <c r="AUJ3" s="143"/>
      <c r="AUL3" s="144"/>
      <c r="AUM3" s="131"/>
      <c r="AUR3" s="132"/>
      <c r="AUS3" s="133"/>
      <c r="AUT3" s="134"/>
      <c r="AUU3" s="135"/>
      <c r="AUV3" s="136"/>
      <c r="AUZ3" s="137"/>
      <c r="AVA3" s="138"/>
      <c r="AVB3" s="138"/>
      <c r="AVK3" s="138"/>
      <c r="AVL3" s="138"/>
      <c r="AVN3" s="139"/>
      <c r="AVP3" s="140"/>
      <c r="AVQ3" s="64"/>
      <c r="AVR3" s="64"/>
      <c r="AVS3" s="64"/>
      <c r="AVT3" s="141"/>
      <c r="AVU3" s="141"/>
      <c r="AVV3" s="142"/>
      <c r="AVW3" s="142"/>
      <c r="AVX3" s="142"/>
      <c r="AVY3" s="143"/>
      <c r="AWA3" s="144"/>
      <c r="AWB3" s="131"/>
      <c r="AWG3" s="132"/>
      <c r="AWH3" s="133"/>
      <c r="AWI3" s="134"/>
      <c r="AWJ3" s="135"/>
      <c r="AWK3" s="136"/>
      <c r="AWO3" s="137"/>
      <c r="AWP3" s="138"/>
      <c r="AWQ3" s="138"/>
      <c r="AWZ3" s="138"/>
      <c r="AXA3" s="138"/>
      <c r="AXC3" s="139"/>
      <c r="AXE3" s="140"/>
      <c r="AXF3" s="64"/>
      <c r="AXG3" s="64"/>
      <c r="AXH3" s="64"/>
      <c r="AXI3" s="141"/>
      <c r="AXJ3" s="141"/>
      <c r="AXK3" s="142"/>
      <c r="AXL3" s="142"/>
      <c r="AXM3" s="142"/>
      <c r="AXN3" s="143"/>
      <c r="AXP3" s="144"/>
      <c r="AXQ3" s="131"/>
      <c r="AXV3" s="132"/>
      <c r="AXW3" s="133"/>
      <c r="AXX3" s="134"/>
      <c r="AXY3" s="135"/>
      <c r="AXZ3" s="136"/>
      <c r="AYD3" s="137"/>
      <c r="AYE3" s="138"/>
      <c r="AYF3" s="138"/>
      <c r="AYO3" s="138"/>
      <c r="AYP3" s="138"/>
      <c r="AYR3" s="139"/>
      <c r="AYT3" s="140"/>
      <c r="AYU3" s="64"/>
      <c r="AYV3" s="64"/>
      <c r="AYW3" s="64"/>
      <c r="AYX3" s="141"/>
      <c r="AYY3" s="141"/>
      <c r="AYZ3" s="142"/>
      <c r="AZA3" s="142"/>
      <c r="AZB3" s="142"/>
      <c r="AZC3" s="143"/>
      <c r="AZE3" s="144"/>
      <c r="AZF3" s="131"/>
      <c r="AZK3" s="132"/>
      <c r="AZL3" s="133"/>
      <c r="AZM3" s="134"/>
      <c r="AZN3" s="135"/>
      <c r="AZO3" s="136"/>
      <c r="AZS3" s="137"/>
      <c r="AZT3" s="138"/>
      <c r="AZU3" s="138"/>
      <c r="BAD3" s="138"/>
      <c r="BAE3" s="138"/>
      <c r="BAG3" s="139"/>
      <c r="BAI3" s="140"/>
      <c r="BAJ3" s="64"/>
      <c r="BAK3" s="64"/>
      <c r="BAL3" s="64"/>
      <c r="BAM3" s="141"/>
      <c r="BAN3" s="141"/>
      <c r="BAO3" s="142"/>
      <c r="BAP3" s="142"/>
      <c r="BAQ3" s="142"/>
      <c r="BAR3" s="143"/>
      <c r="BAT3" s="144"/>
      <c r="BAU3" s="131"/>
      <c r="BAZ3" s="132"/>
      <c r="BBA3" s="133"/>
      <c r="BBB3" s="134"/>
      <c r="BBC3" s="135"/>
      <c r="BBD3" s="136"/>
      <c r="BBH3" s="137"/>
      <c r="BBI3" s="138"/>
      <c r="BBJ3" s="138"/>
      <c r="BBS3" s="138"/>
      <c r="BBT3" s="138"/>
      <c r="BBV3" s="139"/>
      <c r="BBX3" s="140"/>
      <c r="BBY3" s="64"/>
      <c r="BBZ3" s="64"/>
      <c r="BCA3" s="64"/>
      <c r="BCB3" s="141"/>
      <c r="BCC3" s="141"/>
      <c r="BCD3" s="142"/>
      <c r="BCE3" s="142"/>
      <c r="BCF3" s="142"/>
      <c r="BCG3" s="143"/>
      <c r="BCI3" s="144"/>
      <c r="BCJ3" s="131"/>
      <c r="BCO3" s="132"/>
      <c r="BCP3" s="133"/>
      <c r="BCQ3" s="134"/>
      <c r="BCR3" s="135"/>
      <c r="BCS3" s="136"/>
      <c r="BCW3" s="137"/>
      <c r="BCX3" s="138"/>
      <c r="BCY3" s="138"/>
      <c r="BDH3" s="138"/>
      <c r="BDI3" s="138"/>
      <c r="BDK3" s="139"/>
      <c r="BDM3" s="140"/>
      <c r="BDN3" s="64"/>
      <c r="BDO3" s="64"/>
      <c r="BDP3" s="64"/>
      <c r="BDQ3" s="141"/>
      <c r="BDR3" s="141"/>
      <c r="BDS3" s="142"/>
      <c r="BDT3" s="142"/>
      <c r="BDU3" s="142"/>
      <c r="BDV3" s="143"/>
      <c r="BDX3" s="144"/>
      <c r="BDY3" s="131"/>
      <c r="BED3" s="132"/>
      <c r="BEE3" s="133"/>
      <c r="BEF3" s="134"/>
      <c r="BEG3" s="135"/>
      <c r="BEH3" s="136"/>
      <c r="BEL3" s="137"/>
      <c r="BEM3" s="138"/>
      <c r="BEN3" s="138"/>
      <c r="BEW3" s="138"/>
      <c r="BEX3" s="138"/>
      <c r="BEZ3" s="139"/>
      <c r="BFB3" s="140"/>
      <c r="BFC3" s="64"/>
      <c r="BFD3" s="64"/>
      <c r="BFE3" s="64"/>
      <c r="BFF3" s="141"/>
      <c r="BFG3" s="141"/>
      <c r="BFH3" s="142"/>
      <c r="BFI3" s="142"/>
      <c r="BFJ3" s="142"/>
      <c r="BFK3" s="143"/>
      <c r="BFM3" s="144"/>
      <c r="BFN3" s="131"/>
      <c r="BFS3" s="132"/>
      <c r="BFT3" s="133"/>
      <c r="BFU3" s="134"/>
      <c r="BFV3" s="135"/>
      <c r="BFW3" s="136"/>
      <c r="BGA3" s="137"/>
      <c r="BGB3" s="138"/>
      <c r="BGC3" s="138"/>
      <c r="BGL3" s="138"/>
      <c r="BGM3" s="138"/>
      <c r="BGO3" s="139"/>
      <c r="BGQ3" s="140"/>
      <c r="BGR3" s="64"/>
      <c r="BGS3" s="64"/>
      <c r="BGT3" s="64"/>
      <c r="BGU3" s="141"/>
      <c r="BGV3" s="141"/>
      <c r="BGW3" s="142"/>
      <c r="BGX3" s="142"/>
      <c r="BGY3" s="142"/>
      <c r="BGZ3" s="143"/>
      <c r="BHB3" s="144"/>
      <c r="BHC3" s="131"/>
      <c r="BHH3" s="132"/>
      <c r="BHI3" s="133"/>
      <c r="BHJ3" s="134"/>
      <c r="BHK3" s="135"/>
      <c r="BHL3" s="136"/>
      <c r="BHP3" s="137"/>
      <c r="BHQ3" s="138"/>
      <c r="BHR3" s="138"/>
      <c r="BIA3" s="138"/>
      <c r="BIB3" s="138"/>
      <c r="BID3" s="139"/>
      <c r="BIF3" s="140"/>
      <c r="BIG3" s="64"/>
      <c r="BIH3" s="64"/>
      <c r="BII3" s="64"/>
      <c r="BIJ3" s="141"/>
      <c r="BIK3" s="141"/>
      <c r="BIL3" s="142"/>
      <c r="BIM3" s="142"/>
      <c r="BIN3" s="142"/>
      <c r="BIO3" s="143"/>
      <c r="BIQ3" s="144"/>
      <c r="BIR3" s="131"/>
      <c r="BIW3" s="132"/>
      <c r="BIX3" s="133"/>
      <c r="BIY3" s="134"/>
      <c r="BIZ3" s="135"/>
      <c r="BJA3" s="136"/>
      <c r="BJE3" s="137"/>
      <c r="BJF3" s="138"/>
      <c r="BJG3" s="138"/>
      <c r="BJP3" s="138"/>
      <c r="BJQ3" s="138"/>
      <c r="BJS3" s="139"/>
      <c r="BJU3" s="140"/>
      <c r="BJV3" s="64"/>
      <c r="BJW3" s="64"/>
      <c r="BJX3" s="64"/>
      <c r="BJY3" s="141"/>
      <c r="BJZ3" s="141"/>
      <c r="BKA3" s="142"/>
      <c r="BKB3" s="142"/>
      <c r="BKC3" s="142"/>
      <c r="BKD3" s="143"/>
      <c r="BKF3" s="144"/>
      <c r="BKG3" s="131"/>
      <c r="BKL3" s="132"/>
      <c r="BKM3" s="133"/>
      <c r="BKN3" s="134"/>
      <c r="BKO3" s="135"/>
      <c r="BKP3" s="136"/>
      <c r="BKT3" s="137"/>
      <c r="BKU3" s="138"/>
      <c r="BKV3" s="138"/>
      <c r="BLE3" s="138"/>
      <c r="BLF3" s="138"/>
      <c r="BLH3" s="139"/>
      <c r="BLJ3" s="140"/>
      <c r="BLK3" s="64"/>
      <c r="BLL3" s="64"/>
      <c r="BLM3" s="64"/>
      <c r="BLN3" s="141"/>
      <c r="BLO3" s="141"/>
      <c r="BLP3" s="142"/>
      <c r="BLQ3" s="142"/>
      <c r="BLR3" s="142"/>
      <c r="BLS3" s="143"/>
      <c r="BLU3" s="144"/>
      <c r="BLV3" s="131"/>
      <c r="BMA3" s="132"/>
      <c r="BMB3" s="133"/>
      <c r="BMC3" s="134"/>
      <c r="BMD3" s="135"/>
      <c r="BME3" s="136"/>
      <c r="BMI3" s="137"/>
      <c r="BMJ3" s="138"/>
      <c r="BMK3" s="138"/>
      <c r="BMT3" s="138"/>
      <c r="BMU3" s="138"/>
      <c r="BMW3" s="139"/>
      <c r="BMY3" s="140"/>
      <c r="BMZ3" s="64"/>
      <c r="BNA3" s="64"/>
      <c r="BNB3" s="64"/>
      <c r="BNC3" s="141"/>
      <c r="BND3" s="141"/>
      <c r="BNE3" s="142"/>
      <c r="BNF3" s="142"/>
      <c r="BNG3" s="142"/>
      <c r="BNH3" s="143"/>
      <c r="BNJ3" s="144"/>
      <c r="BNK3" s="131"/>
      <c r="BNP3" s="132"/>
      <c r="BNQ3" s="133"/>
      <c r="BNR3" s="134"/>
      <c r="BNS3" s="135"/>
      <c r="BNT3" s="136"/>
      <c r="BNX3" s="137"/>
      <c r="BNY3" s="138"/>
      <c r="BNZ3" s="138"/>
      <c r="BOI3" s="138"/>
      <c r="BOJ3" s="138"/>
      <c r="BOL3" s="139"/>
      <c r="BON3" s="140"/>
      <c r="BOO3" s="64"/>
      <c r="BOP3" s="64"/>
      <c r="BOQ3" s="64"/>
      <c r="BOR3" s="141"/>
      <c r="BOS3" s="141"/>
      <c r="BOT3" s="142"/>
      <c r="BOU3" s="142"/>
      <c r="BOV3" s="142"/>
      <c r="BOW3" s="143"/>
      <c r="BOY3" s="144"/>
      <c r="BOZ3" s="131"/>
      <c r="BPE3" s="132"/>
      <c r="BPF3" s="133"/>
      <c r="BPG3" s="134"/>
      <c r="BPH3" s="135"/>
      <c r="BPI3" s="136"/>
      <c r="BPM3" s="137"/>
      <c r="BPN3" s="138"/>
      <c r="BPO3" s="138"/>
      <c r="BPX3" s="138"/>
      <c r="BPY3" s="138"/>
      <c r="BQA3" s="139"/>
      <c r="BQC3" s="140"/>
      <c r="BQD3" s="64"/>
      <c r="BQE3" s="64"/>
      <c r="BQF3" s="64"/>
      <c r="BQG3" s="141"/>
      <c r="BQH3" s="141"/>
      <c r="BQI3" s="142"/>
      <c r="BQJ3" s="142"/>
      <c r="BQK3" s="142"/>
      <c r="BQL3" s="143"/>
      <c r="BQN3" s="144"/>
      <c r="BQO3" s="131"/>
      <c r="BQT3" s="132"/>
      <c r="BQU3" s="133"/>
      <c r="BQV3" s="134"/>
      <c r="BQW3" s="135"/>
      <c r="BQX3" s="136"/>
      <c r="BRB3" s="137"/>
      <c r="BRC3" s="138"/>
      <c r="BRD3" s="138"/>
      <c r="BRM3" s="138"/>
      <c r="BRN3" s="138"/>
      <c r="BRP3" s="139"/>
      <c r="BRR3" s="140"/>
      <c r="BRS3" s="64"/>
      <c r="BRT3" s="64"/>
      <c r="BRU3" s="64"/>
      <c r="BRV3" s="141"/>
      <c r="BRW3" s="141"/>
      <c r="BRX3" s="142"/>
      <c r="BRY3" s="142"/>
      <c r="BRZ3" s="142"/>
      <c r="BSA3" s="143"/>
      <c r="BSC3" s="144"/>
      <c r="BSD3" s="131"/>
      <c r="BSI3" s="132"/>
      <c r="BSJ3" s="133"/>
      <c r="BSK3" s="134"/>
      <c r="BSL3" s="135"/>
      <c r="BSM3" s="136"/>
      <c r="BSQ3" s="137"/>
      <c r="BSR3" s="138"/>
      <c r="BSS3" s="138"/>
      <c r="BTB3" s="138"/>
      <c r="BTC3" s="138"/>
      <c r="BTE3" s="139"/>
      <c r="BTG3" s="140"/>
      <c r="BTH3" s="64"/>
      <c r="BTI3" s="64"/>
      <c r="BTJ3" s="64"/>
      <c r="BTK3" s="141"/>
      <c r="BTL3" s="141"/>
      <c r="BTM3" s="142"/>
      <c r="BTN3" s="142"/>
      <c r="BTO3" s="142"/>
      <c r="BTP3" s="143"/>
      <c r="BTR3" s="144"/>
      <c r="BTS3" s="131"/>
      <c r="BTX3" s="132"/>
      <c r="BTY3" s="133"/>
      <c r="BTZ3" s="134"/>
      <c r="BUA3" s="135"/>
      <c r="BUB3" s="136"/>
      <c r="BUF3" s="137"/>
      <c r="BUG3" s="138"/>
      <c r="BUH3" s="138"/>
      <c r="BUQ3" s="138"/>
      <c r="BUR3" s="138"/>
      <c r="BUT3" s="139"/>
      <c r="BUV3" s="140"/>
      <c r="BUW3" s="64"/>
      <c r="BUX3" s="64"/>
      <c r="BUY3" s="64"/>
      <c r="BUZ3" s="141"/>
      <c r="BVA3" s="141"/>
      <c r="BVB3" s="142"/>
      <c r="BVC3" s="142"/>
      <c r="BVD3" s="142"/>
      <c r="BVE3" s="143"/>
      <c r="BVG3" s="144"/>
      <c r="BVH3" s="131"/>
      <c r="BVM3" s="132"/>
      <c r="BVN3" s="133"/>
      <c r="BVO3" s="134"/>
      <c r="BVP3" s="135"/>
      <c r="BVQ3" s="136"/>
      <c r="BVU3" s="137"/>
      <c r="BVV3" s="138"/>
      <c r="BVW3" s="138"/>
      <c r="BWF3" s="138"/>
      <c r="BWG3" s="138"/>
      <c r="BWI3" s="139"/>
      <c r="BWK3" s="140"/>
      <c r="BWL3" s="64"/>
      <c r="BWM3" s="64"/>
      <c r="BWN3" s="64"/>
      <c r="BWO3" s="141"/>
      <c r="BWP3" s="141"/>
      <c r="BWQ3" s="142"/>
      <c r="BWR3" s="142"/>
      <c r="BWS3" s="142"/>
      <c r="BWT3" s="143"/>
      <c r="BWV3" s="144"/>
      <c r="BWW3" s="131"/>
      <c r="BXB3" s="132"/>
      <c r="BXC3" s="133"/>
      <c r="BXD3" s="134"/>
      <c r="BXE3" s="135"/>
      <c r="BXF3" s="136"/>
      <c r="BXJ3" s="137"/>
      <c r="BXK3" s="138"/>
      <c r="BXL3" s="138"/>
      <c r="BXU3" s="138"/>
      <c r="BXV3" s="138"/>
      <c r="BXX3" s="139"/>
      <c r="BXZ3" s="140"/>
      <c r="BYA3" s="64"/>
      <c r="BYB3" s="64"/>
      <c r="BYC3" s="64"/>
      <c r="BYD3" s="141"/>
      <c r="BYE3" s="141"/>
      <c r="BYF3" s="142"/>
      <c r="BYG3" s="142"/>
      <c r="BYH3" s="142"/>
      <c r="BYI3" s="143"/>
      <c r="BYK3" s="144"/>
      <c r="BYL3" s="131"/>
      <c r="BYQ3" s="132"/>
      <c r="BYR3" s="133"/>
      <c r="BYS3" s="134"/>
      <c r="BYT3" s="135"/>
      <c r="BYU3" s="136"/>
      <c r="BYY3" s="137"/>
      <c r="BYZ3" s="138"/>
      <c r="BZA3" s="138"/>
      <c r="BZJ3" s="138"/>
      <c r="BZK3" s="138"/>
      <c r="BZM3" s="139"/>
      <c r="BZO3" s="140"/>
      <c r="BZP3" s="64"/>
      <c r="BZQ3" s="64"/>
      <c r="BZR3" s="64"/>
      <c r="BZS3" s="141"/>
      <c r="BZT3" s="141"/>
      <c r="BZU3" s="142"/>
      <c r="BZV3" s="142"/>
      <c r="BZW3" s="142"/>
      <c r="BZX3" s="143"/>
      <c r="BZZ3" s="144"/>
      <c r="CAA3" s="131"/>
      <c r="CAF3" s="132"/>
      <c r="CAG3" s="133"/>
      <c r="CAH3" s="134"/>
      <c r="CAI3" s="135"/>
      <c r="CAJ3" s="136"/>
      <c r="CAN3" s="137"/>
      <c r="CAO3" s="138"/>
      <c r="CAP3" s="138"/>
      <c r="CAY3" s="138"/>
      <c r="CAZ3" s="138"/>
      <c r="CBB3" s="139"/>
      <c r="CBD3" s="140"/>
      <c r="CBE3" s="64"/>
      <c r="CBF3" s="64"/>
      <c r="CBG3" s="64"/>
      <c r="CBH3" s="141"/>
      <c r="CBI3" s="141"/>
      <c r="CBJ3" s="142"/>
      <c r="CBK3" s="142"/>
      <c r="CBL3" s="142"/>
      <c r="CBM3" s="143"/>
      <c r="CBO3" s="144"/>
      <c r="CBP3" s="131"/>
      <c r="CBU3" s="132"/>
      <c r="CBV3" s="133"/>
      <c r="CBW3" s="134"/>
      <c r="CBX3" s="135"/>
      <c r="CBY3" s="136"/>
      <c r="CCC3" s="137"/>
      <c r="CCD3" s="138"/>
      <c r="CCE3" s="138"/>
      <c r="CCN3" s="138"/>
      <c r="CCO3" s="138"/>
      <c r="CCQ3" s="139"/>
      <c r="CCS3" s="140"/>
      <c r="CCT3" s="64"/>
      <c r="CCU3" s="64"/>
      <c r="CCV3" s="64"/>
      <c r="CCW3" s="141"/>
      <c r="CCX3" s="141"/>
      <c r="CCY3" s="142"/>
      <c r="CCZ3" s="142"/>
      <c r="CDA3" s="142"/>
      <c r="CDB3" s="143"/>
      <c r="CDD3" s="144"/>
      <c r="CDE3" s="131"/>
      <c r="CDJ3" s="132"/>
      <c r="CDK3" s="133"/>
      <c r="CDL3" s="134"/>
      <c r="CDM3" s="135"/>
      <c r="CDN3" s="136"/>
      <c r="CDR3" s="137"/>
      <c r="CDS3" s="138"/>
      <c r="CDT3" s="138"/>
      <c r="CEC3" s="138"/>
      <c r="CED3" s="138"/>
      <c r="CEF3" s="139"/>
      <c r="CEH3" s="140"/>
      <c r="CEI3" s="64"/>
      <c r="CEJ3" s="64"/>
      <c r="CEK3" s="64"/>
      <c r="CEL3" s="141"/>
      <c r="CEM3" s="141"/>
      <c r="CEN3" s="142"/>
      <c r="CEO3" s="142"/>
      <c r="CEP3" s="142"/>
      <c r="CEQ3" s="143"/>
      <c r="CES3" s="144"/>
      <c r="CET3" s="131"/>
      <c r="CEY3" s="132"/>
      <c r="CEZ3" s="133"/>
      <c r="CFA3" s="134"/>
      <c r="CFB3" s="135"/>
      <c r="CFC3" s="136"/>
      <c r="CFG3" s="137"/>
      <c r="CFH3" s="138"/>
      <c r="CFI3" s="138"/>
      <c r="CFR3" s="138"/>
      <c r="CFS3" s="138"/>
      <c r="CFU3" s="139"/>
      <c r="CFW3" s="140"/>
      <c r="CFX3" s="64"/>
      <c r="CFY3" s="64"/>
      <c r="CFZ3" s="64"/>
      <c r="CGA3" s="141"/>
      <c r="CGB3" s="141"/>
      <c r="CGC3" s="142"/>
      <c r="CGD3" s="142"/>
      <c r="CGE3" s="142"/>
      <c r="CGF3" s="143"/>
      <c r="CGH3" s="144"/>
      <c r="CGI3" s="131"/>
      <c r="CGN3" s="132"/>
      <c r="CGO3" s="133"/>
      <c r="CGP3" s="134"/>
      <c r="CGQ3" s="135"/>
      <c r="CGR3" s="136"/>
      <c r="CGV3" s="137"/>
      <c r="CGW3" s="138"/>
      <c r="CGX3" s="138"/>
      <c r="CHG3" s="138"/>
      <c r="CHH3" s="138"/>
      <c r="CHJ3" s="139"/>
      <c r="CHL3" s="140"/>
      <c r="CHM3" s="64"/>
      <c r="CHN3" s="64"/>
      <c r="CHO3" s="64"/>
      <c r="CHP3" s="141"/>
      <c r="CHQ3" s="141"/>
      <c r="CHR3" s="142"/>
      <c r="CHS3" s="142"/>
      <c r="CHT3" s="142"/>
      <c r="CHU3" s="143"/>
      <c r="CHW3" s="144"/>
      <c r="CHX3" s="131"/>
      <c r="CIC3" s="132"/>
      <c r="CID3" s="133"/>
      <c r="CIE3" s="134"/>
      <c r="CIF3" s="135"/>
      <c r="CIG3" s="136"/>
      <c r="CIK3" s="137"/>
      <c r="CIL3" s="138"/>
      <c r="CIM3" s="138"/>
      <c r="CIV3" s="138"/>
      <c r="CIW3" s="138"/>
      <c r="CIY3" s="139"/>
      <c r="CJA3" s="140"/>
      <c r="CJB3" s="64"/>
      <c r="CJC3" s="64"/>
      <c r="CJD3" s="64"/>
      <c r="CJE3" s="141"/>
      <c r="CJF3" s="141"/>
      <c r="CJG3" s="142"/>
      <c r="CJH3" s="142"/>
      <c r="CJI3" s="142"/>
      <c r="CJJ3" s="143"/>
      <c r="CJL3" s="144"/>
      <c r="CJM3" s="131"/>
      <c r="CJR3" s="132"/>
      <c r="CJS3" s="133"/>
      <c r="CJT3" s="134"/>
      <c r="CJU3" s="135"/>
      <c r="CJV3" s="136"/>
      <c r="CJZ3" s="137"/>
      <c r="CKA3" s="138"/>
      <c r="CKB3" s="138"/>
      <c r="CKK3" s="138"/>
      <c r="CKL3" s="138"/>
      <c r="CKN3" s="139"/>
      <c r="CKP3" s="140"/>
      <c r="CKQ3" s="64"/>
      <c r="CKR3" s="64"/>
      <c r="CKS3" s="64"/>
      <c r="CKT3" s="141"/>
      <c r="CKU3" s="141"/>
      <c r="CKV3" s="142"/>
      <c r="CKW3" s="142"/>
      <c r="CKX3" s="142"/>
      <c r="CKY3" s="143"/>
      <c r="CLA3" s="144"/>
      <c r="CLB3" s="131"/>
      <c r="CLG3" s="132"/>
      <c r="CLH3" s="133"/>
      <c r="CLI3" s="134"/>
      <c r="CLJ3" s="135"/>
      <c r="CLK3" s="136"/>
      <c r="CLO3" s="137"/>
      <c r="CLP3" s="138"/>
      <c r="CLQ3" s="138"/>
      <c r="CLZ3" s="138"/>
      <c r="CMA3" s="138"/>
      <c r="CMC3" s="139"/>
      <c r="CME3" s="140"/>
      <c r="CMF3" s="64"/>
      <c r="CMG3" s="64"/>
      <c r="CMH3" s="64"/>
      <c r="CMI3" s="141"/>
      <c r="CMJ3" s="141"/>
      <c r="CMK3" s="142"/>
      <c r="CML3" s="142"/>
      <c r="CMM3" s="142"/>
      <c r="CMN3" s="143"/>
      <c r="CMP3" s="144"/>
      <c r="CMQ3" s="131"/>
      <c r="CMV3" s="132"/>
      <c r="CMW3" s="133"/>
      <c r="CMX3" s="134"/>
      <c r="CMY3" s="135"/>
      <c r="CMZ3" s="136"/>
      <c r="CND3" s="137"/>
      <c r="CNE3" s="138"/>
      <c r="CNF3" s="138"/>
      <c r="CNO3" s="138"/>
      <c r="CNP3" s="138"/>
      <c r="CNR3" s="139"/>
      <c r="CNT3" s="140"/>
      <c r="CNU3" s="64"/>
      <c r="CNV3" s="64"/>
      <c r="CNW3" s="64"/>
      <c r="CNX3" s="141"/>
      <c r="CNY3" s="141"/>
      <c r="CNZ3" s="142"/>
      <c r="COA3" s="142"/>
      <c r="COB3" s="142"/>
      <c r="COC3" s="143"/>
      <c r="COE3" s="144"/>
      <c r="COF3" s="131"/>
      <c r="COK3" s="132"/>
      <c r="COL3" s="133"/>
      <c r="COM3" s="134"/>
      <c r="CON3" s="135"/>
      <c r="COO3" s="136"/>
      <c r="COS3" s="137"/>
      <c r="COT3" s="138"/>
      <c r="COU3" s="138"/>
      <c r="CPD3" s="138"/>
      <c r="CPE3" s="138"/>
      <c r="CPG3" s="139"/>
      <c r="CPI3" s="140"/>
      <c r="CPJ3" s="64"/>
      <c r="CPK3" s="64"/>
      <c r="CPL3" s="64"/>
      <c r="CPM3" s="141"/>
      <c r="CPN3" s="141"/>
      <c r="CPO3" s="142"/>
      <c r="CPP3" s="142"/>
      <c r="CPQ3" s="142"/>
      <c r="CPR3" s="143"/>
      <c r="CPT3" s="144"/>
      <c r="CPU3" s="131"/>
      <c r="CPZ3" s="132"/>
      <c r="CQA3" s="133"/>
      <c r="CQB3" s="134"/>
      <c r="CQC3" s="135"/>
      <c r="CQD3" s="136"/>
      <c r="CQH3" s="137"/>
      <c r="CQI3" s="138"/>
      <c r="CQJ3" s="138"/>
      <c r="CQS3" s="138"/>
      <c r="CQT3" s="138"/>
      <c r="CQV3" s="139"/>
      <c r="CQX3" s="140"/>
      <c r="CQY3" s="64"/>
      <c r="CQZ3" s="64"/>
      <c r="CRA3" s="64"/>
      <c r="CRB3" s="141"/>
      <c r="CRC3" s="141"/>
      <c r="CRD3" s="142"/>
      <c r="CRE3" s="142"/>
      <c r="CRF3" s="142"/>
      <c r="CRG3" s="143"/>
      <c r="CRI3" s="144"/>
      <c r="CRJ3" s="131"/>
      <c r="CRO3" s="132"/>
      <c r="CRP3" s="133"/>
      <c r="CRQ3" s="134"/>
      <c r="CRR3" s="135"/>
      <c r="CRS3" s="136"/>
      <c r="CRW3" s="137"/>
      <c r="CRX3" s="138"/>
      <c r="CRY3" s="138"/>
      <c r="CSH3" s="138"/>
      <c r="CSI3" s="138"/>
      <c r="CSK3" s="139"/>
      <c r="CSM3" s="140"/>
      <c r="CSN3" s="64"/>
      <c r="CSO3" s="64"/>
      <c r="CSP3" s="64"/>
      <c r="CSQ3" s="141"/>
      <c r="CSR3" s="141"/>
      <c r="CSS3" s="142"/>
      <c r="CST3" s="142"/>
      <c r="CSU3" s="142"/>
      <c r="CSV3" s="143"/>
      <c r="CSX3" s="144"/>
      <c r="CSY3" s="131"/>
      <c r="CTD3" s="132"/>
      <c r="CTE3" s="133"/>
      <c r="CTF3" s="134"/>
      <c r="CTG3" s="135"/>
      <c r="CTH3" s="136"/>
      <c r="CTL3" s="137"/>
      <c r="CTM3" s="138"/>
      <c r="CTN3" s="138"/>
      <c r="CTW3" s="138"/>
      <c r="CTX3" s="138"/>
      <c r="CTZ3" s="139"/>
      <c r="CUB3" s="140"/>
      <c r="CUC3" s="64"/>
      <c r="CUD3" s="64"/>
      <c r="CUE3" s="64"/>
      <c r="CUF3" s="141"/>
      <c r="CUG3" s="141"/>
      <c r="CUH3" s="142"/>
      <c r="CUI3" s="142"/>
      <c r="CUJ3" s="142"/>
      <c r="CUK3" s="143"/>
      <c r="CUM3" s="144"/>
      <c r="CUN3" s="131"/>
      <c r="CUS3" s="132"/>
      <c r="CUT3" s="133"/>
      <c r="CUU3" s="134"/>
      <c r="CUV3" s="135"/>
      <c r="CUW3" s="136"/>
      <c r="CVA3" s="137"/>
      <c r="CVB3" s="138"/>
      <c r="CVC3" s="138"/>
      <c r="CVL3" s="138"/>
      <c r="CVM3" s="138"/>
      <c r="CVO3" s="139"/>
      <c r="CVQ3" s="140"/>
      <c r="CVR3" s="64"/>
      <c r="CVS3" s="64"/>
      <c r="CVT3" s="64"/>
      <c r="CVU3" s="141"/>
      <c r="CVV3" s="141"/>
      <c r="CVW3" s="142"/>
      <c r="CVX3" s="142"/>
      <c r="CVY3" s="142"/>
      <c r="CVZ3" s="143"/>
      <c r="CWB3" s="144"/>
      <c r="CWC3" s="131"/>
      <c r="CWH3" s="132"/>
      <c r="CWI3" s="133"/>
      <c r="CWJ3" s="134"/>
      <c r="CWK3" s="135"/>
      <c r="CWL3" s="136"/>
      <c r="CWP3" s="137"/>
      <c r="CWQ3" s="138"/>
      <c r="CWR3" s="138"/>
      <c r="CXA3" s="138"/>
      <c r="CXB3" s="138"/>
      <c r="CXD3" s="139"/>
      <c r="CXF3" s="140"/>
      <c r="CXG3" s="64"/>
      <c r="CXH3" s="64"/>
      <c r="CXI3" s="64"/>
      <c r="CXJ3" s="141"/>
      <c r="CXK3" s="141"/>
      <c r="CXL3" s="142"/>
      <c r="CXM3" s="142"/>
      <c r="CXN3" s="142"/>
      <c r="CXO3" s="143"/>
      <c r="CXQ3" s="144"/>
      <c r="CXR3" s="131"/>
      <c r="CXW3" s="132"/>
      <c r="CXX3" s="133"/>
      <c r="CXY3" s="134"/>
      <c r="CXZ3" s="135"/>
      <c r="CYA3" s="136"/>
      <c r="CYE3" s="137"/>
      <c r="CYF3" s="138"/>
      <c r="CYG3" s="138"/>
      <c r="CYP3" s="138"/>
      <c r="CYQ3" s="138"/>
      <c r="CYS3" s="139"/>
      <c r="CYU3" s="140"/>
      <c r="CYV3" s="64"/>
      <c r="CYW3" s="64"/>
      <c r="CYX3" s="64"/>
      <c r="CYY3" s="141"/>
      <c r="CYZ3" s="141"/>
      <c r="CZA3" s="142"/>
      <c r="CZB3" s="142"/>
      <c r="CZC3" s="142"/>
      <c r="CZD3" s="143"/>
      <c r="CZF3" s="144"/>
      <c r="CZG3" s="131"/>
      <c r="CZL3" s="132"/>
      <c r="CZM3" s="133"/>
      <c r="CZN3" s="134"/>
      <c r="CZO3" s="135"/>
      <c r="CZP3" s="136"/>
      <c r="CZT3" s="137"/>
      <c r="CZU3" s="138"/>
      <c r="CZV3" s="138"/>
      <c r="DAE3" s="138"/>
      <c r="DAF3" s="138"/>
      <c r="DAH3" s="139"/>
      <c r="DAJ3" s="140"/>
      <c r="DAK3" s="64"/>
      <c r="DAL3" s="64"/>
      <c r="DAM3" s="64"/>
      <c r="DAN3" s="141"/>
      <c r="DAO3" s="141"/>
      <c r="DAP3" s="142"/>
      <c r="DAQ3" s="142"/>
      <c r="DAR3" s="142"/>
      <c r="DAS3" s="143"/>
      <c r="DAU3" s="144"/>
      <c r="DAV3" s="131"/>
      <c r="DBA3" s="132"/>
      <c r="DBB3" s="133"/>
      <c r="DBC3" s="134"/>
      <c r="DBD3" s="135"/>
      <c r="DBE3" s="136"/>
      <c r="DBI3" s="137"/>
      <c r="DBJ3" s="138"/>
      <c r="DBK3" s="138"/>
      <c r="DBT3" s="138"/>
      <c r="DBU3" s="138"/>
      <c r="DBW3" s="139"/>
      <c r="DBY3" s="140"/>
      <c r="DBZ3" s="64"/>
      <c r="DCA3" s="64"/>
      <c r="DCB3" s="64"/>
      <c r="DCC3" s="141"/>
      <c r="DCD3" s="141"/>
      <c r="DCE3" s="142"/>
      <c r="DCF3" s="142"/>
      <c r="DCG3" s="142"/>
      <c r="DCH3" s="143"/>
      <c r="DCJ3" s="144"/>
      <c r="DCK3" s="131"/>
      <c r="DCP3" s="132"/>
      <c r="DCQ3" s="133"/>
      <c r="DCR3" s="134"/>
      <c r="DCS3" s="135"/>
      <c r="DCT3" s="136"/>
      <c r="DCX3" s="137"/>
      <c r="DCY3" s="138"/>
      <c r="DCZ3" s="138"/>
      <c r="DDI3" s="138"/>
      <c r="DDJ3" s="138"/>
      <c r="DDL3" s="139"/>
      <c r="DDN3" s="140"/>
      <c r="DDO3" s="64"/>
      <c r="DDP3" s="64"/>
      <c r="DDQ3" s="64"/>
      <c r="DDR3" s="141"/>
      <c r="DDS3" s="141"/>
      <c r="DDT3" s="142"/>
      <c r="DDU3" s="142"/>
      <c r="DDV3" s="142"/>
      <c r="DDW3" s="143"/>
      <c r="DDY3" s="144"/>
      <c r="DDZ3" s="131"/>
      <c r="DEE3" s="132"/>
      <c r="DEF3" s="133"/>
      <c r="DEG3" s="134"/>
      <c r="DEH3" s="135"/>
      <c r="DEI3" s="136"/>
      <c r="DEM3" s="137"/>
      <c r="DEN3" s="138"/>
      <c r="DEO3" s="138"/>
      <c r="DEX3" s="138"/>
      <c r="DEY3" s="138"/>
      <c r="DFA3" s="139"/>
      <c r="DFC3" s="140"/>
      <c r="DFD3" s="64"/>
      <c r="DFE3" s="64"/>
      <c r="DFF3" s="64"/>
      <c r="DFG3" s="141"/>
      <c r="DFH3" s="141"/>
      <c r="DFI3" s="142"/>
      <c r="DFJ3" s="142"/>
      <c r="DFK3" s="142"/>
      <c r="DFL3" s="143"/>
      <c r="DFN3" s="144"/>
      <c r="DFO3" s="131"/>
      <c r="DFT3" s="132"/>
      <c r="DFU3" s="133"/>
      <c r="DFV3" s="134"/>
      <c r="DFW3" s="135"/>
      <c r="DFX3" s="136"/>
      <c r="DGB3" s="137"/>
      <c r="DGC3" s="138"/>
      <c r="DGD3" s="138"/>
      <c r="DGM3" s="138"/>
      <c r="DGN3" s="138"/>
      <c r="DGP3" s="139"/>
      <c r="DGR3" s="140"/>
      <c r="DGS3" s="64"/>
      <c r="DGT3" s="64"/>
      <c r="DGU3" s="64"/>
      <c r="DGV3" s="141"/>
      <c r="DGW3" s="141"/>
      <c r="DGX3" s="142"/>
      <c r="DGY3" s="142"/>
      <c r="DGZ3" s="142"/>
      <c r="DHA3" s="143"/>
      <c r="DHC3" s="144"/>
      <c r="DHD3" s="131"/>
      <c r="DHI3" s="132"/>
      <c r="DHJ3" s="133"/>
      <c r="DHK3" s="134"/>
      <c r="DHL3" s="135"/>
      <c r="DHM3" s="136"/>
      <c r="DHQ3" s="137"/>
      <c r="DHR3" s="138"/>
      <c r="DHS3" s="138"/>
      <c r="DIB3" s="138"/>
      <c r="DIC3" s="138"/>
      <c r="DIE3" s="139"/>
      <c r="DIG3" s="140"/>
      <c r="DIH3" s="64"/>
      <c r="DII3" s="64"/>
      <c r="DIJ3" s="64"/>
      <c r="DIK3" s="141"/>
      <c r="DIL3" s="141"/>
      <c r="DIM3" s="142"/>
      <c r="DIN3" s="142"/>
      <c r="DIO3" s="142"/>
      <c r="DIP3" s="143"/>
      <c r="DIR3" s="144"/>
      <c r="DIS3" s="131"/>
      <c r="DIX3" s="132"/>
      <c r="DIY3" s="133"/>
      <c r="DIZ3" s="134"/>
      <c r="DJA3" s="135"/>
      <c r="DJB3" s="136"/>
      <c r="DJF3" s="137"/>
      <c r="DJG3" s="138"/>
      <c r="DJH3" s="138"/>
      <c r="DJQ3" s="138"/>
      <c r="DJR3" s="138"/>
      <c r="DJT3" s="139"/>
      <c r="DJV3" s="140"/>
      <c r="DJW3" s="64"/>
      <c r="DJX3" s="64"/>
      <c r="DJY3" s="64"/>
      <c r="DJZ3" s="141"/>
      <c r="DKA3" s="141"/>
      <c r="DKB3" s="142"/>
      <c r="DKC3" s="142"/>
      <c r="DKD3" s="142"/>
      <c r="DKE3" s="143"/>
      <c r="DKG3" s="144"/>
      <c r="DKH3" s="131"/>
      <c r="DKM3" s="132"/>
      <c r="DKN3" s="133"/>
      <c r="DKO3" s="134"/>
      <c r="DKP3" s="135"/>
      <c r="DKQ3" s="136"/>
      <c r="DKU3" s="137"/>
      <c r="DKV3" s="138"/>
      <c r="DKW3" s="138"/>
      <c r="DLF3" s="138"/>
      <c r="DLG3" s="138"/>
      <c r="DLI3" s="139"/>
      <c r="DLK3" s="140"/>
      <c r="DLL3" s="64"/>
      <c r="DLM3" s="64"/>
      <c r="DLN3" s="64"/>
      <c r="DLO3" s="141"/>
      <c r="DLP3" s="141"/>
      <c r="DLQ3" s="142"/>
      <c r="DLR3" s="142"/>
      <c r="DLS3" s="142"/>
      <c r="DLT3" s="143"/>
      <c r="DLV3" s="144"/>
      <c r="DLW3" s="131"/>
      <c r="DMB3" s="132"/>
      <c r="DMC3" s="133"/>
      <c r="DMD3" s="134"/>
      <c r="DME3" s="135"/>
      <c r="DMF3" s="136"/>
      <c r="DMJ3" s="137"/>
      <c r="DMK3" s="138"/>
      <c r="DML3" s="138"/>
      <c r="DMU3" s="138"/>
      <c r="DMV3" s="138"/>
      <c r="DMX3" s="139"/>
      <c r="DMZ3" s="140"/>
      <c r="DNA3" s="64"/>
      <c r="DNB3" s="64"/>
      <c r="DNC3" s="64"/>
      <c r="DND3" s="141"/>
      <c r="DNE3" s="141"/>
      <c r="DNF3" s="142"/>
      <c r="DNG3" s="142"/>
      <c r="DNH3" s="142"/>
      <c r="DNI3" s="143"/>
      <c r="DNK3" s="144"/>
      <c r="DNL3" s="131"/>
      <c r="DNQ3" s="132"/>
      <c r="DNR3" s="133"/>
      <c r="DNS3" s="134"/>
      <c r="DNT3" s="135"/>
      <c r="DNU3" s="136"/>
      <c r="DNY3" s="137"/>
      <c r="DNZ3" s="138"/>
      <c r="DOA3" s="138"/>
      <c r="DOJ3" s="138"/>
      <c r="DOK3" s="138"/>
      <c r="DOM3" s="139"/>
      <c r="DOO3" s="140"/>
      <c r="DOP3" s="64"/>
      <c r="DOQ3" s="64"/>
      <c r="DOR3" s="64"/>
      <c r="DOS3" s="141"/>
      <c r="DOT3" s="141"/>
      <c r="DOU3" s="142"/>
      <c r="DOV3" s="142"/>
      <c r="DOW3" s="142"/>
      <c r="DOX3" s="143"/>
      <c r="DOZ3" s="144"/>
      <c r="DPA3" s="131"/>
      <c r="DPF3" s="132"/>
      <c r="DPG3" s="133"/>
      <c r="DPH3" s="134"/>
      <c r="DPI3" s="135"/>
      <c r="DPJ3" s="136"/>
      <c r="DPN3" s="137"/>
      <c r="DPO3" s="138"/>
      <c r="DPP3" s="138"/>
      <c r="DPY3" s="138"/>
      <c r="DPZ3" s="138"/>
      <c r="DQB3" s="139"/>
      <c r="DQD3" s="140"/>
      <c r="DQE3" s="64"/>
      <c r="DQF3" s="64"/>
      <c r="DQG3" s="64"/>
      <c r="DQH3" s="141"/>
      <c r="DQI3" s="141"/>
      <c r="DQJ3" s="142"/>
      <c r="DQK3" s="142"/>
      <c r="DQL3" s="142"/>
      <c r="DQM3" s="143"/>
      <c r="DQO3" s="144"/>
      <c r="DQP3" s="131"/>
      <c r="DQU3" s="132"/>
      <c r="DQV3" s="133"/>
      <c r="DQW3" s="134"/>
      <c r="DQX3" s="135"/>
      <c r="DQY3" s="136"/>
      <c r="DRC3" s="137"/>
      <c r="DRD3" s="138"/>
      <c r="DRE3" s="138"/>
      <c r="DRN3" s="138"/>
      <c r="DRO3" s="138"/>
      <c r="DRQ3" s="139"/>
      <c r="DRS3" s="140"/>
      <c r="DRT3" s="64"/>
      <c r="DRU3" s="64"/>
      <c r="DRV3" s="64"/>
      <c r="DRW3" s="141"/>
      <c r="DRX3" s="141"/>
      <c r="DRY3" s="142"/>
      <c r="DRZ3" s="142"/>
      <c r="DSA3" s="142"/>
      <c r="DSB3" s="143"/>
      <c r="DSD3" s="144"/>
      <c r="DSE3" s="131"/>
      <c r="DSJ3" s="132"/>
      <c r="DSK3" s="133"/>
      <c r="DSL3" s="134"/>
      <c r="DSM3" s="135"/>
      <c r="DSN3" s="136"/>
      <c r="DSR3" s="137"/>
      <c r="DSS3" s="138"/>
      <c r="DST3" s="138"/>
      <c r="DTC3" s="138"/>
      <c r="DTD3" s="138"/>
      <c r="DTF3" s="139"/>
      <c r="DTH3" s="140"/>
      <c r="DTI3" s="64"/>
      <c r="DTJ3" s="64"/>
      <c r="DTK3" s="64"/>
      <c r="DTL3" s="141"/>
      <c r="DTM3" s="141"/>
      <c r="DTN3" s="142"/>
      <c r="DTO3" s="142"/>
      <c r="DTP3" s="142"/>
      <c r="DTQ3" s="143"/>
      <c r="DTS3" s="144"/>
      <c r="DTT3" s="131"/>
      <c r="DTY3" s="132"/>
      <c r="DTZ3" s="133"/>
      <c r="DUA3" s="134"/>
      <c r="DUB3" s="135"/>
      <c r="DUC3" s="136"/>
      <c r="DUG3" s="137"/>
      <c r="DUH3" s="138"/>
      <c r="DUI3" s="138"/>
      <c r="DUR3" s="138"/>
      <c r="DUS3" s="138"/>
      <c r="DUU3" s="139"/>
      <c r="DUW3" s="140"/>
      <c r="DUX3" s="64"/>
      <c r="DUY3" s="64"/>
      <c r="DUZ3" s="64"/>
      <c r="DVA3" s="141"/>
      <c r="DVB3" s="141"/>
      <c r="DVC3" s="142"/>
      <c r="DVD3" s="142"/>
      <c r="DVE3" s="142"/>
      <c r="DVF3" s="143"/>
      <c r="DVH3" s="144"/>
      <c r="DVI3" s="131"/>
      <c r="DVN3" s="132"/>
      <c r="DVO3" s="133"/>
      <c r="DVP3" s="134"/>
      <c r="DVQ3" s="135"/>
      <c r="DVR3" s="136"/>
      <c r="DVV3" s="137"/>
      <c r="DVW3" s="138"/>
      <c r="DVX3" s="138"/>
      <c r="DWG3" s="138"/>
      <c r="DWH3" s="138"/>
      <c r="DWJ3" s="139"/>
      <c r="DWL3" s="140"/>
      <c r="DWM3" s="64"/>
      <c r="DWN3" s="64"/>
      <c r="DWO3" s="64"/>
      <c r="DWP3" s="141"/>
      <c r="DWQ3" s="141"/>
      <c r="DWR3" s="142"/>
      <c r="DWS3" s="142"/>
      <c r="DWT3" s="142"/>
      <c r="DWU3" s="143"/>
      <c r="DWW3" s="144"/>
      <c r="DWX3" s="131"/>
      <c r="DXC3" s="132"/>
      <c r="DXD3" s="133"/>
      <c r="DXE3" s="134"/>
      <c r="DXF3" s="135"/>
      <c r="DXG3" s="136"/>
      <c r="DXK3" s="137"/>
      <c r="DXL3" s="138"/>
      <c r="DXM3" s="138"/>
      <c r="DXV3" s="138"/>
      <c r="DXW3" s="138"/>
      <c r="DXY3" s="139"/>
      <c r="DYA3" s="140"/>
      <c r="DYB3" s="64"/>
      <c r="DYC3" s="64"/>
      <c r="DYD3" s="64"/>
      <c r="DYE3" s="141"/>
      <c r="DYF3" s="141"/>
      <c r="DYG3" s="142"/>
      <c r="DYH3" s="142"/>
      <c r="DYI3" s="142"/>
      <c r="DYJ3" s="143"/>
      <c r="DYL3" s="144"/>
      <c r="DYM3" s="131"/>
      <c r="DYR3" s="132"/>
      <c r="DYS3" s="133"/>
      <c r="DYT3" s="134"/>
      <c r="DYU3" s="135"/>
      <c r="DYV3" s="136"/>
      <c r="DYZ3" s="137"/>
      <c r="DZA3" s="138"/>
      <c r="DZB3" s="138"/>
      <c r="DZK3" s="138"/>
      <c r="DZL3" s="138"/>
      <c r="DZN3" s="139"/>
      <c r="DZP3" s="140"/>
      <c r="DZQ3" s="64"/>
      <c r="DZR3" s="64"/>
      <c r="DZS3" s="64"/>
      <c r="DZT3" s="141"/>
      <c r="DZU3" s="141"/>
      <c r="DZV3" s="142"/>
      <c r="DZW3" s="142"/>
      <c r="DZX3" s="142"/>
      <c r="DZY3" s="143"/>
      <c r="EAA3" s="144"/>
      <c r="EAB3" s="131"/>
      <c r="EAG3" s="132"/>
      <c r="EAH3" s="133"/>
      <c r="EAI3" s="134"/>
      <c r="EAJ3" s="135"/>
      <c r="EAK3" s="136"/>
      <c r="EAO3" s="137"/>
      <c r="EAP3" s="138"/>
      <c r="EAQ3" s="138"/>
      <c r="EAZ3" s="138"/>
      <c r="EBA3" s="138"/>
      <c r="EBC3" s="139"/>
      <c r="EBE3" s="140"/>
      <c r="EBF3" s="64"/>
      <c r="EBG3" s="64"/>
      <c r="EBH3" s="64"/>
      <c r="EBI3" s="141"/>
      <c r="EBJ3" s="141"/>
      <c r="EBK3" s="142"/>
      <c r="EBL3" s="142"/>
      <c r="EBM3" s="142"/>
      <c r="EBN3" s="143"/>
      <c r="EBP3" s="144"/>
      <c r="EBQ3" s="131"/>
      <c r="EBV3" s="132"/>
      <c r="EBW3" s="133"/>
      <c r="EBX3" s="134"/>
      <c r="EBY3" s="135"/>
      <c r="EBZ3" s="136"/>
      <c r="ECD3" s="137"/>
      <c r="ECE3" s="138"/>
      <c r="ECF3" s="138"/>
      <c r="ECO3" s="138"/>
      <c r="ECP3" s="138"/>
      <c r="ECR3" s="139"/>
      <c r="ECT3" s="140"/>
      <c r="ECU3" s="64"/>
      <c r="ECV3" s="64"/>
      <c r="ECW3" s="64"/>
      <c r="ECX3" s="141"/>
      <c r="ECY3" s="141"/>
      <c r="ECZ3" s="142"/>
      <c r="EDA3" s="142"/>
      <c r="EDB3" s="142"/>
      <c r="EDC3" s="143"/>
      <c r="EDE3" s="144"/>
      <c r="EDF3" s="131"/>
      <c r="EDK3" s="132"/>
      <c r="EDL3" s="133"/>
      <c r="EDM3" s="134"/>
      <c r="EDN3" s="135"/>
      <c r="EDO3" s="136"/>
      <c r="EDS3" s="137"/>
      <c r="EDT3" s="138"/>
      <c r="EDU3" s="138"/>
      <c r="EED3" s="138"/>
      <c r="EEE3" s="138"/>
      <c r="EEG3" s="139"/>
      <c r="EEI3" s="140"/>
      <c r="EEJ3" s="64"/>
      <c r="EEK3" s="64"/>
      <c r="EEL3" s="64"/>
      <c r="EEM3" s="141"/>
      <c r="EEN3" s="141"/>
      <c r="EEO3" s="142"/>
      <c r="EEP3" s="142"/>
      <c r="EEQ3" s="142"/>
      <c r="EER3" s="143"/>
      <c r="EET3" s="144"/>
      <c r="EEU3" s="131"/>
      <c r="EEZ3" s="132"/>
      <c r="EFA3" s="133"/>
      <c r="EFB3" s="134"/>
      <c r="EFC3" s="135"/>
      <c r="EFD3" s="136"/>
      <c r="EFH3" s="137"/>
      <c r="EFI3" s="138"/>
      <c r="EFJ3" s="138"/>
      <c r="EFS3" s="138"/>
      <c r="EFT3" s="138"/>
      <c r="EFV3" s="139"/>
      <c r="EFX3" s="140"/>
      <c r="EFY3" s="64"/>
      <c r="EFZ3" s="64"/>
      <c r="EGA3" s="64"/>
      <c r="EGB3" s="141"/>
      <c r="EGC3" s="141"/>
      <c r="EGD3" s="142"/>
      <c r="EGE3" s="142"/>
      <c r="EGF3" s="142"/>
      <c r="EGG3" s="143"/>
      <c r="EGI3" s="144"/>
      <c r="EGJ3" s="131"/>
      <c r="EGO3" s="132"/>
      <c r="EGP3" s="133"/>
      <c r="EGQ3" s="134"/>
      <c r="EGR3" s="135"/>
      <c r="EGS3" s="136"/>
      <c r="EGW3" s="137"/>
      <c r="EGX3" s="138"/>
      <c r="EGY3" s="138"/>
      <c r="EHH3" s="138"/>
      <c r="EHI3" s="138"/>
      <c r="EHK3" s="139"/>
      <c r="EHM3" s="140"/>
      <c r="EHN3" s="64"/>
      <c r="EHO3" s="64"/>
      <c r="EHP3" s="64"/>
      <c r="EHQ3" s="141"/>
      <c r="EHR3" s="141"/>
      <c r="EHS3" s="142"/>
      <c r="EHT3" s="142"/>
      <c r="EHU3" s="142"/>
      <c r="EHV3" s="143"/>
      <c r="EHX3" s="144"/>
      <c r="EHY3" s="131"/>
      <c r="EID3" s="132"/>
      <c r="EIE3" s="133"/>
      <c r="EIF3" s="134"/>
      <c r="EIG3" s="135"/>
      <c r="EIH3" s="136"/>
      <c r="EIL3" s="137"/>
      <c r="EIM3" s="138"/>
      <c r="EIN3" s="138"/>
      <c r="EIW3" s="138"/>
      <c r="EIX3" s="138"/>
      <c r="EIZ3" s="139"/>
      <c r="EJB3" s="140"/>
      <c r="EJC3" s="64"/>
      <c r="EJD3" s="64"/>
      <c r="EJE3" s="64"/>
      <c r="EJF3" s="141"/>
      <c r="EJG3" s="141"/>
      <c r="EJH3" s="142"/>
      <c r="EJI3" s="142"/>
      <c r="EJJ3" s="142"/>
      <c r="EJK3" s="143"/>
      <c r="EJM3" s="144"/>
      <c r="EJN3" s="131"/>
      <c r="EJS3" s="132"/>
      <c r="EJT3" s="133"/>
      <c r="EJU3" s="134"/>
      <c r="EJV3" s="135"/>
      <c r="EJW3" s="136"/>
      <c r="EKA3" s="137"/>
      <c r="EKB3" s="138"/>
      <c r="EKC3" s="138"/>
      <c r="EKL3" s="138"/>
      <c r="EKM3" s="138"/>
      <c r="EKO3" s="139"/>
      <c r="EKQ3" s="140"/>
      <c r="EKR3" s="64"/>
      <c r="EKS3" s="64"/>
      <c r="EKT3" s="64"/>
      <c r="EKU3" s="141"/>
      <c r="EKV3" s="141"/>
      <c r="EKW3" s="142"/>
      <c r="EKX3" s="142"/>
      <c r="EKY3" s="142"/>
      <c r="EKZ3" s="143"/>
      <c r="ELB3" s="144"/>
      <c r="ELC3" s="131"/>
      <c r="ELH3" s="132"/>
      <c r="ELI3" s="133"/>
      <c r="ELJ3" s="134"/>
      <c r="ELK3" s="135"/>
      <c r="ELL3" s="136"/>
      <c r="ELP3" s="137"/>
      <c r="ELQ3" s="138"/>
      <c r="ELR3" s="138"/>
      <c r="EMA3" s="138"/>
      <c r="EMB3" s="138"/>
      <c r="EMD3" s="139"/>
      <c r="EMF3" s="140"/>
      <c r="EMG3" s="64"/>
      <c r="EMH3" s="64"/>
      <c r="EMI3" s="64"/>
      <c r="EMJ3" s="141"/>
      <c r="EMK3" s="141"/>
      <c r="EML3" s="142"/>
      <c r="EMM3" s="142"/>
      <c r="EMN3" s="142"/>
      <c r="EMO3" s="143"/>
      <c r="EMQ3" s="144"/>
      <c r="EMR3" s="131"/>
      <c r="EMW3" s="132"/>
      <c r="EMX3" s="133"/>
      <c r="EMY3" s="134"/>
      <c r="EMZ3" s="135"/>
      <c r="ENA3" s="136"/>
      <c r="ENE3" s="137"/>
      <c r="ENF3" s="138"/>
      <c r="ENG3" s="138"/>
      <c r="ENP3" s="138"/>
      <c r="ENQ3" s="138"/>
      <c r="ENS3" s="139"/>
      <c r="ENU3" s="140"/>
      <c r="ENV3" s="64"/>
      <c r="ENW3" s="64"/>
      <c r="ENX3" s="64"/>
      <c r="ENY3" s="141"/>
      <c r="ENZ3" s="141"/>
      <c r="EOA3" s="142"/>
      <c r="EOB3" s="142"/>
      <c r="EOC3" s="142"/>
      <c r="EOD3" s="143"/>
      <c r="EOF3" s="144"/>
      <c r="EOG3" s="131"/>
      <c r="EOL3" s="132"/>
      <c r="EOM3" s="133"/>
      <c r="EON3" s="134"/>
      <c r="EOO3" s="135"/>
      <c r="EOP3" s="136"/>
      <c r="EOT3" s="137"/>
      <c r="EOU3" s="138"/>
      <c r="EOV3" s="138"/>
      <c r="EPE3" s="138"/>
      <c r="EPF3" s="138"/>
      <c r="EPH3" s="139"/>
      <c r="EPJ3" s="140"/>
      <c r="EPK3" s="64"/>
      <c r="EPL3" s="64"/>
      <c r="EPM3" s="64"/>
      <c r="EPN3" s="141"/>
      <c r="EPO3" s="141"/>
      <c r="EPP3" s="142"/>
      <c r="EPQ3" s="142"/>
      <c r="EPR3" s="142"/>
      <c r="EPS3" s="143"/>
      <c r="EPU3" s="144"/>
      <c r="EPV3" s="131"/>
      <c r="EQA3" s="132"/>
      <c r="EQB3" s="133"/>
      <c r="EQC3" s="134"/>
      <c r="EQD3" s="135"/>
      <c r="EQE3" s="136"/>
      <c r="EQI3" s="137"/>
      <c r="EQJ3" s="138"/>
      <c r="EQK3" s="138"/>
      <c r="EQT3" s="138"/>
      <c r="EQU3" s="138"/>
      <c r="EQW3" s="139"/>
      <c r="EQY3" s="140"/>
      <c r="EQZ3" s="64"/>
      <c r="ERA3" s="64"/>
      <c r="ERB3" s="64"/>
      <c r="ERC3" s="141"/>
      <c r="ERD3" s="141"/>
      <c r="ERE3" s="142"/>
      <c r="ERF3" s="142"/>
      <c r="ERG3" s="142"/>
      <c r="ERH3" s="143"/>
      <c r="ERJ3" s="144"/>
      <c r="ERK3" s="131"/>
      <c r="ERP3" s="132"/>
      <c r="ERQ3" s="133"/>
      <c r="ERR3" s="134"/>
      <c r="ERS3" s="135"/>
      <c r="ERT3" s="136"/>
      <c r="ERX3" s="137"/>
      <c r="ERY3" s="138"/>
      <c r="ERZ3" s="138"/>
      <c r="ESI3" s="138"/>
      <c r="ESJ3" s="138"/>
      <c r="ESL3" s="139"/>
      <c r="ESN3" s="140"/>
      <c r="ESO3" s="64"/>
      <c r="ESP3" s="64"/>
      <c r="ESQ3" s="64"/>
      <c r="ESR3" s="141"/>
      <c r="ESS3" s="141"/>
      <c r="EST3" s="142"/>
      <c r="ESU3" s="142"/>
      <c r="ESV3" s="142"/>
      <c r="ESW3" s="143"/>
      <c r="ESY3" s="144"/>
      <c r="ESZ3" s="131"/>
      <c r="ETE3" s="132"/>
      <c r="ETF3" s="133"/>
      <c r="ETG3" s="134"/>
      <c r="ETH3" s="135"/>
      <c r="ETI3" s="136"/>
      <c r="ETM3" s="137"/>
      <c r="ETN3" s="138"/>
      <c r="ETO3" s="138"/>
      <c r="ETX3" s="138"/>
      <c r="ETY3" s="138"/>
      <c r="EUA3" s="139"/>
      <c r="EUC3" s="140"/>
      <c r="EUD3" s="64"/>
      <c r="EUE3" s="64"/>
      <c r="EUF3" s="64"/>
      <c r="EUG3" s="141"/>
      <c r="EUH3" s="141"/>
      <c r="EUI3" s="142"/>
      <c r="EUJ3" s="142"/>
      <c r="EUK3" s="142"/>
      <c r="EUL3" s="143"/>
      <c r="EUN3" s="144"/>
      <c r="EUO3" s="131"/>
      <c r="EUT3" s="132"/>
      <c r="EUU3" s="133"/>
      <c r="EUV3" s="134"/>
      <c r="EUW3" s="135"/>
      <c r="EUX3" s="136"/>
      <c r="EVB3" s="137"/>
      <c r="EVC3" s="138"/>
      <c r="EVD3" s="138"/>
      <c r="EVM3" s="138"/>
      <c r="EVN3" s="138"/>
      <c r="EVP3" s="139"/>
      <c r="EVR3" s="140"/>
      <c r="EVS3" s="64"/>
      <c r="EVT3" s="64"/>
      <c r="EVU3" s="64"/>
      <c r="EVV3" s="141"/>
      <c r="EVW3" s="141"/>
      <c r="EVX3" s="142"/>
      <c r="EVY3" s="142"/>
      <c r="EVZ3" s="142"/>
      <c r="EWA3" s="143"/>
      <c r="EWC3" s="144"/>
      <c r="EWD3" s="131"/>
      <c r="EWI3" s="132"/>
      <c r="EWJ3" s="133"/>
      <c r="EWK3" s="134"/>
      <c r="EWL3" s="135"/>
      <c r="EWM3" s="136"/>
      <c r="EWQ3" s="137"/>
      <c r="EWR3" s="138"/>
      <c r="EWS3" s="138"/>
      <c r="EXB3" s="138"/>
      <c r="EXC3" s="138"/>
      <c r="EXE3" s="139"/>
      <c r="EXG3" s="140"/>
      <c r="EXH3" s="64"/>
      <c r="EXI3" s="64"/>
      <c r="EXJ3" s="64"/>
      <c r="EXK3" s="141"/>
      <c r="EXL3" s="141"/>
      <c r="EXM3" s="142"/>
      <c r="EXN3" s="142"/>
      <c r="EXO3" s="142"/>
      <c r="EXP3" s="143"/>
      <c r="EXR3" s="144"/>
      <c r="EXS3" s="131"/>
      <c r="EXX3" s="132"/>
      <c r="EXY3" s="133"/>
      <c r="EXZ3" s="134"/>
      <c r="EYA3" s="135"/>
      <c r="EYB3" s="136"/>
      <c r="EYF3" s="137"/>
      <c r="EYG3" s="138"/>
      <c r="EYH3" s="138"/>
      <c r="EYQ3" s="138"/>
      <c r="EYR3" s="138"/>
      <c r="EYT3" s="139"/>
      <c r="EYV3" s="140"/>
      <c r="EYW3" s="64"/>
      <c r="EYX3" s="64"/>
      <c r="EYY3" s="64"/>
      <c r="EYZ3" s="141"/>
      <c r="EZA3" s="141"/>
      <c r="EZB3" s="142"/>
      <c r="EZC3" s="142"/>
      <c r="EZD3" s="142"/>
      <c r="EZE3" s="143"/>
      <c r="EZG3" s="144"/>
      <c r="EZH3" s="131"/>
      <c r="EZM3" s="132"/>
      <c r="EZN3" s="133"/>
      <c r="EZO3" s="134"/>
      <c r="EZP3" s="135"/>
      <c r="EZQ3" s="136"/>
      <c r="EZU3" s="137"/>
      <c r="EZV3" s="138"/>
      <c r="EZW3" s="138"/>
      <c r="FAF3" s="138"/>
      <c r="FAG3" s="138"/>
      <c r="FAI3" s="139"/>
      <c r="FAK3" s="140"/>
      <c r="FAL3" s="64"/>
      <c r="FAM3" s="64"/>
      <c r="FAN3" s="64"/>
      <c r="FAO3" s="141"/>
      <c r="FAP3" s="141"/>
      <c r="FAQ3" s="142"/>
      <c r="FAR3" s="142"/>
      <c r="FAS3" s="142"/>
      <c r="FAT3" s="143"/>
      <c r="FAV3" s="144"/>
      <c r="FAW3" s="131"/>
      <c r="FBB3" s="132"/>
      <c r="FBC3" s="133"/>
      <c r="FBD3" s="134"/>
      <c r="FBE3" s="135"/>
      <c r="FBF3" s="136"/>
      <c r="FBJ3" s="137"/>
      <c r="FBK3" s="138"/>
      <c r="FBL3" s="138"/>
      <c r="FBU3" s="138"/>
      <c r="FBV3" s="138"/>
      <c r="FBX3" s="139"/>
      <c r="FBZ3" s="140"/>
      <c r="FCA3" s="64"/>
      <c r="FCB3" s="64"/>
      <c r="FCC3" s="64"/>
      <c r="FCD3" s="141"/>
      <c r="FCE3" s="141"/>
      <c r="FCF3" s="142"/>
      <c r="FCG3" s="142"/>
      <c r="FCH3" s="142"/>
      <c r="FCI3" s="143"/>
      <c r="FCK3" s="144"/>
      <c r="FCL3" s="131"/>
      <c r="FCQ3" s="132"/>
      <c r="FCR3" s="133"/>
      <c r="FCS3" s="134"/>
      <c r="FCT3" s="135"/>
      <c r="FCU3" s="136"/>
      <c r="FCY3" s="137"/>
      <c r="FCZ3" s="138"/>
      <c r="FDA3" s="138"/>
      <c r="FDJ3" s="138"/>
      <c r="FDK3" s="138"/>
      <c r="FDM3" s="139"/>
      <c r="FDO3" s="140"/>
      <c r="FDP3" s="64"/>
      <c r="FDQ3" s="64"/>
      <c r="FDR3" s="64"/>
      <c r="FDS3" s="141"/>
      <c r="FDT3" s="141"/>
      <c r="FDU3" s="142"/>
      <c r="FDV3" s="142"/>
      <c r="FDW3" s="142"/>
      <c r="FDX3" s="143"/>
      <c r="FDZ3" s="144"/>
      <c r="FEA3" s="131"/>
      <c r="FEF3" s="132"/>
      <c r="FEG3" s="133"/>
      <c r="FEH3" s="134"/>
      <c r="FEI3" s="135"/>
      <c r="FEJ3" s="136"/>
      <c r="FEN3" s="137"/>
      <c r="FEO3" s="138"/>
      <c r="FEP3" s="138"/>
      <c r="FEY3" s="138"/>
      <c r="FEZ3" s="138"/>
      <c r="FFB3" s="139"/>
      <c r="FFD3" s="140"/>
      <c r="FFE3" s="64"/>
      <c r="FFF3" s="64"/>
      <c r="FFG3" s="64"/>
      <c r="FFH3" s="141"/>
      <c r="FFI3" s="141"/>
      <c r="FFJ3" s="142"/>
      <c r="FFK3" s="142"/>
      <c r="FFL3" s="142"/>
      <c r="FFM3" s="143"/>
      <c r="FFO3" s="144"/>
      <c r="FFP3" s="131"/>
      <c r="FFU3" s="132"/>
      <c r="FFV3" s="133"/>
      <c r="FFW3" s="134"/>
      <c r="FFX3" s="135"/>
      <c r="FFY3" s="136"/>
      <c r="FGC3" s="137"/>
      <c r="FGD3" s="138"/>
      <c r="FGE3" s="138"/>
      <c r="FGN3" s="138"/>
      <c r="FGO3" s="138"/>
      <c r="FGQ3" s="139"/>
      <c r="FGS3" s="140"/>
      <c r="FGT3" s="64"/>
      <c r="FGU3" s="64"/>
      <c r="FGV3" s="64"/>
      <c r="FGW3" s="141"/>
      <c r="FGX3" s="141"/>
      <c r="FGY3" s="142"/>
      <c r="FGZ3" s="142"/>
      <c r="FHA3" s="142"/>
      <c r="FHB3" s="143"/>
      <c r="FHD3" s="144"/>
      <c r="FHE3" s="131"/>
      <c r="FHJ3" s="132"/>
      <c r="FHK3" s="133"/>
      <c r="FHL3" s="134"/>
      <c r="FHM3" s="135"/>
      <c r="FHN3" s="136"/>
      <c r="FHR3" s="137"/>
      <c r="FHS3" s="138"/>
      <c r="FHT3" s="138"/>
      <c r="FIC3" s="138"/>
      <c r="FID3" s="138"/>
      <c r="FIF3" s="139"/>
      <c r="FIH3" s="140"/>
      <c r="FII3" s="64"/>
      <c r="FIJ3" s="64"/>
      <c r="FIK3" s="64"/>
      <c r="FIL3" s="141"/>
      <c r="FIM3" s="141"/>
      <c r="FIN3" s="142"/>
      <c r="FIO3" s="142"/>
      <c r="FIP3" s="142"/>
      <c r="FIQ3" s="143"/>
      <c r="FIS3" s="144"/>
      <c r="FIT3" s="131"/>
      <c r="FIY3" s="132"/>
      <c r="FIZ3" s="133"/>
      <c r="FJA3" s="134"/>
      <c r="FJB3" s="135"/>
      <c r="FJC3" s="136"/>
      <c r="FJG3" s="137"/>
      <c r="FJH3" s="138"/>
      <c r="FJI3" s="138"/>
      <c r="FJR3" s="138"/>
      <c r="FJS3" s="138"/>
      <c r="FJU3" s="139"/>
      <c r="FJW3" s="140"/>
      <c r="FJX3" s="64"/>
      <c r="FJY3" s="64"/>
      <c r="FJZ3" s="64"/>
      <c r="FKA3" s="141"/>
      <c r="FKB3" s="141"/>
      <c r="FKC3" s="142"/>
      <c r="FKD3" s="142"/>
      <c r="FKE3" s="142"/>
      <c r="FKF3" s="143"/>
      <c r="FKH3" s="144"/>
      <c r="FKI3" s="131"/>
      <c r="FKN3" s="132"/>
      <c r="FKO3" s="133"/>
      <c r="FKP3" s="134"/>
      <c r="FKQ3" s="135"/>
      <c r="FKR3" s="136"/>
      <c r="FKV3" s="137"/>
      <c r="FKW3" s="138"/>
      <c r="FKX3" s="138"/>
      <c r="FLG3" s="138"/>
      <c r="FLH3" s="138"/>
      <c r="FLJ3" s="139"/>
      <c r="FLL3" s="140"/>
      <c r="FLM3" s="64"/>
      <c r="FLN3" s="64"/>
      <c r="FLO3" s="64"/>
      <c r="FLP3" s="141"/>
      <c r="FLQ3" s="141"/>
      <c r="FLR3" s="142"/>
      <c r="FLS3" s="142"/>
      <c r="FLT3" s="142"/>
      <c r="FLU3" s="143"/>
      <c r="FLW3" s="144"/>
      <c r="FLX3" s="131"/>
      <c r="FMC3" s="132"/>
      <c r="FMD3" s="133"/>
      <c r="FME3" s="134"/>
      <c r="FMF3" s="135"/>
      <c r="FMG3" s="136"/>
      <c r="FMK3" s="137"/>
      <c r="FML3" s="138"/>
      <c r="FMM3" s="138"/>
      <c r="FMV3" s="138"/>
      <c r="FMW3" s="138"/>
      <c r="FMY3" s="139"/>
      <c r="FNA3" s="140"/>
      <c r="FNB3" s="64"/>
      <c r="FNC3" s="64"/>
      <c r="FND3" s="64"/>
      <c r="FNE3" s="141"/>
      <c r="FNF3" s="141"/>
      <c r="FNG3" s="142"/>
      <c r="FNH3" s="142"/>
      <c r="FNI3" s="142"/>
      <c r="FNJ3" s="143"/>
      <c r="FNL3" s="144"/>
      <c r="FNM3" s="131"/>
      <c r="FNR3" s="132"/>
      <c r="FNS3" s="133"/>
      <c r="FNT3" s="134"/>
      <c r="FNU3" s="135"/>
      <c r="FNV3" s="136"/>
      <c r="FNZ3" s="137"/>
      <c r="FOA3" s="138"/>
      <c r="FOB3" s="138"/>
      <c r="FOK3" s="138"/>
      <c r="FOL3" s="138"/>
      <c r="FON3" s="139"/>
      <c r="FOP3" s="140"/>
      <c r="FOQ3" s="64"/>
      <c r="FOR3" s="64"/>
      <c r="FOS3" s="64"/>
      <c r="FOT3" s="141"/>
      <c r="FOU3" s="141"/>
      <c r="FOV3" s="142"/>
      <c r="FOW3" s="142"/>
      <c r="FOX3" s="142"/>
      <c r="FOY3" s="143"/>
      <c r="FPA3" s="144"/>
      <c r="FPB3" s="131"/>
      <c r="FPG3" s="132"/>
      <c r="FPH3" s="133"/>
      <c r="FPI3" s="134"/>
      <c r="FPJ3" s="135"/>
      <c r="FPK3" s="136"/>
      <c r="FPO3" s="137"/>
      <c r="FPP3" s="138"/>
      <c r="FPQ3" s="138"/>
      <c r="FPZ3" s="138"/>
      <c r="FQA3" s="138"/>
      <c r="FQC3" s="139"/>
      <c r="FQE3" s="140"/>
      <c r="FQF3" s="64"/>
      <c r="FQG3" s="64"/>
      <c r="FQH3" s="64"/>
      <c r="FQI3" s="141"/>
      <c r="FQJ3" s="141"/>
      <c r="FQK3" s="142"/>
      <c r="FQL3" s="142"/>
      <c r="FQM3" s="142"/>
      <c r="FQN3" s="143"/>
      <c r="FQP3" s="144"/>
      <c r="FQQ3" s="131"/>
      <c r="FQV3" s="132"/>
      <c r="FQW3" s="133"/>
      <c r="FQX3" s="134"/>
      <c r="FQY3" s="135"/>
      <c r="FQZ3" s="136"/>
      <c r="FRD3" s="137"/>
      <c r="FRE3" s="138"/>
      <c r="FRF3" s="138"/>
      <c r="FRO3" s="138"/>
      <c r="FRP3" s="138"/>
      <c r="FRR3" s="139"/>
      <c r="FRT3" s="140"/>
      <c r="FRU3" s="64"/>
      <c r="FRV3" s="64"/>
      <c r="FRW3" s="64"/>
      <c r="FRX3" s="141"/>
      <c r="FRY3" s="141"/>
      <c r="FRZ3" s="142"/>
      <c r="FSA3" s="142"/>
      <c r="FSB3" s="142"/>
      <c r="FSC3" s="143"/>
      <c r="FSE3" s="144"/>
      <c r="FSF3" s="131"/>
      <c r="FSK3" s="132"/>
      <c r="FSL3" s="133"/>
      <c r="FSM3" s="134"/>
      <c r="FSN3" s="135"/>
      <c r="FSO3" s="136"/>
      <c r="FSS3" s="137"/>
      <c r="FST3" s="138"/>
      <c r="FSU3" s="138"/>
      <c r="FTD3" s="138"/>
      <c r="FTE3" s="138"/>
      <c r="FTG3" s="139"/>
      <c r="FTI3" s="140"/>
      <c r="FTJ3" s="64"/>
      <c r="FTK3" s="64"/>
      <c r="FTL3" s="64"/>
      <c r="FTM3" s="141"/>
      <c r="FTN3" s="141"/>
      <c r="FTO3" s="142"/>
      <c r="FTP3" s="142"/>
      <c r="FTQ3" s="142"/>
      <c r="FTR3" s="143"/>
      <c r="FTT3" s="144"/>
      <c r="FTU3" s="131"/>
      <c r="FTZ3" s="132"/>
      <c r="FUA3" s="133"/>
      <c r="FUB3" s="134"/>
      <c r="FUC3" s="135"/>
      <c r="FUD3" s="136"/>
      <c r="FUH3" s="137"/>
      <c r="FUI3" s="138"/>
      <c r="FUJ3" s="138"/>
      <c r="FUS3" s="138"/>
      <c r="FUT3" s="138"/>
      <c r="FUV3" s="139"/>
      <c r="FUX3" s="140"/>
      <c r="FUY3" s="64"/>
      <c r="FUZ3" s="64"/>
      <c r="FVA3" s="64"/>
      <c r="FVB3" s="141"/>
      <c r="FVC3" s="141"/>
      <c r="FVD3" s="142"/>
      <c r="FVE3" s="142"/>
      <c r="FVF3" s="142"/>
      <c r="FVG3" s="143"/>
      <c r="FVI3" s="144"/>
      <c r="FVJ3" s="131"/>
      <c r="FVO3" s="132"/>
      <c r="FVP3" s="133"/>
      <c r="FVQ3" s="134"/>
      <c r="FVR3" s="135"/>
      <c r="FVS3" s="136"/>
      <c r="FVW3" s="137"/>
      <c r="FVX3" s="138"/>
      <c r="FVY3" s="138"/>
      <c r="FWH3" s="138"/>
      <c r="FWI3" s="138"/>
      <c r="FWK3" s="139"/>
      <c r="FWM3" s="140"/>
      <c r="FWN3" s="64"/>
      <c r="FWO3" s="64"/>
      <c r="FWP3" s="64"/>
      <c r="FWQ3" s="141"/>
      <c r="FWR3" s="141"/>
      <c r="FWS3" s="142"/>
      <c r="FWT3" s="142"/>
      <c r="FWU3" s="142"/>
      <c r="FWV3" s="143"/>
      <c r="FWX3" s="144"/>
      <c r="FWY3" s="131"/>
      <c r="FXD3" s="132"/>
      <c r="FXE3" s="133"/>
      <c r="FXF3" s="134"/>
      <c r="FXG3" s="135"/>
      <c r="FXH3" s="136"/>
      <c r="FXL3" s="137"/>
      <c r="FXM3" s="138"/>
      <c r="FXN3" s="138"/>
      <c r="FXW3" s="138"/>
      <c r="FXX3" s="138"/>
      <c r="FXZ3" s="139"/>
      <c r="FYB3" s="140"/>
      <c r="FYC3" s="64"/>
      <c r="FYD3" s="64"/>
      <c r="FYE3" s="64"/>
      <c r="FYF3" s="141"/>
      <c r="FYG3" s="141"/>
      <c r="FYH3" s="142"/>
      <c r="FYI3" s="142"/>
      <c r="FYJ3" s="142"/>
      <c r="FYK3" s="143"/>
      <c r="FYM3" s="144"/>
      <c r="FYN3" s="131"/>
      <c r="FYS3" s="132"/>
      <c r="FYT3" s="133"/>
      <c r="FYU3" s="134"/>
      <c r="FYV3" s="135"/>
      <c r="FYW3" s="136"/>
      <c r="FZA3" s="137"/>
      <c r="FZB3" s="138"/>
      <c r="FZC3" s="138"/>
      <c r="FZL3" s="138"/>
      <c r="FZM3" s="138"/>
      <c r="FZO3" s="139"/>
      <c r="FZQ3" s="140"/>
      <c r="FZR3" s="64"/>
      <c r="FZS3" s="64"/>
      <c r="FZT3" s="64"/>
      <c r="FZU3" s="141"/>
      <c r="FZV3" s="141"/>
      <c r="FZW3" s="142"/>
      <c r="FZX3" s="142"/>
      <c r="FZY3" s="142"/>
      <c r="FZZ3" s="143"/>
      <c r="GAB3" s="144"/>
      <c r="GAC3" s="131"/>
      <c r="GAH3" s="132"/>
      <c r="GAI3" s="133"/>
      <c r="GAJ3" s="134"/>
      <c r="GAK3" s="135"/>
      <c r="GAL3" s="136"/>
      <c r="GAP3" s="137"/>
      <c r="GAQ3" s="138"/>
      <c r="GAR3" s="138"/>
      <c r="GBA3" s="138"/>
      <c r="GBB3" s="138"/>
      <c r="GBD3" s="139"/>
      <c r="GBF3" s="140"/>
      <c r="GBG3" s="64"/>
      <c r="GBH3" s="64"/>
      <c r="GBI3" s="64"/>
      <c r="GBJ3" s="141"/>
      <c r="GBK3" s="141"/>
      <c r="GBL3" s="142"/>
      <c r="GBM3" s="142"/>
      <c r="GBN3" s="142"/>
      <c r="GBO3" s="143"/>
      <c r="GBQ3" s="144"/>
      <c r="GBR3" s="131"/>
      <c r="GBW3" s="132"/>
      <c r="GBX3" s="133"/>
      <c r="GBY3" s="134"/>
      <c r="GBZ3" s="135"/>
      <c r="GCA3" s="136"/>
      <c r="GCE3" s="137"/>
      <c r="GCF3" s="138"/>
      <c r="GCG3" s="138"/>
      <c r="GCP3" s="138"/>
      <c r="GCQ3" s="138"/>
      <c r="GCS3" s="139"/>
      <c r="GCU3" s="140"/>
      <c r="GCV3" s="64"/>
      <c r="GCW3" s="64"/>
      <c r="GCX3" s="64"/>
      <c r="GCY3" s="141"/>
      <c r="GCZ3" s="141"/>
      <c r="GDA3" s="142"/>
      <c r="GDB3" s="142"/>
      <c r="GDC3" s="142"/>
      <c r="GDD3" s="143"/>
      <c r="GDF3" s="144"/>
      <c r="GDG3" s="131"/>
      <c r="GDL3" s="132"/>
      <c r="GDM3" s="133"/>
      <c r="GDN3" s="134"/>
      <c r="GDO3" s="135"/>
      <c r="GDP3" s="136"/>
      <c r="GDT3" s="137"/>
      <c r="GDU3" s="138"/>
      <c r="GDV3" s="138"/>
      <c r="GEE3" s="138"/>
      <c r="GEF3" s="138"/>
      <c r="GEH3" s="139"/>
      <c r="GEJ3" s="140"/>
      <c r="GEK3" s="64"/>
      <c r="GEL3" s="64"/>
      <c r="GEM3" s="64"/>
      <c r="GEN3" s="141"/>
      <c r="GEO3" s="141"/>
      <c r="GEP3" s="142"/>
      <c r="GEQ3" s="142"/>
      <c r="GER3" s="142"/>
      <c r="GES3" s="143"/>
      <c r="GEU3" s="144"/>
      <c r="GEV3" s="131"/>
      <c r="GFA3" s="132"/>
      <c r="GFB3" s="133"/>
      <c r="GFC3" s="134"/>
      <c r="GFD3" s="135"/>
      <c r="GFE3" s="136"/>
      <c r="GFI3" s="137"/>
      <c r="GFJ3" s="138"/>
      <c r="GFK3" s="138"/>
      <c r="GFT3" s="138"/>
      <c r="GFU3" s="138"/>
      <c r="GFW3" s="139"/>
      <c r="GFY3" s="140"/>
      <c r="GFZ3" s="64"/>
      <c r="GGA3" s="64"/>
      <c r="GGB3" s="64"/>
      <c r="GGC3" s="141"/>
      <c r="GGD3" s="141"/>
      <c r="GGE3" s="142"/>
      <c r="GGF3" s="142"/>
      <c r="GGG3" s="142"/>
      <c r="GGH3" s="143"/>
      <c r="GGJ3" s="144"/>
      <c r="GGK3" s="131"/>
      <c r="GGP3" s="132"/>
      <c r="GGQ3" s="133"/>
      <c r="GGR3" s="134"/>
      <c r="GGS3" s="135"/>
      <c r="GGT3" s="136"/>
      <c r="GGX3" s="137"/>
      <c r="GGY3" s="138"/>
      <c r="GGZ3" s="138"/>
      <c r="GHI3" s="138"/>
      <c r="GHJ3" s="138"/>
      <c r="GHL3" s="139"/>
      <c r="GHN3" s="140"/>
      <c r="GHO3" s="64"/>
      <c r="GHP3" s="64"/>
      <c r="GHQ3" s="64"/>
      <c r="GHR3" s="141"/>
      <c r="GHS3" s="141"/>
      <c r="GHT3" s="142"/>
      <c r="GHU3" s="142"/>
      <c r="GHV3" s="142"/>
      <c r="GHW3" s="143"/>
      <c r="GHY3" s="144"/>
      <c r="GHZ3" s="131"/>
      <c r="GIE3" s="132"/>
      <c r="GIF3" s="133"/>
      <c r="GIG3" s="134"/>
      <c r="GIH3" s="135"/>
      <c r="GII3" s="136"/>
      <c r="GIM3" s="137"/>
      <c r="GIN3" s="138"/>
      <c r="GIO3" s="138"/>
      <c r="GIX3" s="138"/>
      <c r="GIY3" s="138"/>
      <c r="GJA3" s="139"/>
      <c r="GJC3" s="140"/>
      <c r="GJD3" s="64"/>
      <c r="GJE3" s="64"/>
      <c r="GJF3" s="64"/>
      <c r="GJG3" s="141"/>
      <c r="GJH3" s="141"/>
      <c r="GJI3" s="142"/>
      <c r="GJJ3" s="142"/>
      <c r="GJK3" s="142"/>
      <c r="GJL3" s="143"/>
      <c r="GJN3" s="144"/>
      <c r="GJO3" s="131"/>
      <c r="GJT3" s="132"/>
      <c r="GJU3" s="133"/>
      <c r="GJV3" s="134"/>
      <c r="GJW3" s="135"/>
      <c r="GJX3" s="136"/>
      <c r="GKB3" s="137"/>
      <c r="GKC3" s="138"/>
      <c r="GKD3" s="138"/>
      <c r="GKM3" s="138"/>
      <c r="GKN3" s="138"/>
      <c r="GKP3" s="139"/>
      <c r="GKR3" s="140"/>
      <c r="GKS3" s="64"/>
      <c r="GKT3" s="64"/>
      <c r="GKU3" s="64"/>
      <c r="GKV3" s="141"/>
      <c r="GKW3" s="141"/>
      <c r="GKX3" s="142"/>
      <c r="GKY3" s="142"/>
      <c r="GKZ3" s="142"/>
      <c r="GLA3" s="143"/>
      <c r="GLC3" s="144"/>
      <c r="GLD3" s="131"/>
      <c r="GLI3" s="132"/>
      <c r="GLJ3" s="133"/>
      <c r="GLK3" s="134"/>
      <c r="GLL3" s="135"/>
      <c r="GLM3" s="136"/>
      <c r="GLQ3" s="137"/>
      <c r="GLR3" s="138"/>
      <c r="GLS3" s="138"/>
      <c r="GMB3" s="138"/>
      <c r="GMC3" s="138"/>
      <c r="GME3" s="139"/>
      <c r="GMG3" s="140"/>
      <c r="GMH3" s="64"/>
      <c r="GMI3" s="64"/>
      <c r="GMJ3" s="64"/>
      <c r="GMK3" s="141"/>
      <c r="GML3" s="141"/>
      <c r="GMM3" s="142"/>
      <c r="GMN3" s="142"/>
      <c r="GMO3" s="142"/>
      <c r="GMP3" s="143"/>
      <c r="GMR3" s="144"/>
      <c r="GMS3" s="131"/>
      <c r="GMX3" s="132"/>
      <c r="GMY3" s="133"/>
      <c r="GMZ3" s="134"/>
      <c r="GNA3" s="135"/>
      <c r="GNB3" s="136"/>
      <c r="GNF3" s="137"/>
      <c r="GNG3" s="138"/>
      <c r="GNH3" s="138"/>
      <c r="GNQ3" s="138"/>
      <c r="GNR3" s="138"/>
      <c r="GNT3" s="139"/>
      <c r="GNV3" s="140"/>
      <c r="GNW3" s="64"/>
      <c r="GNX3" s="64"/>
      <c r="GNY3" s="64"/>
      <c r="GNZ3" s="141"/>
      <c r="GOA3" s="141"/>
      <c r="GOB3" s="142"/>
      <c r="GOC3" s="142"/>
      <c r="GOD3" s="142"/>
      <c r="GOE3" s="143"/>
      <c r="GOG3" s="144"/>
      <c r="GOH3" s="131"/>
      <c r="GOM3" s="132"/>
      <c r="GON3" s="133"/>
      <c r="GOO3" s="134"/>
      <c r="GOP3" s="135"/>
      <c r="GOQ3" s="136"/>
      <c r="GOU3" s="137"/>
      <c r="GOV3" s="138"/>
      <c r="GOW3" s="138"/>
      <c r="GPF3" s="138"/>
      <c r="GPG3" s="138"/>
      <c r="GPI3" s="139"/>
      <c r="GPK3" s="140"/>
      <c r="GPL3" s="64"/>
      <c r="GPM3" s="64"/>
      <c r="GPN3" s="64"/>
      <c r="GPO3" s="141"/>
      <c r="GPP3" s="141"/>
      <c r="GPQ3" s="142"/>
      <c r="GPR3" s="142"/>
      <c r="GPS3" s="142"/>
      <c r="GPT3" s="143"/>
      <c r="GPV3" s="144"/>
      <c r="GPW3" s="131"/>
      <c r="GQB3" s="132"/>
      <c r="GQC3" s="133"/>
      <c r="GQD3" s="134"/>
      <c r="GQE3" s="135"/>
      <c r="GQF3" s="136"/>
      <c r="GQJ3" s="137"/>
      <c r="GQK3" s="138"/>
      <c r="GQL3" s="138"/>
      <c r="GQU3" s="138"/>
      <c r="GQV3" s="138"/>
      <c r="GQX3" s="139"/>
      <c r="GQZ3" s="140"/>
      <c r="GRA3" s="64"/>
      <c r="GRB3" s="64"/>
      <c r="GRC3" s="64"/>
      <c r="GRD3" s="141"/>
      <c r="GRE3" s="141"/>
      <c r="GRF3" s="142"/>
      <c r="GRG3" s="142"/>
      <c r="GRH3" s="142"/>
      <c r="GRI3" s="143"/>
      <c r="GRK3" s="144"/>
      <c r="GRL3" s="131"/>
      <c r="GRQ3" s="132"/>
      <c r="GRR3" s="133"/>
      <c r="GRS3" s="134"/>
      <c r="GRT3" s="135"/>
      <c r="GRU3" s="136"/>
      <c r="GRY3" s="137"/>
      <c r="GRZ3" s="138"/>
      <c r="GSA3" s="138"/>
      <c r="GSJ3" s="138"/>
      <c r="GSK3" s="138"/>
      <c r="GSM3" s="139"/>
      <c r="GSO3" s="140"/>
      <c r="GSP3" s="64"/>
      <c r="GSQ3" s="64"/>
      <c r="GSR3" s="64"/>
      <c r="GSS3" s="141"/>
      <c r="GST3" s="141"/>
      <c r="GSU3" s="142"/>
      <c r="GSV3" s="142"/>
      <c r="GSW3" s="142"/>
      <c r="GSX3" s="143"/>
      <c r="GSZ3" s="144"/>
      <c r="GTA3" s="131"/>
      <c r="GTF3" s="132"/>
      <c r="GTG3" s="133"/>
      <c r="GTH3" s="134"/>
      <c r="GTI3" s="135"/>
      <c r="GTJ3" s="136"/>
      <c r="GTN3" s="137"/>
      <c r="GTO3" s="138"/>
      <c r="GTP3" s="138"/>
      <c r="GTY3" s="138"/>
      <c r="GTZ3" s="138"/>
      <c r="GUB3" s="139"/>
      <c r="GUD3" s="140"/>
      <c r="GUE3" s="64"/>
      <c r="GUF3" s="64"/>
      <c r="GUG3" s="64"/>
      <c r="GUH3" s="141"/>
      <c r="GUI3" s="141"/>
      <c r="GUJ3" s="142"/>
      <c r="GUK3" s="142"/>
      <c r="GUL3" s="142"/>
      <c r="GUM3" s="143"/>
      <c r="GUO3" s="144"/>
      <c r="GUP3" s="131"/>
      <c r="GUU3" s="132"/>
      <c r="GUV3" s="133"/>
      <c r="GUW3" s="134"/>
      <c r="GUX3" s="135"/>
      <c r="GUY3" s="136"/>
      <c r="GVC3" s="137"/>
      <c r="GVD3" s="138"/>
      <c r="GVE3" s="138"/>
      <c r="GVN3" s="138"/>
      <c r="GVO3" s="138"/>
      <c r="GVQ3" s="139"/>
      <c r="GVS3" s="140"/>
      <c r="GVT3" s="64"/>
      <c r="GVU3" s="64"/>
      <c r="GVV3" s="64"/>
      <c r="GVW3" s="141"/>
      <c r="GVX3" s="141"/>
      <c r="GVY3" s="142"/>
      <c r="GVZ3" s="142"/>
      <c r="GWA3" s="142"/>
      <c r="GWB3" s="143"/>
      <c r="GWD3" s="144"/>
      <c r="GWE3" s="131"/>
      <c r="GWJ3" s="132"/>
      <c r="GWK3" s="133"/>
      <c r="GWL3" s="134"/>
      <c r="GWM3" s="135"/>
      <c r="GWN3" s="136"/>
      <c r="GWR3" s="137"/>
      <c r="GWS3" s="138"/>
      <c r="GWT3" s="138"/>
      <c r="GXC3" s="138"/>
      <c r="GXD3" s="138"/>
      <c r="GXF3" s="139"/>
      <c r="GXH3" s="140"/>
      <c r="GXI3" s="64"/>
      <c r="GXJ3" s="64"/>
      <c r="GXK3" s="64"/>
      <c r="GXL3" s="141"/>
      <c r="GXM3" s="141"/>
      <c r="GXN3" s="142"/>
      <c r="GXO3" s="142"/>
      <c r="GXP3" s="142"/>
      <c r="GXQ3" s="143"/>
      <c r="GXS3" s="144"/>
      <c r="GXT3" s="131"/>
      <c r="GXY3" s="132"/>
      <c r="GXZ3" s="133"/>
      <c r="GYA3" s="134"/>
      <c r="GYB3" s="135"/>
      <c r="GYC3" s="136"/>
      <c r="GYG3" s="137"/>
      <c r="GYH3" s="138"/>
      <c r="GYI3" s="138"/>
      <c r="GYR3" s="138"/>
      <c r="GYS3" s="138"/>
      <c r="GYU3" s="139"/>
      <c r="GYW3" s="140"/>
      <c r="GYX3" s="64"/>
      <c r="GYY3" s="64"/>
      <c r="GYZ3" s="64"/>
      <c r="GZA3" s="141"/>
      <c r="GZB3" s="141"/>
      <c r="GZC3" s="142"/>
      <c r="GZD3" s="142"/>
      <c r="GZE3" s="142"/>
      <c r="GZF3" s="143"/>
      <c r="GZH3" s="144"/>
      <c r="GZI3" s="131"/>
      <c r="GZN3" s="132"/>
      <c r="GZO3" s="133"/>
      <c r="GZP3" s="134"/>
      <c r="GZQ3" s="135"/>
      <c r="GZR3" s="136"/>
      <c r="GZV3" s="137"/>
      <c r="GZW3" s="138"/>
      <c r="GZX3" s="138"/>
      <c r="HAG3" s="138"/>
      <c r="HAH3" s="138"/>
      <c r="HAJ3" s="139"/>
      <c r="HAL3" s="140"/>
      <c r="HAM3" s="64"/>
      <c r="HAN3" s="64"/>
      <c r="HAO3" s="64"/>
      <c r="HAP3" s="141"/>
      <c r="HAQ3" s="141"/>
      <c r="HAR3" s="142"/>
      <c r="HAS3" s="142"/>
      <c r="HAT3" s="142"/>
      <c r="HAU3" s="143"/>
      <c r="HAW3" s="144"/>
      <c r="HAX3" s="131"/>
      <c r="HBC3" s="132"/>
      <c r="HBD3" s="133"/>
      <c r="HBE3" s="134"/>
      <c r="HBF3" s="135"/>
      <c r="HBG3" s="136"/>
      <c r="HBK3" s="137"/>
      <c r="HBL3" s="138"/>
      <c r="HBM3" s="138"/>
      <c r="HBV3" s="138"/>
      <c r="HBW3" s="138"/>
      <c r="HBY3" s="139"/>
      <c r="HCA3" s="140"/>
      <c r="HCB3" s="64"/>
      <c r="HCC3" s="64"/>
      <c r="HCD3" s="64"/>
      <c r="HCE3" s="141"/>
      <c r="HCF3" s="141"/>
      <c r="HCG3" s="142"/>
      <c r="HCH3" s="142"/>
      <c r="HCI3" s="142"/>
      <c r="HCJ3" s="143"/>
      <c r="HCL3" s="144"/>
      <c r="HCM3" s="131"/>
      <c r="HCR3" s="132"/>
      <c r="HCS3" s="133"/>
      <c r="HCT3" s="134"/>
      <c r="HCU3" s="135"/>
      <c r="HCV3" s="136"/>
      <c r="HCZ3" s="137"/>
      <c r="HDA3" s="138"/>
      <c r="HDB3" s="138"/>
      <c r="HDK3" s="138"/>
      <c r="HDL3" s="138"/>
      <c r="HDN3" s="139"/>
      <c r="HDP3" s="140"/>
      <c r="HDQ3" s="64"/>
      <c r="HDR3" s="64"/>
      <c r="HDS3" s="64"/>
      <c r="HDT3" s="141"/>
      <c r="HDU3" s="141"/>
      <c r="HDV3" s="142"/>
      <c r="HDW3" s="142"/>
      <c r="HDX3" s="142"/>
      <c r="HDY3" s="143"/>
      <c r="HEA3" s="144"/>
      <c r="HEB3" s="131"/>
      <c r="HEG3" s="132"/>
      <c r="HEH3" s="133"/>
      <c r="HEI3" s="134"/>
      <c r="HEJ3" s="135"/>
      <c r="HEK3" s="136"/>
      <c r="HEO3" s="137"/>
      <c r="HEP3" s="138"/>
      <c r="HEQ3" s="138"/>
      <c r="HEZ3" s="138"/>
      <c r="HFA3" s="138"/>
      <c r="HFC3" s="139"/>
      <c r="HFE3" s="140"/>
      <c r="HFF3" s="64"/>
      <c r="HFG3" s="64"/>
      <c r="HFH3" s="64"/>
      <c r="HFI3" s="141"/>
      <c r="HFJ3" s="141"/>
      <c r="HFK3" s="142"/>
      <c r="HFL3" s="142"/>
      <c r="HFM3" s="142"/>
      <c r="HFN3" s="143"/>
      <c r="HFP3" s="144"/>
      <c r="HFQ3" s="131"/>
      <c r="HFV3" s="132"/>
      <c r="HFW3" s="133"/>
      <c r="HFX3" s="134"/>
      <c r="HFY3" s="135"/>
      <c r="HFZ3" s="136"/>
      <c r="HGD3" s="137"/>
      <c r="HGE3" s="138"/>
      <c r="HGF3" s="138"/>
      <c r="HGO3" s="138"/>
      <c r="HGP3" s="138"/>
      <c r="HGR3" s="139"/>
      <c r="HGT3" s="140"/>
      <c r="HGU3" s="64"/>
      <c r="HGV3" s="64"/>
      <c r="HGW3" s="64"/>
      <c r="HGX3" s="141"/>
      <c r="HGY3" s="141"/>
      <c r="HGZ3" s="142"/>
      <c r="HHA3" s="142"/>
      <c r="HHB3" s="142"/>
      <c r="HHC3" s="143"/>
      <c r="HHE3" s="144"/>
      <c r="HHF3" s="131"/>
      <c r="HHK3" s="132"/>
      <c r="HHL3" s="133"/>
      <c r="HHM3" s="134"/>
      <c r="HHN3" s="135"/>
      <c r="HHO3" s="136"/>
      <c r="HHS3" s="137"/>
      <c r="HHT3" s="138"/>
      <c r="HHU3" s="138"/>
      <c r="HID3" s="138"/>
      <c r="HIE3" s="138"/>
      <c r="HIG3" s="139"/>
      <c r="HII3" s="140"/>
      <c r="HIJ3" s="64"/>
      <c r="HIK3" s="64"/>
      <c r="HIL3" s="64"/>
      <c r="HIM3" s="141"/>
      <c r="HIN3" s="141"/>
      <c r="HIO3" s="142"/>
      <c r="HIP3" s="142"/>
      <c r="HIQ3" s="142"/>
      <c r="HIR3" s="143"/>
      <c r="HIT3" s="144"/>
      <c r="HIU3" s="131"/>
      <c r="HIZ3" s="132"/>
      <c r="HJA3" s="133"/>
      <c r="HJB3" s="134"/>
      <c r="HJC3" s="135"/>
      <c r="HJD3" s="136"/>
      <c r="HJH3" s="137"/>
      <c r="HJI3" s="138"/>
      <c r="HJJ3" s="138"/>
      <c r="HJS3" s="138"/>
      <c r="HJT3" s="138"/>
      <c r="HJV3" s="139"/>
      <c r="HJX3" s="140"/>
      <c r="HJY3" s="64"/>
      <c r="HJZ3" s="64"/>
      <c r="HKA3" s="64"/>
      <c r="HKB3" s="141"/>
      <c r="HKC3" s="141"/>
      <c r="HKD3" s="142"/>
      <c r="HKE3" s="142"/>
      <c r="HKF3" s="142"/>
      <c r="HKG3" s="143"/>
      <c r="HKI3" s="144"/>
      <c r="HKJ3" s="131"/>
      <c r="HKO3" s="132"/>
      <c r="HKP3" s="133"/>
      <c r="HKQ3" s="134"/>
      <c r="HKR3" s="135"/>
      <c r="HKS3" s="136"/>
      <c r="HKW3" s="137"/>
      <c r="HKX3" s="138"/>
      <c r="HKY3" s="138"/>
      <c r="HLH3" s="138"/>
      <c r="HLI3" s="138"/>
      <c r="HLK3" s="139"/>
      <c r="HLM3" s="140"/>
      <c r="HLN3" s="64"/>
      <c r="HLO3" s="64"/>
      <c r="HLP3" s="64"/>
      <c r="HLQ3" s="141"/>
      <c r="HLR3" s="141"/>
      <c r="HLS3" s="142"/>
      <c r="HLT3" s="142"/>
      <c r="HLU3" s="142"/>
      <c r="HLV3" s="143"/>
      <c r="HLX3" s="144"/>
      <c r="HLY3" s="131"/>
      <c r="HMD3" s="132"/>
      <c r="HME3" s="133"/>
      <c r="HMF3" s="134"/>
      <c r="HMG3" s="135"/>
      <c r="HMH3" s="136"/>
      <c r="HML3" s="137"/>
      <c r="HMM3" s="138"/>
      <c r="HMN3" s="138"/>
      <c r="HMW3" s="138"/>
      <c r="HMX3" s="138"/>
      <c r="HMZ3" s="139"/>
      <c r="HNB3" s="140"/>
      <c r="HNC3" s="64"/>
      <c r="HND3" s="64"/>
      <c r="HNE3" s="64"/>
      <c r="HNF3" s="141"/>
      <c r="HNG3" s="141"/>
      <c r="HNH3" s="142"/>
      <c r="HNI3" s="142"/>
      <c r="HNJ3" s="142"/>
      <c r="HNK3" s="143"/>
      <c r="HNM3" s="144"/>
      <c r="HNN3" s="131"/>
      <c r="HNS3" s="132"/>
      <c r="HNT3" s="133"/>
      <c r="HNU3" s="134"/>
      <c r="HNV3" s="135"/>
      <c r="HNW3" s="136"/>
      <c r="HOA3" s="137"/>
      <c r="HOB3" s="138"/>
      <c r="HOC3" s="138"/>
      <c r="HOL3" s="138"/>
      <c r="HOM3" s="138"/>
      <c r="HOO3" s="139"/>
      <c r="HOQ3" s="140"/>
      <c r="HOR3" s="64"/>
      <c r="HOS3" s="64"/>
      <c r="HOT3" s="64"/>
      <c r="HOU3" s="141"/>
      <c r="HOV3" s="141"/>
      <c r="HOW3" s="142"/>
      <c r="HOX3" s="142"/>
      <c r="HOY3" s="142"/>
      <c r="HOZ3" s="143"/>
      <c r="HPB3" s="144"/>
      <c r="HPC3" s="131"/>
      <c r="HPH3" s="132"/>
      <c r="HPI3" s="133"/>
      <c r="HPJ3" s="134"/>
      <c r="HPK3" s="135"/>
      <c r="HPL3" s="136"/>
      <c r="HPP3" s="137"/>
      <c r="HPQ3" s="138"/>
      <c r="HPR3" s="138"/>
      <c r="HQA3" s="138"/>
      <c r="HQB3" s="138"/>
      <c r="HQD3" s="139"/>
      <c r="HQF3" s="140"/>
      <c r="HQG3" s="64"/>
      <c r="HQH3" s="64"/>
      <c r="HQI3" s="64"/>
      <c r="HQJ3" s="141"/>
      <c r="HQK3" s="141"/>
      <c r="HQL3" s="142"/>
      <c r="HQM3" s="142"/>
      <c r="HQN3" s="142"/>
      <c r="HQO3" s="143"/>
      <c r="HQQ3" s="144"/>
      <c r="HQR3" s="131"/>
      <c r="HQW3" s="132"/>
      <c r="HQX3" s="133"/>
      <c r="HQY3" s="134"/>
      <c r="HQZ3" s="135"/>
      <c r="HRA3" s="136"/>
      <c r="HRE3" s="137"/>
      <c r="HRF3" s="138"/>
      <c r="HRG3" s="138"/>
      <c r="HRP3" s="138"/>
      <c r="HRQ3" s="138"/>
      <c r="HRS3" s="139"/>
      <c r="HRU3" s="140"/>
      <c r="HRV3" s="64"/>
      <c r="HRW3" s="64"/>
      <c r="HRX3" s="64"/>
      <c r="HRY3" s="141"/>
      <c r="HRZ3" s="141"/>
      <c r="HSA3" s="142"/>
      <c r="HSB3" s="142"/>
      <c r="HSC3" s="142"/>
      <c r="HSD3" s="143"/>
      <c r="HSF3" s="144"/>
      <c r="HSG3" s="131"/>
      <c r="HSL3" s="132"/>
      <c r="HSM3" s="133"/>
      <c r="HSN3" s="134"/>
      <c r="HSO3" s="135"/>
      <c r="HSP3" s="136"/>
      <c r="HST3" s="137"/>
      <c r="HSU3" s="138"/>
      <c r="HSV3" s="138"/>
      <c r="HTE3" s="138"/>
      <c r="HTF3" s="138"/>
      <c r="HTH3" s="139"/>
      <c r="HTJ3" s="140"/>
      <c r="HTK3" s="64"/>
      <c r="HTL3" s="64"/>
      <c r="HTM3" s="64"/>
      <c r="HTN3" s="141"/>
      <c r="HTO3" s="141"/>
      <c r="HTP3" s="142"/>
      <c r="HTQ3" s="142"/>
      <c r="HTR3" s="142"/>
      <c r="HTS3" s="143"/>
      <c r="HTU3" s="144"/>
      <c r="HTV3" s="131"/>
      <c r="HUA3" s="132"/>
      <c r="HUB3" s="133"/>
      <c r="HUC3" s="134"/>
      <c r="HUD3" s="135"/>
      <c r="HUE3" s="136"/>
      <c r="HUI3" s="137"/>
      <c r="HUJ3" s="138"/>
      <c r="HUK3" s="138"/>
      <c r="HUT3" s="138"/>
      <c r="HUU3" s="138"/>
      <c r="HUW3" s="139"/>
      <c r="HUY3" s="140"/>
      <c r="HUZ3" s="64"/>
      <c r="HVA3" s="64"/>
      <c r="HVB3" s="64"/>
      <c r="HVC3" s="141"/>
      <c r="HVD3" s="141"/>
      <c r="HVE3" s="142"/>
      <c r="HVF3" s="142"/>
      <c r="HVG3" s="142"/>
      <c r="HVH3" s="143"/>
      <c r="HVJ3" s="144"/>
      <c r="HVK3" s="131"/>
      <c r="HVP3" s="132"/>
      <c r="HVQ3" s="133"/>
      <c r="HVR3" s="134"/>
      <c r="HVS3" s="135"/>
      <c r="HVT3" s="136"/>
      <c r="HVX3" s="137"/>
      <c r="HVY3" s="138"/>
      <c r="HVZ3" s="138"/>
      <c r="HWI3" s="138"/>
      <c r="HWJ3" s="138"/>
      <c r="HWL3" s="139"/>
      <c r="HWN3" s="140"/>
      <c r="HWO3" s="64"/>
      <c r="HWP3" s="64"/>
      <c r="HWQ3" s="64"/>
      <c r="HWR3" s="141"/>
      <c r="HWS3" s="141"/>
      <c r="HWT3" s="142"/>
      <c r="HWU3" s="142"/>
      <c r="HWV3" s="142"/>
      <c r="HWW3" s="143"/>
      <c r="HWY3" s="144"/>
      <c r="HWZ3" s="131"/>
      <c r="HXE3" s="132"/>
      <c r="HXF3" s="133"/>
      <c r="HXG3" s="134"/>
      <c r="HXH3" s="135"/>
      <c r="HXI3" s="136"/>
      <c r="HXM3" s="137"/>
      <c r="HXN3" s="138"/>
      <c r="HXO3" s="138"/>
      <c r="HXX3" s="138"/>
      <c r="HXY3" s="138"/>
      <c r="HYA3" s="139"/>
      <c r="HYC3" s="140"/>
      <c r="HYD3" s="64"/>
      <c r="HYE3" s="64"/>
      <c r="HYF3" s="64"/>
      <c r="HYG3" s="141"/>
      <c r="HYH3" s="141"/>
      <c r="HYI3" s="142"/>
      <c r="HYJ3" s="142"/>
      <c r="HYK3" s="142"/>
      <c r="HYL3" s="143"/>
      <c r="HYN3" s="144"/>
      <c r="HYO3" s="131"/>
      <c r="HYT3" s="132"/>
      <c r="HYU3" s="133"/>
      <c r="HYV3" s="134"/>
      <c r="HYW3" s="135"/>
      <c r="HYX3" s="136"/>
      <c r="HZB3" s="137"/>
      <c r="HZC3" s="138"/>
      <c r="HZD3" s="138"/>
      <c r="HZM3" s="138"/>
      <c r="HZN3" s="138"/>
      <c r="HZP3" s="139"/>
      <c r="HZR3" s="140"/>
      <c r="HZS3" s="64"/>
      <c r="HZT3" s="64"/>
      <c r="HZU3" s="64"/>
      <c r="HZV3" s="141"/>
      <c r="HZW3" s="141"/>
      <c r="HZX3" s="142"/>
      <c r="HZY3" s="142"/>
      <c r="HZZ3" s="142"/>
      <c r="IAA3" s="143"/>
      <c r="IAC3" s="144"/>
      <c r="IAD3" s="131"/>
      <c r="IAI3" s="132"/>
      <c r="IAJ3" s="133"/>
      <c r="IAK3" s="134"/>
      <c r="IAL3" s="135"/>
      <c r="IAM3" s="136"/>
      <c r="IAQ3" s="137"/>
      <c r="IAR3" s="138"/>
      <c r="IAS3" s="138"/>
      <c r="IBB3" s="138"/>
      <c r="IBC3" s="138"/>
      <c r="IBE3" s="139"/>
      <c r="IBG3" s="140"/>
      <c r="IBH3" s="64"/>
      <c r="IBI3" s="64"/>
      <c r="IBJ3" s="64"/>
      <c r="IBK3" s="141"/>
      <c r="IBL3" s="141"/>
      <c r="IBM3" s="142"/>
      <c r="IBN3" s="142"/>
      <c r="IBO3" s="142"/>
      <c r="IBP3" s="143"/>
      <c r="IBR3" s="144"/>
      <c r="IBS3" s="131"/>
      <c r="IBX3" s="132"/>
      <c r="IBY3" s="133"/>
      <c r="IBZ3" s="134"/>
      <c r="ICA3" s="135"/>
      <c r="ICB3" s="136"/>
      <c r="ICF3" s="137"/>
      <c r="ICG3" s="138"/>
      <c r="ICH3" s="138"/>
      <c r="ICQ3" s="138"/>
      <c r="ICR3" s="138"/>
      <c r="ICT3" s="139"/>
      <c r="ICV3" s="140"/>
      <c r="ICW3" s="64"/>
      <c r="ICX3" s="64"/>
      <c r="ICY3" s="64"/>
      <c r="ICZ3" s="141"/>
      <c r="IDA3" s="141"/>
      <c r="IDB3" s="142"/>
      <c r="IDC3" s="142"/>
      <c r="IDD3" s="142"/>
      <c r="IDE3" s="143"/>
      <c r="IDG3" s="144"/>
      <c r="IDH3" s="131"/>
      <c r="IDM3" s="132"/>
      <c r="IDN3" s="133"/>
      <c r="IDO3" s="134"/>
      <c r="IDP3" s="135"/>
      <c r="IDQ3" s="136"/>
      <c r="IDU3" s="137"/>
      <c r="IDV3" s="138"/>
      <c r="IDW3" s="138"/>
      <c r="IEF3" s="138"/>
      <c r="IEG3" s="138"/>
      <c r="IEI3" s="139"/>
      <c r="IEK3" s="140"/>
      <c r="IEL3" s="64"/>
      <c r="IEM3" s="64"/>
      <c r="IEN3" s="64"/>
      <c r="IEO3" s="141"/>
      <c r="IEP3" s="141"/>
      <c r="IEQ3" s="142"/>
      <c r="IER3" s="142"/>
      <c r="IES3" s="142"/>
      <c r="IET3" s="143"/>
      <c r="IEV3" s="144"/>
      <c r="IEW3" s="131"/>
      <c r="IFB3" s="132"/>
      <c r="IFC3" s="133"/>
      <c r="IFD3" s="134"/>
      <c r="IFE3" s="135"/>
      <c r="IFF3" s="136"/>
      <c r="IFJ3" s="137"/>
      <c r="IFK3" s="138"/>
      <c r="IFL3" s="138"/>
      <c r="IFU3" s="138"/>
      <c r="IFV3" s="138"/>
      <c r="IFX3" s="139"/>
      <c r="IFZ3" s="140"/>
      <c r="IGA3" s="64"/>
      <c r="IGB3" s="64"/>
      <c r="IGC3" s="64"/>
      <c r="IGD3" s="141"/>
      <c r="IGE3" s="141"/>
      <c r="IGF3" s="142"/>
      <c r="IGG3" s="142"/>
      <c r="IGH3" s="142"/>
      <c r="IGI3" s="143"/>
      <c r="IGK3" s="144"/>
      <c r="IGL3" s="131"/>
      <c r="IGQ3" s="132"/>
      <c r="IGR3" s="133"/>
      <c r="IGS3" s="134"/>
      <c r="IGT3" s="135"/>
      <c r="IGU3" s="136"/>
      <c r="IGY3" s="137"/>
      <c r="IGZ3" s="138"/>
      <c r="IHA3" s="138"/>
      <c r="IHJ3" s="138"/>
      <c r="IHK3" s="138"/>
      <c r="IHM3" s="139"/>
      <c r="IHO3" s="140"/>
      <c r="IHP3" s="64"/>
      <c r="IHQ3" s="64"/>
      <c r="IHR3" s="64"/>
      <c r="IHS3" s="141"/>
      <c r="IHT3" s="141"/>
      <c r="IHU3" s="142"/>
      <c r="IHV3" s="142"/>
      <c r="IHW3" s="142"/>
      <c r="IHX3" s="143"/>
      <c r="IHZ3" s="144"/>
      <c r="IIA3" s="131"/>
      <c r="IIF3" s="132"/>
      <c r="IIG3" s="133"/>
      <c r="IIH3" s="134"/>
      <c r="III3" s="135"/>
      <c r="IIJ3" s="136"/>
      <c r="IIN3" s="137"/>
      <c r="IIO3" s="138"/>
      <c r="IIP3" s="138"/>
      <c r="IIY3" s="138"/>
      <c r="IIZ3" s="138"/>
      <c r="IJB3" s="139"/>
      <c r="IJD3" s="140"/>
      <c r="IJE3" s="64"/>
      <c r="IJF3" s="64"/>
      <c r="IJG3" s="64"/>
      <c r="IJH3" s="141"/>
      <c r="IJI3" s="141"/>
      <c r="IJJ3" s="142"/>
      <c r="IJK3" s="142"/>
      <c r="IJL3" s="142"/>
      <c r="IJM3" s="143"/>
      <c r="IJO3" s="144"/>
      <c r="IJP3" s="131"/>
      <c r="IJU3" s="132"/>
      <c r="IJV3" s="133"/>
      <c r="IJW3" s="134"/>
      <c r="IJX3" s="135"/>
      <c r="IJY3" s="136"/>
      <c r="IKC3" s="137"/>
      <c r="IKD3" s="138"/>
      <c r="IKE3" s="138"/>
      <c r="IKN3" s="138"/>
      <c r="IKO3" s="138"/>
      <c r="IKQ3" s="139"/>
      <c r="IKS3" s="140"/>
      <c r="IKT3" s="64"/>
      <c r="IKU3" s="64"/>
      <c r="IKV3" s="64"/>
      <c r="IKW3" s="141"/>
      <c r="IKX3" s="141"/>
      <c r="IKY3" s="142"/>
      <c r="IKZ3" s="142"/>
      <c r="ILA3" s="142"/>
      <c r="ILB3" s="143"/>
      <c r="ILD3" s="144"/>
      <c r="ILE3" s="131"/>
      <c r="ILJ3" s="132"/>
      <c r="ILK3" s="133"/>
      <c r="ILL3" s="134"/>
      <c r="ILM3" s="135"/>
      <c r="ILN3" s="136"/>
      <c r="ILR3" s="137"/>
      <c r="ILS3" s="138"/>
      <c r="ILT3" s="138"/>
      <c r="IMC3" s="138"/>
      <c r="IMD3" s="138"/>
      <c r="IMF3" s="139"/>
      <c r="IMH3" s="140"/>
      <c r="IMI3" s="64"/>
      <c r="IMJ3" s="64"/>
      <c r="IMK3" s="64"/>
      <c r="IML3" s="141"/>
      <c r="IMM3" s="141"/>
      <c r="IMN3" s="142"/>
      <c r="IMO3" s="142"/>
      <c r="IMP3" s="142"/>
      <c r="IMQ3" s="143"/>
      <c r="IMS3" s="144"/>
      <c r="IMT3" s="131"/>
      <c r="IMY3" s="132"/>
      <c r="IMZ3" s="133"/>
      <c r="INA3" s="134"/>
      <c r="INB3" s="135"/>
      <c r="INC3" s="136"/>
      <c r="ING3" s="137"/>
      <c r="INH3" s="138"/>
      <c r="INI3" s="138"/>
      <c r="INR3" s="138"/>
      <c r="INS3" s="138"/>
      <c r="INU3" s="139"/>
      <c r="INW3" s="140"/>
      <c r="INX3" s="64"/>
      <c r="INY3" s="64"/>
      <c r="INZ3" s="64"/>
      <c r="IOA3" s="141"/>
      <c r="IOB3" s="141"/>
      <c r="IOC3" s="142"/>
      <c r="IOD3" s="142"/>
      <c r="IOE3" s="142"/>
      <c r="IOF3" s="143"/>
      <c r="IOH3" s="144"/>
      <c r="IOI3" s="131"/>
      <c r="ION3" s="132"/>
      <c r="IOO3" s="133"/>
      <c r="IOP3" s="134"/>
      <c r="IOQ3" s="135"/>
      <c r="IOR3" s="136"/>
      <c r="IOV3" s="137"/>
      <c r="IOW3" s="138"/>
      <c r="IOX3" s="138"/>
      <c r="IPG3" s="138"/>
      <c r="IPH3" s="138"/>
      <c r="IPJ3" s="139"/>
      <c r="IPL3" s="140"/>
      <c r="IPM3" s="64"/>
      <c r="IPN3" s="64"/>
      <c r="IPO3" s="64"/>
      <c r="IPP3" s="141"/>
      <c r="IPQ3" s="141"/>
      <c r="IPR3" s="142"/>
      <c r="IPS3" s="142"/>
      <c r="IPT3" s="142"/>
      <c r="IPU3" s="143"/>
      <c r="IPW3" s="144"/>
      <c r="IPX3" s="131"/>
      <c r="IQC3" s="132"/>
      <c r="IQD3" s="133"/>
      <c r="IQE3" s="134"/>
      <c r="IQF3" s="135"/>
      <c r="IQG3" s="136"/>
      <c r="IQK3" s="137"/>
      <c r="IQL3" s="138"/>
      <c r="IQM3" s="138"/>
      <c r="IQV3" s="138"/>
      <c r="IQW3" s="138"/>
      <c r="IQY3" s="139"/>
      <c r="IRA3" s="140"/>
      <c r="IRB3" s="64"/>
      <c r="IRC3" s="64"/>
      <c r="IRD3" s="64"/>
      <c r="IRE3" s="141"/>
      <c r="IRF3" s="141"/>
      <c r="IRG3" s="142"/>
      <c r="IRH3" s="142"/>
      <c r="IRI3" s="142"/>
      <c r="IRJ3" s="143"/>
      <c r="IRL3" s="144"/>
      <c r="IRM3" s="131"/>
      <c r="IRR3" s="132"/>
      <c r="IRS3" s="133"/>
      <c r="IRT3" s="134"/>
      <c r="IRU3" s="135"/>
      <c r="IRV3" s="136"/>
      <c r="IRZ3" s="137"/>
      <c r="ISA3" s="138"/>
      <c r="ISB3" s="138"/>
      <c r="ISK3" s="138"/>
      <c r="ISL3" s="138"/>
      <c r="ISN3" s="139"/>
      <c r="ISP3" s="140"/>
      <c r="ISQ3" s="64"/>
      <c r="ISR3" s="64"/>
      <c r="ISS3" s="64"/>
      <c r="IST3" s="141"/>
      <c r="ISU3" s="141"/>
      <c r="ISV3" s="142"/>
      <c r="ISW3" s="142"/>
      <c r="ISX3" s="142"/>
      <c r="ISY3" s="143"/>
      <c r="ITA3" s="144"/>
      <c r="ITB3" s="131"/>
      <c r="ITG3" s="132"/>
      <c r="ITH3" s="133"/>
      <c r="ITI3" s="134"/>
      <c r="ITJ3" s="135"/>
      <c r="ITK3" s="136"/>
      <c r="ITO3" s="137"/>
      <c r="ITP3" s="138"/>
      <c r="ITQ3" s="138"/>
      <c r="ITZ3" s="138"/>
      <c r="IUA3" s="138"/>
      <c r="IUC3" s="139"/>
      <c r="IUE3" s="140"/>
      <c r="IUF3" s="64"/>
      <c r="IUG3" s="64"/>
      <c r="IUH3" s="64"/>
      <c r="IUI3" s="141"/>
      <c r="IUJ3" s="141"/>
      <c r="IUK3" s="142"/>
      <c r="IUL3" s="142"/>
      <c r="IUM3" s="142"/>
      <c r="IUN3" s="143"/>
      <c r="IUP3" s="144"/>
      <c r="IUQ3" s="131"/>
      <c r="IUV3" s="132"/>
      <c r="IUW3" s="133"/>
      <c r="IUX3" s="134"/>
      <c r="IUY3" s="135"/>
      <c r="IUZ3" s="136"/>
      <c r="IVD3" s="137"/>
      <c r="IVE3" s="138"/>
      <c r="IVF3" s="138"/>
      <c r="IVO3" s="138"/>
      <c r="IVP3" s="138"/>
      <c r="IVR3" s="139"/>
      <c r="IVT3" s="140"/>
      <c r="IVU3" s="64"/>
      <c r="IVV3" s="64"/>
      <c r="IVW3" s="64"/>
      <c r="IVX3" s="141"/>
      <c r="IVY3" s="141"/>
      <c r="IVZ3" s="142"/>
      <c r="IWA3" s="142"/>
      <c r="IWB3" s="142"/>
      <c r="IWC3" s="143"/>
      <c r="IWE3" s="144"/>
      <c r="IWF3" s="131"/>
      <c r="IWK3" s="132"/>
      <c r="IWL3" s="133"/>
      <c r="IWM3" s="134"/>
      <c r="IWN3" s="135"/>
      <c r="IWO3" s="136"/>
      <c r="IWS3" s="137"/>
      <c r="IWT3" s="138"/>
      <c r="IWU3" s="138"/>
      <c r="IXD3" s="138"/>
      <c r="IXE3" s="138"/>
      <c r="IXG3" s="139"/>
      <c r="IXI3" s="140"/>
      <c r="IXJ3" s="64"/>
      <c r="IXK3" s="64"/>
      <c r="IXL3" s="64"/>
      <c r="IXM3" s="141"/>
      <c r="IXN3" s="141"/>
      <c r="IXO3" s="142"/>
      <c r="IXP3" s="142"/>
      <c r="IXQ3" s="142"/>
      <c r="IXR3" s="143"/>
      <c r="IXT3" s="144"/>
      <c r="IXU3" s="131"/>
      <c r="IXZ3" s="132"/>
      <c r="IYA3" s="133"/>
      <c r="IYB3" s="134"/>
      <c r="IYC3" s="135"/>
      <c r="IYD3" s="136"/>
      <c r="IYH3" s="137"/>
      <c r="IYI3" s="138"/>
      <c r="IYJ3" s="138"/>
      <c r="IYS3" s="138"/>
      <c r="IYT3" s="138"/>
      <c r="IYV3" s="139"/>
      <c r="IYX3" s="140"/>
      <c r="IYY3" s="64"/>
      <c r="IYZ3" s="64"/>
      <c r="IZA3" s="64"/>
      <c r="IZB3" s="141"/>
      <c r="IZC3" s="141"/>
      <c r="IZD3" s="142"/>
      <c r="IZE3" s="142"/>
      <c r="IZF3" s="142"/>
      <c r="IZG3" s="143"/>
      <c r="IZI3" s="144"/>
      <c r="IZJ3" s="131"/>
      <c r="IZO3" s="132"/>
      <c r="IZP3" s="133"/>
      <c r="IZQ3" s="134"/>
      <c r="IZR3" s="135"/>
      <c r="IZS3" s="136"/>
      <c r="IZW3" s="137"/>
      <c r="IZX3" s="138"/>
      <c r="IZY3" s="138"/>
      <c r="JAH3" s="138"/>
      <c r="JAI3" s="138"/>
      <c r="JAK3" s="139"/>
      <c r="JAM3" s="140"/>
      <c r="JAN3" s="64"/>
      <c r="JAO3" s="64"/>
      <c r="JAP3" s="64"/>
      <c r="JAQ3" s="141"/>
      <c r="JAR3" s="141"/>
      <c r="JAS3" s="142"/>
      <c r="JAT3" s="142"/>
      <c r="JAU3" s="142"/>
      <c r="JAV3" s="143"/>
      <c r="JAX3" s="144"/>
      <c r="JAY3" s="131"/>
      <c r="JBD3" s="132"/>
      <c r="JBE3" s="133"/>
      <c r="JBF3" s="134"/>
      <c r="JBG3" s="135"/>
      <c r="JBH3" s="136"/>
      <c r="JBL3" s="137"/>
      <c r="JBM3" s="138"/>
      <c r="JBN3" s="138"/>
      <c r="JBW3" s="138"/>
      <c r="JBX3" s="138"/>
      <c r="JBZ3" s="139"/>
      <c r="JCB3" s="140"/>
      <c r="JCC3" s="64"/>
      <c r="JCD3" s="64"/>
      <c r="JCE3" s="64"/>
      <c r="JCF3" s="141"/>
      <c r="JCG3" s="141"/>
      <c r="JCH3" s="142"/>
      <c r="JCI3" s="142"/>
      <c r="JCJ3" s="142"/>
      <c r="JCK3" s="143"/>
      <c r="JCM3" s="144"/>
      <c r="JCN3" s="131"/>
      <c r="JCS3" s="132"/>
      <c r="JCT3" s="133"/>
      <c r="JCU3" s="134"/>
      <c r="JCV3" s="135"/>
      <c r="JCW3" s="136"/>
      <c r="JDA3" s="137"/>
      <c r="JDB3" s="138"/>
      <c r="JDC3" s="138"/>
      <c r="JDL3" s="138"/>
      <c r="JDM3" s="138"/>
      <c r="JDO3" s="139"/>
      <c r="JDQ3" s="140"/>
      <c r="JDR3" s="64"/>
      <c r="JDS3" s="64"/>
      <c r="JDT3" s="64"/>
      <c r="JDU3" s="141"/>
      <c r="JDV3" s="141"/>
      <c r="JDW3" s="142"/>
      <c r="JDX3" s="142"/>
      <c r="JDY3" s="142"/>
      <c r="JDZ3" s="143"/>
      <c r="JEB3" s="144"/>
      <c r="JEC3" s="131"/>
      <c r="JEH3" s="132"/>
      <c r="JEI3" s="133"/>
      <c r="JEJ3" s="134"/>
      <c r="JEK3" s="135"/>
      <c r="JEL3" s="136"/>
      <c r="JEP3" s="137"/>
      <c r="JEQ3" s="138"/>
      <c r="JER3" s="138"/>
      <c r="JFA3" s="138"/>
      <c r="JFB3" s="138"/>
      <c r="JFD3" s="139"/>
      <c r="JFF3" s="140"/>
      <c r="JFG3" s="64"/>
      <c r="JFH3" s="64"/>
      <c r="JFI3" s="64"/>
      <c r="JFJ3" s="141"/>
      <c r="JFK3" s="141"/>
      <c r="JFL3" s="142"/>
      <c r="JFM3" s="142"/>
      <c r="JFN3" s="142"/>
      <c r="JFO3" s="143"/>
      <c r="JFQ3" s="144"/>
      <c r="JFR3" s="131"/>
      <c r="JFW3" s="132"/>
      <c r="JFX3" s="133"/>
      <c r="JFY3" s="134"/>
      <c r="JFZ3" s="135"/>
      <c r="JGA3" s="136"/>
      <c r="JGE3" s="137"/>
      <c r="JGF3" s="138"/>
      <c r="JGG3" s="138"/>
      <c r="JGP3" s="138"/>
      <c r="JGQ3" s="138"/>
      <c r="JGS3" s="139"/>
      <c r="JGU3" s="140"/>
      <c r="JGV3" s="64"/>
      <c r="JGW3" s="64"/>
      <c r="JGX3" s="64"/>
      <c r="JGY3" s="141"/>
      <c r="JGZ3" s="141"/>
      <c r="JHA3" s="142"/>
      <c r="JHB3" s="142"/>
      <c r="JHC3" s="142"/>
      <c r="JHD3" s="143"/>
      <c r="JHF3" s="144"/>
      <c r="JHG3" s="131"/>
      <c r="JHL3" s="132"/>
      <c r="JHM3" s="133"/>
      <c r="JHN3" s="134"/>
      <c r="JHO3" s="135"/>
      <c r="JHP3" s="136"/>
      <c r="JHT3" s="137"/>
      <c r="JHU3" s="138"/>
      <c r="JHV3" s="138"/>
      <c r="JIE3" s="138"/>
      <c r="JIF3" s="138"/>
      <c r="JIH3" s="139"/>
      <c r="JIJ3" s="140"/>
      <c r="JIK3" s="64"/>
      <c r="JIL3" s="64"/>
      <c r="JIM3" s="64"/>
      <c r="JIN3" s="141"/>
      <c r="JIO3" s="141"/>
      <c r="JIP3" s="142"/>
      <c r="JIQ3" s="142"/>
      <c r="JIR3" s="142"/>
      <c r="JIS3" s="143"/>
      <c r="JIU3" s="144"/>
      <c r="JIV3" s="131"/>
      <c r="JJA3" s="132"/>
      <c r="JJB3" s="133"/>
      <c r="JJC3" s="134"/>
      <c r="JJD3" s="135"/>
      <c r="JJE3" s="136"/>
      <c r="JJI3" s="137"/>
      <c r="JJJ3" s="138"/>
      <c r="JJK3" s="138"/>
      <c r="JJT3" s="138"/>
      <c r="JJU3" s="138"/>
      <c r="JJW3" s="139"/>
      <c r="JJY3" s="140"/>
      <c r="JJZ3" s="64"/>
      <c r="JKA3" s="64"/>
      <c r="JKB3" s="64"/>
      <c r="JKC3" s="141"/>
      <c r="JKD3" s="141"/>
      <c r="JKE3" s="142"/>
      <c r="JKF3" s="142"/>
      <c r="JKG3" s="142"/>
      <c r="JKH3" s="143"/>
      <c r="JKJ3" s="144"/>
      <c r="JKK3" s="131"/>
      <c r="JKP3" s="132"/>
      <c r="JKQ3" s="133"/>
      <c r="JKR3" s="134"/>
      <c r="JKS3" s="135"/>
      <c r="JKT3" s="136"/>
      <c r="JKX3" s="137"/>
      <c r="JKY3" s="138"/>
      <c r="JKZ3" s="138"/>
      <c r="JLI3" s="138"/>
      <c r="JLJ3" s="138"/>
      <c r="JLL3" s="139"/>
      <c r="JLN3" s="140"/>
      <c r="JLO3" s="64"/>
      <c r="JLP3" s="64"/>
      <c r="JLQ3" s="64"/>
      <c r="JLR3" s="141"/>
      <c r="JLS3" s="141"/>
      <c r="JLT3" s="142"/>
      <c r="JLU3" s="142"/>
      <c r="JLV3" s="142"/>
      <c r="JLW3" s="143"/>
      <c r="JLY3" s="144"/>
      <c r="JLZ3" s="131"/>
      <c r="JME3" s="132"/>
      <c r="JMF3" s="133"/>
      <c r="JMG3" s="134"/>
      <c r="JMH3" s="135"/>
      <c r="JMI3" s="136"/>
      <c r="JMM3" s="137"/>
      <c r="JMN3" s="138"/>
      <c r="JMO3" s="138"/>
      <c r="JMX3" s="138"/>
      <c r="JMY3" s="138"/>
      <c r="JNA3" s="139"/>
      <c r="JNC3" s="140"/>
      <c r="JND3" s="64"/>
      <c r="JNE3" s="64"/>
      <c r="JNF3" s="64"/>
      <c r="JNG3" s="141"/>
      <c r="JNH3" s="141"/>
      <c r="JNI3" s="142"/>
      <c r="JNJ3" s="142"/>
      <c r="JNK3" s="142"/>
      <c r="JNL3" s="143"/>
      <c r="JNN3" s="144"/>
      <c r="JNO3" s="131"/>
      <c r="JNT3" s="132"/>
      <c r="JNU3" s="133"/>
      <c r="JNV3" s="134"/>
      <c r="JNW3" s="135"/>
      <c r="JNX3" s="136"/>
      <c r="JOB3" s="137"/>
      <c r="JOC3" s="138"/>
      <c r="JOD3" s="138"/>
      <c r="JOM3" s="138"/>
      <c r="JON3" s="138"/>
      <c r="JOP3" s="139"/>
      <c r="JOR3" s="140"/>
      <c r="JOS3" s="64"/>
      <c r="JOT3" s="64"/>
      <c r="JOU3" s="64"/>
      <c r="JOV3" s="141"/>
      <c r="JOW3" s="141"/>
      <c r="JOX3" s="142"/>
      <c r="JOY3" s="142"/>
      <c r="JOZ3" s="142"/>
      <c r="JPA3" s="143"/>
      <c r="JPC3" s="144"/>
      <c r="JPD3" s="131"/>
      <c r="JPI3" s="132"/>
      <c r="JPJ3" s="133"/>
      <c r="JPK3" s="134"/>
      <c r="JPL3" s="135"/>
      <c r="JPM3" s="136"/>
      <c r="JPQ3" s="137"/>
      <c r="JPR3" s="138"/>
      <c r="JPS3" s="138"/>
      <c r="JQB3" s="138"/>
      <c r="JQC3" s="138"/>
      <c r="JQE3" s="139"/>
      <c r="JQG3" s="140"/>
      <c r="JQH3" s="64"/>
      <c r="JQI3" s="64"/>
      <c r="JQJ3" s="64"/>
      <c r="JQK3" s="141"/>
      <c r="JQL3" s="141"/>
      <c r="JQM3" s="142"/>
      <c r="JQN3" s="142"/>
      <c r="JQO3" s="142"/>
      <c r="JQP3" s="143"/>
      <c r="JQR3" s="144"/>
      <c r="JQS3" s="131"/>
      <c r="JQX3" s="132"/>
      <c r="JQY3" s="133"/>
      <c r="JQZ3" s="134"/>
      <c r="JRA3" s="135"/>
      <c r="JRB3" s="136"/>
      <c r="JRF3" s="137"/>
      <c r="JRG3" s="138"/>
      <c r="JRH3" s="138"/>
      <c r="JRQ3" s="138"/>
      <c r="JRR3" s="138"/>
      <c r="JRT3" s="139"/>
      <c r="JRV3" s="140"/>
      <c r="JRW3" s="64"/>
      <c r="JRX3" s="64"/>
      <c r="JRY3" s="64"/>
      <c r="JRZ3" s="141"/>
      <c r="JSA3" s="141"/>
      <c r="JSB3" s="142"/>
      <c r="JSC3" s="142"/>
      <c r="JSD3" s="142"/>
      <c r="JSE3" s="143"/>
      <c r="JSG3" s="144"/>
      <c r="JSH3" s="131"/>
      <c r="JSM3" s="132"/>
      <c r="JSN3" s="133"/>
      <c r="JSO3" s="134"/>
      <c r="JSP3" s="135"/>
      <c r="JSQ3" s="136"/>
      <c r="JSU3" s="137"/>
      <c r="JSV3" s="138"/>
      <c r="JSW3" s="138"/>
      <c r="JTF3" s="138"/>
      <c r="JTG3" s="138"/>
      <c r="JTI3" s="139"/>
      <c r="JTK3" s="140"/>
      <c r="JTL3" s="64"/>
      <c r="JTM3" s="64"/>
      <c r="JTN3" s="64"/>
      <c r="JTO3" s="141"/>
      <c r="JTP3" s="141"/>
      <c r="JTQ3" s="142"/>
      <c r="JTR3" s="142"/>
      <c r="JTS3" s="142"/>
      <c r="JTT3" s="143"/>
      <c r="JTV3" s="144"/>
      <c r="JTW3" s="131"/>
      <c r="JUB3" s="132"/>
      <c r="JUC3" s="133"/>
      <c r="JUD3" s="134"/>
      <c r="JUE3" s="135"/>
      <c r="JUF3" s="136"/>
      <c r="JUJ3" s="137"/>
      <c r="JUK3" s="138"/>
      <c r="JUL3" s="138"/>
      <c r="JUU3" s="138"/>
      <c r="JUV3" s="138"/>
      <c r="JUX3" s="139"/>
      <c r="JUZ3" s="140"/>
      <c r="JVA3" s="64"/>
      <c r="JVB3" s="64"/>
      <c r="JVC3" s="64"/>
      <c r="JVD3" s="141"/>
      <c r="JVE3" s="141"/>
      <c r="JVF3" s="142"/>
      <c r="JVG3" s="142"/>
      <c r="JVH3" s="142"/>
      <c r="JVI3" s="143"/>
      <c r="JVK3" s="144"/>
      <c r="JVL3" s="131"/>
      <c r="JVQ3" s="132"/>
      <c r="JVR3" s="133"/>
      <c r="JVS3" s="134"/>
      <c r="JVT3" s="135"/>
      <c r="JVU3" s="136"/>
      <c r="JVY3" s="137"/>
      <c r="JVZ3" s="138"/>
      <c r="JWA3" s="138"/>
      <c r="JWJ3" s="138"/>
      <c r="JWK3" s="138"/>
      <c r="JWM3" s="139"/>
      <c r="JWO3" s="140"/>
      <c r="JWP3" s="64"/>
      <c r="JWQ3" s="64"/>
      <c r="JWR3" s="64"/>
      <c r="JWS3" s="141"/>
      <c r="JWT3" s="141"/>
      <c r="JWU3" s="142"/>
      <c r="JWV3" s="142"/>
      <c r="JWW3" s="142"/>
      <c r="JWX3" s="143"/>
      <c r="JWZ3" s="144"/>
      <c r="JXA3" s="131"/>
      <c r="JXF3" s="132"/>
      <c r="JXG3" s="133"/>
      <c r="JXH3" s="134"/>
      <c r="JXI3" s="135"/>
      <c r="JXJ3" s="136"/>
      <c r="JXN3" s="137"/>
      <c r="JXO3" s="138"/>
      <c r="JXP3" s="138"/>
      <c r="JXY3" s="138"/>
      <c r="JXZ3" s="138"/>
      <c r="JYB3" s="139"/>
      <c r="JYD3" s="140"/>
      <c r="JYE3" s="64"/>
      <c r="JYF3" s="64"/>
      <c r="JYG3" s="64"/>
      <c r="JYH3" s="141"/>
      <c r="JYI3" s="141"/>
      <c r="JYJ3" s="142"/>
      <c r="JYK3" s="142"/>
      <c r="JYL3" s="142"/>
      <c r="JYM3" s="143"/>
      <c r="JYO3" s="144"/>
      <c r="JYP3" s="131"/>
      <c r="JYU3" s="132"/>
      <c r="JYV3" s="133"/>
      <c r="JYW3" s="134"/>
      <c r="JYX3" s="135"/>
      <c r="JYY3" s="136"/>
      <c r="JZC3" s="137"/>
      <c r="JZD3" s="138"/>
      <c r="JZE3" s="138"/>
      <c r="JZN3" s="138"/>
      <c r="JZO3" s="138"/>
      <c r="JZQ3" s="139"/>
      <c r="JZS3" s="140"/>
      <c r="JZT3" s="64"/>
      <c r="JZU3" s="64"/>
      <c r="JZV3" s="64"/>
      <c r="JZW3" s="141"/>
      <c r="JZX3" s="141"/>
      <c r="JZY3" s="142"/>
      <c r="JZZ3" s="142"/>
      <c r="KAA3" s="142"/>
      <c r="KAB3" s="143"/>
      <c r="KAD3" s="144"/>
      <c r="KAE3" s="131"/>
      <c r="KAJ3" s="132"/>
      <c r="KAK3" s="133"/>
      <c r="KAL3" s="134"/>
      <c r="KAM3" s="135"/>
      <c r="KAN3" s="136"/>
      <c r="KAR3" s="137"/>
      <c r="KAS3" s="138"/>
      <c r="KAT3" s="138"/>
      <c r="KBC3" s="138"/>
      <c r="KBD3" s="138"/>
      <c r="KBF3" s="139"/>
      <c r="KBH3" s="140"/>
      <c r="KBI3" s="64"/>
      <c r="KBJ3" s="64"/>
      <c r="KBK3" s="64"/>
      <c r="KBL3" s="141"/>
      <c r="KBM3" s="141"/>
      <c r="KBN3" s="142"/>
      <c r="KBO3" s="142"/>
      <c r="KBP3" s="142"/>
      <c r="KBQ3" s="143"/>
      <c r="KBS3" s="144"/>
      <c r="KBT3" s="131"/>
      <c r="KBY3" s="132"/>
      <c r="KBZ3" s="133"/>
      <c r="KCA3" s="134"/>
      <c r="KCB3" s="135"/>
      <c r="KCC3" s="136"/>
      <c r="KCG3" s="137"/>
      <c r="KCH3" s="138"/>
      <c r="KCI3" s="138"/>
      <c r="KCR3" s="138"/>
      <c r="KCS3" s="138"/>
      <c r="KCU3" s="139"/>
      <c r="KCW3" s="140"/>
      <c r="KCX3" s="64"/>
      <c r="KCY3" s="64"/>
      <c r="KCZ3" s="64"/>
      <c r="KDA3" s="141"/>
      <c r="KDB3" s="141"/>
      <c r="KDC3" s="142"/>
      <c r="KDD3" s="142"/>
      <c r="KDE3" s="142"/>
      <c r="KDF3" s="143"/>
      <c r="KDH3" s="144"/>
      <c r="KDI3" s="131"/>
      <c r="KDN3" s="132"/>
      <c r="KDO3" s="133"/>
      <c r="KDP3" s="134"/>
      <c r="KDQ3" s="135"/>
      <c r="KDR3" s="136"/>
      <c r="KDV3" s="137"/>
      <c r="KDW3" s="138"/>
      <c r="KDX3" s="138"/>
      <c r="KEG3" s="138"/>
      <c r="KEH3" s="138"/>
      <c r="KEJ3" s="139"/>
      <c r="KEL3" s="140"/>
      <c r="KEM3" s="64"/>
      <c r="KEN3" s="64"/>
      <c r="KEO3" s="64"/>
      <c r="KEP3" s="141"/>
      <c r="KEQ3" s="141"/>
      <c r="KER3" s="142"/>
      <c r="KES3" s="142"/>
      <c r="KET3" s="142"/>
      <c r="KEU3" s="143"/>
      <c r="KEW3" s="144"/>
      <c r="KEX3" s="131"/>
      <c r="KFC3" s="132"/>
      <c r="KFD3" s="133"/>
      <c r="KFE3" s="134"/>
      <c r="KFF3" s="135"/>
      <c r="KFG3" s="136"/>
      <c r="KFK3" s="137"/>
      <c r="KFL3" s="138"/>
      <c r="KFM3" s="138"/>
      <c r="KFV3" s="138"/>
      <c r="KFW3" s="138"/>
      <c r="KFY3" s="139"/>
      <c r="KGA3" s="140"/>
      <c r="KGB3" s="64"/>
      <c r="KGC3" s="64"/>
      <c r="KGD3" s="64"/>
      <c r="KGE3" s="141"/>
      <c r="KGF3" s="141"/>
      <c r="KGG3" s="142"/>
      <c r="KGH3" s="142"/>
      <c r="KGI3" s="142"/>
      <c r="KGJ3" s="143"/>
      <c r="KGL3" s="144"/>
      <c r="KGM3" s="131"/>
      <c r="KGR3" s="132"/>
      <c r="KGS3" s="133"/>
      <c r="KGT3" s="134"/>
      <c r="KGU3" s="135"/>
      <c r="KGV3" s="136"/>
      <c r="KGZ3" s="137"/>
      <c r="KHA3" s="138"/>
      <c r="KHB3" s="138"/>
      <c r="KHK3" s="138"/>
      <c r="KHL3" s="138"/>
      <c r="KHN3" s="139"/>
      <c r="KHP3" s="140"/>
      <c r="KHQ3" s="64"/>
      <c r="KHR3" s="64"/>
      <c r="KHS3" s="64"/>
      <c r="KHT3" s="141"/>
      <c r="KHU3" s="141"/>
      <c r="KHV3" s="142"/>
      <c r="KHW3" s="142"/>
      <c r="KHX3" s="142"/>
      <c r="KHY3" s="143"/>
      <c r="KIA3" s="144"/>
      <c r="KIB3" s="131"/>
      <c r="KIG3" s="132"/>
      <c r="KIH3" s="133"/>
      <c r="KII3" s="134"/>
      <c r="KIJ3" s="135"/>
      <c r="KIK3" s="136"/>
      <c r="KIO3" s="137"/>
      <c r="KIP3" s="138"/>
      <c r="KIQ3" s="138"/>
      <c r="KIZ3" s="138"/>
      <c r="KJA3" s="138"/>
      <c r="KJC3" s="139"/>
      <c r="KJE3" s="140"/>
      <c r="KJF3" s="64"/>
      <c r="KJG3" s="64"/>
      <c r="KJH3" s="64"/>
      <c r="KJI3" s="141"/>
      <c r="KJJ3" s="141"/>
      <c r="KJK3" s="142"/>
      <c r="KJL3" s="142"/>
      <c r="KJM3" s="142"/>
      <c r="KJN3" s="143"/>
      <c r="KJP3" s="144"/>
      <c r="KJQ3" s="131"/>
      <c r="KJV3" s="132"/>
      <c r="KJW3" s="133"/>
      <c r="KJX3" s="134"/>
      <c r="KJY3" s="135"/>
      <c r="KJZ3" s="136"/>
      <c r="KKD3" s="137"/>
      <c r="KKE3" s="138"/>
      <c r="KKF3" s="138"/>
      <c r="KKO3" s="138"/>
      <c r="KKP3" s="138"/>
      <c r="KKR3" s="139"/>
      <c r="KKT3" s="140"/>
      <c r="KKU3" s="64"/>
      <c r="KKV3" s="64"/>
      <c r="KKW3" s="64"/>
      <c r="KKX3" s="141"/>
      <c r="KKY3" s="141"/>
      <c r="KKZ3" s="142"/>
      <c r="KLA3" s="142"/>
      <c r="KLB3" s="142"/>
      <c r="KLC3" s="143"/>
      <c r="KLE3" s="144"/>
      <c r="KLF3" s="131"/>
      <c r="KLK3" s="132"/>
      <c r="KLL3" s="133"/>
      <c r="KLM3" s="134"/>
      <c r="KLN3" s="135"/>
      <c r="KLO3" s="136"/>
      <c r="KLS3" s="137"/>
      <c r="KLT3" s="138"/>
      <c r="KLU3" s="138"/>
      <c r="KMD3" s="138"/>
      <c r="KME3" s="138"/>
      <c r="KMG3" s="139"/>
      <c r="KMI3" s="140"/>
      <c r="KMJ3" s="64"/>
      <c r="KMK3" s="64"/>
      <c r="KML3" s="64"/>
      <c r="KMM3" s="141"/>
      <c r="KMN3" s="141"/>
      <c r="KMO3" s="142"/>
      <c r="KMP3" s="142"/>
      <c r="KMQ3" s="142"/>
      <c r="KMR3" s="143"/>
      <c r="KMT3" s="144"/>
      <c r="KMU3" s="131"/>
      <c r="KMZ3" s="132"/>
      <c r="KNA3" s="133"/>
      <c r="KNB3" s="134"/>
      <c r="KNC3" s="135"/>
      <c r="KND3" s="136"/>
      <c r="KNH3" s="137"/>
      <c r="KNI3" s="138"/>
      <c r="KNJ3" s="138"/>
      <c r="KNS3" s="138"/>
      <c r="KNT3" s="138"/>
      <c r="KNV3" s="139"/>
      <c r="KNX3" s="140"/>
      <c r="KNY3" s="64"/>
      <c r="KNZ3" s="64"/>
      <c r="KOA3" s="64"/>
      <c r="KOB3" s="141"/>
      <c r="KOC3" s="141"/>
      <c r="KOD3" s="142"/>
      <c r="KOE3" s="142"/>
      <c r="KOF3" s="142"/>
      <c r="KOG3" s="143"/>
      <c r="KOI3" s="144"/>
      <c r="KOJ3" s="131"/>
      <c r="KOO3" s="132"/>
      <c r="KOP3" s="133"/>
      <c r="KOQ3" s="134"/>
      <c r="KOR3" s="135"/>
      <c r="KOS3" s="136"/>
      <c r="KOW3" s="137"/>
      <c r="KOX3" s="138"/>
      <c r="KOY3" s="138"/>
      <c r="KPH3" s="138"/>
      <c r="KPI3" s="138"/>
      <c r="KPK3" s="139"/>
      <c r="KPM3" s="140"/>
      <c r="KPN3" s="64"/>
      <c r="KPO3" s="64"/>
      <c r="KPP3" s="64"/>
      <c r="KPQ3" s="141"/>
      <c r="KPR3" s="141"/>
      <c r="KPS3" s="142"/>
      <c r="KPT3" s="142"/>
      <c r="KPU3" s="142"/>
      <c r="KPV3" s="143"/>
      <c r="KPX3" s="144"/>
      <c r="KPY3" s="131"/>
      <c r="KQD3" s="132"/>
      <c r="KQE3" s="133"/>
      <c r="KQF3" s="134"/>
      <c r="KQG3" s="135"/>
      <c r="KQH3" s="136"/>
      <c r="KQL3" s="137"/>
      <c r="KQM3" s="138"/>
      <c r="KQN3" s="138"/>
      <c r="KQW3" s="138"/>
      <c r="KQX3" s="138"/>
      <c r="KQZ3" s="139"/>
      <c r="KRB3" s="140"/>
      <c r="KRC3" s="64"/>
      <c r="KRD3" s="64"/>
      <c r="KRE3" s="64"/>
      <c r="KRF3" s="141"/>
      <c r="KRG3" s="141"/>
      <c r="KRH3" s="142"/>
      <c r="KRI3" s="142"/>
      <c r="KRJ3" s="142"/>
      <c r="KRK3" s="143"/>
      <c r="KRM3" s="144"/>
      <c r="KRN3" s="131"/>
      <c r="KRS3" s="132"/>
      <c r="KRT3" s="133"/>
      <c r="KRU3" s="134"/>
      <c r="KRV3" s="135"/>
      <c r="KRW3" s="136"/>
      <c r="KSA3" s="137"/>
      <c r="KSB3" s="138"/>
      <c r="KSC3" s="138"/>
      <c r="KSL3" s="138"/>
      <c r="KSM3" s="138"/>
      <c r="KSO3" s="139"/>
      <c r="KSQ3" s="140"/>
      <c r="KSR3" s="64"/>
      <c r="KSS3" s="64"/>
      <c r="KST3" s="64"/>
      <c r="KSU3" s="141"/>
      <c r="KSV3" s="141"/>
      <c r="KSW3" s="142"/>
      <c r="KSX3" s="142"/>
      <c r="KSY3" s="142"/>
      <c r="KSZ3" s="143"/>
      <c r="KTB3" s="144"/>
      <c r="KTC3" s="131"/>
      <c r="KTH3" s="132"/>
      <c r="KTI3" s="133"/>
      <c r="KTJ3" s="134"/>
      <c r="KTK3" s="135"/>
      <c r="KTL3" s="136"/>
      <c r="KTP3" s="137"/>
      <c r="KTQ3" s="138"/>
      <c r="KTR3" s="138"/>
      <c r="KUA3" s="138"/>
      <c r="KUB3" s="138"/>
      <c r="KUD3" s="139"/>
      <c r="KUF3" s="140"/>
      <c r="KUG3" s="64"/>
      <c r="KUH3" s="64"/>
      <c r="KUI3" s="64"/>
      <c r="KUJ3" s="141"/>
      <c r="KUK3" s="141"/>
      <c r="KUL3" s="142"/>
      <c r="KUM3" s="142"/>
      <c r="KUN3" s="142"/>
      <c r="KUO3" s="143"/>
      <c r="KUQ3" s="144"/>
      <c r="KUR3" s="131"/>
      <c r="KUW3" s="132"/>
      <c r="KUX3" s="133"/>
      <c r="KUY3" s="134"/>
      <c r="KUZ3" s="135"/>
      <c r="KVA3" s="136"/>
      <c r="KVE3" s="137"/>
      <c r="KVF3" s="138"/>
      <c r="KVG3" s="138"/>
      <c r="KVP3" s="138"/>
      <c r="KVQ3" s="138"/>
      <c r="KVS3" s="139"/>
      <c r="KVU3" s="140"/>
      <c r="KVV3" s="64"/>
      <c r="KVW3" s="64"/>
      <c r="KVX3" s="64"/>
      <c r="KVY3" s="141"/>
      <c r="KVZ3" s="141"/>
      <c r="KWA3" s="142"/>
      <c r="KWB3" s="142"/>
      <c r="KWC3" s="142"/>
      <c r="KWD3" s="143"/>
      <c r="KWF3" s="144"/>
      <c r="KWG3" s="131"/>
      <c r="KWL3" s="132"/>
      <c r="KWM3" s="133"/>
      <c r="KWN3" s="134"/>
      <c r="KWO3" s="135"/>
      <c r="KWP3" s="136"/>
      <c r="KWT3" s="137"/>
      <c r="KWU3" s="138"/>
      <c r="KWV3" s="138"/>
      <c r="KXE3" s="138"/>
      <c r="KXF3" s="138"/>
      <c r="KXH3" s="139"/>
      <c r="KXJ3" s="140"/>
      <c r="KXK3" s="64"/>
      <c r="KXL3" s="64"/>
      <c r="KXM3" s="64"/>
      <c r="KXN3" s="141"/>
      <c r="KXO3" s="141"/>
      <c r="KXP3" s="142"/>
      <c r="KXQ3" s="142"/>
      <c r="KXR3" s="142"/>
      <c r="KXS3" s="143"/>
      <c r="KXU3" s="144"/>
      <c r="KXV3" s="131"/>
      <c r="KYA3" s="132"/>
      <c r="KYB3" s="133"/>
      <c r="KYC3" s="134"/>
      <c r="KYD3" s="135"/>
      <c r="KYE3" s="136"/>
      <c r="KYI3" s="137"/>
      <c r="KYJ3" s="138"/>
      <c r="KYK3" s="138"/>
      <c r="KYT3" s="138"/>
      <c r="KYU3" s="138"/>
      <c r="KYW3" s="139"/>
      <c r="KYY3" s="140"/>
      <c r="KYZ3" s="64"/>
      <c r="KZA3" s="64"/>
      <c r="KZB3" s="64"/>
      <c r="KZC3" s="141"/>
      <c r="KZD3" s="141"/>
      <c r="KZE3" s="142"/>
      <c r="KZF3" s="142"/>
      <c r="KZG3" s="142"/>
      <c r="KZH3" s="143"/>
      <c r="KZJ3" s="144"/>
      <c r="KZK3" s="131"/>
      <c r="KZP3" s="132"/>
      <c r="KZQ3" s="133"/>
      <c r="KZR3" s="134"/>
      <c r="KZS3" s="135"/>
      <c r="KZT3" s="136"/>
      <c r="KZX3" s="137"/>
      <c r="KZY3" s="138"/>
      <c r="KZZ3" s="138"/>
      <c r="LAI3" s="138"/>
      <c r="LAJ3" s="138"/>
      <c r="LAL3" s="139"/>
      <c r="LAN3" s="140"/>
      <c r="LAO3" s="64"/>
      <c r="LAP3" s="64"/>
      <c r="LAQ3" s="64"/>
      <c r="LAR3" s="141"/>
      <c r="LAS3" s="141"/>
      <c r="LAT3" s="142"/>
      <c r="LAU3" s="142"/>
      <c r="LAV3" s="142"/>
      <c r="LAW3" s="143"/>
      <c r="LAY3" s="144"/>
      <c r="LAZ3" s="131"/>
      <c r="LBE3" s="132"/>
      <c r="LBF3" s="133"/>
      <c r="LBG3" s="134"/>
      <c r="LBH3" s="135"/>
      <c r="LBI3" s="136"/>
      <c r="LBM3" s="137"/>
      <c r="LBN3" s="138"/>
      <c r="LBO3" s="138"/>
      <c r="LBX3" s="138"/>
      <c r="LBY3" s="138"/>
      <c r="LCA3" s="139"/>
      <c r="LCC3" s="140"/>
      <c r="LCD3" s="64"/>
      <c r="LCE3" s="64"/>
      <c r="LCF3" s="64"/>
      <c r="LCG3" s="141"/>
      <c r="LCH3" s="141"/>
      <c r="LCI3" s="142"/>
      <c r="LCJ3" s="142"/>
      <c r="LCK3" s="142"/>
      <c r="LCL3" s="143"/>
      <c r="LCN3" s="144"/>
      <c r="LCO3" s="131"/>
      <c r="LCT3" s="132"/>
      <c r="LCU3" s="133"/>
      <c r="LCV3" s="134"/>
      <c r="LCW3" s="135"/>
      <c r="LCX3" s="136"/>
      <c r="LDB3" s="137"/>
      <c r="LDC3" s="138"/>
      <c r="LDD3" s="138"/>
      <c r="LDM3" s="138"/>
      <c r="LDN3" s="138"/>
      <c r="LDP3" s="139"/>
      <c r="LDR3" s="140"/>
      <c r="LDS3" s="64"/>
      <c r="LDT3" s="64"/>
      <c r="LDU3" s="64"/>
      <c r="LDV3" s="141"/>
      <c r="LDW3" s="141"/>
      <c r="LDX3" s="142"/>
      <c r="LDY3" s="142"/>
      <c r="LDZ3" s="142"/>
      <c r="LEA3" s="143"/>
      <c r="LEC3" s="144"/>
      <c r="LED3" s="131"/>
      <c r="LEI3" s="132"/>
      <c r="LEJ3" s="133"/>
      <c r="LEK3" s="134"/>
      <c r="LEL3" s="135"/>
      <c r="LEM3" s="136"/>
      <c r="LEQ3" s="137"/>
      <c r="LER3" s="138"/>
      <c r="LES3" s="138"/>
      <c r="LFB3" s="138"/>
      <c r="LFC3" s="138"/>
      <c r="LFE3" s="139"/>
      <c r="LFG3" s="140"/>
      <c r="LFH3" s="64"/>
      <c r="LFI3" s="64"/>
      <c r="LFJ3" s="64"/>
      <c r="LFK3" s="141"/>
      <c r="LFL3" s="141"/>
      <c r="LFM3" s="142"/>
      <c r="LFN3" s="142"/>
      <c r="LFO3" s="142"/>
      <c r="LFP3" s="143"/>
      <c r="LFR3" s="144"/>
      <c r="LFS3" s="131"/>
      <c r="LFX3" s="132"/>
      <c r="LFY3" s="133"/>
      <c r="LFZ3" s="134"/>
      <c r="LGA3" s="135"/>
      <c r="LGB3" s="136"/>
      <c r="LGF3" s="137"/>
      <c r="LGG3" s="138"/>
      <c r="LGH3" s="138"/>
      <c r="LGQ3" s="138"/>
      <c r="LGR3" s="138"/>
      <c r="LGT3" s="139"/>
      <c r="LGV3" s="140"/>
      <c r="LGW3" s="64"/>
      <c r="LGX3" s="64"/>
      <c r="LGY3" s="64"/>
      <c r="LGZ3" s="141"/>
      <c r="LHA3" s="141"/>
      <c r="LHB3" s="142"/>
      <c r="LHC3" s="142"/>
      <c r="LHD3" s="142"/>
      <c r="LHE3" s="143"/>
      <c r="LHG3" s="144"/>
      <c r="LHH3" s="131"/>
      <c r="LHM3" s="132"/>
      <c r="LHN3" s="133"/>
      <c r="LHO3" s="134"/>
      <c r="LHP3" s="135"/>
      <c r="LHQ3" s="136"/>
      <c r="LHU3" s="137"/>
      <c r="LHV3" s="138"/>
      <c r="LHW3" s="138"/>
      <c r="LIF3" s="138"/>
      <c r="LIG3" s="138"/>
      <c r="LII3" s="139"/>
      <c r="LIK3" s="140"/>
      <c r="LIL3" s="64"/>
      <c r="LIM3" s="64"/>
      <c r="LIN3" s="64"/>
      <c r="LIO3" s="141"/>
      <c r="LIP3" s="141"/>
      <c r="LIQ3" s="142"/>
      <c r="LIR3" s="142"/>
      <c r="LIS3" s="142"/>
      <c r="LIT3" s="143"/>
      <c r="LIV3" s="144"/>
      <c r="LIW3" s="131"/>
      <c r="LJB3" s="132"/>
      <c r="LJC3" s="133"/>
      <c r="LJD3" s="134"/>
      <c r="LJE3" s="135"/>
      <c r="LJF3" s="136"/>
      <c r="LJJ3" s="137"/>
      <c r="LJK3" s="138"/>
      <c r="LJL3" s="138"/>
      <c r="LJU3" s="138"/>
      <c r="LJV3" s="138"/>
      <c r="LJX3" s="139"/>
      <c r="LJZ3" s="140"/>
      <c r="LKA3" s="64"/>
      <c r="LKB3" s="64"/>
      <c r="LKC3" s="64"/>
      <c r="LKD3" s="141"/>
      <c r="LKE3" s="141"/>
      <c r="LKF3" s="142"/>
      <c r="LKG3" s="142"/>
      <c r="LKH3" s="142"/>
      <c r="LKI3" s="143"/>
      <c r="LKK3" s="144"/>
      <c r="LKL3" s="131"/>
      <c r="LKQ3" s="132"/>
      <c r="LKR3" s="133"/>
      <c r="LKS3" s="134"/>
      <c r="LKT3" s="135"/>
      <c r="LKU3" s="136"/>
      <c r="LKY3" s="137"/>
      <c r="LKZ3" s="138"/>
      <c r="LLA3" s="138"/>
      <c r="LLJ3" s="138"/>
      <c r="LLK3" s="138"/>
      <c r="LLM3" s="139"/>
      <c r="LLO3" s="140"/>
      <c r="LLP3" s="64"/>
      <c r="LLQ3" s="64"/>
      <c r="LLR3" s="64"/>
      <c r="LLS3" s="141"/>
      <c r="LLT3" s="141"/>
      <c r="LLU3" s="142"/>
      <c r="LLV3" s="142"/>
      <c r="LLW3" s="142"/>
      <c r="LLX3" s="143"/>
      <c r="LLZ3" s="144"/>
      <c r="LMA3" s="131"/>
      <c r="LMF3" s="132"/>
      <c r="LMG3" s="133"/>
      <c r="LMH3" s="134"/>
      <c r="LMI3" s="135"/>
      <c r="LMJ3" s="136"/>
      <c r="LMN3" s="137"/>
      <c r="LMO3" s="138"/>
      <c r="LMP3" s="138"/>
      <c r="LMY3" s="138"/>
      <c r="LMZ3" s="138"/>
      <c r="LNB3" s="139"/>
      <c r="LND3" s="140"/>
      <c r="LNE3" s="64"/>
      <c r="LNF3" s="64"/>
      <c r="LNG3" s="64"/>
      <c r="LNH3" s="141"/>
      <c r="LNI3" s="141"/>
      <c r="LNJ3" s="142"/>
      <c r="LNK3" s="142"/>
      <c r="LNL3" s="142"/>
      <c r="LNM3" s="143"/>
      <c r="LNO3" s="144"/>
      <c r="LNP3" s="131"/>
      <c r="LNU3" s="132"/>
      <c r="LNV3" s="133"/>
      <c r="LNW3" s="134"/>
      <c r="LNX3" s="135"/>
      <c r="LNY3" s="136"/>
      <c r="LOC3" s="137"/>
      <c r="LOD3" s="138"/>
      <c r="LOE3" s="138"/>
      <c r="LON3" s="138"/>
      <c r="LOO3" s="138"/>
      <c r="LOQ3" s="139"/>
      <c r="LOS3" s="140"/>
      <c r="LOT3" s="64"/>
      <c r="LOU3" s="64"/>
      <c r="LOV3" s="64"/>
      <c r="LOW3" s="141"/>
      <c r="LOX3" s="141"/>
      <c r="LOY3" s="142"/>
      <c r="LOZ3" s="142"/>
      <c r="LPA3" s="142"/>
      <c r="LPB3" s="143"/>
      <c r="LPD3" s="144"/>
      <c r="LPE3" s="131"/>
      <c r="LPJ3" s="132"/>
      <c r="LPK3" s="133"/>
      <c r="LPL3" s="134"/>
      <c r="LPM3" s="135"/>
      <c r="LPN3" s="136"/>
      <c r="LPR3" s="137"/>
      <c r="LPS3" s="138"/>
      <c r="LPT3" s="138"/>
      <c r="LQC3" s="138"/>
      <c r="LQD3" s="138"/>
      <c r="LQF3" s="139"/>
      <c r="LQH3" s="140"/>
      <c r="LQI3" s="64"/>
      <c r="LQJ3" s="64"/>
      <c r="LQK3" s="64"/>
      <c r="LQL3" s="141"/>
      <c r="LQM3" s="141"/>
      <c r="LQN3" s="142"/>
      <c r="LQO3" s="142"/>
      <c r="LQP3" s="142"/>
      <c r="LQQ3" s="143"/>
      <c r="LQS3" s="144"/>
      <c r="LQT3" s="131"/>
      <c r="LQY3" s="132"/>
      <c r="LQZ3" s="133"/>
      <c r="LRA3" s="134"/>
      <c r="LRB3" s="135"/>
      <c r="LRC3" s="136"/>
      <c r="LRG3" s="137"/>
      <c r="LRH3" s="138"/>
      <c r="LRI3" s="138"/>
      <c r="LRR3" s="138"/>
      <c r="LRS3" s="138"/>
      <c r="LRU3" s="139"/>
      <c r="LRW3" s="140"/>
      <c r="LRX3" s="64"/>
      <c r="LRY3" s="64"/>
      <c r="LRZ3" s="64"/>
      <c r="LSA3" s="141"/>
      <c r="LSB3" s="141"/>
      <c r="LSC3" s="142"/>
      <c r="LSD3" s="142"/>
      <c r="LSE3" s="142"/>
      <c r="LSF3" s="143"/>
      <c r="LSH3" s="144"/>
      <c r="LSI3" s="131"/>
      <c r="LSN3" s="132"/>
      <c r="LSO3" s="133"/>
      <c r="LSP3" s="134"/>
      <c r="LSQ3" s="135"/>
      <c r="LSR3" s="136"/>
      <c r="LSV3" s="137"/>
      <c r="LSW3" s="138"/>
      <c r="LSX3" s="138"/>
      <c r="LTG3" s="138"/>
      <c r="LTH3" s="138"/>
      <c r="LTJ3" s="139"/>
      <c r="LTL3" s="140"/>
      <c r="LTM3" s="64"/>
      <c r="LTN3" s="64"/>
      <c r="LTO3" s="64"/>
      <c r="LTP3" s="141"/>
      <c r="LTQ3" s="141"/>
      <c r="LTR3" s="142"/>
      <c r="LTS3" s="142"/>
      <c r="LTT3" s="142"/>
      <c r="LTU3" s="143"/>
      <c r="LTW3" s="144"/>
      <c r="LTX3" s="131"/>
      <c r="LUC3" s="132"/>
      <c r="LUD3" s="133"/>
      <c r="LUE3" s="134"/>
      <c r="LUF3" s="135"/>
      <c r="LUG3" s="136"/>
      <c r="LUK3" s="137"/>
      <c r="LUL3" s="138"/>
      <c r="LUM3" s="138"/>
      <c r="LUV3" s="138"/>
      <c r="LUW3" s="138"/>
      <c r="LUY3" s="139"/>
      <c r="LVA3" s="140"/>
      <c r="LVB3" s="64"/>
      <c r="LVC3" s="64"/>
      <c r="LVD3" s="64"/>
      <c r="LVE3" s="141"/>
      <c r="LVF3" s="141"/>
      <c r="LVG3" s="142"/>
      <c r="LVH3" s="142"/>
      <c r="LVI3" s="142"/>
      <c r="LVJ3" s="143"/>
      <c r="LVL3" s="144"/>
      <c r="LVM3" s="131"/>
      <c r="LVR3" s="132"/>
      <c r="LVS3" s="133"/>
      <c r="LVT3" s="134"/>
      <c r="LVU3" s="135"/>
      <c r="LVV3" s="136"/>
      <c r="LVZ3" s="137"/>
      <c r="LWA3" s="138"/>
      <c r="LWB3" s="138"/>
      <c r="LWK3" s="138"/>
      <c r="LWL3" s="138"/>
      <c r="LWN3" s="139"/>
      <c r="LWP3" s="140"/>
      <c r="LWQ3" s="64"/>
      <c r="LWR3" s="64"/>
      <c r="LWS3" s="64"/>
      <c r="LWT3" s="141"/>
      <c r="LWU3" s="141"/>
      <c r="LWV3" s="142"/>
      <c r="LWW3" s="142"/>
      <c r="LWX3" s="142"/>
      <c r="LWY3" s="143"/>
      <c r="LXA3" s="144"/>
      <c r="LXB3" s="131"/>
      <c r="LXG3" s="132"/>
      <c r="LXH3" s="133"/>
      <c r="LXI3" s="134"/>
      <c r="LXJ3" s="135"/>
      <c r="LXK3" s="136"/>
      <c r="LXO3" s="137"/>
      <c r="LXP3" s="138"/>
      <c r="LXQ3" s="138"/>
      <c r="LXZ3" s="138"/>
      <c r="LYA3" s="138"/>
      <c r="LYC3" s="139"/>
      <c r="LYE3" s="140"/>
      <c r="LYF3" s="64"/>
      <c r="LYG3" s="64"/>
      <c r="LYH3" s="64"/>
      <c r="LYI3" s="141"/>
      <c r="LYJ3" s="141"/>
      <c r="LYK3" s="142"/>
      <c r="LYL3" s="142"/>
      <c r="LYM3" s="142"/>
      <c r="LYN3" s="143"/>
      <c r="LYP3" s="144"/>
      <c r="LYQ3" s="131"/>
      <c r="LYV3" s="132"/>
      <c r="LYW3" s="133"/>
      <c r="LYX3" s="134"/>
      <c r="LYY3" s="135"/>
      <c r="LYZ3" s="136"/>
      <c r="LZD3" s="137"/>
      <c r="LZE3" s="138"/>
      <c r="LZF3" s="138"/>
      <c r="LZO3" s="138"/>
      <c r="LZP3" s="138"/>
      <c r="LZR3" s="139"/>
      <c r="LZT3" s="140"/>
      <c r="LZU3" s="64"/>
      <c r="LZV3" s="64"/>
      <c r="LZW3" s="64"/>
      <c r="LZX3" s="141"/>
      <c r="LZY3" s="141"/>
      <c r="LZZ3" s="142"/>
      <c r="MAA3" s="142"/>
      <c r="MAB3" s="142"/>
      <c r="MAC3" s="143"/>
      <c r="MAE3" s="144"/>
      <c r="MAF3" s="131"/>
      <c r="MAK3" s="132"/>
      <c r="MAL3" s="133"/>
      <c r="MAM3" s="134"/>
      <c r="MAN3" s="135"/>
      <c r="MAO3" s="136"/>
      <c r="MAS3" s="137"/>
      <c r="MAT3" s="138"/>
      <c r="MAU3" s="138"/>
      <c r="MBD3" s="138"/>
      <c r="MBE3" s="138"/>
      <c r="MBG3" s="139"/>
      <c r="MBI3" s="140"/>
      <c r="MBJ3" s="64"/>
      <c r="MBK3" s="64"/>
      <c r="MBL3" s="64"/>
      <c r="MBM3" s="141"/>
      <c r="MBN3" s="141"/>
      <c r="MBO3" s="142"/>
      <c r="MBP3" s="142"/>
      <c r="MBQ3" s="142"/>
      <c r="MBR3" s="143"/>
      <c r="MBT3" s="144"/>
      <c r="MBU3" s="131"/>
      <c r="MBZ3" s="132"/>
      <c r="MCA3" s="133"/>
      <c r="MCB3" s="134"/>
      <c r="MCC3" s="135"/>
      <c r="MCD3" s="136"/>
      <c r="MCH3" s="137"/>
      <c r="MCI3" s="138"/>
      <c r="MCJ3" s="138"/>
      <c r="MCS3" s="138"/>
      <c r="MCT3" s="138"/>
      <c r="MCV3" s="139"/>
      <c r="MCX3" s="140"/>
      <c r="MCY3" s="64"/>
      <c r="MCZ3" s="64"/>
      <c r="MDA3" s="64"/>
      <c r="MDB3" s="141"/>
      <c r="MDC3" s="141"/>
      <c r="MDD3" s="142"/>
      <c r="MDE3" s="142"/>
      <c r="MDF3" s="142"/>
      <c r="MDG3" s="143"/>
      <c r="MDI3" s="144"/>
      <c r="MDJ3" s="131"/>
      <c r="MDO3" s="132"/>
      <c r="MDP3" s="133"/>
      <c r="MDQ3" s="134"/>
      <c r="MDR3" s="135"/>
      <c r="MDS3" s="136"/>
      <c r="MDW3" s="137"/>
      <c r="MDX3" s="138"/>
      <c r="MDY3" s="138"/>
      <c r="MEH3" s="138"/>
      <c r="MEI3" s="138"/>
      <c r="MEK3" s="139"/>
      <c r="MEM3" s="140"/>
      <c r="MEN3" s="64"/>
      <c r="MEO3" s="64"/>
      <c r="MEP3" s="64"/>
      <c r="MEQ3" s="141"/>
      <c r="MER3" s="141"/>
      <c r="MES3" s="142"/>
      <c r="MET3" s="142"/>
      <c r="MEU3" s="142"/>
      <c r="MEV3" s="143"/>
      <c r="MEX3" s="144"/>
      <c r="MEY3" s="131"/>
      <c r="MFD3" s="132"/>
      <c r="MFE3" s="133"/>
      <c r="MFF3" s="134"/>
      <c r="MFG3" s="135"/>
      <c r="MFH3" s="136"/>
      <c r="MFL3" s="137"/>
      <c r="MFM3" s="138"/>
      <c r="MFN3" s="138"/>
      <c r="MFW3" s="138"/>
      <c r="MFX3" s="138"/>
      <c r="MFZ3" s="139"/>
      <c r="MGB3" s="140"/>
      <c r="MGC3" s="64"/>
      <c r="MGD3" s="64"/>
      <c r="MGE3" s="64"/>
      <c r="MGF3" s="141"/>
      <c r="MGG3" s="141"/>
      <c r="MGH3" s="142"/>
      <c r="MGI3" s="142"/>
      <c r="MGJ3" s="142"/>
      <c r="MGK3" s="143"/>
      <c r="MGM3" s="144"/>
      <c r="MGN3" s="131"/>
      <c r="MGS3" s="132"/>
      <c r="MGT3" s="133"/>
      <c r="MGU3" s="134"/>
      <c r="MGV3" s="135"/>
      <c r="MGW3" s="136"/>
      <c r="MHA3" s="137"/>
      <c r="MHB3" s="138"/>
      <c r="MHC3" s="138"/>
      <c r="MHL3" s="138"/>
      <c r="MHM3" s="138"/>
      <c r="MHO3" s="139"/>
      <c r="MHQ3" s="140"/>
      <c r="MHR3" s="64"/>
      <c r="MHS3" s="64"/>
      <c r="MHT3" s="64"/>
      <c r="MHU3" s="141"/>
      <c r="MHV3" s="141"/>
      <c r="MHW3" s="142"/>
      <c r="MHX3" s="142"/>
      <c r="MHY3" s="142"/>
      <c r="MHZ3" s="143"/>
      <c r="MIB3" s="144"/>
      <c r="MIC3" s="131"/>
      <c r="MIH3" s="132"/>
      <c r="MII3" s="133"/>
      <c r="MIJ3" s="134"/>
      <c r="MIK3" s="135"/>
      <c r="MIL3" s="136"/>
      <c r="MIP3" s="137"/>
      <c r="MIQ3" s="138"/>
      <c r="MIR3" s="138"/>
      <c r="MJA3" s="138"/>
      <c r="MJB3" s="138"/>
      <c r="MJD3" s="139"/>
      <c r="MJF3" s="140"/>
      <c r="MJG3" s="64"/>
      <c r="MJH3" s="64"/>
      <c r="MJI3" s="64"/>
      <c r="MJJ3" s="141"/>
      <c r="MJK3" s="141"/>
      <c r="MJL3" s="142"/>
      <c r="MJM3" s="142"/>
      <c r="MJN3" s="142"/>
      <c r="MJO3" s="143"/>
      <c r="MJQ3" s="144"/>
      <c r="MJR3" s="131"/>
      <c r="MJW3" s="132"/>
      <c r="MJX3" s="133"/>
      <c r="MJY3" s="134"/>
      <c r="MJZ3" s="135"/>
      <c r="MKA3" s="136"/>
      <c r="MKE3" s="137"/>
      <c r="MKF3" s="138"/>
      <c r="MKG3" s="138"/>
      <c r="MKP3" s="138"/>
      <c r="MKQ3" s="138"/>
      <c r="MKS3" s="139"/>
      <c r="MKU3" s="140"/>
      <c r="MKV3" s="64"/>
      <c r="MKW3" s="64"/>
      <c r="MKX3" s="64"/>
      <c r="MKY3" s="141"/>
      <c r="MKZ3" s="141"/>
      <c r="MLA3" s="142"/>
      <c r="MLB3" s="142"/>
      <c r="MLC3" s="142"/>
      <c r="MLD3" s="143"/>
      <c r="MLF3" s="144"/>
      <c r="MLG3" s="131"/>
      <c r="MLL3" s="132"/>
      <c r="MLM3" s="133"/>
      <c r="MLN3" s="134"/>
      <c r="MLO3" s="135"/>
      <c r="MLP3" s="136"/>
      <c r="MLT3" s="137"/>
      <c r="MLU3" s="138"/>
      <c r="MLV3" s="138"/>
      <c r="MME3" s="138"/>
      <c r="MMF3" s="138"/>
      <c r="MMH3" s="139"/>
      <c r="MMJ3" s="140"/>
      <c r="MMK3" s="64"/>
      <c r="MML3" s="64"/>
      <c r="MMM3" s="64"/>
      <c r="MMN3" s="141"/>
      <c r="MMO3" s="141"/>
      <c r="MMP3" s="142"/>
      <c r="MMQ3" s="142"/>
      <c r="MMR3" s="142"/>
      <c r="MMS3" s="143"/>
      <c r="MMU3" s="144"/>
      <c r="MMV3" s="131"/>
      <c r="MNA3" s="132"/>
      <c r="MNB3" s="133"/>
      <c r="MNC3" s="134"/>
      <c r="MND3" s="135"/>
      <c r="MNE3" s="136"/>
      <c r="MNI3" s="137"/>
      <c r="MNJ3" s="138"/>
      <c r="MNK3" s="138"/>
      <c r="MNT3" s="138"/>
      <c r="MNU3" s="138"/>
      <c r="MNW3" s="139"/>
      <c r="MNY3" s="140"/>
      <c r="MNZ3" s="64"/>
      <c r="MOA3" s="64"/>
      <c r="MOB3" s="64"/>
      <c r="MOC3" s="141"/>
      <c r="MOD3" s="141"/>
      <c r="MOE3" s="142"/>
      <c r="MOF3" s="142"/>
      <c r="MOG3" s="142"/>
      <c r="MOH3" s="143"/>
      <c r="MOJ3" s="144"/>
      <c r="MOK3" s="131"/>
      <c r="MOP3" s="132"/>
      <c r="MOQ3" s="133"/>
      <c r="MOR3" s="134"/>
      <c r="MOS3" s="135"/>
      <c r="MOT3" s="136"/>
      <c r="MOX3" s="137"/>
      <c r="MOY3" s="138"/>
      <c r="MOZ3" s="138"/>
      <c r="MPI3" s="138"/>
      <c r="MPJ3" s="138"/>
      <c r="MPL3" s="139"/>
      <c r="MPN3" s="140"/>
      <c r="MPO3" s="64"/>
      <c r="MPP3" s="64"/>
      <c r="MPQ3" s="64"/>
      <c r="MPR3" s="141"/>
      <c r="MPS3" s="141"/>
      <c r="MPT3" s="142"/>
      <c r="MPU3" s="142"/>
      <c r="MPV3" s="142"/>
      <c r="MPW3" s="143"/>
      <c r="MPY3" s="144"/>
      <c r="MPZ3" s="131"/>
      <c r="MQE3" s="132"/>
      <c r="MQF3" s="133"/>
      <c r="MQG3" s="134"/>
      <c r="MQH3" s="135"/>
      <c r="MQI3" s="136"/>
      <c r="MQM3" s="137"/>
      <c r="MQN3" s="138"/>
      <c r="MQO3" s="138"/>
      <c r="MQX3" s="138"/>
      <c r="MQY3" s="138"/>
      <c r="MRA3" s="139"/>
      <c r="MRC3" s="140"/>
      <c r="MRD3" s="64"/>
      <c r="MRE3" s="64"/>
      <c r="MRF3" s="64"/>
      <c r="MRG3" s="141"/>
      <c r="MRH3" s="141"/>
      <c r="MRI3" s="142"/>
      <c r="MRJ3" s="142"/>
      <c r="MRK3" s="142"/>
      <c r="MRL3" s="143"/>
      <c r="MRN3" s="144"/>
      <c r="MRO3" s="131"/>
      <c r="MRT3" s="132"/>
      <c r="MRU3" s="133"/>
      <c r="MRV3" s="134"/>
      <c r="MRW3" s="135"/>
      <c r="MRX3" s="136"/>
      <c r="MSB3" s="137"/>
      <c r="MSC3" s="138"/>
      <c r="MSD3" s="138"/>
      <c r="MSM3" s="138"/>
      <c r="MSN3" s="138"/>
      <c r="MSP3" s="139"/>
      <c r="MSR3" s="140"/>
      <c r="MSS3" s="64"/>
      <c r="MST3" s="64"/>
      <c r="MSU3" s="64"/>
      <c r="MSV3" s="141"/>
      <c r="MSW3" s="141"/>
      <c r="MSX3" s="142"/>
      <c r="MSY3" s="142"/>
      <c r="MSZ3" s="142"/>
      <c r="MTA3" s="143"/>
      <c r="MTC3" s="144"/>
      <c r="MTD3" s="131"/>
      <c r="MTI3" s="132"/>
      <c r="MTJ3" s="133"/>
      <c r="MTK3" s="134"/>
      <c r="MTL3" s="135"/>
      <c r="MTM3" s="136"/>
      <c r="MTQ3" s="137"/>
      <c r="MTR3" s="138"/>
      <c r="MTS3" s="138"/>
      <c r="MUB3" s="138"/>
      <c r="MUC3" s="138"/>
      <c r="MUE3" s="139"/>
      <c r="MUG3" s="140"/>
      <c r="MUH3" s="64"/>
      <c r="MUI3" s="64"/>
      <c r="MUJ3" s="64"/>
      <c r="MUK3" s="141"/>
      <c r="MUL3" s="141"/>
      <c r="MUM3" s="142"/>
      <c r="MUN3" s="142"/>
      <c r="MUO3" s="142"/>
      <c r="MUP3" s="143"/>
      <c r="MUR3" s="144"/>
      <c r="MUS3" s="131"/>
      <c r="MUX3" s="132"/>
      <c r="MUY3" s="133"/>
      <c r="MUZ3" s="134"/>
      <c r="MVA3" s="135"/>
      <c r="MVB3" s="136"/>
      <c r="MVF3" s="137"/>
      <c r="MVG3" s="138"/>
      <c r="MVH3" s="138"/>
      <c r="MVQ3" s="138"/>
      <c r="MVR3" s="138"/>
      <c r="MVT3" s="139"/>
      <c r="MVV3" s="140"/>
      <c r="MVW3" s="64"/>
      <c r="MVX3" s="64"/>
      <c r="MVY3" s="64"/>
      <c r="MVZ3" s="141"/>
      <c r="MWA3" s="141"/>
      <c r="MWB3" s="142"/>
      <c r="MWC3" s="142"/>
      <c r="MWD3" s="142"/>
      <c r="MWE3" s="143"/>
      <c r="MWG3" s="144"/>
      <c r="MWH3" s="131"/>
      <c r="MWM3" s="132"/>
      <c r="MWN3" s="133"/>
      <c r="MWO3" s="134"/>
      <c r="MWP3" s="135"/>
      <c r="MWQ3" s="136"/>
      <c r="MWU3" s="137"/>
      <c r="MWV3" s="138"/>
      <c r="MWW3" s="138"/>
      <c r="MXF3" s="138"/>
      <c r="MXG3" s="138"/>
      <c r="MXI3" s="139"/>
      <c r="MXK3" s="140"/>
      <c r="MXL3" s="64"/>
      <c r="MXM3" s="64"/>
      <c r="MXN3" s="64"/>
      <c r="MXO3" s="141"/>
      <c r="MXP3" s="141"/>
      <c r="MXQ3" s="142"/>
      <c r="MXR3" s="142"/>
      <c r="MXS3" s="142"/>
      <c r="MXT3" s="143"/>
      <c r="MXV3" s="144"/>
      <c r="MXW3" s="131"/>
      <c r="MYB3" s="132"/>
      <c r="MYC3" s="133"/>
      <c r="MYD3" s="134"/>
      <c r="MYE3" s="135"/>
      <c r="MYF3" s="136"/>
      <c r="MYJ3" s="137"/>
      <c r="MYK3" s="138"/>
      <c r="MYL3" s="138"/>
      <c r="MYU3" s="138"/>
      <c r="MYV3" s="138"/>
      <c r="MYX3" s="139"/>
      <c r="MYZ3" s="140"/>
      <c r="MZA3" s="64"/>
      <c r="MZB3" s="64"/>
      <c r="MZC3" s="64"/>
      <c r="MZD3" s="141"/>
      <c r="MZE3" s="141"/>
      <c r="MZF3" s="142"/>
      <c r="MZG3" s="142"/>
      <c r="MZH3" s="142"/>
      <c r="MZI3" s="143"/>
      <c r="MZK3" s="144"/>
      <c r="MZL3" s="131"/>
      <c r="MZQ3" s="132"/>
      <c r="MZR3" s="133"/>
      <c r="MZS3" s="134"/>
      <c r="MZT3" s="135"/>
      <c r="MZU3" s="136"/>
      <c r="MZY3" s="137"/>
      <c r="MZZ3" s="138"/>
      <c r="NAA3" s="138"/>
      <c r="NAJ3" s="138"/>
      <c r="NAK3" s="138"/>
      <c r="NAM3" s="139"/>
      <c r="NAO3" s="140"/>
      <c r="NAP3" s="64"/>
      <c r="NAQ3" s="64"/>
      <c r="NAR3" s="64"/>
      <c r="NAS3" s="141"/>
      <c r="NAT3" s="141"/>
      <c r="NAU3" s="142"/>
      <c r="NAV3" s="142"/>
      <c r="NAW3" s="142"/>
      <c r="NAX3" s="143"/>
      <c r="NAZ3" s="144"/>
      <c r="NBA3" s="131"/>
      <c r="NBF3" s="132"/>
      <c r="NBG3" s="133"/>
      <c r="NBH3" s="134"/>
      <c r="NBI3" s="135"/>
      <c r="NBJ3" s="136"/>
      <c r="NBN3" s="137"/>
      <c r="NBO3" s="138"/>
      <c r="NBP3" s="138"/>
      <c r="NBY3" s="138"/>
      <c r="NBZ3" s="138"/>
      <c r="NCB3" s="139"/>
      <c r="NCD3" s="140"/>
      <c r="NCE3" s="64"/>
      <c r="NCF3" s="64"/>
      <c r="NCG3" s="64"/>
      <c r="NCH3" s="141"/>
      <c r="NCI3" s="141"/>
      <c r="NCJ3" s="142"/>
      <c r="NCK3" s="142"/>
      <c r="NCL3" s="142"/>
      <c r="NCM3" s="143"/>
      <c r="NCO3" s="144"/>
      <c r="NCP3" s="131"/>
      <c r="NCU3" s="132"/>
      <c r="NCV3" s="133"/>
      <c r="NCW3" s="134"/>
      <c r="NCX3" s="135"/>
      <c r="NCY3" s="136"/>
      <c r="NDC3" s="137"/>
      <c r="NDD3" s="138"/>
      <c r="NDE3" s="138"/>
      <c r="NDN3" s="138"/>
      <c r="NDO3" s="138"/>
      <c r="NDQ3" s="139"/>
      <c r="NDS3" s="140"/>
      <c r="NDT3" s="64"/>
      <c r="NDU3" s="64"/>
      <c r="NDV3" s="64"/>
      <c r="NDW3" s="141"/>
      <c r="NDX3" s="141"/>
      <c r="NDY3" s="142"/>
      <c r="NDZ3" s="142"/>
      <c r="NEA3" s="142"/>
      <c r="NEB3" s="143"/>
      <c r="NED3" s="144"/>
      <c r="NEE3" s="131"/>
      <c r="NEJ3" s="132"/>
      <c r="NEK3" s="133"/>
      <c r="NEL3" s="134"/>
      <c r="NEM3" s="135"/>
      <c r="NEN3" s="136"/>
      <c r="NER3" s="137"/>
      <c r="NES3" s="138"/>
      <c r="NET3" s="138"/>
      <c r="NFC3" s="138"/>
      <c r="NFD3" s="138"/>
      <c r="NFF3" s="139"/>
      <c r="NFH3" s="140"/>
      <c r="NFI3" s="64"/>
      <c r="NFJ3" s="64"/>
      <c r="NFK3" s="64"/>
      <c r="NFL3" s="141"/>
      <c r="NFM3" s="141"/>
      <c r="NFN3" s="142"/>
      <c r="NFO3" s="142"/>
      <c r="NFP3" s="142"/>
      <c r="NFQ3" s="143"/>
      <c r="NFS3" s="144"/>
      <c r="NFT3" s="131"/>
      <c r="NFY3" s="132"/>
      <c r="NFZ3" s="133"/>
      <c r="NGA3" s="134"/>
      <c r="NGB3" s="135"/>
      <c r="NGC3" s="136"/>
      <c r="NGG3" s="137"/>
      <c r="NGH3" s="138"/>
      <c r="NGI3" s="138"/>
      <c r="NGR3" s="138"/>
      <c r="NGS3" s="138"/>
      <c r="NGU3" s="139"/>
      <c r="NGW3" s="140"/>
      <c r="NGX3" s="64"/>
      <c r="NGY3" s="64"/>
      <c r="NGZ3" s="64"/>
      <c r="NHA3" s="141"/>
      <c r="NHB3" s="141"/>
      <c r="NHC3" s="142"/>
      <c r="NHD3" s="142"/>
      <c r="NHE3" s="142"/>
      <c r="NHF3" s="143"/>
      <c r="NHH3" s="144"/>
      <c r="NHI3" s="131"/>
      <c r="NHN3" s="132"/>
      <c r="NHO3" s="133"/>
      <c r="NHP3" s="134"/>
      <c r="NHQ3" s="135"/>
      <c r="NHR3" s="136"/>
      <c r="NHV3" s="137"/>
      <c r="NHW3" s="138"/>
      <c r="NHX3" s="138"/>
      <c r="NIG3" s="138"/>
      <c r="NIH3" s="138"/>
      <c r="NIJ3" s="139"/>
      <c r="NIL3" s="140"/>
      <c r="NIM3" s="64"/>
      <c r="NIN3" s="64"/>
      <c r="NIO3" s="64"/>
      <c r="NIP3" s="141"/>
      <c r="NIQ3" s="141"/>
      <c r="NIR3" s="142"/>
      <c r="NIS3" s="142"/>
      <c r="NIT3" s="142"/>
      <c r="NIU3" s="143"/>
      <c r="NIW3" s="144"/>
      <c r="NIX3" s="131"/>
      <c r="NJC3" s="132"/>
      <c r="NJD3" s="133"/>
      <c r="NJE3" s="134"/>
      <c r="NJF3" s="135"/>
      <c r="NJG3" s="136"/>
      <c r="NJK3" s="137"/>
      <c r="NJL3" s="138"/>
      <c r="NJM3" s="138"/>
      <c r="NJV3" s="138"/>
      <c r="NJW3" s="138"/>
      <c r="NJY3" s="139"/>
      <c r="NKA3" s="140"/>
      <c r="NKB3" s="64"/>
      <c r="NKC3" s="64"/>
      <c r="NKD3" s="64"/>
      <c r="NKE3" s="141"/>
      <c r="NKF3" s="141"/>
      <c r="NKG3" s="142"/>
      <c r="NKH3" s="142"/>
      <c r="NKI3" s="142"/>
      <c r="NKJ3" s="143"/>
      <c r="NKL3" s="144"/>
      <c r="NKM3" s="131"/>
      <c r="NKR3" s="132"/>
      <c r="NKS3" s="133"/>
      <c r="NKT3" s="134"/>
      <c r="NKU3" s="135"/>
      <c r="NKV3" s="136"/>
      <c r="NKZ3" s="137"/>
      <c r="NLA3" s="138"/>
      <c r="NLB3" s="138"/>
      <c r="NLK3" s="138"/>
      <c r="NLL3" s="138"/>
      <c r="NLN3" s="139"/>
      <c r="NLP3" s="140"/>
      <c r="NLQ3" s="64"/>
      <c r="NLR3" s="64"/>
      <c r="NLS3" s="64"/>
      <c r="NLT3" s="141"/>
      <c r="NLU3" s="141"/>
      <c r="NLV3" s="142"/>
      <c r="NLW3" s="142"/>
      <c r="NLX3" s="142"/>
      <c r="NLY3" s="143"/>
      <c r="NMA3" s="144"/>
      <c r="NMB3" s="131"/>
      <c r="NMG3" s="132"/>
      <c r="NMH3" s="133"/>
      <c r="NMI3" s="134"/>
      <c r="NMJ3" s="135"/>
      <c r="NMK3" s="136"/>
      <c r="NMO3" s="137"/>
      <c r="NMP3" s="138"/>
      <c r="NMQ3" s="138"/>
      <c r="NMZ3" s="138"/>
      <c r="NNA3" s="138"/>
      <c r="NNC3" s="139"/>
      <c r="NNE3" s="140"/>
      <c r="NNF3" s="64"/>
      <c r="NNG3" s="64"/>
      <c r="NNH3" s="64"/>
      <c r="NNI3" s="141"/>
      <c r="NNJ3" s="141"/>
      <c r="NNK3" s="142"/>
      <c r="NNL3" s="142"/>
      <c r="NNM3" s="142"/>
      <c r="NNN3" s="143"/>
      <c r="NNP3" s="144"/>
      <c r="NNQ3" s="131"/>
      <c r="NNV3" s="132"/>
      <c r="NNW3" s="133"/>
      <c r="NNX3" s="134"/>
      <c r="NNY3" s="135"/>
      <c r="NNZ3" s="136"/>
      <c r="NOD3" s="137"/>
      <c r="NOE3" s="138"/>
      <c r="NOF3" s="138"/>
      <c r="NOO3" s="138"/>
      <c r="NOP3" s="138"/>
      <c r="NOR3" s="139"/>
      <c r="NOT3" s="140"/>
      <c r="NOU3" s="64"/>
      <c r="NOV3" s="64"/>
      <c r="NOW3" s="64"/>
      <c r="NOX3" s="141"/>
      <c r="NOY3" s="141"/>
      <c r="NOZ3" s="142"/>
      <c r="NPA3" s="142"/>
      <c r="NPB3" s="142"/>
      <c r="NPC3" s="143"/>
      <c r="NPE3" s="144"/>
      <c r="NPF3" s="131"/>
      <c r="NPK3" s="132"/>
      <c r="NPL3" s="133"/>
      <c r="NPM3" s="134"/>
      <c r="NPN3" s="135"/>
      <c r="NPO3" s="136"/>
      <c r="NPS3" s="137"/>
      <c r="NPT3" s="138"/>
      <c r="NPU3" s="138"/>
      <c r="NQD3" s="138"/>
      <c r="NQE3" s="138"/>
      <c r="NQG3" s="139"/>
      <c r="NQI3" s="140"/>
      <c r="NQJ3" s="64"/>
      <c r="NQK3" s="64"/>
      <c r="NQL3" s="64"/>
      <c r="NQM3" s="141"/>
      <c r="NQN3" s="141"/>
      <c r="NQO3" s="142"/>
      <c r="NQP3" s="142"/>
      <c r="NQQ3" s="142"/>
      <c r="NQR3" s="143"/>
      <c r="NQT3" s="144"/>
      <c r="NQU3" s="131"/>
      <c r="NQZ3" s="132"/>
      <c r="NRA3" s="133"/>
      <c r="NRB3" s="134"/>
      <c r="NRC3" s="135"/>
      <c r="NRD3" s="136"/>
      <c r="NRH3" s="137"/>
      <c r="NRI3" s="138"/>
      <c r="NRJ3" s="138"/>
      <c r="NRS3" s="138"/>
      <c r="NRT3" s="138"/>
      <c r="NRV3" s="139"/>
      <c r="NRX3" s="140"/>
      <c r="NRY3" s="64"/>
      <c r="NRZ3" s="64"/>
      <c r="NSA3" s="64"/>
      <c r="NSB3" s="141"/>
      <c r="NSC3" s="141"/>
      <c r="NSD3" s="142"/>
      <c r="NSE3" s="142"/>
      <c r="NSF3" s="142"/>
      <c r="NSG3" s="143"/>
      <c r="NSI3" s="144"/>
      <c r="NSJ3" s="131"/>
      <c r="NSO3" s="132"/>
      <c r="NSP3" s="133"/>
      <c r="NSQ3" s="134"/>
      <c r="NSR3" s="135"/>
      <c r="NSS3" s="136"/>
      <c r="NSW3" s="137"/>
      <c r="NSX3" s="138"/>
      <c r="NSY3" s="138"/>
      <c r="NTH3" s="138"/>
      <c r="NTI3" s="138"/>
      <c r="NTK3" s="139"/>
      <c r="NTM3" s="140"/>
      <c r="NTN3" s="64"/>
      <c r="NTO3" s="64"/>
      <c r="NTP3" s="64"/>
      <c r="NTQ3" s="141"/>
      <c r="NTR3" s="141"/>
      <c r="NTS3" s="142"/>
      <c r="NTT3" s="142"/>
      <c r="NTU3" s="142"/>
      <c r="NTV3" s="143"/>
      <c r="NTX3" s="144"/>
      <c r="NTY3" s="131"/>
      <c r="NUD3" s="132"/>
      <c r="NUE3" s="133"/>
      <c r="NUF3" s="134"/>
      <c r="NUG3" s="135"/>
      <c r="NUH3" s="136"/>
      <c r="NUL3" s="137"/>
      <c r="NUM3" s="138"/>
      <c r="NUN3" s="138"/>
      <c r="NUW3" s="138"/>
      <c r="NUX3" s="138"/>
      <c r="NUZ3" s="139"/>
      <c r="NVB3" s="140"/>
      <c r="NVC3" s="64"/>
      <c r="NVD3" s="64"/>
      <c r="NVE3" s="64"/>
      <c r="NVF3" s="141"/>
      <c r="NVG3" s="141"/>
      <c r="NVH3" s="142"/>
      <c r="NVI3" s="142"/>
      <c r="NVJ3" s="142"/>
      <c r="NVK3" s="143"/>
      <c r="NVM3" s="144"/>
      <c r="NVN3" s="131"/>
      <c r="NVS3" s="132"/>
      <c r="NVT3" s="133"/>
      <c r="NVU3" s="134"/>
      <c r="NVV3" s="135"/>
      <c r="NVW3" s="136"/>
      <c r="NWA3" s="137"/>
      <c r="NWB3" s="138"/>
      <c r="NWC3" s="138"/>
      <c r="NWL3" s="138"/>
      <c r="NWM3" s="138"/>
      <c r="NWO3" s="139"/>
      <c r="NWQ3" s="140"/>
      <c r="NWR3" s="64"/>
      <c r="NWS3" s="64"/>
      <c r="NWT3" s="64"/>
      <c r="NWU3" s="141"/>
      <c r="NWV3" s="141"/>
      <c r="NWW3" s="142"/>
      <c r="NWX3" s="142"/>
      <c r="NWY3" s="142"/>
      <c r="NWZ3" s="143"/>
      <c r="NXB3" s="144"/>
      <c r="NXC3" s="131"/>
      <c r="NXH3" s="132"/>
      <c r="NXI3" s="133"/>
      <c r="NXJ3" s="134"/>
      <c r="NXK3" s="135"/>
      <c r="NXL3" s="136"/>
      <c r="NXP3" s="137"/>
      <c r="NXQ3" s="138"/>
      <c r="NXR3" s="138"/>
      <c r="NYA3" s="138"/>
      <c r="NYB3" s="138"/>
      <c r="NYD3" s="139"/>
      <c r="NYF3" s="140"/>
      <c r="NYG3" s="64"/>
      <c r="NYH3" s="64"/>
      <c r="NYI3" s="64"/>
      <c r="NYJ3" s="141"/>
      <c r="NYK3" s="141"/>
      <c r="NYL3" s="142"/>
      <c r="NYM3" s="142"/>
      <c r="NYN3" s="142"/>
      <c r="NYO3" s="143"/>
      <c r="NYQ3" s="144"/>
      <c r="NYR3" s="131"/>
      <c r="NYW3" s="132"/>
      <c r="NYX3" s="133"/>
      <c r="NYY3" s="134"/>
      <c r="NYZ3" s="135"/>
      <c r="NZA3" s="136"/>
      <c r="NZE3" s="137"/>
      <c r="NZF3" s="138"/>
      <c r="NZG3" s="138"/>
      <c r="NZP3" s="138"/>
      <c r="NZQ3" s="138"/>
      <c r="NZS3" s="139"/>
      <c r="NZU3" s="140"/>
      <c r="NZV3" s="64"/>
      <c r="NZW3" s="64"/>
      <c r="NZX3" s="64"/>
      <c r="NZY3" s="141"/>
      <c r="NZZ3" s="141"/>
      <c r="OAA3" s="142"/>
      <c r="OAB3" s="142"/>
      <c r="OAC3" s="142"/>
      <c r="OAD3" s="143"/>
      <c r="OAF3" s="144"/>
      <c r="OAG3" s="131"/>
      <c r="OAL3" s="132"/>
      <c r="OAM3" s="133"/>
      <c r="OAN3" s="134"/>
      <c r="OAO3" s="135"/>
      <c r="OAP3" s="136"/>
      <c r="OAT3" s="137"/>
      <c r="OAU3" s="138"/>
      <c r="OAV3" s="138"/>
      <c r="OBE3" s="138"/>
      <c r="OBF3" s="138"/>
      <c r="OBH3" s="139"/>
      <c r="OBJ3" s="140"/>
      <c r="OBK3" s="64"/>
      <c r="OBL3" s="64"/>
      <c r="OBM3" s="64"/>
      <c r="OBN3" s="141"/>
      <c r="OBO3" s="141"/>
      <c r="OBP3" s="142"/>
      <c r="OBQ3" s="142"/>
      <c r="OBR3" s="142"/>
      <c r="OBS3" s="143"/>
      <c r="OBU3" s="144"/>
      <c r="OBV3" s="131"/>
      <c r="OCA3" s="132"/>
      <c r="OCB3" s="133"/>
      <c r="OCC3" s="134"/>
      <c r="OCD3" s="135"/>
      <c r="OCE3" s="136"/>
      <c r="OCI3" s="137"/>
      <c r="OCJ3" s="138"/>
      <c r="OCK3" s="138"/>
      <c r="OCT3" s="138"/>
      <c r="OCU3" s="138"/>
      <c r="OCW3" s="139"/>
      <c r="OCY3" s="140"/>
      <c r="OCZ3" s="64"/>
      <c r="ODA3" s="64"/>
      <c r="ODB3" s="64"/>
      <c r="ODC3" s="141"/>
      <c r="ODD3" s="141"/>
      <c r="ODE3" s="142"/>
      <c r="ODF3" s="142"/>
      <c r="ODG3" s="142"/>
      <c r="ODH3" s="143"/>
      <c r="ODJ3" s="144"/>
      <c r="ODK3" s="131"/>
      <c r="ODP3" s="132"/>
      <c r="ODQ3" s="133"/>
      <c r="ODR3" s="134"/>
      <c r="ODS3" s="135"/>
      <c r="ODT3" s="136"/>
      <c r="ODX3" s="137"/>
      <c r="ODY3" s="138"/>
      <c r="ODZ3" s="138"/>
      <c r="OEI3" s="138"/>
      <c r="OEJ3" s="138"/>
      <c r="OEL3" s="139"/>
      <c r="OEN3" s="140"/>
      <c r="OEO3" s="64"/>
      <c r="OEP3" s="64"/>
      <c r="OEQ3" s="64"/>
      <c r="OER3" s="141"/>
      <c r="OES3" s="141"/>
      <c r="OET3" s="142"/>
      <c r="OEU3" s="142"/>
      <c r="OEV3" s="142"/>
      <c r="OEW3" s="143"/>
      <c r="OEY3" s="144"/>
      <c r="OEZ3" s="131"/>
      <c r="OFE3" s="132"/>
      <c r="OFF3" s="133"/>
      <c r="OFG3" s="134"/>
      <c r="OFH3" s="135"/>
      <c r="OFI3" s="136"/>
      <c r="OFM3" s="137"/>
      <c r="OFN3" s="138"/>
      <c r="OFO3" s="138"/>
      <c r="OFX3" s="138"/>
      <c r="OFY3" s="138"/>
      <c r="OGA3" s="139"/>
      <c r="OGC3" s="140"/>
      <c r="OGD3" s="64"/>
      <c r="OGE3" s="64"/>
      <c r="OGF3" s="64"/>
      <c r="OGG3" s="141"/>
      <c r="OGH3" s="141"/>
      <c r="OGI3" s="142"/>
      <c r="OGJ3" s="142"/>
      <c r="OGK3" s="142"/>
      <c r="OGL3" s="143"/>
      <c r="OGN3" s="144"/>
      <c r="OGO3" s="131"/>
      <c r="OGT3" s="132"/>
      <c r="OGU3" s="133"/>
      <c r="OGV3" s="134"/>
      <c r="OGW3" s="135"/>
      <c r="OGX3" s="136"/>
      <c r="OHB3" s="137"/>
      <c r="OHC3" s="138"/>
      <c r="OHD3" s="138"/>
      <c r="OHM3" s="138"/>
      <c r="OHN3" s="138"/>
      <c r="OHP3" s="139"/>
      <c r="OHR3" s="140"/>
      <c r="OHS3" s="64"/>
      <c r="OHT3" s="64"/>
      <c r="OHU3" s="64"/>
      <c r="OHV3" s="141"/>
      <c r="OHW3" s="141"/>
      <c r="OHX3" s="142"/>
      <c r="OHY3" s="142"/>
      <c r="OHZ3" s="142"/>
      <c r="OIA3" s="143"/>
      <c r="OIC3" s="144"/>
      <c r="OID3" s="131"/>
      <c r="OII3" s="132"/>
      <c r="OIJ3" s="133"/>
      <c r="OIK3" s="134"/>
      <c r="OIL3" s="135"/>
      <c r="OIM3" s="136"/>
      <c r="OIQ3" s="137"/>
      <c r="OIR3" s="138"/>
      <c r="OIS3" s="138"/>
      <c r="OJB3" s="138"/>
      <c r="OJC3" s="138"/>
      <c r="OJE3" s="139"/>
      <c r="OJG3" s="140"/>
      <c r="OJH3" s="64"/>
      <c r="OJI3" s="64"/>
      <c r="OJJ3" s="64"/>
      <c r="OJK3" s="141"/>
      <c r="OJL3" s="141"/>
      <c r="OJM3" s="142"/>
      <c r="OJN3" s="142"/>
      <c r="OJO3" s="142"/>
      <c r="OJP3" s="143"/>
      <c r="OJR3" s="144"/>
      <c r="OJS3" s="131"/>
      <c r="OJX3" s="132"/>
      <c r="OJY3" s="133"/>
      <c r="OJZ3" s="134"/>
      <c r="OKA3" s="135"/>
      <c r="OKB3" s="136"/>
      <c r="OKF3" s="137"/>
      <c r="OKG3" s="138"/>
      <c r="OKH3" s="138"/>
      <c r="OKQ3" s="138"/>
      <c r="OKR3" s="138"/>
      <c r="OKT3" s="139"/>
      <c r="OKV3" s="140"/>
      <c r="OKW3" s="64"/>
      <c r="OKX3" s="64"/>
      <c r="OKY3" s="64"/>
      <c r="OKZ3" s="141"/>
      <c r="OLA3" s="141"/>
      <c r="OLB3" s="142"/>
      <c r="OLC3" s="142"/>
      <c r="OLD3" s="142"/>
      <c r="OLE3" s="143"/>
      <c r="OLG3" s="144"/>
      <c r="OLH3" s="131"/>
      <c r="OLM3" s="132"/>
      <c r="OLN3" s="133"/>
      <c r="OLO3" s="134"/>
      <c r="OLP3" s="135"/>
      <c r="OLQ3" s="136"/>
      <c r="OLU3" s="137"/>
      <c r="OLV3" s="138"/>
      <c r="OLW3" s="138"/>
      <c r="OMF3" s="138"/>
      <c r="OMG3" s="138"/>
      <c r="OMI3" s="139"/>
      <c r="OMK3" s="140"/>
      <c r="OML3" s="64"/>
      <c r="OMM3" s="64"/>
      <c r="OMN3" s="64"/>
      <c r="OMO3" s="141"/>
      <c r="OMP3" s="141"/>
      <c r="OMQ3" s="142"/>
      <c r="OMR3" s="142"/>
      <c r="OMS3" s="142"/>
      <c r="OMT3" s="143"/>
      <c r="OMV3" s="144"/>
      <c r="OMW3" s="131"/>
      <c r="ONB3" s="132"/>
      <c r="ONC3" s="133"/>
      <c r="OND3" s="134"/>
      <c r="ONE3" s="135"/>
      <c r="ONF3" s="136"/>
      <c r="ONJ3" s="137"/>
      <c r="ONK3" s="138"/>
      <c r="ONL3" s="138"/>
      <c r="ONU3" s="138"/>
      <c r="ONV3" s="138"/>
      <c r="ONX3" s="139"/>
      <c r="ONZ3" s="140"/>
      <c r="OOA3" s="64"/>
      <c r="OOB3" s="64"/>
      <c r="OOC3" s="64"/>
      <c r="OOD3" s="141"/>
      <c r="OOE3" s="141"/>
      <c r="OOF3" s="142"/>
      <c r="OOG3" s="142"/>
      <c r="OOH3" s="142"/>
      <c r="OOI3" s="143"/>
      <c r="OOK3" s="144"/>
      <c r="OOL3" s="131"/>
      <c r="OOQ3" s="132"/>
      <c r="OOR3" s="133"/>
      <c r="OOS3" s="134"/>
      <c r="OOT3" s="135"/>
      <c r="OOU3" s="136"/>
      <c r="OOY3" s="137"/>
      <c r="OOZ3" s="138"/>
      <c r="OPA3" s="138"/>
      <c r="OPJ3" s="138"/>
      <c r="OPK3" s="138"/>
      <c r="OPM3" s="139"/>
      <c r="OPO3" s="140"/>
      <c r="OPP3" s="64"/>
      <c r="OPQ3" s="64"/>
      <c r="OPR3" s="64"/>
      <c r="OPS3" s="141"/>
      <c r="OPT3" s="141"/>
      <c r="OPU3" s="142"/>
      <c r="OPV3" s="142"/>
      <c r="OPW3" s="142"/>
      <c r="OPX3" s="143"/>
      <c r="OPZ3" s="144"/>
      <c r="OQA3" s="131"/>
      <c r="OQF3" s="132"/>
      <c r="OQG3" s="133"/>
      <c r="OQH3" s="134"/>
      <c r="OQI3" s="135"/>
      <c r="OQJ3" s="136"/>
      <c r="OQN3" s="137"/>
      <c r="OQO3" s="138"/>
      <c r="OQP3" s="138"/>
      <c r="OQY3" s="138"/>
      <c r="OQZ3" s="138"/>
      <c r="ORB3" s="139"/>
      <c r="ORD3" s="140"/>
      <c r="ORE3" s="64"/>
      <c r="ORF3" s="64"/>
      <c r="ORG3" s="64"/>
      <c r="ORH3" s="141"/>
      <c r="ORI3" s="141"/>
      <c r="ORJ3" s="142"/>
      <c r="ORK3" s="142"/>
      <c r="ORL3" s="142"/>
      <c r="ORM3" s="143"/>
      <c r="ORO3" s="144"/>
      <c r="ORP3" s="131"/>
      <c r="ORU3" s="132"/>
      <c r="ORV3" s="133"/>
      <c r="ORW3" s="134"/>
      <c r="ORX3" s="135"/>
      <c r="ORY3" s="136"/>
      <c r="OSC3" s="137"/>
      <c r="OSD3" s="138"/>
      <c r="OSE3" s="138"/>
      <c r="OSN3" s="138"/>
      <c r="OSO3" s="138"/>
      <c r="OSQ3" s="139"/>
      <c r="OSS3" s="140"/>
      <c r="OST3" s="64"/>
      <c r="OSU3" s="64"/>
      <c r="OSV3" s="64"/>
      <c r="OSW3" s="141"/>
      <c r="OSX3" s="141"/>
      <c r="OSY3" s="142"/>
      <c r="OSZ3" s="142"/>
      <c r="OTA3" s="142"/>
      <c r="OTB3" s="143"/>
      <c r="OTD3" s="144"/>
      <c r="OTE3" s="131"/>
      <c r="OTJ3" s="132"/>
      <c r="OTK3" s="133"/>
      <c r="OTL3" s="134"/>
      <c r="OTM3" s="135"/>
      <c r="OTN3" s="136"/>
      <c r="OTR3" s="137"/>
      <c r="OTS3" s="138"/>
      <c r="OTT3" s="138"/>
      <c r="OUC3" s="138"/>
      <c r="OUD3" s="138"/>
      <c r="OUF3" s="139"/>
      <c r="OUH3" s="140"/>
      <c r="OUI3" s="64"/>
      <c r="OUJ3" s="64"/>
      <c r="OUK3" s="64"/>
      <c r="OUL3" s="141"/>
      <c r="OUM3" s="141"/>
      <c r="OUN3" s="142"/>
      <c r="OUO3" s="142"/>
      <c r="OUP3" s="142"/>
      <c r="OUQ3" s="143"/>
      <c r="OUS3" s="144"/>
      <c r="OUT3" s="131"/>
      <c r="OUY3" s="132"/>
      <c r="OUZ3" s="133"/>
      <c r="OVA3" s="134"/>
      <c r="OVB3" s="135"/>
      <c r="OVC3" s="136"/>
      <c r="OVG3" s="137"/>
      <c r="OVH3" s="138"/>
      <c r="OVI3" s="138"/>
      <c r="OVR3" s="138"/>
      <c r="OVS3" s="138"/>
      <c r="OVU3" s="139"/>
      <c r="OVW3" s="140"/>
      <c r="OVX3" s="64"/>
      <c r="OVY3" s="64"/>
      <c r="OVZ3" s="64"/>
      <c r="OWA3" s="141"/>
      <c r="OWB3" s="141"/>
      <c r="OWC3" s="142"/>
      <c r="OWD3" s="142"/>
      <c r="OWE3" s="142"/>
      <c r="OWF3" s="143"/>
      <c r="OWH3" s="144"/>
      <c r="OWI3" s="131"/>
      <c r="OWN3" s="132"/>
      <c r="OWO3" s="133"/>
      <c r="OWP3" s="134"/>
      <c r="OWQ3" s="135"/>
      <c r="OWR3" s="136"/>
      <c r="OWV3" s="137"/>
      <c r="OWW3" s="138"/>
      <c r="OWX3" s="138"/>
      <c r="OXG3" s="138"/>
      <c r="OXH3" s="138"/>
      <c r="OXJ3" s="139"/>
      <c r="OXL3" s="140"/>
      <c r="OXM3" s="64"/>
      <c r="OXN3" s="64"/>
      <c r="OXO3" s="64"/>
      <c r="OXP3" s="141"/>
      <c r="OXQ3" s="141"/>
      <c r="OXR3" s="142"/>
      <c r="OXS3" s="142"/>
      <c r="OXT3" s="142"/>
      <c r="OXU3" s="143"/>
      <c r="OXW3" s="144"/>
      <c r="OXX3" s="131"/>
      <c r="OYC3" s="132"/>
      <c r="OYD3" s="133"/>
      <c r="OYE3" s="134"/>
      <c r="OYF3" s="135"/>
      <c r="OYG3" s="136"/>
      <c r="OYK3" s="137"/>
      <c r="OYL3" s="138"/>
      <c r="OYM3" s="138"/>
      <c r="OYV3" s="138"/>
      <c r="OYW3" s="138"/>
      <c r="OYY3" s="139"/>
      <c r="OZA3" s="140"/>
      <c r="OZB3" s="64"/>
      <c r="OZC3" s="64"/>
      <c r="OZD3" s="64"/>
      <c r="OZE3" s="141"/>
      <c r="OZF3" s="141"/>
      <c r="OZG3" s="142"/>
      <c r="OZH3" s="142"/>
      <c r="OZI3" s="142"/>
      <c r="OZJ3" s="143"/>
      <c r="OZL3" s="144"/>
      <c r="OZM3" s="131"/>
      <c r="OZR3" s="132"/>
      <c r="OZS3" s="133"/>
      <c r="OZT3" s="134"/>
      <c r="OZU3" s="135"/>
      <c r="OZV3" s="136"/>
      <c r="OZZ3" s="137"/>
      <c r="PAA3" s="138"/>
      <c r="PAB3" s="138"/>
      <c r="PAK3" s="138"/>
      <c r="PAL3" s="138"/>
      <c r="PAN3" s="139"/>
      <c r="PAP3" s="140"/>
      <c r="PAQ3" s="64"/>
      <c r="PAR3" s="64"/>
      <c r="PAS3" s="64"/>
      <c r="PAT3" s="141"/>
      <c r="PAU3" s="141"/>
      <c r="PAV3" s="142"/>
      <c r="PAW3" s="142"/>
      <c r="PAX3" s="142"/>
      <c r="PAY3" s="143"/>
      <c r="PBA3" s="144"/>
      <c r="PBB3" s="131"/>
      <c r="PBG3" s="132"/>
      <c r="PBH3" s="133"/>
      <c r="PBI3" s="134"/>
      <c r="PBJ3" s="135"/>
      <c r="PBK3" s="136"/>
      <c r="PBO3" s="137"/>
      <c r="PBP3" s="138"/>
      <c r="PBQ3" s="138"/>
      <c r="PBZ3" s="138"/>
      <c r="PCA3" s="138"/>
      <c r="PCC3" s="139"/>
      <c r="PCE3" s="140"/>
      <c r="PCF3" s="64"/>
      <c r="PCG3" s="64"/>
      <c r="PCH3" s="64"/>
      <c r="PCI3" s="141"/>
      <c r="PCJ3" s="141"/>
      <c r="PCK3" s="142"/>
      <c r="PCL3" s="142"/>
      <c r="PCM3" s="142"/>
      <c r="PCN3" s="143"/>
      <c r="PCP3" s="144"/>
      <c r="PCQ3" s="131"/>
      <c r="PCV3" s="132"/>
      <c r="PCW3" s="133"/>
      <c r="PCX3" s="134"/>
      <c r="PCY3" s="135"/>
      <c r="PCZ3" s="136"/>
      <c r="PDD3" s="137"/>
      <c r="PDE3" s="138"/>
      <c r="PDF3" s="138"/>
      <c r="PDO3" s="138"/>
      <c r="PDP3" s="138"/>
      <c r="PDR3" s="139"/>
      <c r="PDT3" s="140"/>
      <c r="PDU3" s="64"/>
      <c r="PDV3" s="64"/>
      <c r="PDW3" s="64"/>
      <c r="PDX3" s="141"/>
      <c r="PDY3" s="141"/>
      <c r="PDZ3" s="142"/>
      <c r="PEA3" s="142"/>
      <c r="PEB3" s="142"/>
      <c r="PEC3" s="143"/>
      <c r="PEE3" s="144"/>
      <c r="PEF3" s="131"/>
      <c r="PEK3" s="132"/>
      <c r="PEL3" s="133"/>
      <c r="PEM3" s="134"/>
      <c r="PEN3" s="135"/>
      <c r="PEO3" s="136"/>
      <c r="PES3" s="137"/>
      <c r="PET3" s="138"/>
      <c r="PEU3" s="138"/>
      <c r="PFD3" s="138"/>
      <c r="PFE3" s="138"/>
      <c r="PFG3" s="139"/>
      <c r="PFI3" s="140"/>
      <c r="PFJ3" s="64"/>
      <c r="PFK3" s="64"/>
      <c r="PFL3" s="64"/>
      <c r="PFM3" s="141"/>
      <c r="PFN3" s="141"/>
      <c r="PFO3" s="142"/>
      <c r="PFP3" s="142"/>
      <c r="PFQ3" s="142"/>
      <c r="PFR3" s="143"/>
      <c r="PFT3" s="144"/>
      <c r="PFU3" s="131"/>
      <c r="PFZ3" s="132"/>
      <c r="PGA3" s="133"/>
      <c r="PGB3" s="134"/>
      <c r="PGC3" s="135"/>
      <c r="PGD3" s="136"/>
      <c r="PGH3" s="137"/>
      <c r="PGI3" s="138"/>
      <c r="PGJ3" s="138"/>
      <c r="PGS3" s="138"/>
      <c r="PGT3" s="138"/>
      <c r="PGV3" s="139"/>
      <c r="PGX3" s="140"/>
      <c r="PGY3" s="64"/>
      <c r="PGZ3" s="64"/>
      <c r="PHA3" s="64"/>
      <c r="PHB3" s="141"/>
      <c r="PHC3" s="141"/>
      <c r="PHD3" s="142"/>
      <c r="PHE3" s="142"/>
      <c r="PHF3" s="142"/>
      <c r="PHG3" s="143"/>
      <c r="PHI3" s="144"/>
      <c r="PHJ3" s="131"/>
      <c r="PHO3" s="132"/>
      <c r="PHP3" s="133"/>
      <c r="PHQ3" s="134"/>
      <c r="PHR3" s="135"/>
      <c r="PHS3" s="136"/>
      <c r="PHW3" s="137"/>
      <c r="PHX3" s="138"/>
      <c r="PHY3" s="138"/>
      <c r="PIH3" s="138"/>
      <c r="PII3" s="138"/>
      <c r="PIK3" s="139"/>
      <c r="PIM3" s="140"/>
      <c r="PIN3" s="64"/>
      <c r="PIO3" s="64"/>
      <c r="PIP3" s="64"/>
      <c r="PIQ3" s="141"/>
      <c r="PIR3" s="141"/>
      <c r="PIS3" s="142"/>
      <c r="PIT3" s="142"/>
      <c r="PIU3" s="142"/>
      <c r="PIV3" s="143"/>
      <c r="PIX3" s="144"/>
      <c r="PIY3" s="131"/>
      <c r="PJD3" s="132"/>
      <c r="PJE3" s="133"/>
      <c r="PJF3" s="134"/>
      <c r="PJG3" s="135"/>
      <c r="PJH3" s="136"/>
      <c r="PJL3" s="137"/>
      <c r="PJM3" s="138"/>
      <c r="PJN3" s="138"/>
      <c r="PJW3" s="138"/>
      <c r="PJX3" s="138"/>
      <c r="PJZ3" s="139"/>
      <c r="PKB3" s="140"/>
      <c r="PKC3" s="64"/>
      <c r="PKD3" s="64"/>
      <c r="PKE3" s="64"/>
      <c r="PKF3" s="141"/>
      <c r="PKG3" s="141"/>
      <c r="PKH3" s="142"/>
      <c r="PKI3" s="142"/>
      <c r="PKJ3" s="142"/>
      <c r="PKK3" s="143"/>
      <c r="PKM3" s="144"/>
      <c r="PKN3" s="131"/>
      <c r="PKS3" s="132"/>
      <c r="PKT3" s="133"/>
      <c r="PKU3" s="134"/>
      <c r="PKV3" s="135"/>
      <c r="PKW3" s="136"/>
      <c r="PLA3" s="137"/>
      <c r="PLB3" s="138"/>
      <c r="PLC3" s="138"/>
      <c r="PLL3" s="138"/>
      <c r="PLM3" s="138"/>
      <c r="PLO3" s="139"/>
      <c r="PLQ3" s="140"/>
      <c r="PLR3" s="64"/>
      <c r="PLS3" s="64"/>
      <c r="PLT3" s="64"/>
      <c r="PLU3" s="141"/>
      <c r="PLV3" s="141"/>
      <c r="PLW3" s="142"/>
      <c r="PLX3" s="142"/>
      <c r="PLY3" s="142"/>
      <c r="PLZ3" s="143"/>
      <c r="PMB3" s="144"/>
      <c r="PMC3" s="131"/>
      <c r="PMH3" s="132"/>
      <c r="PMI3" s="133"/>
      <c r="PMJ3" s="134"/>
      <c r="PMK3" s="135"/>
      <c r="PML3" s="136"/>
      <c r="PMP3" s="137"/>
      <c r="PMQ3" s="138"/>
      <c r="PMR3" s="138"/>
      <c r="PNA3" s="138"/>
      <c r="PNB3" s="138"/>
      <c r="PND3" s="139"/>
      <c r="PNF3" s="140"/>
      <c r="PNG3" s="64"/>
      <c r="PNH3" s="64"/>
      <c r="PNI3" s="64"/>
      <c r="PNJ3" s="141"/>
      <c r="PNK3" s="141"/>
      <c r="PNL3" s="142"/>
      <c r="PNM3" s="142"/>
      <c r="PNN3" s="142"/>
      <c r="PNO3" s="143"/>
      <c r="PNQ3" s="144"/>
      <c r="PNR3" s="131"/>
      <c r="PNW3" s="132"/>
      <c r="PNX3" s="133"/>
      <c r="PNY3" s="134"/>
      <c r="PNZ3" s="135"/>
      <c r="POA3" s="136"/>
      <c r="POE3" s="137"/>
      <c r="POF3" s="138"/>
      <c r="POG3" s="138"/>
      <c r="POP3" s="138"/>
      <c r="POQ3" s="138"/>
      <c r="POS3" s="139"/>
      <c r="POU3" s="140"/>
      <c r="POV3" s="64"/>
      <c r="POW3" s="64"/>
      <c r="POX3" s="64"/>
      <c r="POY3" s="141"/>
      <c r="POZ3" s="141"/>
      <c r="PPA3" s="142"/>
      <c r="PPB3" s="142"/>
      <c r="PPC3" s="142"/>
      <c r="PPD3" s="143"/>
      <c r="PPF3" s="144"/>
      <c r="PPG3" s="131"/>
      <c r="PPL3" s="132"/>
      <c r="PPM3" s="133"/>
      <c r="PPN3" s="134"/>
      <c r="PPO3" s="135"/>
      <c r="PPP3" s="136"/>
      <c r="PPT3" s="137"/>
      <c r="PPU3" s="138"/>
      <c r="PPV3" s="138"/>
      <c r="PQE3" s="138"/>
      <c r="PQF3" s="138"/>
      <c r="PQH3" s="139"/>
      <c r="PQJ3" s="140"/>
      <c r="PQK3" s="64"/>
      <c r="PQL3" s="64"/>
      <c r="PQM3" s="64"/>
      <c r="PQN3" s="141"/>
      <c r="PQO3" s="141"/>
      <c r="PQP3" s="142"/>
      <c r="PQQ3" s="142"/>
      <c r="PQR3" s="142"/>
      <c r="PQS3" s="143"/>
      <c r="PQU3" s="144"/>
      <c r="PQV3" s="131"/>
      <c r="PRA3" s="132"/>
      <c r="PRB3" s="133"/>
      <c r="PRC3" s="134"/>
      <c r="PRD3" s="135"/>
      <c r="PRE3" s="136"/>
      <c r="PRI3" s="137"/>
      <c r="PRJ3" s="138"/>
      <c r="PRK3" s="138"/>
      <c r="PRT3" s="138"/>
      <c r="PRU3" s="138"/>
      <c r="PRW3" s="139"/>
      <c r="PRY3" s="140"/>
      <c r="PRZ3" s="64"/>
      <c r="PSA3" s="64"/>
      <c r="PSB3" s="64"/>
      <c r="PSC3" s="141"/>
      <c r="PSD3" s="141"/>
      <c r="PSE3" s="142"/>
      <c r="PSF3" s="142"/>
      <c r="PSG3" s="142"/>
      <c r="PSH3" s="143"/>
      <c r="PSJ3" s="144"/>
      <c r="PSK3" s="131"/>
      <c r="PSP3" s="132"/>
      <c r="PSQ3" s="133"/>
      <c r="PSR3" s="134"/>
      <c r="PSS3" s="135"/>
      <c r="PST3" s="136"/>
      <c r="PSX3" s="137"/>
      <c r="PSY3" s="138"/>
      <c r="PSZ3" s="138"/>
      <c r="PTI3" s="138"/>
      <c r="PTJ3" s="138"/>
      <c r="PTL3" s="139"/>
      <c r="PTN3" s="140"/>
      <c r="PTO3" s="64"/>
      <c r="PTP3" s="64"/>
      <c r="PTQ3" s="64"/>
      <c r="PTR3" s="141"/>
      <c r="PTS3" s="141"/>
      <c r="PTT3" s="142"/>
      <c r="PTU3" s="142"/>
      <c r="PTV3" s="142"/>
      <c r="PTW3" s="143"/>
      <c r="PTY3" s="144"/>
      <c r="PTZ3" s="131"/>
      <c r="PUE3" s="132"/>
      <c r="PUF3" s="133"/>
      <c r="PUG3" s="134"/>
      <c r="PUH3" s="135"/>
      <c r="PUI3" s="136"/>
      <c r="PUM3" s="137"/>
      <c r="PUN3" s="138"/>
      <c r="PUO3" s="138"/>
      <c r="PUX3" s="138"/>
      <c r="PUY3" s="138"/>
      <c r="PVA3" s="139"/>
      <c r="PVC3" s="140"/>
      <c r="PVD3" s="64"/>
      <c r="PVE3" s="64"/>
      <c r="PVF3" s="64"/>
      <c r="PVG3" s="141"/>
      <c r="PVH3" s="141"/>
      <c r="PVI3" s="142"/>
      <c r="PVJ3" s="142"/>
      <c r="PVK3" s="142"/>
      <c r="PVL3" s="143"/>
      <c r="PVN3" s="144"/>
      <c r="PVO3" s="131"/>
      <c r="PVT3" s="132"/>
      <c r="PVU3" s="133"/>
      <c r="PVV3" s="134"/>
      <c r="PVW3" s="135"/>
      <c r="PVX3" s="136"/>
      <c r="PWB3" s="137"/>
      <c r="PWC3" s="138"/>
      <c r="PWD3" s="138"/>
      <c r="PWM3" s="138"/>
      <c r="PWN3" s="138"/>
      <c r="PWP3" s="139"/>
      <c r="PWR3" s="140"/>
      <c r="PWS3" s="64"/>
      <c r="PWT3" s="64"/>
      <c r="PWU3" s="64"/>
      <c r="PWV3" s="141"/>
      <c r="PWW3" s="141"/>
      <c r="PWX3" s="142"/>
      <c r="PWY3" s="142"/>
      <c r="PWZ3" s="142"/>
      <c r="PXA3" s="143"/>
      <c r="PXC3" s="144"/>
      <c r="PXD3" s="131"/>
      <c r="PXI3" s="132"/>
      <c r="PXJ3" s="133"/>
      <c r="PXK3" s="134"/>
      <c r="PXL3" s="135"/>
      <c r="PXM3" s="136"/>
      <c r="PXQ3" s="137"/>
      <c r="PXR3" s="138"/>
      <c r="PXS3" s="138"/>
      <c r="PYB3" s="138"/>
      <c r="PYC3" s="138"/>
      <c r="PYE3" s="139"/>
      <c r="PYG3" s="140"/>
      <c r="PYH3" s="64"/>
      <c r="PYI3" s="64"/>
      <c r="PYJ3" s="64"/>
      <c r="PYK3" s="141"/>
      <c r="PYL3" s="141"/>
      <c r="PYM3" s="142"/>
      <c r="PYN3" s="142"/>
      <c r="PYO3" s="142"/>
      <c r="PYP3" s="143"/>
      <c r="PYR3" s="144"/>
      <c r="PYS3" s="131"/>
      <c r="PYX3" s="132"/>
      <c r="PYY3" s="133"/>
      <c r="PYZ3" s="134"/>
      <c r="PZA3" s="135"/>
      <c r="PZB3" s="136"/>
      <c r="PZF3" s="137"/>
      <c r="PZG3" s="138"/>
      <c r="PZH3" s="138"/>
      <c r="PZQ3" s="138"/>
      <c r="PZR3" s="138"/>
      <c r="PZT3" s="139"/>
      <c r="PZV3" s="140"/>
      <c r="PZW3" s="64"/>
      <c r="PZX3" s="64"/>
      <c r="PZY3" s="64"/>
      <c r="PZZ3" s="141"/>
      <c r="QAA3" s="141"/>
      <c r="QAB3" s="142"/>
      <c r="QAC3" s="142"/>
      <c r="QAD3" s="142"/>
      <c r="QAE3" s="143"/>
      <c r="QAG3" s="144"/>
      <c r="QAH3" s="131"/>
      <c r="QAM3" s="132"/>
      <c r="QAN3" s="133"/>
      <c r="QAO3" s="134"/>
      <c r="QAP3" s="135"/>
      <c r="QAQ3" s="136"/>
      <c r="QAU3" s="137"/>
      <c r="QAV3" s="138"/>
      <c r="QAW3" s="138"/>
      <c r="QBF3" s="138"/>
      <c r="QBG3" s="138"/>
      <c r="QBI3" s="139"/>
      <c r="QBK3" s="140"/>
      <c r="QBL3" s="64"/>
      <c r="QBM3" s="64"/>
      <c r="QBN3" s="64"/>
      <c r="QBO3" s="141"/>
      <c r="QBP3" s="141"/>
      <c r="QBQ3" s="142"/>
      <c r="QBR3" s="142"/>
      <c r="QBS3" s="142"/>
      <c r="QBT3" s="143"/>
      <c r="QBV3" s="144"/>
      <c r="QBW3" s="131"/>
      <c r="QCB3" s="132"/>
      <c r="QCC3" s="133"/>
      <c r="QCD3" s="134"/>
      <c r="QCE3" s="135"/>
      <c r="QCF3" s="136"/>
      <c r="QCJ3" s="137"/>
      <c r="QCK3" s="138"/>
      <c r="QCL3" s="138"/>
      <c r="QCU3" s="138"/>
      <c r="QCV3" s="138"/>
      <c r="QCX3" s="139"/>
      <c r="QCZ3" s="140"/>
      <c r="QDA3" s="64"/>
      <c r="QDB3" s="64"/>
      <c r="QDC3" s="64"/>
      <c r="QDD3" s="141"/>
      <c r="QDE3" s="141"/>
      <c r="QDF3" s="142"/>
      <c r="QDG3" s="142"/>
      <c r="QDH3" s="142"/>
      <c r="QDI3" s="143"/>
      <c r="QDK3" s="144"/>
      <c r="QDL3" s="131"/>
      <c r="QDQ3" s="132"/>
      <c r="QDR3" s="133"/>
      <c r="QDS3" s="134"/>
      <c r="QDT3" s="135"/>
      <c r="QDU3" s="136"/>
      <c r="QDY3" s="137"/>
      <c r="QDZ3" s="138"/>
      <c r="QEA3" s="138"/>
      <c r="QEJ3" s="138"/>
      <c r="QEK3" s="138"/>
      <c r="QEM3" s="139"/>
      <c r="QEO3" s="140"/>
      <c r="QEP3" s="64"/>
      <c r="QEQ3" s="64"/>
      <c r="QER3" s="64"/>
      <c r="QES3" s="141"/>
      <c r="QET3" s="141"/>
      <c r="QEU3" s="142"/>
      <c r="QEV3" s="142"/>
      <c r="QEW3" s="142"/>
      <c r="QEX3" s="143"/>
      <c r="QEZ3" s="144"/>
      <c r="QFA3" s="131"/>
      <c r="QFF3" s="132"/>
      <c r="QFG3" s="133"/>
      <c r="QFH3" s="134"/>
      <c r="QFI3" s="135"/>
      <c r="QFJ3" s="136"/>
      <c r="QFN3" s="137"/>
      <c r="QFO3" s="138"/>
      <c r="QFP3" s="138"/>
      <c r="QFY3" s="138"/>
      <c r="QFZ3" s="138"/>
      <c r="QGB3" s="139"/>
      <c r="QGD3" s="140"/>
      <c r="QGE3" s="64"/>
      <c r="QGF3" s="64"/>
      <c r="QGG3" s="64"/>
      <c r="QGH3" s="141"/>
      <c r="QGI3" s="141"/>
      <c r="QGJ3" s="142"/>
      <c r="QGK3" s="142"/>
      <c r="QGL3" s="142"/>
      <c r="QGM3" s="143"/>
      <c r="QGO3" s="144"/>
      <c r="QGP3" s="131"/>
      <c r="QGU3" s="132"/>
      <c r="QGV3" s="133"/>
      <c r="QGW3" s="134"/>
      <c r="QGX3" s="135"/>
      <c r="QGY3" s="136"/>
      <c r="QHC3" s="137"/>
      <c r="QHD3" s="138"/>
      <c r="QHE3" s="138"/>
      <c r="QHN3" s="138"/>
      <c r="QHO3" s="138"/>
      <c r="QHQ3" s="139"/>
      <c r="QHS3" s="140"/>
      <c r="QHT3" s="64"/>
      <c r="QHU3" s="64"/>
      <c r="QHV3" s="64"/>
      <c r="QHW3" s="141"/>
      <c r="QHX3" s="141"/>
      <c r="QHY3" s="142"/>
      <c r="QHZ3" s="142"/>
      <c r="QIA3" s="142"/>
      <c r="QIB3" s="143"/>
      <c r="QID3" s="144"/>
      <c r="QIE3" s="131"/>
      <c r="QIJ3" s="132"/>
      <c r="QIK3" s="133"/>
      <c r="QIL3" s="134"/>
      <c r="QIM3" s="135"/>
      <c r="QIN3" s="136"/>
      <c r="QIR3" s="137"/>
      <c r="QIS3" s="138"/>
      <c r="QIT3" s="138"/>
      <c r="QJC3" s="138"/>
      <c r="QJD3" s="138"/>
      <c r="QJF3" s="139"/>
      <c r="QJH3" s="140"/>
      <c r="QJI3" s="64"/>
      <c r="QJJ3" s="64"/>
      <c r="QJK3" s="64"/>
      <c r="QJL3" s="141"/>
      <c r="QJM3" s="141"/>
      <c r="QJN3" s="142"/>
      <c r="QJO3" s="142"/>
      <c r="QJP3" s="142"/>
      <c r="QJQ3" s="143"/>
      <c r="QJS3" s="144"/>
      <c r="QJT3" s="131"/>
      <c r="QJY3" s="132"/>
      <c r="QJZ3" s="133"/>
      <c r="QKA3" s="134"/>
      <c r="QKB3" s="135"/>
      <c r="QKC3" s="136"/>
      <c r="QKG3" s="137"/>
      <c r="QKH3" s="138"/>
      <c r="QKI3" s="138"/>
      <c r="QKR3" s="138"/>
      <c r="QKS3" s="138"/>
      <c r="QKU3" s="139"/>
      <c r="QKW3" s="140"/>
      <c r="QKX3" s="64"/>
      <c r="QKY3" s="64"/>
      <c r="QKZ3" s="64"/>
      <c r="QLA3" s="141"/>
      <c r="QLB3" s="141"/>
      <c r="QLC3" s="142"/>
      <c r="QLD3" s="142"/>
      <c r="QLE3" s="142"/>
      <c r="QLF3" s="143"/>
      <c r="QLH3" s="144"/>
      <c r="QLI3" s="131"/>
      <c r="QLN3" s="132"/>
      <c r="QLO3" s="133"/>
      <c r="QLP3" s="134"/>
      <c r="QLQ3" s="135"/>
      <c r="QLR3" s="136"/>
      <c r="QLV3" s="137"/>
      <c r="QLW3" s="138"/>
      <c r="QLX3" s="138"/>
      <c r="QMG3" s="138"/>
      <c r="QMH3" s="138"/>
      <c r="QMJ3" s="139"/>
      <c r="QML3" s="140"/>
      <c r="QMM3" s="64"/>
      <c r="QMN3" s="64"/>
      <c r="QMO3" s="64"/>
      <c r="QMP3" s="141"/>
      <c r="QMQ3" s="141"/>
      <c r="QMR3" s="142"/>
      <c r="QMS3" s="142"/>
      <c r="QMT3" s="142"/>
      <c r="QMU3" s="143"/>
      <c r="QMW3" s="144"/>
      <c r="QMX3" s="131"/>
      <c r="QNC3" s="132"/>
      <c r="QND3" s="133"/>
      <c r="QNE3" s="134"/>
      <c r="QNF3" s="135"/>
      <c r="QNG3" s="136"/>
      <c r="QNK3" s="137"/>
      <c r="QNL3" s="138"/>
      <c r="QNM3" s="138"/>
      <c r="QNV3" s="138"/>
      <c r="QNW3" s="138"/>
      <c r="QNY3" s="139"/>
      <c r="QOA3" s="140"/>
      <c r="QOB3" s="64"/>
      <c r="QOC3" s="64"/>
      <c r="QOD3" s="64"/>
      <c r="QOE3" s="141"/>
      <c r="QOF3" s="141"/>
      <c r="QOG3" s="142"/>
      <c r="QOH3" s="142"/>
      <c r="QOI3" s="142"/>
      <c r="QOJ3" s="143"/>
      <c r="QOL3" s="144"/>
      <c r="QOM3" s="131"/>
      <c r="QOR3" s="132"/>
      <c r="QOS3" s="133"/>
      <c r="QOT3" s="134"/>
      <c r="QOU3" s="135"/>
      <c r="QOV3" s="136"/>
      <c r="QOZ3" s="137"/>
      <c r="QPA3" s="138"/>
      <c r="QPB3" s="138"/>
      <c r="QPK3" s="138"/>
      <c r="QPL3" s="138"/>
      <c r="QPN3" s="139"/>
      <c r="QPP3" s="140"/>
      <c r="QPQ3" s="64"/>
      <c r="QPR3" s="64"/>
      <c r="QPS3" s="64"/>
      <c r="QPT3" s="141"/>
      <c r="QPU3" s="141"/>
      <c r="QPV3" s="142"/>
      <c r="QPW3" s="142"/>
      <c r="QPX3" s="142"/>
      <c r="QPY3" s="143"/>
      <c r="QQA3" s="144"/>
      <c r="QQB3" s="131"/>
      <c r="QQG3" s="132"/>
      <c r="QQH3" s="133"/>
      <c r="QQI3" s="134"/>
      <c r="QQJ3" s="135"/>
      <c r="QQK3" s="136"/>
      <c r="QQO3" s="137"/>
      <c r="QQP3" s="138"/>
      <c r="QQQ3" s="138"/>
      <c r="QQZ3" s="138"/>
      <c r="QRA3" s="138"/>
      <c r="QRC3" s="139"/>
      <c r="QRE3" s="140"/>
      <c r="QRF3" s="64"/>
      <c r="QRG3" s="64"/>
      <c r="QRH3" s="64"/>
      <c r="QRI3" s="141"/>
      <c r="QRJ3" s="141"/>
      <c r="QRK3" s="142"/>
      <c r="QRL3" s="142"/>
      <c r="QRM3" s="142"/>
      <c r="QRN3" s="143"/>
      <c r="QRP3" s="144"/>
      <c r="QRQ3" s="131"/>
      <c r="QRV3" s="132"/>
      <c r="QRW3" s="133"/>
      <c r="QRX3" s="134"/>
      <c r="QRY3" s="135"/>
      <c r="QRZ3" s="136"/>
      <c r="QSD3" s="137"/>
      <c r="QSE3" s="138"/>
      <c r="QSF3" s="138"/>
      <c r="QSO3" s="138"/>
      <c r="QSP3" s="138"/>
      <c r="QSR3" s="139"/>
      <c r="QST3" s="140"/>
      <c r="QSU3" s="64"/>
      <c r="QSV3" s="64"/>
      <c r="QSW3" s="64"/>
      <c r="QSX3" s="141"/>
      <c r="QSY3" s="141"/>
      <c r="QSZ3" s="142"/>
      <c r="QTA3" s="142"/>
      <c r="QTB3" s="142"/>
      <c r="QTC3" s="143"/>
      <c r="QTE3" s="144"/>
      <c r="QTF3" s="131"/>
      <c r="QTK3" s="132"/>
      <c r="QTL3" s="133"/>
      <c r="QTM3" s="134"/>
      <c r="QTN3" s="135"/>
      <c r="QTO3" s="136"/>
      <c r="QTS3" s="137"/>
      <c r="QTT3" s="138"/>
      <c r="QTU3" s="138"/>
      <c r="QUD3" s="138"/>
      <c r="QUE3" s="138"/>
      <c r="QUG3" s="139"/>
      <c r="QUI3" s="140"/>
      <c r="QUJ3" s="64"/>
      <c r="QUK3" s="64"/>
      <c r="QUL3" s="64"/>
      <c r="QUM3" s="141"/>
      <c r="QUN3" s="141"/>
      <c r="QUO3" s="142"/>
      <c r="QUP3" s="142"/>
      <c r="QUQ3" s="142"/>
      <c r="QUR3" s="143"/>
      <c r="QUT3" s="144"/>
      <c r="QUU3" s="131"/>
      <c r="QUZ3" s="132"/>
      <c r="QVA3" s="133"/>
      <c r="QVB3" s="134"/>
      <c r="QVC3" s="135"/>
      <c r="QVD3" s="136"/>
      <c r="QVH3" s="137"/>
      <c r="QVI3" s="138"/>
      <c r="QVJ3" s="138"/>
      <c r="QVS3" s="138"/>
      <c r="QVT3" s="138"/>
      <c r="QVV3" s="139"/>
      <c r="QVX3" s="140"/>
      <c r="QVY3" s="64"/>
      <c r="QVZ3" s="64"/>
      <c r="QWA3" s="64"/>
      <c r="QWB3" s="141"/>
      <c r="QWC3" s="141"/>
      <c r="QWD3" s="142"/>
      <c r="QWE3" s="142"/>
      <c r="QWF3" s="142"/>
      <c r="QWG3" s="143"/>
      <c r="QWI3" s="144"/>
      <c r="QWJ3" s="131"/>
      <c r="QWO3" s="132"/>
      <c r="QWP3" s="133"/>
      <c r="QWQ3" s="134"/>
      <c r="QWR3" s="135"/>
      <c r="QWS3" s="136"/>
      <c r="QWW3" s="137"/>
      <c r="QWX3" s="138"/>
      <c r="QWY3" s="138"/>
      <c r="QXH3" s="138"/>
      <c r="QXI3" s="138"/>
      <c r="QXK3" s="139"/>
      <c r="QXM3" s="140"/>
      <c r="QXN3" s="64"/>
      <c r="QXO3" s="64"/>
      <c r="QXP3" s="64"/>
      <c r="QXQ3" s="141"/>
      <c r="QXR3" s="141"/>
      <c r="QXS3" s="142"/>
      <c r="QXT3" s="142"/>
      <c r="QXU3" s="142"/>
      <c r="QXV3" s="143"/>
      <c r="QXX3" s="144"/>
      <c r="QXY3" s="131"/>
      <c r="QYD3" s="132"/>
      <c r="QYE3" s="133"/>
      <c r="QYF3" s="134"/>
      <c r="QYG3" s="135"/>
      <c r="QYH3" s="136"/>
      <c r="QYL3" s="137"/>
      <c r="QYM3" s="138"/>
      <c r="QYN3" s="138"/>
      <c r="QYW3" s="138"/>
      <c r="QYX3" s="138"/>
      <c r="QYZ3" s="139"/>
      <c r="QZB3" s="140"/>
      <c r="QZC3" s="64"/>
      <c r="QZD3" s="64"/>
      <c r="QZE3" s="64"/>
      <c r="QZF3" s="141"/>
      <c r="QZG3" s="141"/>
      <c r="QZH3" s="142"/>
      <c r="QZI3" s="142"/>
      <c r="QZJ3" s="142"/>
      <c r="QZK3" s="143"/>
      <c r="QZM3" s="144"/>
      <c r="QZN3" s="131"/>
      <c r="QZS3" s="132"/>
      <c r="QZT3" s="133"/>
      <c r="QZU3" s="134"/>
      <c r="QZV3" s="135"/>
      <c r="QZW3" s="136"/>
      <c r="RAA3" s="137"/>
      <c r="RAB3" s="138"/>
      <c r="RAC3" s="138"/>
      <c r="RAL3" s="138"/>
      <c r="RAM3" s="138"/>
      <c r="RAO3" s="139"/>
      <c r="RAQ3" s="140"/>
      <c r="RAR3" s="64"/>
      <c r="RAS3" s="64"/>
      <c r="RAT3" s="64"/>
      <c r="RAU3" s="141"/>
      <c r="RAV3" s="141"/>
      <c r="RAW3" s="142"/>
      <c r="RAX3" s="142"/>
      <c r="RAY3" s="142"/>
      <c r="RAZ3" s="143"/>
      <c r="RBB3" s="144"/>
      <c r="RBC3" s="131"/>
      <c r="RBH3" s="132"/>
      <c r="RBI3" s="133"/>
      <c r="RBJ3" s="134"/>
      <c r="RBK3" s="135"/>
      <c r="RBL3" s="136"/>
      <c r="RBP3" s="137"/>
      <c r="RBQ3" s="138"/>
      <c r="RBR3" s="138"/>
      <c r="RCA3" s="138"/>
      <c r="RCB3" s="138"/>
      <c r="RCD3" s="139"/>
      <c r="RCF3" s="140"/>
      <c r="RCG3" s="64"/>
      <c r="RCH3" s="64"/>
      <c r="RCI3" s="64"/>
      <c r="RCJ3" s="141"/>
      <c r="RCK3" s="141"/>
      <c r="RCL3" s="142"/>
      <c r="RCM3" s="142"/>
      <c r="RCN3" s="142"/>
      <c r="RCO3" s="143"/>
      <c r="RCQ3" s="144"/>
      <c r="RCR3" s="131"/>
      <c r="RCW3" s="132"/>
      <c r="RCX3" s="133"/>
      <c r="RCY3" s="134"/>
      <c r="RCZ3" s="135"/>
      <c r="RDA3" s="136"/>
      <c r="RDE3" s="137"/>
      <c r="RDF3" s="138"/>
      <c r="RDG3" s="138"/>
      <c r="RDP3" s="138"/>
      <c r="RDQ3" s="138"/>
      <c r="RDS3" s="139"/>
      <c r="RDU3" s="140"/>
      <c r="RDV3" s="64"/>
      <c r="RDW3" s="64"/>
      <c r="RDX3" s="64"/>
      <c r="RDY3" s="141"/>
      <c r="RDZ3" s="141"/>
      <c r="REA3" s="142"/>
      <c r="REB3" s="142"/>
      <c r="REC3" s="142"/>
      <c r="RED3" s="143"/>
      <c r="REF3" s="144"/>
      <c r="REG3" s="131"/>
      <c r="REL3" s="132"/>
      <c r="REM3" s="133"/>
      <c r="REN3" s="134"/>
      <c r="REO3" s="135"/>
      <c r="REP3" s="136"/>
      <c r="RET3" s="137"/>
      <c r="REU3" s="138"/>
      <c r="REV3" s="138"/>
      <c r="RFE3" s="138"/>
      <c r="RFF3" s="138"/>
      <c r="RFH3" s="139"/>
      <c r="RFJ3" s="140"/>
      <c r="RFK3" s="64"/>
      <c r="RFL3" s="64"/>
      <c r="RFM3" s="64"/>
      <c r="RFN3" s="141"/>
      <c r="RFO3" s="141"/>
      <c r="RFP3" s="142"/>
      <c r="RFQ3" s="142"/>
      <c r="RFR3" s="142"/>
      <c r="RFS3" s="143"/>
      <c r="RFU3" s="144"/>
      <c r="RFV3" s="131"/>
      <c r="RGA3" s="132"/>
      <c r="RGB3" s="133"/>
      <c r="RGC3" s="134"/>
      <c r="RGD3" s="135"/>
      <c r="RGE3" s="136"/>
      <c r="RGI3" s="137"/>
      <c r="RGJ3" s="138"/>
      <c r="RGK3" s="138"/>
      <c r="RGT3" s="138"/>
      <c r="RGU3" s="138"/>
      <c r="RGW3" s="139"/>
      <c r="RGY3" s="140"/>
      <c r="RGZ3" s="64"/>
      <c r="RHA3" s="64"/>
      <c r="RHB3" s="64"/>
      <c r="RHC3" s="141"/>
      <c r="RHD3" s="141"/>
      <c r="RHE3" s="142"/>
      <c r="RHF3" s="142"/>
      <c r="RHG3" s="142"/>
      <c r="RHH3" s="143"/>
      <c r="RHJ3" s="144"/>
      <c r="RHK3" s="131"/>
      <c r="RHP3" s="132"/>
      <c r="RHQ3" s="133"/>
      <c r="RHR3" s="134"/>
      <c r="RHS3" s="135"/>
      <c r="RHT3" s="136"/>
      <c r="RHX3" s="137"/>
      <c r="RHY3" s="138"/>
      <c r="RHZ3" s="138"/>
      <c r="RII3" s="138"/>
      <c r="RIJ3" s="138"/>
      <c r="RIL3" s="139"/>
      <c r="RIN3" s="140"/>
      <c r="RIO3" s="64"/>
      <c r="RIP3" s="64"/>
      <c r="RIQ3" s="64"/>
      <c r="RIR3" s="141"/>
      <c r="RIS3" s="141"/>
      <c r="RIT3" s="142"/>
      <c r="RIU3" s="142"/>
      <c r="RIV3" s="142"/>
      <c r="RIW3" s="143"/>
      <c r="RIY3" s="144"/>
      <c r="RIZ3" s="131"/>
      <c r="RJE3" s="132"/>
      <c r="RJF3" s="133"/>
      <c r="RJG3" s="134"/>
      <c r="RJH3" s="135"/>
      <c r="RJI3" s="136"/>
      <c r="RJM3" s="137"/>
      <c r="RJN3" s="138"/>
      <c r="RJO3" s="138"/>
      <c r="RJX3" s="138"/>
      <c r="RJY3" s="138"/>
      <c r="RKA3" s="139"/>
      <c r="RKC3" s="140"/>
      <c r="RKD3" s="64"/>
      <c r="RKE3" s="64"/>
      <c r="RKF3" s="64"/>
      <c r="RKG3" s="141"/>
      <c r="RKH3" s="141"/>
      <c r="RKI3" s="142"/>
      <c r="RKJ3" s="142"/>
      <c r="RKK3" s="142"/>
      <c r="RKL3" s="143"/>
      <c r="RKN3" s="144"/>
      <c r="RKO3" s="131"/>
      <c r="RKT3" s="132"/>
      <c r="RKU3" s="133"/>
      <c r="RKV3" s="134"/>
      <c r="RKW3" s="135"/>
      <c r="RKX3" s="136"/>
      <c r="RLB3" s="137"/>
      <c r="RLC3" s="138"/>
      <c r="RLD3" s="138"/>
      <c r="RLM3" s="138"/>
      <c r="RLN3" s="138"/>
      <c r="RLP3" s="139"/>
      <c r="RLR3" s="140"/>
      <c r="RLS3" s="64"/>
      <c r="RLT3" s="64"/>
      <c r="RLU3" s="64"/>
      <c r="RLV3" s="141"/>
      <c r="RLW3" s="141"/>
      <c r="RLX3" s="142"/>
      <c r="RLY3" s="142"/>
      <c r="RLZ3" s="142"/>
      <c r="RMA3" s="143"/>
      <c r="RMC3" s="144"/>
      <c r="RMD3" s="131"/>
      <c r="RMI3" s="132"/>
      <c r="RMJ3" s="133"/>
      <c r="RMK3" s="134"/>
      <c r="RML3" s="135"/>
      <c r="RMM3" s="136"/>
      <c r="RMQ3" s="137"/>
      <c r="RMR3" s="138"/>
      <c r="RMS3" s="138"/>
      <c r="RNB3" s="138"/>
      <c r="RNC3" s="138"/>
      <c r="RNE3" s="139"/>
      <c r="RNG3" s="140"/>
      <c r="RNH3" s="64"/>
      <c r="RNI3" s="64"/>
      <c r="RNJ3" s="64"/>
      <c r="RNK3" s="141"/>
      <c r="RNL3" s="141"/>
      <c r="RNM3" s="142"/>
      <c r="RNN3" s="142"/>
      <c r="RNO3" s="142"/>
      <c r="RNP3" s="143"/>
      <c r="RNR3" s="144"/>
      <c r="RNS3" s="131"/>
      <c r="RNX3" s="132"/>
      <c r="RNY3" s="133"/>
      <c r="RNZ3" s="134"/>
      <c r="ROA3" s="135"/>
      <c r="ROB3" s="136"/>
      <c r="ROF3" s="137"/>
      <c r="ROG3" s="138"/>
      <c r="ROH3" s="138"/>
      <c r="ROQ3" s="138"/>
      <c r="ROR3" s="138"/>
      <c r="ROT3" s="139"/>
      <c r="ROV3" s="140"/>
      <c r="ROW3" s="64"/>
      <c r="ROX3" s="64"/>
      <c r="ROY3" s="64"/>
      <c r="ROZ3" s="141"/>
      <c r="RPA3" s="141"/>
      <c r="RPB3" s="142"/>
      <c r="RPC3" s="142"/>
      <c r="RPD3" s="142"/>
      <c r="RPE3" s="143"/>
      <c r="RPG3" s="144"/>
      <c r="RPH3" s="131"/>
      <c r="RPM3" s="132"/>
      <c r="RPN3" s="133"/>
      <c r="RPO3" s="134"/>
      <c r="RPP3" s="135"/>
      <c r="RPQ3" s="136"/>
      <c r="RPU3" s="137"/>
      <c r="RPV3" s="138"/>
      <c r="RPW3" s="138"/>
      <c r="RQF3" s="138"/>
      <c r="RQG3" s="138"/>
      <c r="RQI3" s="139"/>
      <c r="RQK3" s="140"/>
      <c r="RQL3" s="64"/>
      <c r="RQM3" s="64"/>
      <c r="RQN3" s="64"/>
      <c r="RQO3" s="141"/>
      <c r="RQP3" s="141"/>
      <c r="RQQ3" s="142"/>
      <c r="RQR3" s="142"/>
      <c r="RQS3" s="142"/>
      <c r="RQT3" s="143"/>
      <c r="RQV3" s="144"/>
      <c r="RQW3" s="131"/>
      <c r="RRB3" s="132"/>
      <c r="RRC3" s="133"/>
      <c r="RRD3" s="134"/>
      <c r="RRE3" s="135"/>
      <c r="RRF3" s="136"/>
      <c r="RRJ3" s="137"/>
      <c r="RRK3" s="138"/>
      <c r="RRL3" s="138"/>
      <c r="RRU3" s="138"/>
      <c r="RRV3" s="138"/>
      <c r="RRX3" s="139"/>
      <c r="RRZ3" s="140"/>
      <c r="RSA3" s="64"/>
      <c r="RSB3" s="64"/>
      <c r="RSC3" s="64"/>
      <c r="RSD3" s="141"/>
      <c r="RSE3" s="141"/>
      <c r="RSF3" s="142"/>
      <c r="RSG3" s="142"/>
      <c r="RSH3" s="142"/>
      <c r="RSI3" s="143"/>
      <c r="RSK3" s="144"/>
      <c r="RSL3" s="131"/>
      <c r="RSQ3" s="132"/>
      <c r="RSR3" s="133"/>
      <c r="RSS3" s="134"/>
      <c r="RST3" s="135"/>
      <c r="RSU3" s="136"/>
      <c r="RSY3" s="137"/>
      <c r="RSZ3" s="138"/>
      <c r="RTA3" s="138"/>
      <c r="RTJ3" s="138"/>
      <c r="RTK3" s="138"/>
      <c r="RTM3" s="139"/>
      <c r="RTO3" s="140"/>
      <c r="RTP3" s="64"/>
      <c r="RTQ3" s="64"/>
      <c r="RTR3" s="64"/>
      <c r="RTS3" s="141"/>
      <c r="RTT3" s="141"/>
      <c r="RTU3" s="142"/>
      <c r="RTV3" s="142"/>
      <c r="RTW3" s="142"/>
      <c r="RTX3" s="143"/>
      <c r="RTZ3" s="144"/>
      <c r="RUA3" s="131"/>
      <c r="RUF3" s="132"/>
      <c r="RUG3" s="133"/>
      <c r="RUH3" s="134"/>
      <c r="RUI3" s="135"/>
      <c r="RUJ3" s="136"/>
      <c r="RUN3" s="137"/>
      <c r="RUO3" s="138"/>
      <c r="RUP3" s="138"/>
      <c r="RUY3" s="138"/>
      <c r="RUZ3" s="138"/>
      <c r="RVB3" s="139"/>
      <c r="RVD3" s="140"/>
      <c r="RVE3" s="64"/>
      <c r="RVF3" s="64"/>
      <c r="RVG3" s="64"/>
      <c r="RVH3" s="141"/>
      <c r="RVI3" s="141"/>
      <c r="RVJ3" s="142"/>
      <c r="RVK3" s="142"/>
      <c r="RVL3" s="142"/>
      <c r="RVM3" s="143"/>
      <c r="RVO3" s="144"/>
      <c r="RVP3" s="131"/>
      <c r="RVU3" s="132"/>
      <c r="RVV3" s="133"/>
      <c r="RVW3" s="134"/>
      <c r="RVX3" s="135"/>
      <c r="RVY3" s="136"/>
      <c r="RWC3" s="137"/>
      <c r="RWD3" s="138"/>
      <c r="RWE3" s="138"/>
      <c r="RWN3" s="138"/>
      <c r="RWO3" s="138"/>
      <c r="RWQ3" s="139"/>
      <c r="RWS3" s="140"/>
      <c r="RWT3" s="64"/>
      <c r="RWU3" s="64"/>
      <c r="RWV3" s="64"/>
      <c r="RWW3" s="141"/>
      <c r="RWX3" s="141"/>
      <c r="RWY3" s="142"/>
      <c r="RWZ3" s="142"/>
      <c r="RXA3" s="142"/>
      <c r="RXB3" s="143"/>
      <c r="RXD3" s="144"/>
      <c r="RXE3" s="131"/>
      <c r="RXJ3" s="132"/>
      <c r="RXK3" s="133"/>
      <c r="RXL3" s="134"/>
      <c r="RXM3" s="135"/>
      <c r="RXN3" s="136"/>
      <c r="RXR3" s="137"/>
      <c r="RXS3" s="138"/>
      <c r="RXT3" s="138"/>
      <c r="RYC3" s="138"/>
      <c r="RYD3" s="138"/>
      <c r="RYF3" s="139"/>
      <c r="RYH3" s="140"/>
      <c r="RYI3" s="64"/>
      <c r="RYJ3" s="64"/>
      <c r="RYK3" s="64"/>
      <c r="RYL3" s="141"/>
      <c r="RYM3" s="141"/>
      <c r="RYN3" s="142"/>
      <c r="RYO3" s="142"/>
      <c r="RYP3" s="142"/>
      <c r="RYQ3" s="143"/>
      <c r="RYS3" s="144"/>
      <c r="RYT3" s="131"/>
      <c r="RYY3" s="132"/>
      <c r="RYZ3" s="133"/>
      <c r="RZA3" s="134"/>
      <c r="RZB3" s="135"/>
      <c r="RZC3" s="136"/>
      <c r="RZG3" s="137"/>
      <c r="RZH3" s="138"/>
      <c r="RZI3" s="138"/>
      <c r="RZR3" s="138"/>
      <c r="RZS3" s="138"/>
      <c r="RZU3" s="139"/>
      <c r="RZW3" s="140"/>
      <c r="RZX3" s="64"/>
      <c r="RZY3" s="64"/>
      <c r="RZZ3" s="64"/>
      <c r="SAA3" s="141"/>
      <c r="SAB3" s="141"/>
      <c r="SAC3" s="142"/>
      <c r="SAD3" s="142"/>
      <c r="SAE3" s="142"/>
      <c r="SAF3" s="143"/>
      <c r="SAH3" s="144"/>
      <c r="SAI3" s="131"/>
      <c r="SAN3" s="132"/>
      <c r="SAO3" s="133"/>
      <c r="SAP3" s="134"/>
      <c r="SAQ3" s="135"/>
      <c r="SAR3" s="136"/>
      <c r="SAV3" s="137"/>
      <c r="SAW3" s="138"/>
      <c r="SAX3" s="138"/>
      <c r="SBG3" s="138"/>
      <c r="SBH3" s="138"/>
      <c r="SBJ3" s="139"/>
      <c r="SBL3" s="140"/>
      <c r="SBM3" s="64"/>
      <c r="SBN3" s="64"/>
      <c r="SBO3" s="64"/>
      <c r="SBP3" s="141"/>
      <c r="SBQ3" s="141"/>
      <c r="SBR3" s="142"/>
      <c r="SBS3" s="142"/>
      <c r="SBT3" s="142"/>
      <c r="SBU3" s="143"/>
      <c r="SBW3" s="144"/>
      <c r="SBX3" s="131"/>
      <c r="SCC3" s="132"/>
      <c r="SCD3" s="133"/>
      <c r="SCE3" s="134"/>
      <c r="SCF3" s="135"/>
      <c r="SCG3" s="136"/>
      <c r="SCK3" s="137"/>
      <c r="SCL3" s="138"/>
      <c r="SCM3" s="138"/>
      <c r="SCV3" s="138"/>
      <c r="SCW3" s="138"/>
      <c r="SCY3" s="139"/>
      <c r="SDA3" s="140"/>
      <c r="SDB3" s="64"/>
      <c r="SDC3" s="64"/>
      <c r="SDD3" s="64"/>
      <c r="SDE3" s="141"/>
      <c r="SDF3" s="141"/>
      <c r="SDG3" s="142"/>
      <c r="SDH3" s="142"/>
      <c r="SDI3" s="142"/>
      <c r="SDJ3" s="143"/>
      <c r="SDL3" s="144"/>
      <c r="SDM3" s="131"/>
      <c r="SDR3" s="132"/>
      <c r="SDS3" s="133"/>
      <c r="SDT3" s="134"/>
      <c r="SDU3" s="135"/>
      <c r="SDV3" s="136"/>
      <c r="SDZ3" s="137"/>
      <c r="SEA3" s="138"/>
      <c r="SEB3" s="138"/>
      <c r="SEK3" s="138"/>
      <c r="SEL3" s="138"/>
      <c r="SEN3" s="139"/>
      <c r="SEP3" s="140"/>
      <c r="SEQ3" s="64"/>
      <c r="SER3" s="64"/>
      <c r="SES3" s="64"/>
      <c r="SET3" s="141"/>
      <c r="SEU3" s="141"/>
      <c r="SEV3" s="142"/>
      <c r="SEW3" s="142"/>
      <c r="SEX3" s="142"/>
      <c r="SEY3" s="143"/>
      <c r="SFA3" s="144"/>
      <c r="SFB3" s="131"/>
      <c r="SFG3" s="132"/>
      <c r="SFH3" s="133"/>
      <c r="SFI3" s="134"/>
      <c r="SFJ3" s="135"/>
      <c r="SFK3" s="136"/>
      <c r="SFO3" s="137"/>
      <c r="SFP3" s="138"/>
      <c r="SFQ3" s="138"/>
      <c r="SFZ3" s="138"/>
      <c r="SGA3" s="138"/>
      <c r="SGC3" s="139"/>
      <c r="SGE3" s="140"/>
      <c r="SGF3" s="64"/>
      <c r="SGG3" s="64"/>
      <c r="SGH3" s="64"/>
      <c r="SGI3" s="141"/>
      <c r="SGJ3" s="141"/>
      <c r="SGK3" s="142"/>
      <c r="SGL3" s="142"/>
      <c r="SGM3" s="142"/>
      <c r="SGN3" s="143"/>
      <c r="SGP3" s="144"/>
      <c r="SGQ3" s="131"/>
      <c r="SGV3" s="132"/>
      <c r="SGW3" s="133"/>
      <c r="SGX3" s="134"/>
      <c r="SGY3" s="135"/>
      <c r="SGZ3" s="136"/>
      <c r="SHD3" s="137"/>
      <c r="SHE3" s="138"/>
      <c r="SHF3" s="138"/>
      <c r="SHO3" s="138"/>
      <c r="SHP3" s="138"/>
      <c r="SHR3" s="139"/>
      <c r="SHT3" s="140"/>
      <c r="SHU3" s="64"/>
      <c r="SHV3" s="64"/>
      <c r="SHW3" s="64"/>
      <c r="SHX3" s="141"/>
      <c r="SHY3" s="141"/>
      <c r="SHZ3" s="142"/>
      <c r="SIA3" s="142"/>
      <c r="SIB3" s="142"/>
      <c r="SIC3" s="143"/>
      <c r="SIE3" s="144"/>
      <c r="SIF3" s="131"/>
      <c r="SIK3" s="132"/>
      <c r="SIL3" s="133"/>
      <c r="SIM3" s="134"/>
      <c r="SIN3" s="135"/>
      <c r="SIO3" s="136"/>
      <c r="SIS3" s="137"/>
      <c r="SIT3" s="138"/>
      <c r="SIU3" s="138"/>
      <c r="SJD3" s="138"/>
      <c r="SJE3" s="138"/>
      <c r="SJG3" s="139"/>
      <c r="SJI3" s="140"/>
      <c r="SJJ3" s="64"/>
      <c r="SJK3" s="64"/>
      <c r="SJL3" s="64"/>
      <c r="SJM3" s="141"/>
      <c r="SJN3" s="141"/>
      <c r="SJO3" s="142"/>
      <c r="SJP3" s="142"/>
      <c r="SJQ3" s="142"/>
      <c r="SJR3" s="143"/>
      <c r="SJT3" s="144"/>
      <c r="SJU3" s="131"/>
      <c r="SJZ3" s="132"/>
      <c r="SKA3" s="133"/>
      <c r="SKB3" s="134"/>
      <c r="SKC3" s="135"/>
      <c r="SKD3" s="136"/>
      <c r="SKH3" s="137"/>
      <c r="SKI3" s="138"/>
      <c r="SKJ3" s="138"/>
      <c r="SKS3" s="138"/>
      <c r="SKT3" s="138"/>
      <c r="SKV3" s="139"/>
      <c r="SKX3" s="140"/>
      <c r="SKY3" s="64"/>
      <c r="SKZ3" s="64"/>
      <c r="SLA3" s="64"/>
      <c r="SLB3" s="141"/>
      <c r="SLC3" s="141"/>
      <c r="SLD3" s="142"/>
      <c r="SLE3" s="142"/>
      <c r="SLF3" s="142"/>
      <c r="SLG3" s="143"/>
      <c r="SLI3" s="144"/>
      <c r="SLJ3" s="131"/>
      <c r="SLO3" s="132"/>
      <c r="SLP3" s="133"/>
      <c r="SLQ3" s="134"/>
      <c r="SLR3" s="135"/>
      <c r="SLS3" s="136"/>
      <c r="SLW3" s="137"/>
      <c r="SLX3" s="138"/>
      <c r="SLY3" s="138"/>
      <c r="SMH3" s="138"/>
      <c r="SMI3" s="138"/>
      <c r="SMK3" s="139"/>
      <c r="SMM3" s="140"/>
      <c r="SMN3" s="64"/>
      <c r="SMO3" s="64"/>
      <c r="SMP3" s="64"/>
      <c r="SMQ3" s="141"/>
      <c r="SMR3" s="141"/>
      <c r="SMS3" s="142"/>
      <c r="SMT3" s="142"/>
      <c r="SMU3" s="142"/>
      <c r="SMV3" s="143"/>
      <c r="SMX3" s="144"/>
      <c r="SMY3" s="131"/>
      <c r="SND3" s="132"/>
      <c r="SNE3" s="133"/>
      <c r="SNF3" s="134"/>
      <c r="SNG3" s="135"/>
      <c r="SNH3" s="136"/>
      <c r="SNL3" s="137"/>
      <c r="SNM3" s="138"/>
      <c r="SNN3" s="138"/>
      <c r="SNW3" s="138"/>
      <c r="SNX3" s="138"/>
      <c r="SNZ3" s="139"/>
      <c r="SOB3" s="140"/>
      <c r="SOC3" s="64"/>
      <c r="SOD3" s="64"/>
      <c r="SOE3" s="64"/>
      <c r="SOF3" s="141"/>
      <c r="SOG3" s="141"/>
      <c r="SOH3" s="142"/>
      <c r="SOI3" s="142"/>
      <c r="SOJ3" s="142"/>
      <c r="SOK3" s="143"/>
      <c r="SOM3" s="144"/>
      <c r="SON3" s="131"/>
      <c r="SOS3" s="132"/>
      <c r="SOT3" s="133"/>
      <c r="SOU3" s="134"/>
      <c r="SOV3" s="135"/>
      <c r="SOW3" s="136"/>
      <c r="SPA3" s="137"/>
      <c r="SPB3" s="138"/>
      <c r="SPC3" s="138"/>
      <c r="SPL3" s="138"/>
      <c r="SPM3" s="138"/>
      <c r="SPO3" s="139"/>
      <c r="SPQ3" s="140"/>
      <c r="SPR3" s="64"/>
      <c r="SPS3" s="64"/>
      <c r="SPT3" s="64"/>
      <c r="SPU3" s="141"/>
      <c r="SPV3" s="141"/>
      <c r="SPW3" s="142"/>
      <c r="SPX3" s="142"/>
      <c r="SPY3" s="142"/>
      <c r="SPZ3" s="143"/>
      <c r="SQB3" s="144"/>
      <c r="SQC3" s="131"/>
      <c r="SQH3" s="132"/>
      <c r="SQI3" s="133"/>
      <c r="SQJ3" s="134"/>
      <c r="SQK3" s="135"/>
      <c r="SQL3" s="136"/>
      <c r="SQP3" s="137"/>
      <c r="SQQ3" s="138"/>
      <c r="SQR3" s="138"/>
      <c r="SRA3" s="138"/>
      <c r="SRB3" s="138"/>
      <c r="SRD3" s="139"/>
      <c r="SRF3" s="140"/>
      <c r="SRG3" s="64"/>
      <c r="SRH3" s="64"/>
      <c r="SRI3" s="64"/>
      <c r="SRJ3" s="141"/>
      <c r="SRK3" s="141"/>
      <c r="SRL3" s="142"/>
      <c r="SRM3" s="142"/>
      <c r="SRN3" s="142"/>
      <c r="SRO3" s="143"/>
      <c r="SRQ3" s="144"/>
      <c r="SRR3" s="131"/>
      <c r="SRW3" s="132"/>
      <c r="SRX3" s="133"/>
      <c r="SRY3" s="134"/>
      <c r="SRZ3" s="135"/>
      <c r="SSA3" s="136"/>
      <c r="SSE3" s="137"/>
      <c r="SSF3" s="138"/>
      <c r="SSG3" s="138"/>
      <c r="SSP3" s="138"/>
      <c r="SSQ3" s="138"/>
      <c r="SSS3" s="139"/>
      <c r="SSU3" s="140"/>
      <c r="SSV3" s="64"/>
      <c r="SSW3" s="64"/>
      <c r="SSX3" s="64"/>
      <c r="SSY3" s="141"/>
      <c r="SSZ3" s="141"/>
      <c r="STA3" s="142"/>
      <c r="STB3" s="142"/>
      <c r="STC3" s="142"/>
      <c r="STD3" s="143"/>
      <c r="STF3" s="144"/>
      <c r="STG3" s="131"/>
      <c r="STL3" s="132"/>
      <c r="STM3" s="133"/>
      <c r="STN3" s="134"/>
      <c r="STO3" s="135"/>
      <c r="STP3" s="136"/>
      <c r="STT3" s="137"/>
      <c r="STU3" s="138"/>
      <c r="STV3" s="138"/>
      <c r="SUE3" s="138"/>
      <c r="SUF3" s="138"/>
      <c r="SUH3" s="139"/>
      <c r="SUJ3" s="140"/>
      <c r="SUK3" s="64"/>
      <c r="SUL3" s="64"/>
      <c r="SUM3" s="64"/>
      <c r="SUN3" s="141"/>
      <c r="SUO3" s="141"/>
      <c r="SUP3" s="142"/>
      <c r="SUQ3" s="142"/>
      <c r="SUR3" s="142"/>
      <c r="SUS3" s="143"/>
      <c r="SUU3" s="144"/>
      <c r="SUV3" s="131"/>
      <c r="SVA3" s="132"/>
      <c r="SVB3" s="133"/>
      <c r="SVC3" s="134"/>
      <c r="SVD3" s="135"/>
      <c r="SVE3" s="136"/>
      <c r="SVI3" s="137"/>
      <c r="SVJ3" s="138"/>
      <c r="SVK3" s="138"/>
      <c r="SVT3" s="138"/>
      <c r="SVU3" s="138"/>
      <c r="SVW3" s="139"/>
      <c r="SVY3" s="140"/>
      <c r="SVZ3" s="64"/>
      <c r="SWA3" s="64"/>
      <c r="SWB3" s="64"/>
      <c r="SWC3" s="141"/>
      <c r="SWD3" s="141"/>
      <c r="SWE3" s="142"/>
      <c r="SWF3" s="142"/>
      <c r="SWG3" s="142"/>
      <c r="SWH3" s="143"/>
      <c r="SWJ3" s="144"/>
      <c r="SWK3" s="131"/>
      <c r="SWP3" s="132"/>
      <c r="SWQ3" s="133"/>
      <c r="SWR3" s="134"/>
      <c r="SWS3" s="135"/>
      <c r="SWT3" s="136"/>
      <c r="SWX3" s="137"/>
      <c r="SWY3" s="138"/>
      <c r="SWZ3" s="138"/>
      <c r="SXI3" s="138"/>
      <c r="SXJ3" s="138"/>
      <c r="SXL3" s="139"/>
      <c r="SXN3" s="140"/>
      <c r="SXO3" s="64"/>
      <c r="SXP3" s="64"/>
      <c r="SXQ3" s="64"/>
      <c r="SXR3" s="141"/>
      <c r="SXS3" s="141"/>
      <c r="SXT3" s="142"/>
      <c r="SXU3" s="142"/>
      <c r="SXV3" s="142"/>
      <c r="SXW3" s="143"/>
      <c r="SXY3" s="144"/>
      <c r="SXZ3" s="131"/>
      <c r="SYE3" s="132"/>
      <c r="SYF3" s="133"/>
      <c r="SYG3" s="134"/>
      <c r="SYH3" s="135"/>
      <c r="SYI3" s="136"/>
      <c r="SYM3" s="137"/>
      <c r="SYN3" s="138"/>
      <c r="SYO3" s="138"/>
      <c r="SYX3" s="138"/>
      <c r="SYY3" s="138"/>
      <c r="SZA3" s="139"/>
      <c r="SZC3" s="140"/>
      <c r="SZD3" s="64"/>
      <c r="SZE3" s="64"/>
      <c r="SZF3" s="64"/>
      <c r="SZG3" s="141"/>
      <c r="SZH3" s="141"/>
      <c r="SZI3" s="142"/>
      <c r="SZJ3" s="142"/>
      <c r="SZK3" s="142"/>
      <c r="SZL3" s="143"/>
      <c r="SZN3" s="144"/>
      <c r="SZO3" s="131"/>
      <c r="SZT3" s="132"/>
      <c r="SZU3" s="133"/>
      <c r="SZV3" s="134"/>
      <c r="SZW3" s="135"/>
      <c r="SZX3" s="136"/>
      <c r="TAB3" s="137"/>
      <c r="TAC3" s="138"/>
      <c r="TAD3" s="138"/>
      <c r="TAM3" s="138"/>
      <c r="TAN3" s="138"/>
      <c r="TAP3" s="139"/>
      <c r="TAR3" s="140"/>
      <c r="TAS3" s="64"/>
      <c r="TAT3" s="64"/>
      <c r="TAU3" s="64"/>
      <c r="TAV3" s="141"/>
      <c r="TAW3" s="141"/>
      <c r="TAX3" s="142"/>
      <c r="TAY3" s="142"/>
      <c r="TAZ3" s="142"/>
      <c r="TBA3" s="143"/>
      <c r="TBC3" s="144"/>
      <c r="TBD3" s="131"/>
      <c r="TBI3" s="132"/>
      <c r="TBJ3" s="133"/>
      <c r="TBK3" s="134"/>
      <c r="TBL3" s="135"/>
      <c r="TBM3" s="136"/>
      <c r="TBQ3" s="137"/>
      <c r="TBR3" s="138"/>
      <c r="TBS3" s="138"/>
      <c r="TCB3" s="138"/>
      <c r="TCC3" s="138"/>
      <c r="TCE3" s="139"/>
      <c r="TCG3" s="140"/>
      <c r="TCH3" s="64"/>
      <c r="TCI3" s="64"/>
      <c r="TCJ3" s="64"/>
      <c r="TCK3" s="141"/>
      <c r="TCL3" s="141"/>
      <c r="TCM3" s="142"/>
      <c r="TCN3" s="142"/>
      <c r="TCO3" s="142"/>
      <c r="TCP3" s="143"/>
      <c r="TCR3" s="144"/>
      <c r="TCS3" s="131"/>
      <c r="TCX3" s="132"/>
      <c r="TCY3" s="133"/>
      <c r="TCZ3" s="134"/>
      <c r="TDA3" s="135"/>
      <c r="TDB3" s="136"/>
      <c r="TDF3" s="137"/>
      <c r="TDG3" s="138"/>
      <c r="TDH3" s="138"/>
      <c r="TDQ3" s="138"/>
      <c r="TDR3" s="138"/>
      <c r="TDT3" s="139"/>
      <c r="TDV3" s="140"/>
      <c r="TDW3" s="64"/>
      <c r="TDX3" s="64"/>
      <c r="TDY3" s="64"/>
      <c r="TDZ3" s="141"/>
      <c r="TEA3" s="141"/>
      <c r="TEB3" s="142"/>
      <c r="TEC3" s="142"/>
      <c r="TED3" s="142"/>
      <c r="TEE3" s="143"/>
      <c r="TEG3" s="144"/>
      <c r="TEH3" s="131"/>
      <c r="TEM3" s="132"/>
      <c r="TEN3" s="133"/>
      <c r="TEO3" s="134"/>
      <c r="TEP3" s="135"/>
      <c r="TEQ3" s="136"/>
      <c r="TEU3" s="137"/>
      <c r="TEV3" s="138"/>
      <c r="TEW3" s="138"/>
      <c r="TFF3" s="138"/>
      <c r="TFG3" s="138"/>
      <c r="TFI3" s="139"/>
      <c r="TFK3" s="140"/>
      <c r="TFL3" s="64"/>
      <c r="TFM3" s="64"/>
      <c r="TFN3" s="64"/>
      <c r="TFO3" s="141"/>
      <c r="TFP3" s="141"/>
      <c r="TFQ3" s="142"/>
      <c r="TFR3" s="142"/>
      <c r="TFS3" s="142"/>
      <c r="TFT3" s="143"/>
      <c r="TFV3" s="144"/>
      <c r="TFW3" s="131"/>
      <c r="TGB3" s="132"/>
      <c r="TGC3" s="133"/>
      <c r="TGD3" s="134"/>
      <c r="TGE3" s="135"/>
      <c r="TGF3" s="136"/>
      <c r="TGJ3" s="137"/>
      <c r="TGK3" s="138"/>
      <c r="TGL3" s="138"/>
      <c r="TGU3" s="138"/>
      <c r="TGV3" s="138"/>
      <c r="TGX3" s="139"/>
      <c r="TGZ3" s="140"/>
      <c r="THA3" s="64"/>
      <c r="THB3" s="64"/>
      <c r="THC3" s="64"/>
      <c r="THD3" s="141"/>
      <c r="THE3" s="141"/>
      <c r="THF3" s="142"/>
      <c r="THG3" s="142"/>
      <c r="THH3" s="142"/>
      <c r="THI3" s="143"/>
      <c r="THK3" s="144"/>
      <c r="THL3" s="131"/>
      <c r="THQ3" s="132"/>
      <c r="THR3" s="133"/>
      <c r="THS3" s="134"/>
      <c r="THT3" s="135"/>
      <c r="THU3" s="136"/>
      <c r="THY3" s="137"/>
      <c r="THZ3" s="138"/>
      <c r="TIA3" s="138"/>
      <c r="TIJ3" s="138"/>
      <c r="TIK3" s="138"/>
      <c r="TIM3" s="139"/>
      <c r="TIO3" s="140"/>
      <c r="TIP3" s="64"/>
      <c r="TIQ3" s="64"/>
      <c r="TIR3" s="64"/>
      <c r="TIS3" s="141"/>
      <c r="TIT3" s="141"/>
      <c r="TIU3" s="142"/>
      <c r="TIV3" s="142"/>
      <c r="TIW3" s="142"/>
      <c r="TIX3" s="143"/>
      <c r="TIZ3" s="144"/>
      <c r="TJA3" s="131"/>
      <c r="TJF3" s="132"/>
      <c r="TJG3" s="133"/>
      <c r="TJH3" s="134"/>
      <c r="TJI3" s="135"/>
      <c r="TJJ3" s="136"/>
      <c r="TJN3" s="137"/>
      <c r="TJO3" s="138"/>
      <c r="TJP3" s="138"/>
      <c r="TJY3" s="138"/>
      <c r="TJZ3" s="138"/>
      <c r="TKB3" s="139"/>
      <c r="TKD3" s="140"/>
      <c r="TKE3" s="64"/>
      <c r="TKF3" s="64"/>
      <c r="TKG3" s="64"/>
      <c r="TKH3" s="141"/>
      <c r="TKI3" s="141"/>
      <c r="TKJ3" s="142"/>
      <c r="TKK3" s="142"/>
      <c r="TKL3" s="142"/>
      <c r="TKM3" s="143"/>
      <c r="TKO3" s="144"/>
      <c r="TKP3" s="131"/>
      <c r="TKU3" s="132"/>
      <c r="TKV3" s="133"/>
      <c r="TKW3" s="134"/>
      <c r="TKX3" s="135"/>
      <c r="TKY3" s="136"/>
      <c r="TLC3" s="137"/>
      <c r="TLD3" s="138"/>
      <c r="TLE3" s="138"/>
      <c r="TLN3" s="138"/>
      <c r="TLO3" s="138"/>
      <c r="TLQ3" s="139"/>
      <c r="TLS3" s="140"/>
      <c r="TLT3" s="64"/>
      <c r="TLU3" s="64"/>
      <c r="TLV3" s="64"/>
      <c r="TLW3" s="141"/>
      <c r="TLX3" s="141"/>
      <c r="TLY3" s="142"/>
      <c r="TLZ3" s="142"/>
      <c r="TMA3" s="142"/>
      <c r="TMB3" s="143"/>
      <c r="TMD3" s="144"/>
      <c r="TME3" s="131"/>
      <c r="TMJ3" s="132"/>
      <c r="TMK3" s="133"/>
      <c r="TML3" s="134"/>
      <c r="TMM3" s="135"/>
      <c r="TMN3" s="136"/>
      <c r="TMR3" s="137"/>
      <c r="TMS3" s="138"/>
      <c r="TMT3" s="138"/>
      <c r="TNC3" s="138"/>
      <c r="TND3" s="138"/>
      <c r="TNF3" s="139"/>
      <c r="TNH3" s="140"/>
      <c r="TNI3" s="64"/>
      <c r="TNJ3" s="64"/>
      <c r="TNK3" s="64"/>
      <c r="TNL3" s="141"/>
      <c r="TNM3" s="141"/>
      <c r="TNN3" s="142"/>
      <c r="TNO3" s="142"/>
      <c r="TNP3" s="142"/>
      <c r="TNQ3" s="143"/>
      <c r="TNS3" s="144"/>
      <c r="TNT3" s="131"/>
      <c r="TNY3" s="132"/>
      <c r="TNZ3" s="133"/>
      <c r="TOA3" s="134"/>
      <c r="TOB3" s="135"/>
      <c r="TOC3" s="136"/>
      <c r="TOG3" s="137"/>
      <c r="TOH3" s="138"/>
      <c r="TOI3" s="138"/>
      <c r="TOR3" s="138"/>
      <c r="TOS3" s="138"/>
      <c r="TOU3" s="139"/>
      <c r="TOW3" s="140"/>
      <c r="TOX3" s="64"/>
      <c r="TOY3" s="64"/>
      <c r="TOZ3" s="64"/>
      <c r="TPA3" s="141"/>
      <c r="TPB3" s="141"/>
      <c r="TPC3" s="142"/>
      <c r="TPD3" s="142"/>
      <c r="TPE3" s="142"/>
      <c r="TPF3" s="143"/>
      <c r="TPH3" s="144"/>
      <c r="TPI3" s="131"/>
      <c r="TPN3" s="132"/>
      <c r="TPO3" s="133"/>
      <c r="TPP3" s="134"/>
      <c r="TPQ3" s="135"/>
      <c r="TPR3" s="136"/>
      <c r="TPV3" s="137"/>
      <c r="TPW3" s="138"/>
      <c r="TPX3" s="138"/>
      <c r="TQG3" s="138"/>
      <c r="TQH3" s="138"/>
      <c r="TQJ3" s="139"/>
      <c r="TQL3" s="140"/>
      <c r="TQM3" s="64"/>
      <c r="TQN3" s="64"/>
      <c r="TQO3" s="64"/>
      <c r="TQP3" s="141"/>
      <c r="TQQ3" s="141"/>
      <c r="TQR3" s="142"/>
      <c r="TQS3" s="142"/>
      <c r="TQT3" s="142"/>
      <c r="TQU3" s="143"/>
      <c r="TQW3" s="144"/>
      <c r="TQX3" s="131"/>
      <c r="TRC3" s="132"/>
      <c r="TRD3" s="133"/>
      <c r="TRE3" s="134"/>
      <c r="TRF3" s="135"/>
      <c r="TRG3" s="136"/>
      <c r="TRK3" s="137"/>
      <c r="TRL3" s="138"/>
      <c r="TRM3" s="138"/>
      <c r="TRV3" s="138"/>
      <c r="TRW3" s="138"/>
      <c r="TRY3" s="139"/>
      <c r="TSA3" s="140"/>
      <c r="TSB3" s="64"/>
      <c r="TSC3" s="64"/>
      <c r="TSD3" s="64"/>
      <c r="TSE3" s="141"/>
      <c r="TSF3" s="141"/>
      <c r="TSG3" s="142"/>
      <c r="TSH3" s="142"/>
      <c r="TSI3" s="142"/>
      <c r="TSJ3" s="143"/>
      <c r="TSL3" s="144"/>
      <c r="TSM3" s="131"/>
      <c r="TSR3" s="132"/>
      <c r="TSS3" s="133"/>
      <c r="TST3" s="134"/>
      <c r="TSU3" s="135"/>
      <c r="TSV3" s="136"/>
      <c r="TSZ3" s="137"/>
      <c r="TTA3" s="138"/>
      <c r="TTB3" s="138"/>
      <c r="TTK3" s="138"/>
      <c r="TTL3" s="138"/>
      <c r="TTN3" s="139"/>
      <c r="TTP3" s="140"/>
      <c r="TTQ3" s="64"/>
      <c r="TTR3" s="64"/>
      <c r="TTS3" s="64"/>
      <c r="TTT3" s="141"/>
      <c r="TTU3" s="141"/>
      <c r="TTV3" s="142"/>
      <c r="TTW3" s="142"/>
      <c r="TTX3" s="142"/>
      <c r="TTY3" s="143"/>
      <c r="TUA3" s="144"/>
      <c r="TUB3" s="131"/>
      <c r="TUG3" s="132"/>
      <c r="TUH3" s="133"/>
      <c r="TUI3" s="134"/>
      <c r="TUJ3" s="135"/>
      <c r="TUK3" s="136"/>
      <c r="TUO3" s="137"/>
      <c r="TUP3" s="138"/>
      <c r="TUQ3" s="138"/>
      <c r="TUZ3" s="138"/>
      <c r="TVA3" s="138"/>
      <c r="TVC3" s="139"/>
      <c r="TVE3" s="140"/>
      <c r="TVF3" s="64"/>
      <c r="TVG3" s="64"/>
      <c r="TVH3" s="64"/>
      <c r="TVI3" s="141"/>
      <c r="TVJ3" s="141"/>
      <c r="TVK3" s="142"/>
      <c r="TVL3" s="142"/>
      <c r="TVM3" s="142"/>
      <c r="TVN3" s="143"/>
      <c r="TVP3" s="144"/>
      <c r="TVQ3" s="131"/>
      <c r="TVV3" s="132"/>
      <c r="TVW3" s="133"/>
      <c r="TVX3" s="134"/>
      <c r="TVY3" s="135"/>
      <c r="TVZ3" s="136"/>
      <c r="TWD3" s="137"/>
      <c r="TWE3" s="138"/>
      <c r="TWF3" s="138"/>
      <c r="TWO3" s="138"/>
      <c r="TWP3" s="138"/>
      <c r="TWR3" s="139"/>
      <c r="TWT3" s="140"/>
      <c r="TWU3" s="64"/>
      <c r="TWV3" s="64"/>
      <c r="TWW3" s="64"/>
      <c r="TWX3" s="141"/>
      <c r="TWY3" s="141"/>
      <c r="TWZ3" s="142"/>
      <c r="TXA3" s="142"/>
      <c r="TXB3" s="142"/>
      <c r="TXC3" s="143"/>
      <c r="TXE3" s="144"/>
      <c r="TXF3" s="131"/>
      <c r="TXK3" s="132"/>
      <c r="TXL3" s="133"/>
      <c r="TXM3" s="134"/>
      <c r="TXN3" s="135"/>
      <c r="TXO3" s="136"/>
      <c r="TXS3" s="137"/>
      <c r="TXT3" s="138"/>
      <c r="TXU3" s="138"/>
      <c r="TYD3" s="138"/>
      <c r="TYE3" s="138"/>
      <c r="TYG3" s="139"/>
      <c r="TYI3" s="140"/>
      <c r="TYJ3" s="64"/>
      <c r="TYK3" s="64"/>
      <c r="TYL3" s="64"/>
      <c r="TYM3" s="141"/>
      <c r="TYN3" s="141"/>
      <c r="TYO3" s="142"/>
      <c r="TYP3" s="142"/>
      <c r="TYQ3" s="142"/>
      <c r="TYR3" s="143"/>
      <c r="TYT3" s="144"/>
      <c r="TYU3" s="131"/>
      <c r="TYZ3" s="132"/>
      <c r="TZA3" s="133"/>
      <c r="TZB3" s="134"/>
      <c r="TZC3" s="135"/>
      <c r="TZD3" s="136"/>
      <c r="TZH3" s="137"/>
      <c r="TZI3" s="138"/>
      <c r="TZJ3" s="138"/>
      <c r="TZS3" s="138"/>
      <c r="TZT3" s="138"/>
      <c r="TZV3" s="139"/>
      <c r="TZX3" s="140"/>
      <c r="TZY3" s="64"/>
      <c r="TZZ3" s="64"/>
      <c r="UAA3" s="64"/>
      <c r="UAB3" s="141"/>
      <c r="UAC3" s="141"/>
      <c r="UAD3" s="142"/>
      <c r="UAE3" s="142"/>
      <c r="UAF3" s="142"/>
      <c r="UAG3" s="143"/>
      <c r="UAI3" s="144"/>
      <c r="UAJ3" s="131"/>
      <c r="UAO3" s="132"/>
      <c r="UAP3" s="133"/>
      <c r="UAQ3" s="134"/>
      <c r="UAR3" s="135"/>
      <c r="UAS3" s="136"/>
      <c r="UAW3" s="137"/>
      <c r="UAX3" s="138"/>
      <c r="UAY3" s="138"/>
      <c r="UBH3" s="138"/>
      <c r="UBI3" s="138"/>
      <c r="UBK3" s="139"/>
      <c r="UBM3" s="140"/>
      <c r="UBN3" s="64"/>
      <c r="UBO3" s="64"/>
      <c r="UBP3" s="64"/>
      <c r="UBQ3" s="141"/>
      <c r="UBR3" s="141"/>
      <c r="UBS3" s="142"/>
      <c r="UBT3" s="142"/>
      <c r="UBU3" s="142"/>
      <c r="UBV3" s="143"/>
      <c r="UBX3" s="144"/>
      <c r="UBY3" s="131"/>
      <c r="UCD3" s="132"/>
      <c r="UCE3" s="133"/>
      <c r="UCF3" s="134"/>
      <c r="UCG3" s="135"/>
      <c r="UCH3" s="136"/>
      <c r="UCL3" s="137"/>
      <c r="UCM3" s="138"/>
      <c r="UCN3" s="138"/>
      <c r="UCW3" s="138"/>
      <c r="UCX3" s="138"/>
      <c r="UCZ3" s="139"/>
      <c r="UDB3" s="140"/>
      <c r="UDC3" s="64"/>
      <c r="UDD3" s="64"/>
      <c r="UDE3" s="64"/>
      <c r="UDF3" s="141"/>
      <c r="UDG3" s="141"/>
      <c r="UDH3" s="142"/>
      <c r="UDI3" s="142"/>
      <c r="UDJ3" s="142"/>
      <c r="UDK3" s="143"/>
      <c r="UDM3" s="144"/>
      <c r="UDN3" s="131"/>
      <c r="UDS3" s="132"/>
      <c r="UDT3" s="133"/>
      <c r="UDU3" s="134"/>
      <c r="UDV3" s="135"/>
      <c r="UDW3" s="136"/>
      <c r="UEA3" s="137"/>
      <c r="UEB3" s="138"/>
      <c r="UEC3" s="138"/>
      <c r="UEL3" s="138"/>
      <c r="UEM3" s="138"/>
      <c r="UEO3" s="139"/>
      <c r="UEQ3" s="140"/>
      <c r="UER3" s="64"/>
      <c r="UES3" s="64"/>
      <c r="UET3" s="64"/>
      <c r="UEU3" s="141"/>
      <c r="UEV3" s="141"/>
      <c r="UEW3" s="142"/>
      <c r="UEX3" s="142"/>
      <c r="UEY3" s="142"/>
      <c r="UEZ3" s="143"/>
      <c r="UFB3" s="144"/>
      <c r="UFC3" s="131"/>
      <c r="UFH3" s="132"/>
      <c r="UFI3" s="133"/>
      <c r="UFJ3" s="134"/>
      <c r="UFK3" s="135"/>
      <c r="UFL3" s="136"/>
      <c r="UFP3" s="137"/>
      <c r="UFQ3" s="138"/>
      <c r="UFR3" s="138"/>
      <c r="UGA3" s="138"/>
      <c r="UGB3" s="138"/>
      <c r="UGD3" s="139"/>
      <c r="UGF3" s="140"/>
      <c r="UGG3" s="64"/>
      <c r="UGH3" s="64"/>
      <c r="UGI3" s="64"/>
      <c r="UGJ3" s="141"/>
      <c r="UGK3" s="141"/>
      <c r="UGL3" s="142"/>
      <c r="UGM3" s="142"/>
      <c r="UGN3" s="142"/>
      <c r="UGO3" s="143"/>
      <c r="UGQ3" s="144"/>
      <c r="UGR3" s="131"/>
      <c r="UGW3" s="132"/>
      <c r="UGX3" s="133"/>
      <c r="UGY3" s="134"/>
      <c r="UGZ3" s="135"/>
      <c r="UHA3" s="136"/>
      <c r="UHE3" s="137"/>
      <c r="UHF3" s="138"/>
      <c r="UHG3" s="138"/>
      <c r="UHP3" s="138"/>
      <c r="UHQ3" s="138"/>
      <c r="UHS3" s="139"/>
      <c r="UHU3" s="140"/>
      <c r="UHV3" s="64"/>
      <c r="UHW3" s="64"/>
      <c r="UHX3" s="64"/>
      <c r="UHY3" s="141"/>
      <c r="UHZ3" s="141"/>
      <c r="UIA3" s="142"/>
      <c r="UIB3" s="142"/>
      <c r="UIC3" s="142"/>
      <c r="UID3" s="143"/>
      <c r="UIF3" s="144"/>
      <c r="UIG3" s="131"/>
      <c r="UIL3" s="132"/>
      <c r="UIM3" s="133"/>
      <c r="UIN3" s="134"/>
      <c r="UIO3" s="135"/>
      <c r="UIP3" s="136"/>
      <c r="UIT3" s="137"/>
      <c r="UIU3" s="138"/>
      <c r="UIV3" s="138"/>
      <c r="UJE3" s="138"/>
      <c r="UJF3" s="138"/>
      <c r="UJH3" s="139"/>
      <c r="UJJ3" s="140"/>
      <c r="UJK3" s="64"/>
      <c r="UJL3" s="64"/>
      <c r="UJM3" s="64"/>
      <c r="UJN3" s="141"/>
      <c r="UJO3" s="141"/>
      <c r="UJP3" s="142"/>
      <c r="UJQ3" s="142"/>
      <c r="UJR3" s="142"/>
      <c r="UJS3" s="143"/>
      <c r="UJU3" s="144"/>
      <c r="UJV3" s="131"/>
      <c r="UKA3" s="132"/>
      <c r="UKB3" s="133"/>
      <c r="UKC3" s="134"/>
      <c r="UKD3" s="135"/>
      <c r="UKE3" s="136"/>
      <c r="UKI3" s="137"/>
      <c r="UKJ3" s="138"/>
      <c r="UKK3" s="138"/>
      <c r="UKT3" s="138"/>
      <c r="UKU3" s="138"/>
      <c r="UKW3" s="139"/>
      <c r="UKY3" s="140"/>
      <c r="UKZ3" s="64"/>
      <c r="ULA3" s="64"/>
      <c r="ULB3" s="64"/>
      <c r="ULC3" s="141"/>
      <c r="ULD3" s="141"/>
      <c r="ULE3" s="142"/>
      <c r="ULF3" s="142"/>
      <c r="ULG3" s="142"/>
      <c r="ULH3" s="143"/>
      <c r="ULJ3" s="144"/>
      <c r="ULK3" s="131"/>
      <c r="ULP3" s="132"/>
      <c r="ULQ3" s="133"/>
      <c r="ULR3" s="134"/>
      <c r="ULS3" s="135"/>
      <c r="ULT3" s="136"/>
      <c r="ULX3" s="137"/>
      <c r="ULY3" s="138"/>
      <c r="ULZ3" s="138"/>
      <c r="UMI3" s="138"/>
      <c r="UMJ3" s="138"/>
      <c r="UML3" s="139"/>
      <c r="UMN3" s="140"/>
      <c r="UMO3" s="64"/>
      <c r="UMP3" s="64"/>
      <c r="UMQ3" s="64"/>
      <c r="UMR3" s="141"/>
      <c r="UMS3" s="141"/>
      <c r="UMT3" s="142"/>
      <c r="UMU3" s="142"/>
      <c r="UMV3" s="142"/>
      <c r="UMW3" s="143"/>
      <c r="UMY3" s="144"/>
      <c r="UMZ3" s="131"/>
      <c r="UNE3" s="132"/>
      <c r="UNF3" s="133"/>
      <c r="UNG3" s="134"/>
      <c r="UNH3" s="135"/>
      <c r="UNI3" s="136"/>
      <c r="UNM3" s="137"/>
      <c r="UNN3" s="138"/>
      <c r="UNO3" s="138"/>
      <c r="UNX3" s="138"/>
      <c r="UNY3" s="138"/>
      <c r="UOA3" s="139"/>
      <c r="UOC3" s="140"/>
      <c r="UOD3" s="64"/>
      <c r="UOE3" s="64"/>
      <c r="UOF3" s="64"/>
      <c r="UOG3" s="141"/>
      <c r="UOH3" s="141"/>
      <c r="UOI3" s="142"/>
      <c r="UOJ3" s="142"/>
      <c r="UOK3" s="142"/>
      <c r="UOL3" s="143"/>
      <c r="UON3" s="144"/>
      <c r="UOO3" s="131"/>
      <c r="UOT3" s="132"/>
      <c r="UOU3" s="133"/>
      <c r="UOV3" s="134"/>
      <c r="UOW3" s="135"/>
      <c r="UOX3" s="136"/>
      <c r="UPB3" s="137"/>
      <c r="UPC3" s="138"/>
      <c r="UPD3" s="138"/>
      <c r="UPM3" s="138"/>
      <c r="UPN3" s="138"/>
      <c r="UPP3" s="139"/>
      <c r="UPR3" s="140"/>
      <c r="UPS3" s="64"/>
      <c r="UPT3" s="64"/>
      <c r="UPU3" s="64"/>
      <c r="UPV3" s="141"/>
      <c r="UPW3" s="141"/>
      <c r="UPX3" s="142"/>
      <c r="UPY3" s="142"/>
      <c r="UPZ3" s="142"/>
      <c r="UQA3" s="143"/>
      <c r="UQC3" s="144"/>
      <c r="UQD3" s="131"/>
      <c r="UQI3" s="132"/>
      <c r="UQJ3" s="133"/>
      <c r="UQK3" s="134"/>
      <c r="UQL3" s="135"/>
      <c r="UQM3" s="136"/>
      <c r="UQQ3" s="137"/>
      <c r="UQR3" s="138"/>
      <c r="UQS3" s="138"/>
      <c r="URB3" s="138"/>
      <c r="URC3" s="138"/>
      <c r="URE3" s="139"/>
      <c r="URG3" s="140"/>
      <c r="URH3" s="64"/>
      <c r="URI3" s="64"/>
      <c r="URJ3" s="64"/>
      <c r="URK3" s="141"/>
      <c r="URL3" s="141"/>
      <c r="URM3" s="142"/>
      <c r="URN3" s="142"/>
      <c r="URO3" s="142"/>
      <c r="URP3" s="143"/>
      <c r="URR3" s="144"/>
      <c r="URS3" s="131"/>
      <c r="URX3" s="132"/>
      <c r="URY3" s="133"/>
      <c r="URZ3" s="134"/>
      <c r="USA3" s="135"/>
      <c r="USB3" s="136"/>
      <c r="USF3" s="137"/>
      <c r="USG3" s="138"/>
      <c r="USH3" s="138"/>
      <c r="USQ3" s="138"/>
      <c r="USR3" s="138"/>
      <c r="UST3" s="139"/>
      <c r="USV3" s="140"/>
      <c r="USW3" s="64"/>
      <c r="USX3" s="64"/>
      <c r="USY3" s="64"/>
      <c r="USZ3" s="141"/>
      <c r="UTA3" s="141"/>
      <c r="UTB3" s="142"/>
      <c r="UTC3" s="142"/>
      <c r="UTD3" s="142"/>
      <c r="UTE3" s="143"/>
      <c r="UTG3" s="144"/>
      <c r="UTH3" s="131"/>
      <c r="UTM3" s="132"/>
      <c r="UTN3" s="133"/>
      <c r="UTO3" s="134"/>
      <c r="UTP3" s="135"/>
      <c r="UTQ3" s="136"/>
      <c r="UTU3" s="137"/>
      <c r="UTV3" s="138"/>
      <c r="UTW3" s="138"/>
      <c r="UUF3" s="138"/>
      <c r="UUG3" s="138"/>
      <c r="UUI3" s="139"/>
      <c r="UUK3" s="140"/>
      <c r="UUL3" s="64"/>
      <c r="UUM3" s="64"/>
      <c r="UUN3" s="64"/>
      <c r="UUO3" s="141"/>
      <c r="UUP3" s="141"/>
      <c r="UUQ3" s="142"/>
      <c r="UUR3" s="142"/>
      <c r="UUS3" s="142"/>
      <c r="UUT3" s="143"/>
      <c r="UUV3" s="144"/>
      <c r="UUW3" s="131"/>
      <c r="UVB3" s="132"/>
      <c r="UVC3" s="133"/>
      <c r="UVD3" s="134"/>
      <c r="UVE3" s="135"/>
      <c r="UVF3" s="136"/>
      <c r="UVJ3" s="137"/>
      <c r="UVK3" s="138"/>
      <c r="UVL3" s="138"/>
      <c r="UVU3" s="138"/>
      <c r="UVV3" s="138"/>
      <c r="UVX3" s="139"/>
      <c r="UVZ3" s="140"/>
      <c r="UWA3" s="64"/>
      <c r="UWB3" s="64"/>
      <c r="UWC3" s="64"/>
      <c r="UWD3" s="141"/>
      <c r="UWE3" s="141"/>
      <c r="UWF3" s="142"/>
      <c r="UWG3" s="142"/>
      <c r="UWH3" s="142"/>
      <c r="UWI3" s="143"/>
      <c r="UWK3" s="144"/>
      <c r="UWL3" s="131"/>
      <c r="UWQ3" s="132"/>
      <c r="UWR3" s="133"/>
      <c r="UWS3" s="134"/>
      <c r="UWT3" s="135"/>
      <c r="UWU3" s="136"/>
      <c r="UWY3" s="137"/>
      <c r="UWZ3" s="138"/>
      <c r="UXA3" s="138"/>
      <c r="UXJ3" s="138"/>
      <c r="UXK3" s="138"/>
      <c r="UXM3" s="139"/>
      <c r="UXO3" s="140"/>
      <c r="UXP3" s="64"/>
      <c r="UXQ3" s="64"/>
      <c r="UXR3" s="64"/>
      <c r="UXS3" s="141"/>
      <c r="UXT3" s="141"/>
      <c r="UXU3" s="142"/>
      <c r="UXV3" s="142"/>
      <c r="UXW3" s="142"/>
      <c r="UXX3" s="143"/>
      <c r="UXZ3" s="144"/>
      <c r="UYA3" s="131"/>
      <c r="UYF3" s="132"/>
      <c r="UYG3" s="133"/>
      <c r="UYH3" s="134"/>
      <c r="UYI3" s="135"/>
      <c r="UYJ3" s="136"/>
      <c r="UYN3" s="137"/>
      <c r="UYO3" s="138"/>
      <c r="UYP3" s="138"/>
      <c r="UYY3" s="138"/>
      <c r="UYZ3" s="138"/>
      <c r="UZB3" s="139"/>
      <c r="UZD3" s="140"/>
      <c r="UZE3" s="64"/>
      <c r="UZF3" s="64"/>
      <c r="UZG3" s="64"/>
      <c r="UZH3" s="141"/>
      <c r="UZI3" s="141"/>
      <c r="UZJ3" s="142"/>
      <c r="UZK3" s="142"/>
      <c r="UZL3" s="142"/>
      <c r="UZM3" s="143"/>
      <c r="UZO3" s="144"/>
      <c r="UZP3" s="131"/>
      <c r="UZU3" s="132"/>
      <c r="UZV3" s="133"/>
      <c r="UZW3" s="134"/>
      <c r="UZX3" s="135"/>
      <c r="UZY3" s="136"/>
      <c r="VAC3" s="137"/>
      <c r="VAD3" s="138"/>
      <c r="VAE3" s="138"/>
      <c r="VAN3" s="138"/>
      <c r="VAO3" s="138"/>
      <c r="VAQ3" s="139"/>
      <c r="VAS3" s="140"/>
      <c r="VAT3" s="64"/>
      <c r="VAU3" s="64"/>
      <c r="VAV3" s="64"/>
      <c r="VAW3" s="141"/>
      <c r="VAX3" s="141"/>
      <c r="VAY3" s="142"/>
      <c r="VAZ3" s="142"/>
      <c r="VBA3" s="142"/>
      <c r="VBB3" s="143"/>
      <c r="VBD3" s="144"/>
      <c r="VBE3" s="131"/>
      <c r="VBJ3" s="132"/>
      <c r="VBK3" s="133"/>
      <c r="VBL3" s="134"/>
      <c r="VBM3" s="135"/>
      <c r="VBN3" s="136"/>
      <c r="VBR3" s="137"/>
      <c r="VBS3" s="138"/>
      <c r="VBT3" s="138"/>
      <c r="VCC3" s="138"/>
      <c r="VCD3" s="138"/>
      <c r="VCF3" s="139"/>
      <c r="VCH3" s="140"/>
      <c r="VCI3" s="64"/>
      <c r="VCJ3" s="64"/>
      <c r="VCK3" s="64"/>
      <c r="VCL3" s="141"/>
      <c r="VCM3" s="141"/>
      <c r="VCN3" s="142"/>
      <c r="VCO3" s="142"/>
      <c r="VCP3" s="142"/>
      <c r="VCQ3" s="143"/>
      <c r="VCS3" s="144"/>
      <c r="VCT3" s="131"/>
      <c r="VCY3" s="132"/>
      <c r="VCZ3" s="133"/>
      <c r="VDA3" s="134"/>
      <c r="VDB3" s="135"/>
      <c r="VDC3" s="136"/>
      <c r="VDG3" s="137"/>
      <c r="VDH3" s="138"/>
      <c r="VDI3" s="138"/>
      <c r="VDR3" s="138"/>
      <c r="VDS3" s="138"/>
      <c r="VDU3" s="139"/>
      <c r="VDW3" s="140"/>
      <c r="VDX3" s="64"/>
      <c r="VDY3" s="64"/>
      <c r="VDZ3" s="64"/>
      <c r="VEA3" s="141"/>
      <c r="VEB3" s="141"/>
      <c r="VEC3" s="142"/>
      <c r="VED3" s="142"/>
      <c r="VEE3" s="142"/>
      <c r="VEF3" s="143"/>
      <c r="VEH3" s="144"/>
      <c r="VEI3" s="131"/>
      <c r="VEN3" s="132"/>
      <c r="VEO3" s="133"/>
      <c r="VEP3" s="134"/>
      <c r="VEQ3" s="135"/>
      <c r="VER3" s="136"/>
      <c r="VEV3" s="137"/>
      <c r="VEW3" s="138"/>
      <c r="VEX3" s="138"/>
      <c r="VFG3" s="138"/>
      <c r="VFH3" s="138"/>
      <c r="VFJ3" s="139"/>
      <c r="VFL3" s="140"/>
      <c r="VFM3" s="64"/>
      <c r="VFN3" s="64"/>
      <c r="VFO3" s="64"/>
      <c r="VFP3" s="141"/>
      <c r="VFQ3" s="141"/>
      <c r="VFR3" s="142"/>
      <c r="VFS3" s="142"/>
      <c r="VFT3" s="142"/>
      <c r="VFU3" s="143"/>
      <c r="VFW3" s="144"/>
      <c r="VFX3" s="131"/>
      <c r="VGC3" s="132"/>
      <c r="VGD3" s="133"/>
      <c r="VGE3" s="134"/>
      <c r="VGF3" s="135"/>
      <c r="VGG3" s="136"/>
      <c r="VGK3" s="137"/>
      <c r="VGL3" s="138"/>
      <c r="VGM3" s="138"/>
      <c r="VGV3" s="138"/>
      <c r="VGW3" s="138"/>
      <c r="VGY3" s="139"/>
      <c r="VHA3" s="140"/>
      <c r="VHB3" s="64"/>
      <c r="VHC3" s="64"/>
      <c r="VHD3" s="64"/>
      <c r="VHE3" s="141"/>
      <c r="VHF3" s="141"/>
      <c r="VHG3" s="142"/>
      <c r="VHH3" s="142"/>
      <c r="VHI3" s="142"/>
      <c r="VHJ3" s="143"/>
      <c r="VHL3" s="144"/>
      <c r="VHM3" s="131"/>
      <c r="VHR3" s="132"/>
      <c r="VHS3" s="133"/>
      <c r="VHT3" s="134"/>
      <c r="VHU3" s="135"/>
      <c r="VHV3" s="136"/>
      <c r="VHZ3" s="137"/>
      <c r="VIA3" s="138"/>
      <c r="VIB3" s="138"/>
      <c r="VIK3" s="138"/>
      <c r="VIL3" s="138"/>
      <c r="VIN3" s="139"/>
      <c r="VIP3" s="140"/>
      <c r="VIQ3" s="64"/>
      <c r="VIR3" s="64"/>
      <c r="VIS3" s="64"/>
      <c r="VIT3" s="141"/>
      <c r="VIU3" s="141"/>
      <c r="VIV3" s="142"/>
      <c r="VIW3" s="142"/>
      <c r="VIX3" s="142"/>
      <c r="VIY3" s="143"/>
      <c r="VJA3" s="144"/>
      <c r="VJB3" s="131"/>
      <c r="VJG3" s="132"/>
      <c r="VJH3" s="133"/>
      <c r="VJI3" s="134"/>
      <c r="VJJ3" s="135"/>
      <c r="VJK3" s="136"/>
      <c r="VJO3" s="137"/>
      <c r="VJP3" s="138"/>
      <c r="VJQ3" s="138"/>
      <c r="VJZ3" s="138"/>
      <c r="VKA3" s="138"/>
      <c r="VKC3" s="139"/>
      <c r="VKE3" s="140"/>
      <c r="VKF3" s="64"/>
      <c r="VKG3" s="64"/>
      <c r="VKH3" s="64"/>
      <c r="VKI3" s="141"/>
      <c r="VKJ3" s="141"/>
      <c r="VKK3" s="142"/>
      <c r="VKL3" s="142"/>
      <c r="VKM3" s="142"/>
      <c r="VKN3" s="143"/>
      <c r="VKP3" s="144"/>
      <c r="VKQ3" s="131"/>
      <c r="VKV3" s="132"/>
      <c r="VKW3" s="133"/>
      <c r="VKX3" s="134"/>
      <c r="VKY3" s="135"/>
      <c r="VKZ3" s="136"/>
      <c r="VLD3" s="137"/>
      <c r="VLE3" s="138"/>
      <c r="VLF3" s="138"/>
      <c r="VLO3" s="138"/>
      <c r="VLP3" s="138"/>
      <c r="VLR3" s="139"/>
      <c r="VLT3" s="140"/>
      <c r="VLU3" s="64"/>
      <c r="VLV3" s="64"/>
      <c r="VLW3" s="64"/>
      <c r="VLX3" s="141"/>
      <c r="VLY3" s="141"/>
      <c r="VLZ3" s="142"/>
      <c r="VMA3" s="142"/>
      <c r="VMB3" s="142"/>
      <c r="VMC3" s="143"/>
      <c r="VME3" s="144"/>
      <c r="VMF3" s="131"/>
      <c r="VMK3" s="132"/>
      <c r="VML3" s="133"/>
      <c r="VMM3" s="134"/>
      <c r="VMN3" s="135"/>
      <c r="VMO3" s="136"/>
      <c r="VMS3" s="137"/>
      <c r="VMT3" s="138"/>
      <c r="VMU3" s="138"/>
      <c r="VND3" s="138"/>
      <c r="VNE3" s="138"/>
      <c r="VNG3" s="139"/>
      <c r="VNI3" s="140"/>
      <c r="VNJ3" s="64"/>
      <c r="VNK3" s="64"/>
      <c r="VNL3" s="64"/>
      <c r="VNM3" s="141"/>
      <c r="VNN3" s="141"/>
      <c r="VNO3" s="142"/>
      <c r="VNP3" s="142"/>
      <c r="VNQ3" s="142"/>
      <c r="VNR3" s="143"/>
      <c r="VNT3" s="144"/>
      <c r="VNU3" s="131"/>
      <c r="VNZ3" s="132"/>
      <c r="VOA3" s="133"/>
      <c r="VOB3" s="134"/>
      <c r="VOC3" s="135"/>
      <c r="VOD3" s="136"/>
      <c r="VOH3" s="137"/>
      <c r="VOI3" s="138"/>
      <c r="VOJ3" s="138"/>
      <c r="VOS3" s="138"/>
      <c r="VOT3" s="138"/>
      <c r="VOV3" s="139"/>
      <c r="VOX3" s="140"/>
      <c r="VOY3" s="64"/>
      <c r="VOZ3" s="64"/>
      <c r="VPA3" s="64"/>
      <c r="VPB3" s="141"/>
      <c r="VPC3" s="141"/>
      <c r="VPD3" s="142"/>
      <c r="VPE3" s="142"/>
      <c r="VPF3" s="142"/>
      <c r="VPG3" s="143"/>
      <c r="VPI3" s="144"/>
      <c r="VPJ3" s="131"/>
      <c r="VPO3" s="132"/>
      <c r="VPP3" s="133"/>
      <c r="VPQ3" s="134"/>
      <c r="VPR3" s="135"/>
      <c r="VPS3" s="136"/>
      <c r="VPW3" s="137"/>
      <c r="VPX3" s="138"/>
      <c r="VPY3" s="138"/>
      <c r="VQH3" s="138"/>
      <c r="VQI3" s="138"/>
      <c r="VQK3" s="139"/>
      <c r="VQM3" s="140"/>
      <c r="VQN3" s="64"/>
      <c r="VQO3" s="64"/>
      <c r="VQP3" s="64"/>
      <c r="VQQ3" s="141"/>
      <c r="VQR3" s="141"/>
      <c r="VQS3" s="142"/>
      <c r="VQT3" s="142"/>
      <c r="VQU3" s="142"/>
      <c r="VQV3" s="143"/>
      <c r="VQX3" s="144"/>
      <c r="VQY3" s="131"/>
      <c r="VRD3" s="132"/>
      <c r="VRE3" s="133"/>
      <c r="VRF3" s="134"/>
      <c r="VRG3" s="135"/>
      <c r="VRH3" s="136"/>
      <c r="VRL3" s="137"/>
      <c r="VRM3" s="138"/>
      <c r="VRN3" s="138"/>
      <c r="VRW3" s="138"/>
      <c r="VRX3" s="138"/>
      <c r="VRZ3" s="139"/>
      <c r="VSB3" s="140"/>
      <c r="VSC3" s="64"/>
      <c r="VSD3" s="64"/>
      <c r="VSE3" s="64"/>
      <c r="VSF3" s="141"/>
      <c r="VSG3" s="141"/>
      <c r="VSH3" s="142"/>
      <c r="VSI3" s="142"/>
      <c r="VSJ3" s="142"/>
      <c r="VSK3" s="143"/>
      <c r="VSM3" s="144"/>
      <c r="VSN3" s="131"/>
      <c r="VSS3" s="132"/>
      <c r="VST3" s="133"/>
      <c r="VSU3" s="134"/>
      <c r="VSV3" s="135"/>
      <c r="VSW3" s="136"/>
      <c r="VTA3" s="137"/>
      <c r="VTB3" s="138"/>
      <c r="VTC3" s="138"/>
      <c r="VTL3" s="138"/>
      <c r="VTM3" s="138"/>
      <c r="VTO3" s="139"/>
      <c r="VTQ3" s="140"/>
      <c r="VTR3" s="64"/>
      <c r="VTS3" s="64"/>
      <c r="VTT3" s="64"/>
      <c r="VTU3" s="141"/>
      <c r="VTV3" s="141"/>
      <c r="VTW3" s="142"/>
      <c r="VTX3" s="142"/>
      <c r="VTY3" s="142"/>
      <c r="VTZ3" s="143"/>
      <c r="VUB3" s="144"/>
      <c r="VUC3" s="131"/>
      <c r="VUH3" s="132"/>
      <c r="VUI3" s="133"/>
      <c r="VUJ3" s="134"/>
      <c r="VUK3" s="135"/>
      <c r="VUL3" s="136"/>
      <c r="VUP3" s="137"/>
      <c r="VUQ3" s="138"/>
      <c r="VUR3" s="138"/>
      <c r="VVA3" s="138"/>
      <c r="VVB3" s="138"/>
      <c r="VVD3" s="139"/>
      <c r="VVF3" s="140"/>
      <c r="VVG3" s="64"/>
      <c r="VVH3" s="64"/>
      <c r="VVI3" s="64"/>
      <c r="VVJ3" s="141"/>
      <c r="VVK3" s="141"/>
      <c r="VVL3" s="142"/>
      <c r="VVM3" s="142"/>
      <c r="VVN3" s="142"/>
      <c r="VVO3" s="143"/>
      <c r="VVQ3" s="144"/>
      <c r="VVR3" s="131"/>
      <c r="VVW3" s="132"/>
      <c r="VVX3" s="133"/>
      <c r="VVY3" s="134"/>
      <c r="VVZ3" s="135"/>
      <c r="VWA3" s="136"/>
      <c r="VWE3" s="137"/>
      <c r="VWF3" s="138"/>
      <c r="VWG3" s="138"/>
      <c r="VWP3" s="138"/>
      <c r="VWQ3" s="138"/>
      <c r="VWS3" s="139"/>
      <c r="VWU3" s="140"/>
      <c r="VWV3" s="64"/>
      <c r="VWW3" s="64"/>
      <c r="VWX3" s="64"/>
      <c r="VWY3" s="141"/>
      <c r="VWZ3" s="141"/>
      <c r="VXA3" s="142"/>
      <c r="VXB3" s="142"/>
      <c r="VXC3" s="142"/>
      <c r="VXD3" s="143"/>
      <c r="VXF3" s="144"/>
      <c r="VXG3" s="131"/>
      <c r="VXL3" s="132"/>
      <c r="VXM3" s="133"/>
      <c r="VXN3" s="134"/>
      <c r="VXO3" s="135"/>
      <c r="VXP3" s="136"/>
      <c r="VXT3" s="137"/>
      <c r="VXU3" s="138"/>
      <c r="VXV3" s="138"/>
      <c r="VYE3" s="138"/>
      <c r="VYF3" s="138"/>
      <c r="VYH3" s="139"/>
      <c r="VYJ3" s="140"/>
      <c r="VYK3" s="64"/>
      <c r="VYL3" s="64"/>
      <c r="VYM3" s="64"/>
      <c r="VYN3" s="141"/>
      <c r="VYO3" s="141"/>
      <c r="VYP3" s="142"/>
      <c r="VYQ3" s="142"/>
      <c r="VYR3" s="142"/>
      <c r="VYS3" s="143"/>
      <c r="VYU3" s="144"/>
      <c r="VYV3" s="131"/>
      <c r="VZA3" s="132"/>
      <c r="VZB3" s="133"/>
      <c r="VZC3" s="134"/>
      <c r="VZD3" s="135"/>
      <c r="VZE3" s="136"/>
      <c r="VZI3" s="137"/>
      <c r="VZJ3" s="138"/>
      <c r="VZK3" s="138"/>
      <c r="VZT3" s="138"/>
      <c r="VZU3" s="138"/>
      <c r="VZW3" s="139"/>
      <c r="VZY3" s="140"/>
      <c r="VZZ3" s="64"/>
      <c r="WAA3" s="64"/>
      <c r="WAB3" s="64"/>
      <c r="WAC3" s="141"/>
      <c r="WAD3" s="141"/>
      <c r="WAE3" s="142"/>
      <c r="WAF3" s="142"/>
      <c r="WAG3" s="142"/>
      <c r="WAH3" s="143"/>
      <c r="WAJ3" s="144"/>
      <c r="WAK3" s="131"/>
      <c r="WAP3" s="132"/>
      <c r="WAQ3" s="133"/>
      <c r="WAR3" s="134"/>
      <c r="WAS3" s="135"/>
      <c r="WAT3" s="136"/>
      <c r="WAX3" s="137"/>
      <c r="WAY3" s="138"/>
      <c r="WAZ3" s="138"/>
      <c r="WBI3" s="138"/>
      <c r="WBJ3" s="138"/>
      <c r="WBL3" s="139"/>
      <c r="WBN3" s="140"/>
      <c r="WBO3" s="64"/>
      <c r="WBP3" s="64"/>
      <c r="WBQ3" s="64"/>
      <c r="WBR3" s="141"/>
      <c r="WBS3" s="141"/>
      <c r="WBT3" s="142"/>
      <c r="WBU3" s="142"/>
      <c r="WBV3" s="142"/>
      <c r="WBW3" s="143"/>
      <c r="WBY3" s="144"/>
      <c r="WBZ3" s="131"/>
      <c r="WCE3" s="132"/>
      <c r="WCF3" s="133"/>
      <c r="WCG3" s="134"/>
      <c r="WCH3" s="135"/>
      <c r="WCI3" s="136"/>
      <c r="WCM3" s="137"/>
      <c r="WCN3" s="138"/>
      <c r="WCO3" s="138"/>
      <c r="WCX3" s="138"/>
      <c r="WCY3" s="138"/>
      <c r="WDA3" s="139"/>
      <c r="WDC3" s="140"/>
      <c r="WDD3" s="64"/>
      <c r="WDE3" s="64"/>
      <c r="WDF3" s="64"/>
      <c r="WDG3" s="141"/>
      <c r="WDH3" s="141"/>
      <c r="WDI3" s="142"/>
      <c r="WDJ3" s="142"/>
      <c r="WDK3" s="142"/>
      <c r="WDL3" s="143"/>
      <c r="WDN3" s="144"/>
      <c r="WDO3" s="131"/>
      <c r="WDT3" s="132"/>
      <c r="WDU3" s="133"/>
      <c r="WDV3" s="134"/>
      <c r="WDW3" s="135"/>
      <c r="WDX3" s="136"/>
      <c r="WEB3" s="137"/>
      <c r="WEC3" s="138"/>
      <c r="WED3" s="138"/>
      <c r="WEM3" s="138"/>
      <c r="WEN3" s="138"/>
      <c r="WEP3" s="139"/>
      <c r="WER3" s="140"/>
      <c r="WES3" s="64"/>
      <c r="WET3" s="64"/>
      <c r="WEU3" s="64"/>
      <c r="WEV3" s="141"/>
      <c r="WEW3" s="141"/>
      <c r="WEX3" s="142"/>
      <c r="WEY3" s="142"/>
      <c r="WEZ3" s="142"/>
      <c r="WFA3" s="143"/>
      <c r="WFC3" s="144"/>
      <c r="WFD3" s="131"/>
      <c r="WFI3" s="132"/>
      <c r="WFJ3" s="133"/>
      <c r="WFK3" s="134"/>
      <c r="WFL3" s="135"/>
      <c r="WFM3" s="136"/>
      <c r="WFQ3" s="137"/>
      <c r="WFR3" s="138"/>
      <c r="WFS3" s="138"/>
      <c r="WGB3" s="138"/>
      <c r="WGC3" s="138"/>
      <c r="WGE3" s="139"/>
      <c r="WGG3" s="140"/>
      <c r="WGH3" s="64"/>
      <c r="WGI3" s="64"/>
      <c r="WGJ3" s="64"/>
      <c r="WGK3" s="141"/>
      <c r="WGL3" s="141"/>
      <c r="WGM3" s="142"/>
      <c r="WGN3" s="142"/>
      <c r="WGO3" s="142"/>
      <c r="WGP3" s="143"/>
      <c r="WGR3" s="144"/>
      <c r="WGS3" s="131"/>
      <c r="WGX3" s="132"/>
      <c r="WGY3" s="133"/>
      <c r="WGZ3" s="134"/>
      <c r="WHA3" s="135"/>
      <c r="WHB3" s="136"/>
      <c r="WHF3" s="137"/>
      <c r="WHG3" s="138"/>
      <c r="WHH3" s="138"/>
      <c r="WHQ3" s="138"/>
      <c r="WHR3" s="138"/>
      <c r="WHT3" s="139"/>
      <c r="WHV3" s="140"/>
      <c r="WHW3" s="64"/>
      <c r="WHX3" s="64"/>
      <c r="WHY3" s="64"/>
      <c r="WHZ3" s="141"/>
      <c r="WIA3" s="141"/>
      <c r="WIB3" s="142"/>
      <c r="WIC3" s="142"/>
      <c r="WID3" s="142"/>
      <c r="WIE3" s="143"/>
      <c r="WIG3" s="144"/>
      <c r="WIH3" s="131"/>
      <c r="WIM3" s="132"/>
      <c r="WIN3" s="133"/>
      <c r="WIO3" s="134"/>
      <c r="WIP3" s="135"/>
      <c r="WIQ3" s="136"/>
      <c r="WIU3" s="137"/>
      <c r="WIV3" s="138"/>
      <c r="WIW3" s="138"/>
      <c r="WJF3" s="138"/>
      <c r="WJG3" s="138"/>
      <c r="WJI3" s="139"/>
      <c r="WJK3" s="140"/>
      <c r="WJL3" s="64"/>
      <c r="WJM3" s="64"/>
      <c r="WJN3" s="64"/>
      <c r="WJO3" s="141"/>
      <c r="WJP3" s="141"/>
      <c r="WJQ3" s="142"/>
      <c r="WJR3" s="142"/>
      <c r="WJS3" s="142"/>
      <c r="WJT3" s="143"/>
      <c r="WJV3" s="144"/>
      <c r="WJW3" s="131"/>
      <c r="WKB3" s="132"/>
      <c r="WKC3" s="133"/>
      <c r="WKD3" s="134"/>
      <c r="WKE3" s="135"/>
      <c r="WKF3" s="136"/>
      <c r="WKJ3" s="137"/>
      <c r="WKK3" s="138"/>
      <c r="WKL3" s="138"/>
      <c r="WKU3" s="138"/>
      <c r="WKV3" s="138"/>
      <c r="WKX3" s="139"/>
      <c r="WKZ3" s="140"/>
      <c r="WLA3" s="64"/>
      <c r="WLB3" s="64"/>
      <c r="WLC3" s="64"/>
      <c r="WLD3" s="141"/>
      <c r="WLE3" s="141"/>
      <c r="WLF3" s="142"/>
      <c r="WLG3" s="142"/>
      <c r="WLH3" s="142"/>
      <c r="WLI3" s="143"/>
      <c r="WLK3" s="144"/>
      <c r="WLL3" s="131"/>
      <c r="WLQ3" s="132"/>
      <c r="WLR3" s="133"/>
      <c r="WLS3" s="134"/>
      <c r="WLT3" s="135"/>
      <c r="WLU3" s="136"/>
      <c r="WLY3" s="137"/>
      <c r="WLZ3" s="138"/>
      <c r="WMA3" s="138"/>
      <c r="WMJ3" s="138"/>
      <c r="WMK3" s="138"/>
      <c r="WMM3" s="139"/>
      <c r="WMO3" s="140"/>
      <c r="WMP3" s="64"/>
      <c r="WMQ3" s="64"/>
      <c r="WMR3" s="64"/>
      <c r="WMS3" s="141"/>
      <c r="WMT3" s="141"/>
      <c r="WMU3" s="142"/>
      <c r="WMV3" s="142"/>
      <c r="WMW3" s="142"/>
      <c r="WMX3" s="143"/>
      <c r="WMZ3" s="144"/>
      <c r="WNA3" s="131"/>
      <c r="WNF3" s="132"/>
      <c r="WNG3" s="133"/>
      <c r="WNH3" s="134"/>
      <c r="WNI3" s="135"/>
      <c r="WNJ3" s="136"/>
      <c r="WNN3" s="137"/>
      <c r="WNO3" s="138"/>
      <c r="WNP3" s="138"/>
      <c r="WNY3" s="138"/>
      <c r="WNZ3" s="138"/>
      <c r="WOB3" s="139"/>
      <c r="WOD3" s="140"/>
      <c r="WOE3" s="64"/>
      <c r="WOF3" s="64"/>
      <c r="WOG3" s="64"/>
      <c r="WOH3" s="141"/>
      <c r="WOI3" s="141"/>
      <c r="WOJ3" s="142"/>
      <c r="WOK3" s="142"/>
      <c r="WOL3" s="142"/>
      <c r="WOM3" s="143"/>
      <c r="WOO3" s="144"/>
      <c r="WOP3" s="131"/>
      <c r="WOU3" s="132"/>
      <c r="WOV3" s="133"/>
      <c r="WOW3" s="134"/>
      <c r="WOX3" s="135"/>
      <c r="WOY3" s="136"/>
      <c r="WPC3" s="137"/>
      <c r="WPD3" s="138"/>
      <c r="WPE3" s="138"/>
      <c r="WPN3" s="138"/>
      <c r="WPO3" s="138"/>
      <c r="WPQ3" s="139"/>
      <c r="WPS3" s="140"/>
      <c r="WPT3" s="64"/>
      <c r="WPU3" s="64"/>
      <c r="WPV3" s="64"/>
      <c r="WPW3" s="141"/>
      <c r="WPX3" s="141"/>
      <c r="WPY3" s="142"/>
      <c r="WPZ3" s="142"/>
      <c r="WQA3" s="142"/>
      <c r="WQB3" s="143"/>
      <c r="WQD3" s="144"/>
      <c r="WQE3" s="131"/>
      <c r="WQJ3" s="132"/>
      <c r="WQK3" s="133"/>
      <c r="WQL3" s="134"/>
      <c r="WQM3" s="135"/>
      <c r="WQN3" s="136"/>
      <c r="WQR3" s="137"/>
      <c r="WQS3" s="138"/>
      <c r="WQT3" s="138"/>
      <c r="WRC3" s="138"/>
      <c r="WRD3" s="138"/>
      <c r="WRF3" s="139"/>
      <c r="WRH3" s="140"/>
      <c r="WRI3" s="64"/>
      <c r="WRJ3" s="64"/>
      <c r="WRK3" s="64"/>
      <c r="WRL3" s="141"/>
      <c r="WRM3" s="141"/>
      <c r="WRN3" s="142"/>
      <c r="WRO3" s="142"/>
      <c r="WRP3" s="142"/>
      <c r="WRQ3" s="143"/>
      <c r="WRS3" s="144"/>
      <c r="WRT3" s="131"/>
      <c r="WRY3" s="132"/>
      <c r="WRZ3" s="133"/>
      <c r="WSA3" s="134"/>
      <c r="WSB3" s="135"/>
      <c r="WSC3" s="136"/>
      <c r="WSG3" s="137"/>
      <c r="WSH3" s="138"/>
      <c r="WSI3" s="138"/>
      <c r="WSR3" s="138"/>
      <c r="WSS3" s="138"/>
      <c r="WSU3" s="139"/>
      <c r="WSW3" s="140"/>
      <c r="WSX3" s="64"/>
      <c r="WSY3" s="64"/>
      <c r="WSZ3" s="64"/>
      <c r="WTA3" s="141"/>
      <c r="WTB3" s="141"/>
      <c r="WTC3" s="142"/>
      <c r="WTD3" s="142"/>
      <c r="WTE3" s="142"/>
      <c r="WTF3" s="143"/>
      <c r="WTH3" s="144"/>
      <c r="WTI3" s="131"/>
      <c r="WTN3" s="132"/>
      <c r="WTO3" s="133"/>
      <c r="WTP3" s="134"/>
      <c r="WTQ3" s="135"/>
      <c r="WTR3" s="136"/>
      <c r="WTV3" s="137"/>
      <c r="WTW3" s="138"/>
      <c r="WTX3" s="138"/>
      <c r="WUG3" s="138"/>
      <c r="WUH3" s="138"/>
      <c r="WUJ3" s="139"/>
      <c r="WUL3" s="140"/>
      <c r="WUM3" s="64"/>
      <c r="WUN3" s="64"/>
      <c r="WUO3" s="64"/>
      <c r="WUP3" s="141"/>
      <c r="WUQ3" s="141"/>
      <c r="WUR3" s="142"/>
      <c r="WUS3" s="142"/>
      <c r="WUT3" s="142"/>
      <c r="WUU3" s="143"/>
      <c r="WUW3" s="144"/>
      <c r="WUX3" s="131"/>
      <c r="WVC3" s="132"/>
      <c r="WVD3" s="133"/>
      <c r="WVE3" s="134"/>
      <c r="WVF3" s="135"/>
      <c r="WVG3" s="136"/>
      <c r="WVK3" s="137"/>
      <c r="WVL3" s="138"/>
      <c r="WVM3" s="138"/>
      <c r="WVV3" s="138"/>
      <c r="WVW3" s="138"/>
      <c r="WVY3" s="139"/>
      <c r="WWA3" s="140"/>
      <c r="WWB3" s="64"/>
      <c r="WWC3" s="64"/>
      <c r="WWD3" s="64"/>
      <c r="WWE3" s="141"/>
      <c r="WWF3" s="141"/>
      <c r="WWG3" s="142"/>
      <c r="WWH3" s="142"/>
      <c r="WWI3" s="142"/>
      <c r="WWJ3" s="143"/>
      <c r="WWL3" s="144"/>
      <c r="WWM3" s="131"/>
      <c r="WWR3" s="132"/>
      <c r="WWS3" s="133"/>
      <c r="WWT3" s="134"/>
      <c r="WWU3" s="135"/>
      <c r="WWV3" s="136"/>
      <c r="WWZ3" s="137"/>
      <c r="WXA3" s="138"/>
      <c r="WXB3" s="138"/>
      <c r="WXK3" s="138"/>
      <c r="WXL3" s="138"/>
      <c r="WXN3" s="139"/>
      <c r="WXP3" s="140"/>
      <c r="WXQ3" s="64"/>
      <c r="WXR3" s="64"/>
      <c r="WXS3" s="64"/>
      <c r="WXT3" s="141"/>
      <c r="WXU3" s="141"/>
      <c r="WXV3" s="142"/>
      <c r="WXW3" s="142"/>
      <c r="WXX3" s="142"/>
      <c r="WXY3" s="143"/>
      <c r="WYA3" s="144"/>
      <c r="WYB3" s="131"/>
      <c r="WYG3" s="132"/>
      <c r="WYH3" s="133"/>
      <c r="WYI3" s="134"/>
      <c r="WYJ3" s="135"/>
      <c r="WYK3" s="136"/>
      <c r="WYO3" s="137"/>
      <c r="WYP3" s="138"/>
      <c r="WYQ3" s="138"/>
      <c r="WYZ3" s="138"/>
      <c r="WZA3" s="138"/>
      <c r="WZC3" s="139"/>
      <c r="WZE3" s="140"/>
      <c r="WZF3" s="64"/>
      <c r="WZG3" s="64"/>
      <c r="WZH3" s="64"/>
      <c r="WZI3" s="141"/>
      <c r="WZJ3" s="141"/>
      <c r="WZK3" s="142"/>
      <c r="WZL3" s="142"/>
      <c r="WZM3" s="142"/>
      <c r="WZN3" s="143"/>
      <c r="WZP3" s="144"/>
      <c r="WZQ3" s="131"/>
      <c r="WZV3" s="132"/>
      <c r="WZW3" s="133"/>
      <c r="WZX3" s="134"/>
      <c r="WZY3" s="135"/>
      <c r="WZZ3" s="136"/>
      <c r="XAD3" s="137"/>
      <c r="XAE3" s="138"/>
      <c r="XAF3" s="138"/>
      <c r="XAO3" s="138"/>
      <c r="XAP3" s="138"/>
      <c r="XAR3" s="139"/>
      <c r="XAT3" s="140"/>
      <c r="XAU3" s="64"/>
      <c r="XAV3" s="64"/>
      <c r="XAW3" s="64"/>
      <c r="XAX3" s="141"/>
      <c r="XAY3" s="141"/>
      <c r="XAZ3" s="142"/>
      <c r="XBA3" s="142"/>
      <c r="XBB3" s="142"/>
      <c r="XBC3" s="143"/>
      <c r="XBE3" s="144"/>
      <c r="XBF3" s="131"/>
      <c r="XBK3" s="132"/>
      <c r="XBL3" s="133"/>
      <c r="XBM3" s="134"/>
      <c r="XBN3" s="135"/>
      <c r="XBO3" s="136"/>
      <c r="XBS3" s="137"/>
      <c r="XBT3" s="138"/>
      <c r="XBU3" s="138"/>
      <c r="XCD3" s="138"/>
      <c r="XCE3" s="138"/>
      <c r="XCG3" s="139"/>
      <c r="XCI3" s="140"/>
      <c r="XCJ3" s="64"/>
      <c r="XCK3" s="64"/>
      <c r="XCL3" s="64"/>
      <c r="XCM3" s="141"/>
      <c r="XCN3" s="141"/>
      <c r="XCO3" s="142"/>
      <c r="XCP3" s="142"/>
      <c r="XCQ3" s="142"/>
      <c r="XCR3" s="143"/>
      <c r="XCT3" s="144"/>
      <c r="XCU3" s="131"/>
      <c r="XCZ3" s="132"/>
      <c r="XDA3" s="133"/>
      <c r="XDB3" s="134"/>
      <c r="XDC3" s="135"/>
      <c r="XDD3" s="136"/>
      <c r="XDH3" s="137"/>
      <c r="XDI3" s="138"/>
      <c r="XDJ3" s="138"/>
      <c r="XDS3" s="138"/>
      <c r="XDT3" s="138"/>
      <c r="XDV3" s="139"/>
      <c r="XDX3" s="140"/>
      <c r="XDY3" s="64"/>
      <c r="XDZ3" s="64"/>
      <c r="XEA3" s="64"/>
      <c r="XEB3" s="141"/>
      <c r="XEC3" s="141"/>
      <c r="XED3" s="142"/>
      <c r="XEE3" s="142"/>
      <c r="XEF3" s="142"/>
      <c r="XEG3" s="143"/>
      <c r="XEI3" s="144"/>
      <c r="XEJ3" s="131"/>
      <c r="XEO3" s="132"/>
      <c r="XEP3" s="133"/>
      <c r="XEQ3" s="134"/>
      <c r="XER3" s="135"/>
      <c r="XES3" s="136"/>
      <c r="XEW3" s="137"/>
      <c r="XEX3" s="138"/>
      <c r="XEY3" s="138"/>
    </row>
    <row r="4" spans="1:8191 8193:9216 9218:10239 10241:11264 11266:13304 13313:14329 14338:15354 15363:16379" s="63" customFormat="1" x14ac:dyDescent="0.25">
      <c r="A4" s="137" t="s">
        <v>95</v>
      </c>
      <c r="B4" s="131"/>
      <c r="C4" s="63" t="str">
        <f t="shared" si="0"/>
        <v>2016CT003</v>
      </c>
      <c r="D4" s="63" t="s">
        <v>123</v>
      </c>
      <c r="E4" s="63" t="s">
        <v>123</v>
      </c>
      <c r="F4" s="63" t="s">
        <v>123</v>
      </c>
      <c r="G4" s="63" t="s">
        <v>123</v>
      </c>
      <c r="H4" s="133" t="str">
        <f>IF(OR(AND(Table2[[#This Row],[TERMS]]="DES",Table2[[#This Row],[TERMS2]]="DES"),AND(Table2[[#This Row],[TERMS]]="CIF",Table2[[#This Row],[TERMS2]]="DES"),AND(Table2[[#This Row],[TERMS]]="FOB",Table2[[#This Row],[TERMS2]]="FOB")),"N/A","N/A")</f>
        <v>N/A</v>
      </c>
      <c r="I4" s="63" t="s">
        <v>123</v>
      </c>
      <c r="J4" s="63" t="s">
        <v>123</v>
      </c>
      <c r="K4" s="63" t="s">
        <v>123</v>
      </c>
      <c r="L4" s="63" t="s">
        <v>123</v>
      </c>
      <c r="M4" s="63" t="s">
        <v>123</v>
      </c>
      <c r="N4" s="63" t="s">
        <v>123</v>
      </c>
      <c r="O4" s="63" t="s">
        <v>123</v>
      </c>
      <c r="P4" s="63" t="s">
        <v>123</v>
      </c>
      <c r="Q4" s="63" t="s">
        <v>123</v>
      </c>
      <c r="R4" s="63" t="s">
        <v>123</v>
      </c>
      <c r="S4" s="63" t="s">
        <v>123</v>
      </c>
      <c r="T4" s="63" t="s">
        <v>123</v>
      </c>
      <c r="U4" s="63" t="s">
        <v>123</v>
      </c>
      <c r="V4" s="63" t="s">
        <v>123</v>
      </c>
      <c r="W4" s="63" t="s">
        <v>123</v>
      </c>
      <c r="X4" s="63" t="s">
        <v>123</v>
      </c>
      <c r="Y4" s="63" t="s">
        <v>123</v>
      </c>
      <c r="Z4" s="63" t="s">
        <v>123</v>
      </c>
      <c r="AA4" s="63" t="s">
        <v>123</v>
      </c>
      <c r="AB4" s="63" t="s">
        <v>123</v>
      </c>
      <c r="AC4" s="63" t="s">
        <v>123</v>
      </c>
      <c r="AD4" s="63" t="s">
        <v>123</v>
      </c>
      <c r="AE4" s="63" t="s">
        <v>123</v>
      </c>
      <c r="AF4" s="63" t="s">
        <v>123</v>
      </c>
      <c r="AG4" s="63" t="s">
        <v>123</v>
      </c>
      <c r="AH4" s="63" t="s">
        <v>123</v>
      </c>
      <c r="AI4" s="63" t="s">
        <v>123</v>
      </c>
      <c r="AJ4" s="63" t="s">
        <v>123</v>
      </c>
      <c r="AK4" s="145">
        <v>1</v>
      </c>
      <c r="AL4" s="145">
        <v>1</v>
      </c>
      <c r="AM4" s="145">
        <v>1</v>
      </c>
      <c r="AN4" s="145">
        <v>1</v>
      </c>
      <c r="AO4" s="145">
        <v>1</v>
      </c>
      <c r="AP4" s="145">
        <v>1</v>
      </c>
      <c r="AQ4" s="143">
        <f>IFERROR(IF(Table2[[#This Row],[OT_NET_QTY_BBLS]]="N/A","N/A",(AO4-AM4)/AM4),"N/A")</f>
        <v>0</v>
      </c>
      <c r="AS4" s="144"/>
      <c r="AT4" s="131"/>
      <c r="AY4" s="132"/>
      <c r="AZ4" s="133"/>
      <c r="BA4" s="134"/>
      <c r="BB4" s="135"/>
      <c r="BC4" s="136"/>
      <c r="BG4" s="137"/>
      <c r="BH4" s="138"/>
      <c r="BI4" s="138"/>
      <c r="BR4" s="138"/>
      <c r="BS4" s="138"/>
      <c r="BU4" s="139"/>
      <c r="BW4" s="140"/>
      <c r="BX4" s="64"/>
      <c r="BY4" s="64"/>
      <c r="BZ4" s="64"/>
      <c r="CA4" s="141"/>
      <c r="CB4" s="141"/>
      <c r="CC4" s="142"/>
      <c r="CD4" s="142"/>
      <c r="CE4" s="142"/>
      <c r="CF4" s="143"/>
      <c r="CH4" s="144"/>
      <c r="CI4" s="131"/>
      <c r="CN4" s="132"/>
      <c r="CO4" s="133"/>
      <c r="CP4" s="134"/>
      <c r="CQ4" s="135"/>
      <c r="CR4" s="136"/>
      <c r="CV4" s="137"/>
      <c r="CW4" s="138"/>
      <c r="CX4" s="138"/>
      <c r="DG4" s="138"/>
      <c r="DH4" s="138"/>
      <c r="DJ4" s="139"/>
      <c r="DL4" s="140"/>
      <c r="DM4" s="64"/>
      <c r="DN4" s="64"/>
      <c r="DO4" s="64"/>
      <c r="DP4" s="141"/>
      <c r="DQ4" s="141"/>
      <c r="DR4" s="142"/>
      <c r="DS4" s="142"/>
      <c r="DT4" s="142"/>
      <c r="DU4" s="143"/>
      <c r="DW4" s="144"/>
      <c r="DX4" s="131"/>
      <c r="EC4" s="132"/>
      <c r="ED4" s="133"/>
      <c r="EE4" s="134"/>
      <c r="EF4" s="135"/>
      <c r="EG4" s="136"/>
      <c r="EK4" s="137"/>
      <c r="EL4" s="138"/>
      <c r="EM4" s="138"/>
      <c r="EV4" s="138"/>
      <c r="EW4" s="138"/>
      <c r="EY4" s="139"/>
      <c r="FA4" s="140"/>
      <c r="FB4" s="64"/>
      <c r="FC4" s="64"/>
      <c r="FD4" s="64"/>
      <c r="FE4" s="141"/>
      <c r="FF4" s="141"/>
      <c r="FG4" s="142"/>
      <c r="FH4" s="142"/>
      <c r="FI4" s="142"/>
      <c r="FJ4" s="143"/>
      <c r="FL4" s="144"/>
      <c r="FM4" s="131"/>
      <c r="FR4" s="132"/>
      <c r="FS4" s="133"/>
      <c r="FT4" s="134"/>
      <c r="FU4" s="135"/>
      <c r="FV4" s="136"/>
      <c r="FZ4" s="137"/>
      <c r="GA4" s="138"/>
      <c r="GB4" s="138"/>
      <c r="GK4" s="138"/>
      <c r="GL4" s="138"/>
      <c r="GN4" s="139"/>
      <c r="GP4" s="140"/>
      <c r="GQ4" s="64"/>
      <c r="GR4" s="64"/>
      <c r="GS4" s="64"/>
      <c r="GT4" s="141"/>
      <c r="GU4" s="141"/>
      <c r="GV4" s="142"/>
      <c r="GW4" s="142"/>
      <c r="GX4" s="142"/>
      <c r="GY4" s="143"/>
      <c r="HA4" s="144"/>
      <c r="HB4" s="131"/>
      <c r="HG4" s="132"/>
      <c r="HH4" s="133"/>
      <c r="HI4" s="134"/>
      <c r="HJ4" s="135"/>
      <c r="HK4" s="136"/>
      <c r="HO4" s="137"/>
      <c r="HP4" s="138"/>
      <c r="HQ4" s="138"/>
      <c r="HZ4" s="138"/>
      <c r="IA4" s="138"/>
      <c r="IC4" s="139"/>
      <c r="IE4" s="140"/>
      <c r="IF4" s="64"/>
      <c r="IG4" s="64"/>
      <c r="IH4" s="64"/>
      <c r="II4" s="141"/>
      <c r="IJ4" s="141"/>
      <c r="IK4" s="142"/>
      <c r="IL4" s="142"/>
      <c r="IM4" s="142"/>
      <c r="IN4" s="143"/>
      <c r="IP4" s="144"/>
      <c r="IQ4" s="131"/>
      <c r="IV4" s="132"/>
      <c r="IW4" s="133"/>
      <c r="IX4" s="134"/>
      <c r="IY4" s="135"/>
      <c r="IZ4" s="136"/>
      <c r="JD4" s="137"/>
      <c r="JE4" s="138"/>
      <c r="JF4" s="138"/>
      <c r="JO4" s="138"/>
      <c r="JP4" s="138"/>
      <c r="JR4" s="139"/>
      <c r="JT4" s="140"/>
      <c r="JU4" s="64"/>
      <c r="JV4" s="64"/>
      <c r="JW4" s="64"/>
      <c r="JX4" s="141"/>
      <c r="JY4" s="141"/>
      <c r="JZ4" s="142"/>
      <c r="KA4" s="142"/>
      <c r="KB4" s="142"/>
      <c r="KC4" s="143"/>
      <c r="KE4" s="144"/>
      <c r="KF4" s="131"/>
      <c r="KK4" s="132"/>
      <c r="KL4" s="133"/>
      <c r="KM4" s="134"/>
      <c r="KN4" s="135"/>
      <c r="KO4" s="136"/>
      <c r="KS4" s="137"/>
      <c r="KT4" s="138"/>
      <c r="KU4" s="138"/>
      <c r="LD4" s="138"/>
      <c r="LE4" s="138"/>
      <c r="LG4" s="139"/>
      <c r="LI4" s="140"/>
      <c r="LJ4" s="64"/>
      <c r="LK4" s="64"/>
      <c r="LL4" s="64"/>
      <c r="LM4" s="141"/>
      <c r="LN4" s="141"/>
      <c r="LO4" s="142"/>
      <c r="LP4" s="142"/>
      <c r="LQ4" s="142"/>
      <c r="LR4" s="143"/>
      <c r="LT4" s="144"/>
      <c r="LU4" s="131"/>
      <c r="LZ4" s="132"/>
      <c r="MA4" s="133"/>
      <c r="MB4" s="134"/>
      <c r="MC4" s="135"/>
      <c r="MD4" s="136"/>
      <c r="MH4" s="137"/>
      <c r="MI4" s="138"/>
      <c r="MJ4" s="138"/>
      <c r="MS4" s="138"/>
      <c r="MT4" s="138"/>
      <c r="MV4" s="139"/>
      <c r="MX4" s="140"/>
      <c r="MY4" s="64"/>
      <c r="MZ4" s="64"/>
      <c r="NA4" s="64"/>
      <c r="NB4" s="141"/>
      <c r="NC4" s="141"/>
      <c r="ND4" s="142"/>
      <c r="NE4" s="142"/>
      <c r="NF4" s="142"/>
      <c r="NG4" s="143"/>
      <c r="NI4" s="144"/>
      <c r="NJ4" s="131"/>
      <c r="NO4" s="132"/>
      <c r="NP4" s="133"/>
      <c r="NQ4" s="134"/>
      <c r="NR4" s="135"/>
      <c r="NS4" s="136"/>
      <c r="NW4" s="137"/>
      <c r="NX4" s="138"/>
      <c r="NY4" s="138"/>
      <c r="OH4" s="138"/>
      <c r="OI4" s="138"/>
      <c r="OK4" s="139"/>
      <c r="OM4" s="140"/>
      <c r="ON4" s="64"/>
      <c r="OO4" s="64"/>
      <c r="OP4" s="64"/>
      <c r="OQ4" s="141"/>
      <c r="OR4" s="141"/>
      <c r="OS4" s="142"/>
      <c r="OT4" s="142"/>
      <c r="OU4" s="142"/>
      <c r="OV4" s="143"/>
      <c r="OX4" s="144"/>
      <c r="OY4" s="131"/>
      <c r="PD4" s="132"/>
      <c r="PE4" s="133"/>
      <c r="PF4" s="134"/>
      <c r="PG4" s="135"/>
      <c r="PH4" s="136"/>
      <c r="PL4" s="137"/>
      <c r="PM4" s="138"/>
      <c r="PN4" s="138"/>
      <c r="PW4" s="138"/>
      <c r="PX4" s="138"/>
      <c r="PZ4" s="139"/>
      <c r="QB4" s="140"/>
      <c r="QC4" s="64"/>
      <c r="QD4" s="64"/>
      <c r="QE4" s="64"/>
      <c r="QF4" s="141"/>
      <c r="QG4" s="141"/>
      <c r="QH4" s="142"/>
      <c r="QI4" s="142"/>
      <c r="QJ4" s="142"/>
      <c r="QK4" s="143"/>
      <c r="QM4" s="144"/>
      <c r="QN4" s="131"/>
      <c r="QS4" s="132"/>
      <c r="QT4" s="133"/>
      <c r="QU4" s="134"/>
      <c r="QV4" s="135"/>
      <c r="QW4" s="136"/>
      <c r="RA4" s="137"/>
      <c r="RB4" s="138"/>
      <c r="RC4" s="138"/>
      <c r="RL4" s="138"/>
      <c r="RM4" s="138"/>
      <c r="RO4" s="139"/>
      <c r="RQ4" s="140"/>
      <c r="RR4" s="64"/>
      <c r="RS4" s="64"/>
      <c r="RT4" s="64"/>
      <c r="RU4" s="141"/>
      <c r="RV4" s="141"/>
      <c r="RW4" s="142"/>
      <c r="RX4" s="142"/>
      <c r="RY4" s="142"/>
      <c r="RZ4" s="143"/>
      <c r="SB4" s="144"/>
      <c r="SC4" s="131"/>
      <c r="SH4" s="132"/>
      <c r="SI4" s="133"/>
      <c r="SJ4" s="134"/>
      <c r="SK4" s="135"/>
      <c r="SL4" s="136"/>
      <c r="SP4" s="137"/>
      <c r="SQ4" s="138"/>
      <c r="SR4" s="138"/>
      <c r="TA4" s="138"/>
      <c r="TB4" s="138"/>
      <c r="TD4" s="139"/>
      <c r="TF4" s="140"/>
      <c r="TG4" s="64"/>
      <c r="TH4" s="64"/>
      <c r="TI4" s="64"/>
      <c r="TJ4" s="141"/>
      <c r="TK4" s="141"/>
      <c r="TL4" s="142"/>
      <c r="TM4" s="142"/>
      <c r="TN4" s="142"/>
      <c r="TO4" s="143"/>
      <c r="TQ4" s="144"/>
      <c r="TR4" s="131"/>
      <c r="TW4" s="132"/>
      <c r="TX4" s="133"/>
      <c r="TY4" s="134"/>
      <c r="TZ4" s="135"/>
      <c r="UA4" s="136"/>
      <c r="UE4" s="137"/>
      <c r="UF4" s="138"/>
      <c r="UG4" s="138"/>
      <c r="UP4" s="138"/>
      <c r="UQ4" s="138"/>
      <c r="US4" s="139"/>
      <c r="UU4" s="140"/>
      <c r="UV4" s="64"/>
      <c r="UW4" s="64"/>
      <c r="UX4" s="64"/>
      <c r="UY4" s="141"/>
      <c r="UZ4" s="141"/>
      <c r="VA4" s="142"/>
      <c r="VB4" s="142"/>
      <c r="VC4" s="142"/>
      <c r="VD4" s="143"/>
      <c r="VF4" s="144"/>
      <c r="VG4" s="131"/>
      <c r="VL4" s="132"/>
      <c r="VM4" s="133"/>
      <c r="VN4" s="134"/>
      <c r="VO4" s="135"/>
      <c r="VP4" s="136"/>
      <c r="VT4" s="137"/>
      <c r="VU4" s="138"/>
      <c r="VV4" s="138"/>
      <c r="WE4" s="138"/>
      <c r="WF4" s="138"/>
      <c r="WH4" s="139"/>
      <c r="WJ4" s="140"/>
      <c r="WK4" s="64"/>
      <c r="WL4" s="64"/>
      <c r="WM4" s="64"/>
      <c r="WN4" s="141"/>
      <c r="WO4" s="141"/>
      <c r="WP4" s="142"/>
      <c r="WQ4" s="142"/>
      <c r="WR4" s="142"/>
      <c r="WS4" s="143"/>
      <c r="WU4" s="144"/>
      <c r="WV4" s="131"/>
      <c r="XA4" s="132"/>
      <c r="XB4" s="133"/>
      <c r="XC4" s="134"/>
      <c r="XD4" s="135"/>
      <c r="XE4" s="136"/>
      <c r="XI4" s="137"/>
      <c r="XJ4" s="138"/>
      <c r="XK4" s="138"/>
      <c r="XT4" s="138"/>
      <c r="XU4" s="138"/>
      <c r="XW4" s="139"/>
      <c r="XY4" s="140"/>
      <c r="XZ4" s="64"/>
      <c r="YA4" s="64"/>
      <c r="YB4" s="64"/>
      <c r="YC4" s="141"/>
      <c r="YD4" s="141"/>
      <c r="YE4" s="142"/>
      <c r="YF4" s="142"/>
      <c r="YG4" s="142"/>
      <c r="YH4" s="143"/>
      <c r="YJ4" s="144"/>
      <c r="YK4" s="131"/>
      <c r="YP4" s="132"/>
      <c r="YQ4" s="133"/>
      <c r="YR4" s="134"/>
      <c r="YS4" s="135"/>
      <c r="YT4" s="136"/>
      <c r="YX4" s="137"/>
      <c r="YY4" s="138"/>
      <c r="YZ4" s="138"/>
      <c r="ZI4" s="138"/>
      <c r="ZJ4" s="138"/>
      <c r="ZL4" s="139"/>
      <c r="ZN4" s="140"/>
      <c r="ZO4" s="64"/>
      <c r="ZP4" s="64"/>
      <c r="ZQ4" s="64"/>
      <c r="ZR4" s="141"/>
      <c r="ZS4" s="141"/>
      <c r="ZT4" s="142"/>
      <c r="ZU4" s="142"/>
      <c r="ZV4" s="142"/>
      <c r="ZW4" s="143"/>
      <c r="ZY4" s="144"/>
      <c r="ZZ4" s="131"/>
      <c r="AAE4" s="132"/>
      <c r="AAF4" s="133"/>
      <c r="AAG4" s="134"/>
      <c r="AAH4" s="135"/>
      <c r="AAI4" s="136"/>
      <c r="AAM4" s="137"/>
      <c r="AAN4" s="138"/>
      <c r="AAO4" s="138"/>
      <c r="AAX4" s="138"/>
      <c r="AAY4" s="138"/>
      <c r="ABA4" s="139"/>
      <c r="ABC4" s="140"/>
      <c r="ABD4" s="64"/>
      <c r="ABE4" s="64"/>
      <c r="ABF4" s="64"/>
      <c r="ABG4" s="141"/>
      <c r="ABH4" s="141"/>
      <c r="ABI4" s="142"/>
      <c r="ABJ4" s="142"/>
      <c r="ABK4" s="142"/>
      <c r="ABL4" s="143"/>
      <c r="ABN4" s="144"/>
      <c r="ABO4" s="131"/>
      <c r="ABT4" s="132"/>
      <c r="ABU4" s="133"/>
      <c r="ABV4" s="134"/>
      <c r="ABW4" s="135"/>
      <c r="ABX4" s="136"/>
      <c r="ACB4" s="137"/>
      <c r="ACC4" s="138"/>
      <c r="ACD4" s="138"/>
      <c r="ACM4" s="138"/>
      <c r="ACN4" s="138"/>
      <c r="ACP4" s="139"/>
      <c r="ACR4" s="140"/>
      <c r="ACS4" s="64"/>
      <c r="ACT4" s="64"/>
      <c r="ACU4" s="64"/>
      <c r="ACV4" s="141"/>
      <c r="ACW4" s="141"/>
      <c r="ACX4" s="142"/>
      <c r="ACY4" s="142"/>
      <c r="ACZ4" s="142"/>
      <c r="ADA4" s="143"/>
      <c r="ADC4" s="144"/>
      <c r="ADD4" s="131"/>
      <c r="ADI4" s="132"/>
      <c r="ADJ4" s="133"/>
      <c r="ADK4" s="134"/>
      <c r="ADL4" s="135"/>
      <c r="ADM4" s="136"/>
      <c r="ADQ4" s="137"/>
      <c r="ADR4" s="138"/>
      <c r="ADS4" s="138"/>
      <c r="AEB4" s="138"/>
      <c r="AEC4" s="138"/>
      <c r="AEE4" s="139"/>
      <c r="AEG4" s="140"/>
      <c r="AEH4" s="64"/>
      <c r="AEI4" s="64"/>
      <c r="AEJ4" s="64"/>
      <c r="AEK4" s="141"/>
      <c r="AEL4" s="141"/>
      <c r="AEM4" s="142"/>
      <c r="AEN4" s="142"/>
      <c r="AEO4" s="142"/>
      <c r="AEP4" s="143"/>
      <c r="AER4" s="144"/>
      <c r="AES4" s="131"/>
      <c r="AEX4" s="132"/>
      <c r="AEY4" s="133"/>
      <c r="AEZ4" s="134"/>
      <c r="AFA4" s="135"/>
      <c r="AFB4" s="136"/>
      <c r="AFF4" s="137"/>
      <c r="AFG4" s="138"/>
      <c r="AFH4" s="138"/>
      <c r="AFQ4" s="138"/>
      <c r="AFR4" s="138"/>
      <c r="AFT4" s="139"/>
      <c r="AFV4" s="140"/>
      <c r="AFW4" s="64"/>
      <c r="AFX4" s="64"/>
      <c r="AFY4" s="64"/>
      <c r="AFZ4" s="141"/>
      <c r="AGA4" s="141"/>
      <c r="AGB4" s="142"/>
      <c r="AGC4" s="142"/>
      <c r="AGD4" s="142"/>
      <c r="AGE4" s="143"/>
      <c r="AGG4" s="144"/>
      <c r="AGH4" s="131"/>
      <c r="AGM4" s="132"/>
      <c r="AGN4" s="133"/>
      <c r="AGO4" s="134"/>
      <c r="AGP4" s="135"/>
      <c r="AGQ4" s="136"/>
      <c r="AGU4" s="137"/>
      <c r="AGV4" s="138"/>
      <c r="AGW4" s="138"/>
      <c r="AHF4" s="138"/>
      <c r="AHG4" s="138"/>
      <c r="AHI4" s="139"/>
      <c r="AHK4" s="140"/>
      <c r="AHL4" s="64"/>
      <c r="AHM4" s="64"/>
      <c r="AHN4" s="64"/>
      <c r="AHO4" s="141"/>
      <c r="AHP4" s="141"/>
      <c r="AHQ4" s="142"/>
      <c r="AHR4" s="142"/>
      <c r="AHS4" s="142"/>
      <c r="AHT4" s="143"/>
      <c r="AHV4" s="144"/>
      <c r="AHW4" s="131"/>
      <c r="AIB4" s="132"/>
      <c r="AIC4" s="133"/>
      <c r="AID4" s="134"/>
      <c r="AIE4" s="135"/>
      <c r="AIF4" s="136"/>
      <c r="AIJ4" s="137"/>
      <c r="AIK4" s="138"/>
      <c r="AIL4" s="138"/>
      <c r="AIU4" s="138"/>
      <c r="AIV4" s="138"/>
      <c r="AIX4" s="139"/>
      <c r="AIZ4" s="140"/>
      <c r="AJA4" s="64"/>
      <c r="AJB4" s="64"/>
      <c r="AJC4" s="64"/>
      <c r="AJD4" s="141"/>
      <c r="AJE4" s="141"/>
      <c r="AJF4" s="142"/>
      <c r="AJG4" s="142"/>
      <c r="AJH4" s="142"/>
      <c r="AJI4" s="143"/>
      <c r="AJK4" s="144"/>
      <c r="AJL4" s="131"/>
      <c r="AJQ4" s="132"/>
      <c r="AJR4" s="133"/>
      <c r="AJS4" s="134"/>
      <c r="AJT4" s="135"/>
      <c r="AJU4" s="136"/>
      <c r="AJY4" s="137"/>
      <c r="AJZ4" s="138"/>
      <c r="AKA4" s="138"/>
      <c r="AKJ4" s="138"/>
      <c r="AKK4" s="138"/>
      <c r="AKM4" s="139"/>
      <c r="AKO4" s="140"/>
      <c r="AKP4" s="64"/>
      <c r="AKQ4" s="64"/>
      <c r="AKR4" s="64"/>
      <c r="AKS4" s="141"/>
      <c r="AKT4" s="141"/>
      <c r="AKU4" s="142"/>
      <c r="AKV4" s="142"/>
      <c r="AKW4" s="142"/>
      <c r="AKX4" s="143"/>
      <c r="AKZ4" s="144"/>
      <c r="ALA4" s="131"/>
      <c r="ALF4" s="132"/>
      <c r="ALG4" s="133"/>
      <c r="ALH4" s="134"/>
      <c r="ALI4" s="135"/>
      <c r="ALJ4" s="136"/>
      <c r="ALN4" s="137"/>
      <c r="ALO4" s="138"/>
      <c r="ALP4" s="138"/>
      <c r="ALY4" s="138"/>
      <c r="ALZ4" s="138"/>
      <c r="AMB4" s="139"/>
      <c r="AMD4" s="140"/>
      <c r="AME4" s="64"/>
      <c r="AMF4" s="64"/>
      <c r="AMG4" s="64"/>
      <c r="AMH4" s="141"/>
      <c r="AMI4" s="141"/>
      <c r="AMJ4" s="142"/>
      <c r="AMK4" s="142"/>
      <c r="AML4" s="142"/>
      <c r="AMM4" s="143"/>
      <c r="AMO4" s="144"/>
      <c r="AMP4" s="131"/>
      <c r="AMU4" s="132"/>
      <c r="AMV4" s="133"/>
      <c r="AMW4" s="134"/>
      <c r="AMX4" s="135"/>
      <c r="AMY4" s="136"/>
      <c r="ANC4" s="137"/>
      <c r="AND4" s="138"/>
      <c r="ANE4" s="138"/>
      <c r="ANN4" s="138"/>
      <c r="ANO4" s="138"/>
      <c r="ANQ4" s="139"/>
      <c r="ANS4" s="140"/>
      <c r="ANT4" s="64"/>
      <c r="ANU4" s="64"/>
      <c r="ANV4" s="64"/>
      <c r="ANW4" s="141"/>
      <c r="ANX4" s="141"/>
      <c r="ANY4" s="142"/>
      <c r="ANZ4" s="142"/>
      <c r="AOA4" s="142"/>
      <c r="AOB4" s="143"/>
      <c r="AOD4" s="144"/>
      <c r="AOE4" s="131"/>
      <c r="AOJ4" s="132"/>
      <c r="AOK4" s="133"/>
      <c r="AOL4" s="134"/>
      <c r="AOM4" s="135"/>
      <c r="AON4" s="136"/>
      <c r="AOR4" s="137"/>
      <c r="AOS4" s="138"/>
      <c r="AOT4" s="138"/>
      <c r="APC4" s="138"/>
      <c r="APD4" s="138"/>
      <c r="APF4" s="139"/>
      <c r="APH4" s="140"/>
      <c r="API4" s="64"/>
      <c r="APJ4" s="64"/>
      <c r="APK4" s="64"/>
      <c r="APL4" s="141"/>
      <c r="APM4" s="141"/>
      <c r="APN4" s="142"/>
      <c r="APO4" s="142"/>
      <c r="APP4" s="142"/>
      <c r="APQ4" s="143"/>
      <c r="APS4" s="144"/>
      <c r="APT4" s="131"/>
      <c r="APY4" s="132"/>
      <c r="APZ4" s="133"/>
      <c r="AQA4" s="134"/>
      <c r="AQB4" s="135"/>
      <c r="AQC4" s="136"/>
      <c r="AQG4" s="137"/>
      <c r="AQH4" s="138"/>
      <c r="AQI4" s="138"/>
      <c r="AQR4" s="138"/>
      <c r="AQS4" s="138"/>
      <c r="AQU4" s="139"/>
      <c r="AQW4" s="140"/>
      <c r="AQX4" s="64"/>
      <c r="AQY4" s="64"/>
      <c r="AQZ4" s="64"/>
      <c r="ARA4" s="141"/>
      <c r="ARB4" s="141"/>
      <c r="ARC4" s="142"/>
      <c r="ARD4" s="142"/>
      <c r="ARE4" s="142"/>
      <c r="ARF4" s="143"/>
      <c r="ARH4" s="144"/>
      <c r="ARI4" s="131"/>
      <c r="ARN4" s="132"/>
      <c r="ARO4" s="133"/>
      <c r="ARP4" s="134"/>
      <c r="ARQ4" s="135"/>
      <c r="ARR4" s="136"/>
      <c r="ARV4" s="137"/>
      <c r="ARW4" s="138"/>
      <c r="ARX4" s="138"/>
      <c r="ASG4" s="138"/>
      <c r="ASH4" s="138"/>
      <c r="ASJ4" s="139"/>
      <c r="ASL4" s="140"/>
      <c r="ASM4" s="64"/>
      <c r="ASN4" s="64"/>
      <c r="ASO4" s="64"/>
      <c r="ASP4" s="141"/>
      <c r="ASQ4" s="141"/>
      <c r="ASR4" s="142"/>
      <c r="ASS4" s="142"/>
      <c r="AST4" s="142"/>
      <c r="ASU4" s="143"/>
      <c r="ASW4" s="144"/>
      <c r="ASX4" s="131"/>
      <c r="ATC4" s="132"/>
      <c r="ATD4" s="133"/>
      <c r="ATE4" s="134"/>
      <c r="ATF4" s="135"/>
      <c r="ATG4" s="136"/>
      <c r="ATK4" s="137"/>
      <c r="ATL4" s="138"/>
      <c r="ATM4" s="138"/>
      <c r="ATV4" s="138"/>
      <c r="ATW4" s="138"/>
      <c r="ATY4" s="139"/>
      <c r="AUA4" s="140"/>
      <c r="AUB4" s="64"/>
      <c r="AUC4" s="64"/>
      <c r="AUD4" s="64"/>
      <c r="AUE4" s="141"/>
      <c r="AUF4" s="141"/>
      <c r="AUG4" s="142"/>
      <c r="AUH4" s="142"/>
      <c r="AUI4" s="142"/>
      <c r="AUJ4" s="143"/>
      <c r="AUL4" s="144"/>
      <c r="AUM4" s="131"/>
      <c r="AUR4" s="132"/>
      <c r="AUS4" s="133"/>
      <c r="AUT4" s="134"/>
      <c r="AUU4" s="135"/>
      <c r="AUV4" s="136"/>
      <c r="AUZ4" s="137"/>
      <c r="AVA4" s="138"/>
      <c r="AVB4" s="138"/>
      <c r="AVK4" s="138"/>
      <c r="AVL4" s="138"/>
      <c r="AVN4" s="139"/>
      <c r="AVP4" s="140"/>
      <c r="AVQ4" s="64"/>
      <c r="AVR4" s="64"/>
      <c r="AVS4" s="64"/>
      <c r="AVT4" s="141"/>
      <c r="AVU4" s="141"/>
      <c r="AVV4" s="142"/>
      <c r="AVW4" s="142"/>
      <c r="AVX4" s="142"/>
      <c r="AVY4" s="143"/>
      <c r="AWA4" s="144"/>
      <c r="AWB4" s="131"/>
      <c r="AWG4" s="132"/>
      <c r="AWH4" s="133"/>
      <c r="AWI4" s="134"/>
      <c r="AWJ4" s="135"/>
      <c r="AWK4" s="136"/>
      <c r="AWO4" s="137"/>
      <c r="AWP4" s="138"/>
      <c r="AWQ4" s="138"/>
      <c r="AWZ4" s="138"/>
      <c r="AXA4" s="138"/>
      <c r="AXC4" s="139"/>
      <c r="AXE4" s="140"/>
      <c r="AXF4" s="64"/>
      <c r="AXG4" s="64"/>
      <c r="AXH4" s="64"/>
      <c r="AXI4" s="141"/>
      <c r="AXJ4" s="141"/>
      <c r="AXK4" s="142"/>
      <c r="AXL4" s="142"/>
      <c r="AXM4" s="142"/>
      <c r="AXN4" s="143"/>
      <c r="AXP4" s="144"/>
      <c r="AXQ4" s="131"/>
      <c r="AXV4" s="132"/>
      <c r="AXW4" s="133"/>
      <c r="AXX4" s="134"/>
      <c r="AXY4" s="135"/>
      <c r="AXZ4" s="136"/>
      <c r="AYD4" s="137"/>
      <c r="AYE4" s="138"/>
      <c r="AYF4" s="138"/>
      <c r="AYO4" s="138"/>
      <c r="AYP4" s="138"/>
      <c r="AYR4" s="139"/>
      <c r="AYT4" s="140"/>
      <c r="AYU4" s="64"/>
      <c r="AYV4" s="64"/>
      <c r="AYW4" s="64"/>
      <c r="AYX4" s="141"/>
      <c r="AYY4" s="141"/>
      <c r="AYZ4" s="142"/>
      <c r="AZA4" s="142"/>
      <c r="AZB4" s="142"/>
      <c r="AZC4" s="143"/>
      <c r="AZE4" s="144"/>
      <c r="AZF4" s="131"/>
      <c r="AZK4" s="132"/>
      <c r="AZL4" s="133"/>
      <c r="AZM4" s="134"/>
      <c r="AZN4" s="135"/>
      <c r="AZO4" s="136"/>
      <c r="AZS4" s="137"/>
      <c r="AZT4" s="138"/>
      <c r="AZU4" s="138"/>
      <c r="BAD4" s="138"/>
      <c r="BAE4" s="138"/>
      <c r="BAG4" s="139"/>
      <c r="BAI4" s="140"/>
      <c r="BAJ4" s="64"/>
      <c r="BAK4" s="64"/>
      <c r="BAL4" s="64"/>
      <c r="BAM4" s="141"/>
      <c r="BAN4" s="141"/>
      <c r="BAO4" s="142"/>
      <c r="BAP4" s="142"/>
      <c r="BAQ4" s="142"/>
      <c r="BAR4" s="143"/>
      <c r="BAT4" s="144"/>
      <c r="BAU4" s="131"/>
      <c r="BAZ4" s="132"/>
      <c r="BBA4" s="133"/>
      <c r="BBB4" s="134"/>
      <c r="BBC4" s="135"/>
      <c r="BBD4" s="136"/>
      <c r="BBH4" s="137"/>
      <c r="BBI4" s="138"/>
      <c r="BBJ4" s="138"/>
      <c r="BBS4" s="138"/>
      <c r="BBT4" s="138"/>
      <c r="BBV4" s="139"/>
      <c r="BBX4" s="140"/>
      <c r="BBY4" s="64"/>
      <c r="BBZ4" s="64"/>
      <c r="BCA4" s="64"/>
      <c r="BCB4" s="141"/>
      <c r="BCC4" s="141"/>
      <c r="BCD4" s="142"/>
      <c r="BCE4" s="142"/>
      <c r="BCF4" s="142"/>
      <c r="BCG4" s="143"/>
      <c r="BCI4" s="144"/>
      <c r="BCJ4" s="131"/>
      <c r="BCO4" s="132"/>
      <c r="BCP4" s="133"/>
      <c r="BCQ4" s="134"/>
      <c r="BCR4" s="135"/>
      <c r="BCS4" s="136"/>
      <c r="BCW4" s="137"/>
      <c r="BCX4" s="138"/>
      <c r="BCY4" s="138"/>
      <c r="BDH4" s="138"/>
      <c r="BDI4" s="138"/>
      <c r="BDK4" s="139"/>
      <c r="BDM4" s="140"/>
      <c r="BDN4" s="64"/>
      <c r="BDO4" s="64"/>
      <c r="BDP4" s="64"/>
      <c r="BDQ4" s="141"/>
      <c r="BDR4" s="141"/>
      <c r="BDS4" s="142"/>
      <c r="BDT4" s="142"/>
      <c r="BDU4" s="142"/>
      <c r="BDV4" s="143"/>
      <c r="BDX4" s="144"/>
      <c r="BDY4" s="131"/>
      <c r="BED4" s="132"/>
      <c r="BEE4" s="133"/>
      <c r="BEF4" s="134"/>
      <c r="BEG4" s="135"/>
      <c r="BEH4" s="136"/>
      <c r="BEL4" s="137"/>
      <c r="BEM4" s="138"/>
      <c r="BEN4" s="138"/>
      <c r="BEW4" s="138"/>
      <c r="BEX4" s="138"/>
      <c r="BEZ4" s="139"/>
      <c r="BFB4" s="140"/>
      <c r="BFC4" s="64"/>
      <c r="BFD4" s="64"/>
      <c r="BFE4" s="64"/>
      <c r="BFF4" s="141"/>
      <c r="BFG4" s="141"/>
      <c r="BFH4" s="142"/>
      <c r="BFI4" s="142"/>
      <c r="BFJ4" s="142"/>
      <c r="BFK4" s="143"/>
      <c r="BFM4" s="144"/>
      <c r="BFN4" s="131"/>
      <c r="BFS4" s="132"/>
      <c r="BFT4" s="133"/>
      <c r="BFU4" s="134"/>
      <c r="BFV4" s="135"/>
      <c r="BFW4" s="136"/>
      <c r="BGA4" s="137"/>
      <c r="BGB4" s="138"/>
      <c r="BGC4" s="138"/>
      <c r="BGL4" s="138"/>
      <c r="BGM4" s="138"/>
      <c r="BGO4" s="139"/>
      <c r="BGQ4" s="140"/>
      <c r="BGR4" s="64"/>
      <c r="BGS4" s="64"/>
      <c r="BGT4" s="64"/>
      <c r="BGU4" s="141"/>
      <c r="BGV4" s="141"/>
      <c r="BGW4" s="142"/>
      <c r="BGX4" s="142"/>
      <c r="BGY4" s="142"/>
      <c r="BGZ4" s="143"/>
      <c r="BHB4" s="144"/>
      <c r="BHC4" s="131"/>
      <c r="BHH4" s="132"/>
      <c r="BHI4" s="133"/>
      <c r="BHJ4" s="134"/>
      <c r="BHK4" s="135"/>
      <c r="BHL4" s="136"/>
      <c r="BHP4" s="137"/>
      <c r="BHQ4" s="138"/>
      <c r="BHR4" s="138"/>
      <c r="BIA4" s="138"/>
      <c r="BIB4" s="138"/>
      <c r="BID4" s="139"/>
      <c r="BIF4" s="140"/>
      <c r="BIG4" s="64"/>
      <c r="BIH4" s="64"/>
      <c r="BII4" s="64"/>
      <c r="BIJ4" s="141"/>
      <c r="BIK4" s="141"/>
      <c r="BIL4" s="142"/>
      <c r="BIM4" s="142"/>
      <c r="BIN4" s="142"/>
      <c r="BIO4" s="143"/>
      <c r="BIQ4" s="144"/>
      <c r="BIR4" s="131"/>
      <c r="BIW4" s="132"/>
      <c r="BIX4" s="133"/>
      <c r="BIY4" s="134"/>
      <c r="BIZ4" s="135"/>
      <c r="BJA4" s="136"/>
      <c r="BJE4" s="137"/>
      <c r="BJF4" s="138"/>
      <c r="BJG4" s="138"/>
      <c r="BJP4" s="138"/>
      <c r="BJQ4" s="138"/>
      <c r="BJS4" s="139"/>
      <c r="BJU4" s="140"/>
      <c r="BJV4" s="64"/>
      <c r="BJW4" s="64"/>
      <c r="BJX4" s="64"/>
      <c r="BJY4" s="141"/>
      <c r="BJZ4" s="141"/>
      <c r="BKA4" s="142"/>
      <c r="BKB4" s="142"/>
      <c r="BKC4" s="142"/>
      <c r="BKD4" s="143"/>
      <c r="BKF4" s="144"/>
      <c r="BKG4" s="131"/>
      <c r="BKL4" s="132"/>
      <c r="BKM4" s="133"/>
      <c r="BKN4" s="134"/>
      <c r="BKO4" s="135"/>
      <c r="BKP4" s="136"/>
      <c r="BKT4" s="137"/>
      <c r="BKU4" s="138"/>
      <c r="BKV4" s="138"/>
      <c r="BLE4" s="138"/>
      <c r="BLF4" s="138"/>
      <c r="BLH4" s="139"/>
      <c r="BLJ4" s="140"/>
      <c r="BLK4" s="64"/>
      <c r="BLL4" s="64"/>
      <c r="BLM4" s="64"/>
      <c r="BLN4" s="141"/>
      <c r="BLO4" s="141"/>
      <c r="BLP4" s="142"/>
      <c r="BLQ4" s="142"/>
      <c r="BLR4" s="142"/>
      <c r="BLS4" s="143"/>
      <c r="BLU4" s="144"/>
      <c r="BLV4" s="131"/>
      <c r="BMA4" s="132"/>
      <c r="BMB4" s="133"/>
      <c r="BMC4" s="134"/>
      <c r="BMD4" s="135"/>
      <c r="BME4" s="136"/>
      <c r="BMI4" s="137"/>
      <c r="BMJ4" s="138"/>
      <c r="BMK4" s="138"/>
      <c r="BMT4" s="138"/>
      <c r="BMU4" s="138"/>
      <c r="BMW4" s="139"/>
      <c r="BMY4" s="140"/>
      <c r="BMZ4" s="64"/>
      <c r="BNA4" s="64"/>
      <c r="BNB4" s="64"/>
      <c r="BNC4" s="141"/>
      <c r="BND4" s="141"/>
      <c r="BNE4" s="142"/>
      <c r="BNF4" s="142"/>
      <c r="BNG4" s="142"/>
      <c r="BNH4" s="143"/>
      <c r="BNJ4" s="144"/>
      <c r="BNK4" s="131"/>
      <c r="BNP4" s="132"/>
      <c r="BNQ4" s="133"/>
      <c r="BNR4" s="134"/>
      <c r="BNS4" s="135"/>
      <c r="BNT4" s="136"/>
      <c r="BNX4" s="137"/>
      <c r="BNY4" s="138"/>
      <c r="BNZ4" s="138"/>
      <c r="BOI4" s="138"/>
      <c r="BOJ4" s="138"/>
      <c r="BOL4" s="139"/>
      <c r="BON4" s="140"/>
      <c r="BOO4" s="64"/>
      <c r="BOP4" s="64"/>
      <c r="BOQ4" s="64"/>
      <c r="BOR4" s="141"/>
      <c r="BOS4" s="141"/>
      <c r="BOT4" s="142"/>
      <c r="BOU4" s="142"/>
      <c r="BOV4" s="142"/>
      <c r="BOW4" s="143"/>
      <c r="BOY4" s="144"/>
      <c r="BOZ4" s="131"/>
      <c r="BPE4" s="132"/>
      <c r="BPF4" s="133"/>
      <c r="BPG4" s="134"/>
      <c r="BPH4" s="135"/>
      <c r="BPI4" s="136"/>
      <c r="BPM4" s="137"/>
      <c r="BPN4" s="138"/>
      <c r="BPO4" s="138"/>
      <c r="BPX4" s="138"/>
      <c r="BPY4" s="138"/>
      <c r="BQA4" s="139"/>
      <c r="BQC4" s="140"/>
      <c r="BQD4" s="64"/>
      <c r="BQE4" s="64"/>
      <c r="BQF4" s="64"/>
      <c r="BQG4" s="141"/>
      <c r="BQH4" s="141"/>
      <c r="BQI4" s="142"/>
      <c r="BQJ4" s="142"/>
      <c r="BQK4" s="142"/>
      <c r="BQL4" s="143"/>
      <c r="BQN4" s="144"/>
      <c r="BQO4" s="131"/>
      <c r="BQT4" s="132"/>
      <c r="BQU4" s="133"/>
      <c r="BQV4" s="134"/>
      <c r="BQW4" s="135"/>
      <c r="BQX4" s="136"/>
      <c r="BRB4" s="137"/>
      <c r="BRC4" s="138"/>
      <c r="BRD4" s="138"/>
      <c r="BRM4" s="138"/>
      <c r="BRN4" s="138"/>
      <c r="BRP4" s="139"/>
      <c r="BRR4" s="140"/>
      <c r="BRS4" s="64"/>
      <c r="BRT4" s="64"/>
      <c r="BRU4" s="64"/>
      <c r="BRV4" s="141"/>
      <c r="BRW4" s="141"/>
      <c r="BRX4" s="142"/>
      <c r="BRY4" s="142"/>
      <c r="BRZ4" s="142"/>
      <c r="BSA4" s="143"/>
      <c r="BSC4" s="144"/>
      <c r="BSD4" s="131"/>
      <c r="BSI4" s="132"/>
      <c r="BSJ4" s="133"/>
      <c r="BSK4" s="134"/>
      <c r="BSL4" s="135"/>
      <c r="BSM4" s="136"/>
      <c r="BSQ4" s="137"/>
      <c r="BSR4" s="138"/>
      <c r="BSS4" s="138"/>
      <c r="BTB4" s="138"/>
      <c r="BTC4" s="138"/>
      <c r="BTE4" s="139"/>
      <c r="BTG4" s="140"/>
      <c r="BTH4" s="64"/>
      <c r="BTI4" s="64"/>
      <c r="BTJ4" s="64"/>
      <c r="BTK4" s="141"/>
      <c r="BTL4" s="141"/>
      <c r="BTM4" s="142"/>
      <c r="BTN4" s="142"/>
      <c r="BTO4" s="142"/>
      <c r="BTP4" s="143"/>
      <c r="BTR4" s="144"/>
      <c r="BTS4" s="131"/>
      <c r="BTX4" s="132"/>
      <c r="BTY4" s="133"/>
      <c r="BTZ4" s="134"/>
      <c r="BUA4" s="135"/>
      <c r="BUB4" s="136"/>
      <c r="BUF4" s="137"/>
      <c r="BUG4" s="138"/>
      <c r="BUH4" s="138"/>
      <c r="BUQ4" s="138"/>
      <c r="BUR4" s="138"/>
      <c r="BUT4" s="139"/>
      <c r="BUV4" s="140"/>
      <c r="BUW4" s="64"/>
      <c r="BUX4" s="64"/>
      <c r="BUY4" s="64"/>
      <c r="BUZ4" s="141"/>
      <c r="BVA4" s="141"/>
      <c r="BVB4" s="142"/>
      <c r="BVC4" s="142"/>
      <c r="BVD4" s="142"/>
      <c r="BVE4" s="143"/>
      <c r="BVG4" s="144"/>
      <c r="BVH4" s="131"/>
      <c r="BVM4" s="132"/>
      <c r="BVN4" s="133"/>
      <c r="BVO4" s="134"/>
      <c r="BVP4" s="135"/>
      <c r="BVQ4" s="136"/>
      <c r="BVU4" s="137"/>
      <c r="BVV4" s="138"/>
      <c r="BVW4" s="138"/>
      <c r="BWF4" s="138"/>
      <c r="BWG4" s="138"/>
      <c r="BWI4" s="139"/>
      <c r="BWK4" s="140"/>
      <c r="BWL4" s="64"/>
      <c r="BWM4" s="64"/>
      <c r="BWN4" s="64"/>
      <c r="BWO4" s="141"/>
      <c r="BWP4" s="141"/>
      <c r="BWQ4" s="142"/>
      <c r="BWR4" s="142"/>
      <c r="BWS4" s="142"/>
      <c r="BWT4" s="143"/>
      <c r="BWV4" s="144"/>
      <c r="BWW4" s="131"/>
      <c r="BXB4" s="132"/>
      <c r="BXC4" s="133"/>
      <c r="BXD4" s="134"/>
      <c r="BXE4" s="135"/>
      <c r="BXF4" s="136"/>
      <c r="BXJ4" s="137"/>
      <c r="BXK4" s="138"/>
      <c r="BXL4" s="138"/>
      <c r="BXU4" s="138"/>
      <c r="BXV4" s="138"/>
      <c r="BXX4" s="139"/>
      <c r="BXZ4" s="140"/>
      <c r="BYA4" s="64"/>
      <c r="BYB4" s="64"/>
      <c r="BYC4" s="64"/>
      <c r="BYD4" s="141"/>
      <c r="BYE4" s="141"/>
      <c r="BYF4" s="142"/>
      <c r="BYG4" s="142"/>
      <c r="BYH4" s="142"/>
      <c r="BYI4" s="143"/>
      <c r="BYK4" s="144"/>
      <c r="BYL4" s="131"/>
      <c r="BYQ4" s="132"/>
      <c r="BYR4" s="133"/>
      <c r="BYS4" s="134"/>
      <c r="BYT4" s="135"/>
      <c r="BYU4" s="136"/>
      <c r="BYY4" s="137"/>
      <c r="BYZ4" s="138"/>
      <c r="BZA4" s="138"/>
      <c r="BZJ4" s="138"/>
      <c r="BZK4" s="138"/>
      <c r="BZM4" s="139"/>
      <c r="BZO4" s="140"/>
      <c r="BZP4" s="64"/>
      <c r="BZQ4" s="64"/>
      <c r="BZR4" s="64"/>
      <c r="BZS4" s="141"/>
      <c r="BZT4" s="141"/>
      <c r="BZU4" s="142"/>
      <c r="BZV4" s="142"/>
      <c r="BZW4" s="142"/>
      <c r="BZX4" s="143"/>
      <c r="BZZ4" s="144"/>
      <c r="CAA4" s="131"/>
      <c r="CAF4" s="132"/>
      <c r="CAG4" s="133"/>
      <c r="CAH4" s="134"/>
      <c r="CAI4" s="135"/>
      <c r="CAJ4" s="136"/>
      <c r="CAN4" s="137"/>
      <c r="CAO4" s="138"/>
      <c r="CAP4" s="138"/>
      <c r="CAY4" s="138"/>
      <c r="CAZ4" s="138"/>
      <c r="CBB4" s="139"/>
      <c r="CBD4" s="140"/>
      <c r="CBE4" s="64"/>
      <c r="CBF4" s="64"/>
      <c r="CBG4" s="64"/>
      <c r="CBH4" s="141"/>
      <c r="CBI4" s="141"/>
      <c r="CBJ4" s="142"/>
      <c r="CBK4" s="142"/>
      <c r="CBL4" s="142"/>
      <c r="CBM4" s="143"/>
      <c r="CBO4" s="144"/>
      <c r="CBP4" s="131"/>
      <c r="CBU4" s="132"/>
      <c r="CBV4" s="133"/>
      <c r="CBW4" s="134"/>
      <c r="CBX4" s="135"/>
      <c r="CBY4" s="136"/>
      <c r="CCC4" s="137"/>
      <c r="CCD4" s="138"/>
      <c r="CCE4" s="138"/>
      <c r="CCN4" s="138"/>
      <c r="CCO4" s="138"/>
      <c r="CCQ4" s="139"/>
      <c r="CCS4" s="140"/>
      <c r="CCT4" s="64"/>
      <c r="CCU4" s="64"/>
      <c r="CCV4" s="64"/>
      <c r="CCW4" s="141"/>
      <c r="CCX4" s="141"/>
      <c r="CCY4" s="142"/>
      <c r="CCZ4" s="142"/>
      <c r="CDA4" s="142"/>
      <c r="CDB4" s="143"/>
      <c r="CDD4" s="144"/>
      <c r="CDE4" s="131"/>
      <c r="CDJ4" s="132"/>
      <c r="CDK4" s="133"/>
      <c r="CDL4" s="134"/>
      <c r="CDM4" s="135"/>
      <c r="CDN4" s="136"/>
      <c r="CDR4" s="137"/>
      <c r="CDS4" s="138"/>
      <c r="CDT4" s="138"/>
      <c r="CEC4" s="138"/>
      <c r="CED4" s="138"/>
      <c r="CEF4" s="139"/>
      <c r="CEH4" s="140"/>
      <c r="CEI4" s="64"/>
      <c r="CEJ4" s="64"/>
      <c r="CEK4" s="64"/>
      <c r="CEL4" s="141"/>
      <c r="CEM4" s="141"/>
      <c r="CEN4" s="142"/>
      <c r="CEO4" s="142"/>
      <c r="CEP4" s="142"/>
      <c r="CEQ4" s="143"/>
      <c r="CES4" s="144"/>
      <c r="CET4" s="131"/>
      <c r="CEY4" s="132"/>
      <c r="CEZ4" s="133"/>
      <c r="CFA4" s="134"/>
      <c r="CFB4" s="135"/>
      <c r="CFC4" s="136"/>
      <c r="CFG4" s="137"/>
      <c r="CFH4" s="138"/>
      <c r="CFI4" s="138"/>
      <c r="CFR4" s="138"/>
      <c r="CFS4" s="138"/>
      <c r="CFU4" s="139"/>
      <c r="CFW4" s="140"/>
      <c r="CFX4" s="64"/>
      <c r="CFY4" s="64"/>
      <c r="CFZ4" s="64"/>
      <c r="CGA4" s="141"/>
      <c r="CGB4" s="141"/>
      <c r="CGC4" s="142"/>
      <c r="CGD4" s="142"/>
      <c r="CGE4" s="142"/>
      <c r="CGF4" s="143"/>
      <c r="CGH4" s="144"/>
      <c r="CGI4" s="131"/>
      <c r="CGN4" s="132"/>
      <c r="CGO4" s="133"/>
      <c r="CGP4" s="134"/>
      <c r="CGQ4" s="135"/>
      <c r="CGR4" s="136"/>
      <c r="CGV4" s="137"/>
      <c r="CGW4" s="138"/>
      <c r="CGX4" s="138"/>
      <c r="CHG4" s="138"/>
      <c r="CHH4" s="138"/>
      <c r="CHJ4" s="139"/>
      <c r="CHL4" s="140"/>
      <c r="CHM4" s="64"/>
      <c r="CHN4" s="64"/>
      <c r="CHO4" s="64"/>
      <c r="CHP4" s="141"/>
      <c r="CHQ4" s="141"/>
      <c r="CHR4" s="142"/>
      <c r="CHS4" s="142"/>
      <c r="CHT4" s="142"/>
      <c r="CHU4" s="143"/>
      <c r="CHW4" s="144"/>
      <c r="CHX4" s="131"/>
      <c r="CIC4" s="132"/>
      <c r="CID4" s="133"/>
      <c r="CIE4" s="134"/>
      <c r="CIF4" s="135"/>
      <c r="CIG4" s="136"/>
      <c r="CIK4" s="137"/>
      <c r="CIL4" s="138"/>
      <c r="CIM4" s="138"/>
      <c r="CIV4" s="138"/>
      <c r="CIW4" s="138"/>
      <c r="CIY4" s="139"/>
      <c r="CJA4" s="140"/>
      <c r="CJB4" s="64"/>
      <c r="CJC4" s="64"/>
      <c r="CJD4" s="64"/>
      <c r="CJE4" s="141"/>
      <c r="CJF4" s="141"/>
      <c r="CJG4" s="142"/>
      <c r="CJH4" s="142"/>
      <c r="CJI4" s="142"/>
      <c r="CJJ4" s="143"/>
      <c r="CJL4" s="144"/>
      <c r="CJM4" s="131"/>
      <c r="CJR4" s="132"/>
      <c r="CJS4" s="133"/>
      <c r="CJT4" s="134"/>
      <c r="CJU4" s="135"/>
      <c r="CJV4" s="136"/>
      <c r="CJZ4" s="137"/>
      <c r="CKA4" s="138"/>
      <c r="CKB4" s="138"/>
      <c r="CKK4" s="138"/>
      <c r="CKL4" s="138"/>
      <c r="CKN4" s="139"/>
      <c r="CKP4" s="140"/>
      <c r="CKQ4" s="64"/>
      <c r="CKR4" s="64"/>
      <c r="CKS4" s="64"/>
      <c r="CKT4" s="141"/>
      <c r="CKU4" s="141"/>
      <c r="CKV4" s="142"/>
      <c r="CKW4" s="142"/>
      <c r="CKX4" s="142"/>
      <c r="CKY4" s="143"/>
      <c r="CLA4" s="144"/>
      <c r="CLB4" s="131"/>
      <c r="CLG4" s="132"/>
      <c r="CLH4" s="133"/>
      <c r="CLI4" s="134"/>
      <c r="CLJ4" s="135"/>
      <c r="CLK4" s="136"/>
      <c r="CLO4" s="137"/>
      <c r="CLP4" s="138"/>
      <c r="CLQ4" s="138"/>
      <c r="CLZ4" s="138"/>
      <c r="CMA4" s="138"/>
      <c r="CMC4" s="139"/>
      <c r="CME4" s="140"/>
      <c r="CMF4" s="64"/>
      <c r="CMG4" s="64"/>
      <c r="CMH4" s="64"/>
      <c r="CMI4" s="141"/>
      <c r="CMJ4" s="141"/>
      <c r="CMK4" s="142"/>
      <c r="CML4" s="142"/>
      <c r="CMM4" s="142"/>
      <c r="CMN4" s="143"/>
      <c r="CMP4" s="144"/>
      <c r="CMQ4" s="131"/>
      <c r="CMV4" s="132"/>
      <c r="CMW4" s="133"/>
      <c r="CMX4" s="134"/>
      <c r="CMY4" s="135"/>
      <c r="CMZ4" s="136"/>
      <c r="CND4" s="137"/>
      <c r="CNE4" s="138"/>
      <c r="CNF4" s="138"/>
      <c r="CNO4" s="138"/>
      <c r="CNP4" s="138"/>
      <c r="CNR4" s="139"/>
      <c r="CNT4" s="140"/>
      <c r="CNU4" s="64"/>
      <c r="CNV4" s="64"/>
      <c r="CNW4" s="64"/>
      <c r="CNX4" s="141"/>
      <c r="CNY4" s="141"/>
      <c r="CNZ4" s="142"/>
      <c r="COA4" s="142"/>
      <c r="COB4" s="142"/>
      <c r="COC4" s="143"/>
      <c r="COE4" s="144"/>
      <c r="COF4" s="131"/>
      <c r="COK4" s="132"/>
      <c r="COL4" s="133"/>
      <c r="COM4" s="134"/>
      <c r="CON4" s="135"/>
      <c r="COO4" s="136"/>
      <c r="COS4" s="137"/>
      <c r="COT4" s="138"/>
      <c r="COU4" s="138"/>
      <c r="CPD4" s="138"/>
      <c r="CPE4" s="138"/>
      <c r="CPG4" s="139"/>
      <c r="CPI4" s="140"/>
      <c r="CPJ4" s="64"/>
      <c r="CPK4" s="64"/>
      <c r="CPL4" s="64"/>
      <c r="CPM4" s="141"/>
      <c r="CPN4" s="141"/>
      <c r="CPO4" s="142"/>
      <c r="CPP4" s="142"/>
      <c r="CPQ4" s="142"/>
      <c r="CPR4" s="143"/>
      <c r="CPT4" s="144"/>
      <c r="CPU4" s="131"/>
      <c r="CPZ4" s="132"/>
      <c r="CQA4" s="133"/>
      <c r="CQB4" s="134"/>
      <c r="CQC4" s="135"/>
      <c r="CQD4" s="136"/>
      <c r="CQH4" s="137"/>
      <c r="CQI4" s="138"/>
      <c r="CQJ4" s="138"/>
      <c r="CQS4" s="138"/>
      <c r="CQT4" s="138"/>
      <c r="CQV4" s="139"/>
      <c r="CQX4" s="140"/>
      <c r="CQY4" s="64"/>
      <c r="CQZ4" s="64"/>
      <c r="CRA4" s="64"/>
      <c r="CRB4" s="141"/>
      <c r="CRC4" s="141"/>
      <c r="CRD4" s="142"/>
      <c r="CRE4" s="142"/>
      <c r="CRF4" s="142"/>
      <c r="CRG4" s="143"/>
      <c r="CRI4" s="144"/>
      <c r="CRJ4" s="131"/>
      <c r="CRO4" s="132"/>
      <c r="CRP4" s="133"/>
      <c r="CRQ4" s="134"/>
      <c r="CRR4" s="135"/>
      <c r="CRS4" s="136"/>
      <c r="CRW4" s="137"/>
      <c r="CRX4" s="138"/>
      <c r="CRY4" s="138"/>
      <c r="CSH4" s="138"/>
      <c r="CSI4" s="138"/>
      <c r="CSK4" s="139"/>
      <c r="CSM4" s="140"/>
      <c r="CSN4" s="64"/>
      <c r="CSO4" s="64"/>
      <c r="CSP4" s="64"/>
      <c r="CSQ4" s="141"/>
      <c r="CSR4" s="141"/>
      <c r="CSS4" s="142"/>
      <c r="CST4" s="142"/>
      <c r="CSU4" s="142"/>
      <c r="CSV4" s="143"/>
      <c r="CSX4" s="144"/>
      <c r="CSY4" s="131"/>
      <c r="CTD4" s="132"/>
      <c r="CTE4" s="133"/>
      <c r="CTF4" s="134"/>
      <c r="CTG4" s="135"/>
      <c r="CTH4" s="136"/>
      <c r="CTL4" s="137"/>
      <c r="CTM4" s="138"/>
      <c r="CTN4" s="138"/>
      <c r="CTW4" s="138"/>
      <c r="CTX4" s="138"/>
      <c r="CTZ4" s="139"/>
      <c r="CUB4" s="140"/>
      <c r="CUC4" s="64"/>
      <c r="CUD4" s="64"/>
      <c r="CUE4" s="64"/>
      <c r="CUF4" s="141"/>
      <c r="CUG4" s="141"/>
      <c r="CUH4" s="142"/>
      <c r="CUI4" s="142"/>
      <c r="CUJ4" s="142"/>
      <c r="CUK4" s="143"/>
      <c r="CUM4" s="144"/>
      <c r="CUN4" s="131"/>
      <c r="CUS4" s="132"/>
      <c r="CUT4" s="133"/>
      <c r="CUU4" s="134"/>
      <c r="CUV4" s="135"/>
      <c r="CUW4" s="136"/>
      <c r="CVA4" s="137"/>
      <c r="CVB4" s="138"/>
      <c r="CVC4" s="138"/>
      <c r="CVL4" s="138"/>
      <c r="CVM4" s="138"/>
      <c r="CVO4" s="139"/>
      <c r="CVQ4" s="140"/>
      <c r="CVR4" s="64"/>
      <c r="CVS4" s="64"/>
      <c r="CVT4" s="64"/>
      <c r="CVU4" s="141"/>
      <c r="CVV4" s="141"/>
      <c r="CVW4" s="142"/>
      <c r="CVX4" s="142"/>
      <c r="CVY4" s="142"/>
      <c r="CVZ4" s="143"/>
      <c r="CWB4" s="144"/>
      <c r="CWC4" s="131"/>
      <c r="CWH4" s="132"/>
      <c r="CWI4" s="133"/>
      <c r="CWJ4" s="134"/>
      <c r="CWK4" s="135"/>
      <c r="CWL4" s="136"/>
      <c r="CWP4" s="137"/>
      <c r="CWQ4" s="138"/>
      <c r="CWR4" s="138"/>
      <c r="CXA4" s="138"/>
      <c r="CXB4" s="138"/>
      <c r="CXD4" s="139"/>
      <c r="CXF4" s="140"/>
      <c r="CXG4" s="64"/>
      <c r="CXH4" s="64"/>
      <c r="CXI4" s="64"/>
      <c r="CXJ4" s="141"/>
      <c r="CXK4" s="141"/>
      <c r="CXL4" s="142"/>
      <c r="CXM4" s="142"/>
      <c r="CXN4" s="142"/>
      <c r="CXO4" s="143"/>
      <c r="CXQ4" s="144"/>
      <c r="CXR4" s="131"/>
      <c r="CXW4" s="132"/>
      <c r="CXX4" s="133"/>
      <c r="CXY4" s="134"/>
      <c r="CXZ4" s="135"/>
      <c r="CYA4" s="136"/>
      <c r="CYE4" s="137"/>
      <c r="CYF4" s="138"/>
      <c r="CYG4" s="138"/>
      <c r="CYP4" s="138"/>
      <c r="CYQ4" s="138"/>
      <c r="CYS4" s="139"/>
      <c r="CYU4" s="140"/>
      <c r="CYV4" s="64"/>
      <c r="CYW4" s="64"/>
      <c r="CYX4" s="64"/>
      <c r="CYY4" s="141"/>
      <c r="CYZ4" s="141"/>
      <c r="CZA4" s="142"/>
      <c r="CZB4" s="142"/>
      <c r="CZC4" s="142"/>
      <c r="CZD4" s="143"/>
      <c r="CZF4" s="144"/>
      <c r="CZG4" s="131"/>
      <c r="CZL4" s="132"/>
      <c r="CZM4" s="133"/>
      <c r="CZN4" s="134"/>
      <c r="CZO4" s="135"/>
      <c r="CZP4" s="136"/>
      <c r="CZT4" s="137"/>
      <c r="CZU4" s="138"/>
      <c r="CZV4" s="138"/>
      <c r="DAE4" s="138"/>
      <c r="DAF4" s="138"/>
      <c r="DAH4" s="139"/>
      <c r="DAJ4" s="140"/>
      <c r="DAK4" s="64"/>
      <c r="DAL4" s="64"/>
      <c r="DAM4" s="64"/>
      <c r="DAN4" s="141"/>
      <c r="DAO4" s="141"/>
      <c r="DAP4" s="142"/>
      <c r="DAQ4" s="142"/>
      <c r="DAR4" s="142"/>
      <c r="DAS4" s="143"/>
      <c r="DAU4" s="144"/>
      <c r="DAV4" s="131"/>
      <c r="DBA4" s="132"/>
      <c r="DBB4" s="133"/>
      <c r="DBC4" s="134"/>
      <c r="DBD4" s="135"/>
      <c r="DBE4" s="136"/>
      <c r="DBI4" s="137"/>
      <c r="DBJ4" s="138"/>
      <c r="DBK4" s="138"/>
      <c r="DBT4" s="138"/>
      <c r="DBU4" s="138"/>
      <c r="DBW4" s="139"/>
      <c r="DBY4" s="140"/>
      <c r="DBZ4" s="64"/>
      <c r="DCA4" s="64"/>
      <c r="DCB4" s="64"/>
      <c r="DCC4" s="141"/>
      <c r="DCD4" s="141"/>
      <c r="DCE4" s="142"/>
      <c r="DCF4" s="142"/>
      <c r="DCG4" s="142"/>
      <c r="DCH4" s="143"/>
      <c r="DCJ4" s="144"/>
      <c r="DCK4" s="131"/>
      <c r="DCP4" s="132"/>
      <c r="DCQ4" s="133"/>
      <c r="DCR4" s="134"/>
      <c r="DCS4" s="135"/>
      <c r="DCT4" s="136"/>
      <c r="DCX4" s="137"/>
      <c r="DCY4" s="138"/>
      <c r="DCZ4" s="138"/>
      <c r="DDI4" s="138"/>
      <c r="DDJ4" s="138"/>
      <c r="DDL4" s="139"/>
      <c r="DDN4" s="140"/>
      <c r="DDO4" s="64"/>
      <c r="DDP4" s="64"/>
      <c r="DDQ4" s="64"/>
      <c r="DDR4" s="141"/>
      <c r="DDS4" s="141"/>
      <c r="DDT4" s="142"/>
      <c r="DDU4" s="142"/>
      <c r="DDV4" s="142"/>
      <c r="DDW4" s="143"/>
      <c r="DDY4" s="144"/>
      <c r="DDZ4" s="131"/>
      <c r="DEE4" s="132"/>
      <c r="DEF4" s="133"/>
      <c r="DEG4" s="134"/>
      <c r="DEH4" s="135"/>
      <c r="DEI4" s="136"/>
      <c r="DEM4" s="137"/>
      <c r="DEN4" s="138"/>
      <c r="DEO4" s="138"/>
      <c r="DEX4" s="138"/>
      <c r="DEY4" s="138"/>
      <c r="DFA4" s="139"/>
      <c r="DFC4" s="140"/>
      <c r="DFD4" s="64"/>
      <c r="DFE4" s="64"/>
      <c r="DFF4" s="64"/>
      <c r="DFG4" s="141"/>
      <c r="DFH4" s="141"/>
      <c r="DFI4" s="142"/>
      <c r="DFJ4" s="142"/>
      <c r="DFK4" s="142"/>
      <c r="DFL4" s="143"/>
      <c r="DFN4" s="144"/>
      <c r="DFO4" s="131"/>
      <c r="DFT4" s="132"/>
      <c r="DFU4" s="133"/>
      <c r="DFV4" s="134"/>
      <c r="DFW4" s="135"/>
      <c r="DFX4" s="136"/>
      <c r="DGB4" s="137"/>
      <c r="DGC4" s="138"/>
      <c r="DGD4" s="138"/>
      <c r="DGM4" s="138"/>
      <c r="DGN4" s="138"/>
      <c r="DGP4" s="139"/>
      <c r="DGR4" s="140"/>
      <c r="DGS4" s="64"/>
      <c r="DGT4" s="64"/>
      <c r="DGU4" s="64"/>
      <c r="DGV4" s="141"/>
      <c r="DGW4" s="141"/>
      <c r="DGX4" s="142"/>
      <c r="DGY4" s="142"/>
      <c r="DGZ4" s="142"/>
      <c r="DHA4" s="143"/>
      <c r="DHC4" s="144"/>
      <c r="DHD4" s="131"/>
      <c r="DHI4" s="132"/>
      <c r="DHJ4" s="133"/>
      <c r="DHK4" s="134"/>
      <c r="DHL4" s="135"/>
      <c r="DHM4" s="136"/>
      <c r="DHQ4" s="137"/>
      <c r="DHR4" s="138"/>
      <c r="DHS4" s="138"/>
      <c r="DIB4" s="138"/>
      <c r="DIC4" s="138"/>
      <c r="DIE4" s="139"/>
      <c r="DIG4" s="140"/>
      <c r="DIH4" s="64"/>
      <c r="DII4" s="64"/>
      <c r="DIJ4" s="64"/>
      <c r="DIK4" s="141"/>
      <c r="DIL4" s="141"/>
      <c r="DIM4" s="142"/>
      <c r="DIN4" s="142"/>
      <c r="DIO4" s="142"/>
      <c r="DIP4" s="143"/>
      <c r="DIR4" s="144"/>
      <c r="DIS4" s="131"/>
      <c r="DIX4" s="132"/>
      <c r="DIY4" s="133"/>
      <c r="DIZ4" s="134"/>
      <c r="DJA4" s="135"/>
      <c r="DJB4" s="136"/>
      <c r="DJF4" s="137"/>
      <c r="DJG4" s="138"/>
      <c r="DJH4" s="138"/>
      <c r="DJQ4" s="138"/>
      <c r="DJR4" s="138"/>
      <c r="DJT4" s="139"/>
      <c r="DJV4" s="140"/>
      <c r="DJW4" s="64"/>
      <c r="DJX4" s="64"/>
      <c r="DJY4" s="64"/>
      <c r="DJZ4" s="141"/>
      <c r="DKA4" s="141"/>
      <c r="DKB4" s="142"/>
      <c r="DKC4" s="142"/>
      <c r="DKD4" s="142"/>
      <c r="DKE4" s="143"/>
      <c r="DKG4" s="144"/>
      <c r="DKH4" s="131"/>
      <c r="DKM4" s="132"/>
      <c r="DKN4" s="133"/>
      <c r="DKO4" s="134"/>
      <c r="DKP4" s="135"/>
      <c r="DKQ4" s="136"/>
      <c r="DKU4" s="137"/>
      <c r="DKV4" s="138"/>
      <c r="DKW4" s="138"/>
      <c r="DLF4" s="138"/>
      <c r="DLG4" s="138"/>
      <c r="DLI4" s="139"/>
      <c r="DLK4" s="140"/>
      <c r="DLL4" s="64"/>
      <c r="DLM4" s="64"/>
      <c r="DLN4" s="64"/>
      <c r="DLO4" s="141"/>
      <c r="DLP4" s="141"/>
      <c r="DLQ4" s="142"/>
      <c r="DLR4" s="142"/>
      <c r="DLS4" s="142"/>
      <c r="DLT4" s="143"/>
      <c r="DLV4" s="144"/>
      <c r="DLW4" s="131"/>
      <c r="DMB4" s="132"/>
      <c r="DMC4" s="133"/>
      <c r="DMD4" s="134"/>
      <c r="DME4" s="135"/>
      <c r="DMF4" s="136"/>
      <c r="DMJ4" s="137"/>
      <c r="DMK4" s="138"/>
      <c r="DML4" s="138"/>
      <c r="DMU4" s="138"/>
      <c r="DMV4" s="138"/>
      <c r="DMX4" s="139"/>
      <c r="DMZ4" s="140"/>
      <c r="DNA4" s="64"/>
      <c r="DNB4" s="64"/>
      <c r="DNC4" s="64"/>
      <c r="DND4" s="141"/>
      <c r="DNE4" s="141"/>
      <c r="DNF4" s="142"/>
      <c r="DNG4" s="142"/>
      <c r="DNH4" s="142"/>
      <c r="DNI4" s="143"/>
      <c r="DNK4" s="144"/>
      <c r="DNL4" s="131"/>
      <c r="DNQ4" s="132"/>
      <c r="DNR4" s="133"/>
      <c r="DNS4" s="134"/>
      <c r="DNT4" s="135"/>
      <c r="DNU4" s="136"/>
      <c r="DNY4" s="137"/>
      <c r="DNZ4" s="138"/>
      <c r="DOA4" s="138"/>
      <c r="DOJ4" s="138"/>
      <c r="DOK4" s="138"/>
      <c r="DOM4" s="139"/>
      <c r="DOO4" s="140"/>
      <c r="DOP4" s="64"/>
      <c r="DOQ4" s="64"/>
      <c r="DOR4" s="64"/>
      <c r="DOS4" s="141"/>
      <c r="DOT4" s="141"/>
      <c r="DOU4" s="142"/>
      <c r="DOV4" s="142"/>
      <c r="DOW4" s="142"/>
      <c r="DOX4" s="143"/>
      <c r="DOZ4" s="144"/>
      <c r="DPA4" s="131"/>
      <c r="DPF4" s="132"/>
      <c r="DPG4" s="133"/>
      <c r="DPH4" s="134"/>
      <c r="DPI4" s="135"/>
      <c r="DPJ4" s="136"/>
      <c r="DPN4" s="137"/>
      <c r="DPO4" s="138"/>
      <c r="DPP4" s="138"/>
      <c r="DPY4" s="138"/>
      <c r="DPZ4" s="138"/>
      <c r="DQB4" s="139"/>
      <c r="DQD4" s="140"/>
      <c r="DQE4" s="64"/>
      <c r="DQF4" s="64"/>
      <c r="DQG4" s="64"/>
      <c r="DQH4" s="141"/>
      <c r="DQI4" s="141"/>
      <c r="DQJ4" s="142"/>
      <c r="DQK4" s="142"/>
      <c r="DQL4" s="142"/>
      <c r="DQM4" s="143"/>
      <c r="DQO4" s="144"/>
      <c r="DQP4" s="131"/>
      <c r="DQU4" s="132"/>
      <c r="DQV4" s="133"/>
      <c r="DQW4" s="134"/>
      <c r="DQX4" s="135"/>
      <c r="DQY4" s="136"/>
      <c r="DRC4" s="137"/>
      <c r="DRD4" s="138"/>
      <c r="DRE4" s="138"/>
      <c r="DRN4" s="138"/>
      <c r="DRO4" s="138"/>
      <c r="DRQ4" s="139"/>
      <c r="DRS4" s="140"/>
      <c r="DRT4" s="64"/>
      <c r="DRU4" s="64"/>
      <c r="DRV4" s="64"/>
      <c r="DRW4" s="141"/>
      <c r="DRX4" s="141"/>
      <c r="DRY4" s="142"/>
      <c r="DRZ4" s="142"/>
      <c r="DSA4" s="142"/>
      <c r="DSB4" s="143"/>
      <c r="DSD4" s="144"/>
      <c r="DSE4" s="131"/>
      <c r="DSJ4" s="132"/>
      <c r="DSK4" s="133"/>
      <c r="DSL4" s="134"/>
      <c r="DSM4" s="135"/>
      <c r="DSN4" s="136"/>
      <c r="DSR4" s="137"/>
      <c r="DSS4" s="138"/>
      <c r="DST4" s="138"/>
      <c r="DTC4" s="138"/>
      <c r="DTD4" s="138"/>
      <c r="DTF4" s="139"/>
      <c r="DTH4" s="140"/>
      <c r="DTI4" s="64"/>
      <c r="DTJ4" s="64"/>
      <c r="DTK4" s="64"/>
      <c r="DTL4" s="141"/>
      <c r="DTM4" s="141"/>
      <c r="DTN4" s="142"/>
      <c r="DTO4" s="142"/>
      <c r="DTP4" s="142"/>
      <c r="DTQ4" s="143"/>
      <c r="DTS4" s="144"/>
      <c r="DTT4" s="131"/>
      <c r="DTY4" s="132"/>
      <c r="DTZ4" s="133"/>
      <c r="DUA4" s="134"/>
      <c r="DUB4" s="135"/>
      <c r="DUC4" s="136"/>
      <c r="DUG4" s="137"/>
      <c r="DUH4" s="138"/>
      <c r="DUI4" s="138"/>
      <c r="DUR4" s="138"/>
      <c r="DUS4" s="138"/>
      <c r="DUU4" s="139"/>
      <c r="DUW4" s="140"/>
      <c r="DUX4" s="64"/>
      <c r="DUY4" s="64"/>
      <c r="DUZ4" s="64"/>
      <c r="DVA4" s="141"/>
      <c r="DVB4" s="141"/>
      <c r="DVC4" s="142"/>
      <c r="DVD4" s="142"/>
      <c r="DVE4" s="142"/>
      <c r="DVF4" s="143"/>
      <c r="DVH4" s="144"/>
      <c r="DVI4" s="131"/>
      <c r="DVN4" s="132"/>
      <c r="DVO4" s="133"/>
      <c r="DVP4" s="134"/>
      <c r="DVQ4" s="135"/>
      <c r="DVR4" s="136"/>
      <c r="DVV4" s="137"/>
      <c r="DVW4" s="138"/>
      <c r="DVX4" s="138"/>
      <c r="DWG4" s="138"/>
      <c r="DWH4" s="138"/>
      <c r="DWJ4" s="139"/>
      <c r="DWL4" s="140"/>
      <c r="DWM4" s="64"/>
      <c r="DWN4" s="64"/>
      <c r="DWO4" s="64"/>
      <c r="DWP4" s="141"/>
      <c r="DWQ4" s="141"/>
      <c r="DWR4" s="142"/>
      <c r="DWS4" s="142"/>
      <c r="DWT4" s="142"/>
      <c r="DWU4" s="143"/>
      <c r="DWW4" s="144"/>
      <c r="DWX4" s="131"/>
      <c r="DXC4" s="132"/>
      <c r="DXD4" s="133"/>
      <c r="DXE4" s="134"/>
      <c r="DXF4" s="135"/>
      <c r="DXG4" s="136"/>
      <c r="DXK4" s="137"/>
      <c r="DXL4" s="138"/>
      <c r="DXM4" s="138"/>
      <c r="DXV4" s="138"/>
      <c r="DXW4" s="138"/>
      <c r="DXY4" s="139"/>
      <c r="DYA4" s="140"/>
      <c r="DYB4" s="64"/>
      <c r="DYC4" s="64"/>
      <c r="DYD4" s="64"/>
      <c r="DYE4" s="141"/>
      <c r="DYF4" s="141"/>
      <c r="DYG4" s="142"/>
      <c r="DYH4" s="142"/>
      <c r="DYI4" s="142"/>
      <c r="DYJ4" s="143"/>
      <c r="DYL4" s="144"/>
      <c r="DYM4" s="131"/>
      <c r="DYR4" s="132"/>
      <c r="DYS4" s="133"/>
      <c r="DYT4" s="134"/>
      <c r="DYU4" s="135"/>
      <c r="DYV4" s="136"/>
      <c r="DYZ4" s="137"/>
      <c r="DZA4" s="138"/>
      <c r="DZB4" s="138"/>
      <c r="DZK4" s="138"/>
      <c r="DZL4" s="138"/>
      <c r="DZN4" s="139"/>
      <c r="DZP4" s="140"/>
      <c r="DZQ4" s="64"/>
      <c r="DZR4" s="64"/>
      <c r="DZS4" s="64"/>
      <c r="DZT4" s="141"/>
      <c r="DZU4" s="141"/>
      <c r="DZV4" s="142"/>
      <c r="DZW4" s="142"/>
      <c r="DZX4" s="142"/>
      <c r="DZY4" s="143"/>
      <c r="EAA4" s="144"/>
      <c r="EAB4" s="131"/>
      <c r="EAG4" s="132"/>
      <c r="EAH4" s="133"/>
      <c r="EAI4" s="134"/>
      <c r="EAJ4" s="135"/>
      <c r="EAK4" s="136"/>
      <c r="EAO4" s="137"/>
      <c r="EAP4" s="138"/>
      <c r="EAQ4" s="138"/>
      <c r="EAZ4" s="138"/>
      <c r="EBA4" s="138"/>
      <c r="EBC4" s="139"/>
      <c r="EBE4" s="140"/>
      <c r="EBF4" s="64"/>
      <c r="EBG4" s="64"/>
      <c r="EBH4" s="64"/>
      <c r="EBI4" s="141"/>
      <c r="EBJ4" s="141"/>
      <c r="EBK4" s="142"/>
      <c r="EBL4" s="142"/>
      <c r="EBM4" s="142"/>
      <c r="EBN4" s="143"/>
      <c r="EBP4" s="144"/>
      <c r="EBQ4" s="131"/>
      <c r="EBV4" s="132"/>
      <c r="EBW4" s="133"/>
      <c r="EBX4" s="134"/>
      <c r="EBY4" s="135"/>
      <c r="EBZ4" s="136"/>
      <c r="ECD4" s="137"/>
      <c r="ECE4" s="138"/>
      <c r="ECF4" s="138"/>
      <c r="ECO4" s="138"/>
      <c r="ECP4" s="138"/>
      <c r="ECR4" s="139"/>
      <c r="ECT4" s="140"/>
      <c r="ECU4" s="64"/>
      <c r="ECV4" s="64"/>
      <c r="ECW4" s="64"/>
      <c r="ECX4" s="141"/>
      <c r="ECY4" s="141"/>
      <c r="ECZ4" s="142"/>
      <c r="EDA4" s="142"/>
      <c r="EDB4" s="142"/>
      <c r="EDC4" s="143"/>
      <c r="EDE4" s="144"/>
      <c r="EDF4" s="131"/>
      <c r="EDK4" s="132"/>
      <c r="EDL4" s="133"/>
      <c r="EDM4" s="134"/>
      <c r="EDN4" s="135"/>
      <c r="EDO4" s="136"/>
      <c r="EDS4" s="137"/>
      <c r="EDT4" s="138"/>
      <c r="EDU4" s="138"/>
      <c r="EED4" s="138"/>
      <c r="EEE4" s="138"/>
      <c r="EEG4" s="139"/>
      <c r="EEI4" s="140"/>
      <c r="EEJ4" s="64"/>
      <c r="EEK4" s="64"/>
      <c r="EEL4" s="64"/>
      <c r="EEM4" s="141"/>
      <c r="EEN4" s="141"/>
      <c r="EEO4" s="142"/>
      <c r="EEP4" s="142"/>
      <c r="EEQ4" s="142"/>
      <c r="EER4" s="143"/>
      <c r="EET4" s="144"/>
      <c r="EEU4" s="131"/>
      <c r="EEZ4" s="132"/>
      <c r="EFA4" s="133"/>
      <c r="EFB4" s="134"/>
      <c r="EFC4" s="135"/>
      <c r="EFD4" s="136"/>
      <c r="EFH4" s="137"/>
      <c r="EFI4" s="138"/>
      <c r="EFJ4" s="138"/>
      <c r="EFS4" s="138"/>
      <c r="EFT4" s="138"/>
      <c r="EFV4" s="139"/>
      <c r="EFX4" s="140"/>
      <c r="EFY4" s="64"/>
      <c r="EFZ4" s="64"/>
      <c r="EGA4" s="64"/>
      <c r="EGB4" s="141"/>
      <c r="EGC4" s="141"/>
      <c r="EGD4" s="142"/>
      <c r="EGE4" s="142"/>
      <c r="EGF4" s="142"/>
      <c r="EGG4" s="143"/>
      <c r="EGI4" s="144"/>
      <c r="EGJ4" s="131"/>
      <c r="EGO4" s="132"/>
      <c r="EGP4" s="133"/>
      <c r="EGQ4" s="134"/>
      <c r="EGR4" s="135"/>
      <c r="EGS4" s="136"/>
      <c r="EGW4" s="137"/>
      <c r="EGX4" s="138"/>
      <c r="EGY4" s="138"/>
      <c r="EHH4" s="138"/>
      <c r="EHI4" s="138"/>
      <c r="EHK4" s="139"/>
      <c r="EHM4" s="140"/>
      <c r="EHN4" s="64"/>
      <c r="EHO4" s="64"/>
      <c r="EHP4" s="64"/>
      <c r="EHQ4" s="141"/>
      <c r="EHR4" s="141"/>
      <c r="EHS4" s="142"/>
      <c r="EHT4" s="142"/>
      <c r="EHU4" s="142"/>
      <c r="EHV4" s="143"/>
      <c r="EHX4" s="144"/>
      <c r="EHY4" s="131"/>
      <c r="EID4" s="132"/>
      <c r="EIE4" s="133"/>
      <c r="EIF4" s="134"/>
      <c r="EIG4" s="135"/>
      <c r="EIH4" s="136"/>
      <c r="EIL4" s="137"/>
      <c r="EIM4" s="138"/>
      <c r="EIN4" s="138"/>
      <c r="EIW4" s="138"/>
      <c r="EIX4" s="138"/>
      <c r="EIZ4" s="139"/>
      <c r="EJB4" s="140"/>
      <c r="EJC4" s="64"/>
      <c r="EJD4" s="64"/>
      <c r="EJE4" s="64"/>
      <c r="EJF4" s="141"/>
      <c r="EJG4" s="141"/>
      <c r="EJH4" s="142"/>
      <c r="EJI4" s="142"/>
      <c r="EJJ4" s="142"/>
      <c r="EJK4" s="143"/>
      <c r="EJM4" s="144"/>
      <c r="EJN4" s="131"/>
      <c r="EJS4" s="132"/>
      <c r="EJT4" s="133"/>
      <c r="EJU4" s="134"/>
      <c r="EJV4" s="135"/>
      <c r="EJW4" s="136"/>
      <c r="EKA4" s="137"/>
      <c r="EKB4" s="138"/>
      <c r="EKC4" s="138"/>
      <c r="EKL4" s="138"/>
      <c r="EKM4" s="138"/>
      <c r="EKO4" s="139"/>
      <c r="EKQ4" s="140"/>
      <c r="EKR4" s="64"/>
      <c r="EKS4" s="64"/>
      <c r="EKT4" s="64"/>
      <c r="EKU4" s="141"/>
      <c r="EKV4" s="141"/>
      <c r="EKW4" s="142"/>
      <c r="EKX4" s="142"/>
      <c r="EKY4" s="142"/>
      <c r="EKZ4" s="143"/>
      <c r="ELB4" s="144"/>
      <c r="ELC4" s="131"/>
      <c r="ELH4" s="132"/>
      <c r="ELI4" s="133"/>
      <c r="ELJ4" s="134"/>
      <c r="ELK4" s="135"/>
      <c r="ELL4" s="136"/>
      <c r="ELP4" s="137"/>
      <c r="ELQ4" s="138"/>
      <c r="ELR4" s="138"/>
      <c r="EMA4" s="138"/>
      <c r="EMB4" s="138"/>
      <c r="EMD4" s="139"/>
      <c r="EMF4" s="140"/>
      <c r="EMG4" s="64"/>
      <c r="EMH4" s="64"/>
      <c r="EMI4" s="64"/>
      <c r="EMJ4" s="141"/>
      <c r="EMK4" s="141"/>
      <c r="EML4" s="142"/>
      <c r="EMM4" s="142"/>
      <c r="EMN4" s="142"/>
      <c r="EMO4" s="143"/>
      <c r="EMQ4" s="144"/>
      <c r="EMR4" s="131"/>
      <c r="EMW4" s="132"/>
      <c r="EMX4" s="133"/>
      <c r="EMY4" s="134"/>
      <c r="EMZ4" s="135"/>
      <c r="ENA4" s="136"/>
      <c r="ENE4" s="137"/>
      <c r="ENF4" s="138"/>
      <c r="ENG4" s="138"/>
      <c r="ENP4" s="138"/>
      <c r="ENQ4" s="138"/>
      <c r="ENS4" s="139"/>
      <c r="ENU4" s="140"/>
      <c r="ENV4" s="64"/>
      <c r="ENW4" s="64"/>
      <c r="ENX4" s="64"/>
      <c r="ENY4" s="141"/>
      <c r="ENZ4" s="141"/>
      <c r="EOA4" s="142"/>
      <c r="EOB4" s="142"/>
      <c r="EOC4" s="142"/>
      <c r="EOD4" s="143"/>
      <c r="EOF4" s="144"/>
      <c r="EOG4" s="131"/>
      <c r="EOL4" s="132"/>
      <c r="EOM4" s="133"/>
      <c r="EON4" s="134"/>
      <c r="EOO4" s="135"/>
      <c r="EOP4" s="136"/>
      <c r="EOT4" s="137"/>
      <c r="EOU4" s="138"/>
      <c r="EOV4" s="138"/>
      <c r="EPE4" s="138"/>
      <c r="EPF4" s="138"/>
      <c r="EPH4" s="139"/>
      <c r="EPJ4" s="140"/>
      <c r="EPK4" s="64"/>
      <c r="EPL4" s="64"/>
      <c r="EPM4" s="64"/>
      <c r="EPN4" s="141"/>
      <c r="EPO4" s="141"/>
      <c r="EPP4" s="142"/>
      <c r="EPQ4" s="142"/>
      <c r="EPR4" s="142"/>
      <c r="EPS4" s="143"/>
      <c r="EPU4" s="144"/>
      <c r="EPV4" s="131"/>
      <c r="EQA4" s="132"/>
      <c r="EQB4" s="133"/>
      <c r="EQC4" s="134"/>
      <c r="EQD4" s="135"/>
      <c r="EQE4" s="136"/>
      <c r="EQI4" s="137"/>
      <c r="EQJ4" s="138"/>
      <c r="EQK4" s="138"/>
      <c r="EQT4" s="138"/>
      <c r="EQU4" s="138"/>
      <c r="EQW4" s="139"/>
      <c r="EQY4" s="140"/>
      <c r="EQZ4" s="64"/>
      <c r="ERA4" s="64"/>
      <c r="ERB4" s="64"/>
      <c r="ERC4" s="141"/>
      <c r="ERD4" s="141"/>
      <c r="ERE4" s="142"/>
      <c r="ERF4" s="142"/>
      <c r="ERG4" s="142"/>
      <c r="ERH4" s="143"/>
      <c r="ERJ4" s="144"/>
      <c r="ERK4" s="131"/>
      <c r="ERP4" s="132"/>
      <c r="ERQ4" s="133"/>
      <c r="ERR4" s="134"/>
      <c r="ERS4" s="135"/>
      <c r="ERT4" s="136"/>
      <c r="ERX4" s="137"/>
      <c r="ERY4" s="138"/>
      <c r="ERZ4" s="138"/>
      <c r="ESI4" s="138"/>
      <c r="ESJ4" s="138"/>
      <c r="ESL4" s="139"/>
      <c r="ESN4" s="140"/>
      <c r="ESO4" s="64"/>
      <c r="ESP4" s="64"/>
      <c r="ESQ4" s="64"/>
      <c r="ESR4" s="141"/>
      <c r="ESS4" s="141"/>
      <c r="EST4" s="142"/>
      <c r="ESU4" s="142"/>
      <c r="ESV4" s="142"/>
      <c r="ESW4" s="143"/>
      <c r="ESY4" s="144"/>
      <c r="ESZ4" s="131"/>
      <c r="ETE4" s="132"/>
      <c r="ETF4" s="133"/>
      <c r="ETG4" s="134"/>
      <c r="ETH4" s="135"/>
      <c r="ETI4" s="136"/>
      <c r="ETM4" s="137"/>
      <c r="ETN4" s="138"/>
      <c r="ETO4" s="138"/>
      <c r="ETX4" s="138"/>
      <c r="ETY4" s="138"/>
      <c r="EUA4" s="139"/>
      <c r="EUC4" s="140"/>
      <c r="EUD4" s="64"/>
      <c r="EUE4" s="64"/>
      <c r="EUF4" s="64"/>
      <c r="EUG4" s="141"/>
      <c r="EUH4" s="141"/>
      <c r="EUI4" s="142"/>
      <c r="EUJ4" s="142"/>
      <c r="EUK4" s="142"/>
      <c r="EUL4" s="143"/>
      <c r="EUN4" s="144"/>
      <c r="EUO4" s="131"/>
      <c r="EUT4" s="132"/>
      <c r="EUU4" s="133"/>
      <c r="EUV4" s="134"/>
      <c r="EUW4" s="135"/>
      <c r="EUX4" s="136"/>
      <c r="EVB4" s="137"/>
      <c r="EVC4" s="138"/>
      <c r="EVD4" s="138"/>
      <c r="EVM4" s="138"/>
      <c r="EVN4" s="138"/>
      <c r="EVP4" s="139"/>
      <c r="EVR4" s="140"/>
      <c r="EVS4" s="64"/>
      <c r="EVT4" s="64"/>
      <c r="EVU4" s="64"/>
      <c r="EVV4" s="141"/>
      <c r="EVW4" s="141"/>
      <c r="EVX4" s="142"/>
      <c r="EVY4" s="142"/>
      <c r="EVZ4" s="142"/>
      <c r="EWA4" s="143"/>
      <c r="EWC4" s="144"/>
      <c r="EWD4" s="131"/>
      <c r="EWI4" s="132"/>
      <c r="EWJ4" s="133"/>
      <c r="EWK4" s="134"/>
      <c r="EWL4" s="135"/>
      <c r="EWM4" s="136"/>
      <c r="EWQ4" s="137"/>
      <c r="EWR4" s="138"/>
      <c r="EWS4" s="138"/>
      <c r="EXB4" s="138"/>
      <c r="EXC4" s="138"/>
      <c r="EXE4" s="139"/>
      <c r="EXG4" s="140"/>
      <c r="EXH4" s="64"/>
      <c r="EXI4" s="64"/>
      <c r="EXJ4" s="64"/>
      <c r="EXK4" s="141"/>
      <c r="EXL4" s="141"/>
      <c r="EXM4" s="142"/>
      <c r="EXN4" s="142"/>
      <c r="EXO4" s="142"/>
      <c r="EXP4" s="143"/>
      <c r="EXR4" s="144"/>
      <c r="EXS4" s="131"/>
      <c r="EXX4" s="132"/>
      <c r="EXY4" s="133"/>
      <c r="EXZ4" s="134"/>
      <c r="EYA4" s="135"/>
      <c r="EYB4" s="136"/>
      <c r="EYF4" s="137"/>
      <c r="EYG4" s="138"/>
      <c r="EYH4" s="138"/>
      <c r="EYQ4" s="138"/>
      <c r="EYR4" s="138"/>
      <c r="EYT4" s="139"/>
      <c r="EYV4" s="140"/>
      <c r="EYW4" s="64"/>
      <c r="EYX4" s="64"/>
      <c r="EYY4" s="64"/>
      <c r="EYZ4" s="141"/>
      <c r="EZA4" s="141"/>
      <c r="EZB4" s="142"/>
      <c r="EZC4" s="142"/>
      <c r="EZD4" s="142"/>
      <c r="EZE4" s="143"/>
      <c r="EZG4" s="144"/>
      <c r="EZH4" s="131"/>
      <c r="EZM4" s="132"/>
      <c r="EZN4" s="133"/>
      <c r="EZO4" s="134"/>
      <c r="EZP4" s="135"/>
      <c r="EZQ4" s="136"/>
      <c r="EZU4" s="137"/>
      <c r="EZV4" s="138"/>
      <c r="EZW4" s="138"/>
      <c r="FAF4" s="138"/>
      <c r="FAG4" s="138"/>
      <c r="FAI4" s="139"/>
      <c r="FAK4" s="140"/>
      <c r="FAL4" s="64"/>
      <c r="FAM4" s="64"/>
      <c r="FAN4" s="64"/>
      <c r="FAO4" s="141"/>
      <c r="FAP4" s="141"/>
      <c r="FAQ4" s="142"/>
      <c r="FAR4" s="142"/>
      <c r="FAS4" s="142"/>
      <c r="FAT4" s="143"/>
      <c r="FAV4" s="144"/>
      <c r="FAW4" s="131"/>
      <c r="FBB4" s="132"/>
      <c r="FBC4" s="133"/>
      <c r="FBD4" s="134"/>
      <c r="FBE4" s="135"/>
      <c r="FBF4" s="136"/>
      <c r="FBJ4" s="137"/>
      <c r="FBK4" s="138"/>
      <c r="FBL4" s="138"/>
      <c r="FBU4" s="138"/>
      <c r="FBV4" s="138"/>
      <c r="FBX4" s="139"/>
      <c r="FBZ4" s="140"/>
      <c r="FCA4" s="64"/>
      <c r="FCB4" s="64"/>
      <c r="FCC4" s="64"/>
      <c r="FCD4" s="141"/>
      <c r="FCE4" s="141"/>
      <c r="FCF4" s="142"/>
      <c r="FCG4" s="142"/>
      <c r="FCH4" s="142"/>
      <c r="FCI4" s="143"/>
      <c r="FCK4" s="144"/>
      <c r="FCL4" s="131"/>
      <c r="FCQ4" s="132"/>
      <c r="FCR4" s="133"/>
      <c r="FCS4" s="134"/>
      <c r="FCT4" s="135"/>
      <c r="FCU4" s="136"/>
      <c r="FCY4" s="137"/>
      <c r="FCZ4" s="138"/>
      <c r="FDA4" s="138"/>
      <c r="FDJ4" s="138"/>
      <c r="FDK4" s="138"/>
      <c r="FDM4" s="139"/>
      <c r="FDO4" s="140"/>
      <c r="FDP4" s="64"/>
      <c r="FDQ4" s="64"/>
      <c r="FDR4" s="64"/>
      <c r="FDS4" s="141"/>
      <c r="FDT4" s="141"/>
      <c r="FDU4" s="142"/>
      <c r="FDV4" s="142"/>
      <c r="FDW4" s="142"/>
      <c r="FDX4" s="143"/>
      <c r="FDZ4" s="144"/>
      <c r="FEA4" s="131"/>
      <c r="FEF4" s="132"/>
      <c r="FEG4" s="133"/>
      <c r="FEH4" s="134"/>
      <c r="FEI4" s="135"/>
      <c r="FEJ4" s="136"/>
      <c r="FEN4" s="137"/>
      <c r="FEO4" s="138"/>
      <c r="FEP4" s="138"/>
      <c r="FEY4" s="138"/>
      <c r="FEZ4" s="138"/>
      <c r="FFB4" s="139"/>
      <c r="FFD4" s="140"/>
      <c r="FFE4" s="64"/>
      <c r="FFF4" s="64"/>
      <c r="FFG4" s="64"/>
      <c r="FFH4" s="141"/>
      <c r="FFI4" s="141"/>
      <c r="FFJ4" s="142"/>
      <c r="FFK4" s="142"/>
      <c r="FFL4" s="142"/>
      <c r="FFM4" s="143"/>
      <c r="FFO4" s="144"/>
      <c r="FFP4" s="131"/>
      <c r="FFU4" s="132"/>
      <c r="FFV4" s="133"/>
      <c r="FFW4" s="134"/>
      <c r="FFX4" s="135"/>
      <c r="FFY4" s="136"/>
      <c r="FGC4" s="137"/>
      <c r="FGD4" s="138"/>
      <c r="FGE4" s="138"/>
      <c r="FGN4" s="138"/>
      <c r="FGO4" s="138"/>
      <c r="FGQ4" s="139"/>
      <c r="FGS4" s="140"/>
      <c r="FGT4" s="64"/>
      <c r="FGU4" s="64"/>
      <c r="FGV4" s="64"/>
      <c r="FGW4" s="141"/>
      <c r="FGX4" s="141"/>
      <c r="FGY4" s="142"/>
      <c r="FGZ4" s="142"/>
      <c r="FHA4" s="142"/>
      <c r="FHB4" s="143"/>
      <c r="FHD4" s="144"/>
      <c r="FHE4" s="131"/>
      <c r="FHJ4" s="132"/>
      <c r="FHK4" s="133"/>
      <c r="FHL4" s="134"/>
      <c r="FHM4" s="135"/>
      <c r="FHN4" s="136"/>
      <c r="FHR4" s="137"/>
      <c r="FHS4" s="138"/>
      <c r="FHT4" s="138"/>
      <c r="FIC4" s="138"/>
      <c r="FID4" s="138"/>
      <c r="FIF4" s="139"/>
      <c r="FIH4" s="140"/>
      <c r="FII4" s="64"/>
      <c r="FIJ4" s="64"/>
      <c r="FIK4" s="64"/>
      <c r="FIL4" s="141"/>
      <c r="FIM4" s="141"/>
      <c r="FIN4" s="142"/>
      <c r="FIO4" s="142"/>
      <c r="FIP4" s="142"/>
      <c r="FIQ4" s="143"/>
      <c r="FIS4" s="144"/>
      <c r="FIT4" s="131"/>
      <c r="FIY4" s="132"/>
      <c r="FIZ4" s="133"/>
      <c r="FJA4" s="134"/>
      <c r="FJB4" s="135"/>
      <c r="FJC4" s="136"/>
      <c r="FJG4" s="137"/>
      <c r="FJH4" s="138"/>
      <c r="FJI4" s="138"/>
      <c r="FJR4" s="138"/>
      <c r="FJS4" s="138"/>
      <c r="FJU4" s="139"/>
      <c r="FJW4" s="140"/>
      <c r="FJX4" s="64"/>
      <c r="FJY4" s="64"/>
      <c r="FJZ4" s="64"/>
      <c r="FKA4" s="141"/>
      <c r="FKB4" s="141"/>
      <c r="FKC4" s="142"/>
      <c r="FKD4" s="142"/>
      <c r="FKE4" s="142"/>
      <c r="FKF4" s="143"/>
      <c r="FKH4" s="144"/>
      <c r="FKI4" s="131"/>
      <c r="FKN4" s="132"/>
      <c r="FKO4" s="133"/>
      <c r="FKP4" s="134"/>
      <c r="FKQ4" s="135"/>
      <c r="FKR4" s="136"/>
      <c r="FKV4" s="137"/>
      <c r="FKW4" s="138"/>
      <c r="FKX4" s="138"/>
      <c r="FLG4" s="138"/>
      <c r="FLH4" s="138"/>
      <c r="FLJ4" s="139"/>
      <c r="FLL4" s="140"/>
      <c r="FLM4" s="64"/>
      <c r="FLN4" s="64"/>
      <c r="FLO4" s="64"/>
      <c r="FLP4" s="141"/>
      <c r="FLQ4" s="141"/>
      <c r="FLR4" s="142"/>
      <c r="FLS4" s="142"/>
      <c r="FLT4" s="142"/>
      <c r="FLU4" s="143"/>
      <c r="FLW4" s="144"/>
      <c r="FLX4" s="131"/>
      <c r="FMC4" s="132"/>
      <c r="FMD4" s="133"/>
      <c r="FME4" s="134"/>
      <c r="FMF4" s="135"/>
      <c r="FMG4" s="136"/>
      <c r="FMK4" s="137"/>
      <c r="FML4" s="138"/>
      <c r="FMM4" s="138"/>
      <c r="FMV4" s="138"/>
      <c r="FMW4" s="138"/>
      <c r="FMY4" s="139"/>
      <c r="FNA4" s="140"/>
      <c r="FNB4" s="64"/>
      <c r="FNC4" s="64"/>
      <c r="FND4" s="64"/>
      <c r="FNE4" s="141"/>
      <c r="FNF4" s="141"/>
      <c r="FNG4" s="142"/>
      <c r="FNH4" s="142"/>
      <c r="FNI4" s="142"/>
      <c r="FNJ4" s="143"/>
      <c r="FNL4" s="144"/>
      <c r="FNM4" s="131"/>
      <c r="FNR4" s="132"/>
      <c r="FNS4" s="133"/>
      <c r="FNT4" s="134"/>
      <c r="FNU4" s="135"/>
      <c r="FNV4" s="136"/>
      <c r="FNZ4" s="137"/>
      <c r="FOA4" s="138"/>
      <c r="FOB4" s="138"/>
      <c r="FOK4" s="138"/>
      <c r="FOL4" s="138"/>
      <c r="FON4" s="139"/>
      <c r="FOP4" s="140"/>
      <c r="FOQ4" s="64"/>
      <c r="FOR4" s="64"/>
      <c r="FOS4" s="64"/>
      <c r="FOT4" s="141"/>
      <c r="FOU4" s="141"/>
      <c r="FOV4" s="142"/>
      <c r="FOW4" s="142"/>
      <c r="FOX4" s="142"/>
      <c r="FOY4" s="143"/>
      <c r="FPA4" s="144"/>
      <c r="FPB4" s="131"/>
      <c r="FPG4" s="132"/>
      <c r="FPH4" s="133"/>
      <c r="FPI4" s="134"/>
      <c r="FPJ4" s="135"/>
      <c r="FPK4" s="136"/>
      <c r="FPO4" s="137"/>
      <c r="FPP4" s="138"/>
      <c r="FPQ4" s="138"/>
      <c r="FPZ4" s="138"/>
      <c r="FQA4" s="138"/>
      <c r="FQC4" s="139"/>
      <c r="FQE4" s="140"/>
      <c r="FQF4" s="64"/>
      <c r="FQG4" s="64"/>
      <c r="FQH4" s="64"/>
      <c r="FQI4" s="141"/>
      <c r="FQJ4" s="141"/>
      <c r="FQK4" s="142"/>
      <c r="FQL4" s="142"/>
      <c r="FQM4" s="142"/>
      <c r="FQN4" s="143"/>
      <c r="FQP4" s="144"/>
      <c r="FQQ4" s="131"/>
      <c r="FQV4" s="132"/>
      <c r="FQW4" s="133"/>
      <c r="FQX4" s="134"/>
      <c r="FQY4" s="135"/>
      <c r="FQZ4" s="136"/>
      <c r="FRD4" s="137"/>
      <c r="FRE4" s="138"/>
      <c r="FRF4" s="138"/>
      <c r="FRO4" s="138"/>
      <c r="FRP4" s="138"/>
      <c r="FRR4" s="139"/>
      <c r="FRT4" s="140"/>
      <c r="FRU4" s="64"/>
      <c r="FRV4" s="64"/>
      <c r="FRW4" s="64"/>
      <c r="FRX4" s="141"/>
      <c r="FRY4" s="141"/>
      <c r="FRZ4" s="142"/>
      <c r="FSA4" s="142"/>
      <c r="FSB4" s="142"/>
      <c r="FSC4" s="143"/>
      <c r="FSE4" s="144"/>
      <c r="FSF4" s="131"/>
      <c r="FSK4" s="132"/>
      <c r="FSL4" s="133"/>
      <c r="FSM4" s="134"/>
      <c r="FSN4" s="135"/>
      <c r="FSO4" s="136"/>
      <c r="FSS4" s="137"/>
      <c r="FST4" s="138"/>
      <c r="FSU4" s="138"/>
      <c r="FTD4" s="138"/>
      <c r="FTE4" s="138"/>
      <c r="FTG4" s="139"/>
      <c r="FTI4" s="140"/>
      <c r="FTJ4" s="64"/>
      <c r="FTK4" s="64"/>
      <c r="FTL4" s="64"/>
      <c r="FTM4" s="141"/>
      <c r="FTN4" s="141"/>
      <c r="FTO4" s="142"/>
      <c r="FTP4" s="142"/>
      <c r="FTQ4" s="142"/>
      <c r="FTR4" s="143"/>
      <c r="FTT4" s="144"/>
      <c r="FTU4" s="131"/>
      <c r="FTZ4" s="132"/>
      <c r="FUA4" s="133"/>
      <c r="FUB4" s="134"/>
      <c r="FUC4" s="135"/>
      <c r="FUD4" s="136"/>
      <c r="FUH4" s="137"/>
      <c r="FUI4" s="138"/>
      <c r="FUJ4" s="138"/>
      <c r="FUS4" s="138"/>
      <c r="FUT4" s="138"/>
      <c r="FUV4" s="139"/>
      <c r="FUX4" s="140"/>
      <c r="FUY4" s="64"/>
      <c r="FUZ4" s="64"/>
      <c r="FVA4" s="64"/>
      <c r="FVB4" s="141"/>
      <c r="FVC4" s="141"/>
      <c r="FVD4" s="142"/>
      <c r="FVE4" s="142"/>
      <c r="FVF4" s="142"/>
      <c r="FVG4" s="143"/>
      <c r="FVI4" s="144"/>
      <c r="FVJ4" s="131"/>
      <c r="FVO4" s="132"/>
      <c r="FVP4" s="133"/>
      <c r="FVQ4" s="134"/>
      <c r="FVR4" s="135"/>
      <c r="FVS4" s="136"/>
      <c r="FVW4" s="137"/>
      <c r="FVX4" s="138"/>
      <c r="FVY4" s="138"/>
      <c r="FWH4" s="138"/>
      <c r="FWI4" s="138"/>
      <c r="FWK4" s="139"/>
      <c r="FWM4" s="140"/>
      <c r="FWN4" s="64"/>
      <c r="FWO4" s="64"/>
      <c r="FWP4" s="64"/>
      <c r="FWQ4" s="141"/>
      <c r="FWR4" s="141"/>
      <c r="FWS4" s="142"/>
      <c r="FWT4" s="142"/>
      <c r="FWU4" s="142"/>
      <c r="FWV4" s="143"/>
      <c r="FWX4" s="144"/>
      <c r="FWY4" s="131"/>
      <c r="FXD4" s="132"/>
      <c r="FXE4" s="133"/>
      <c r="FXF4" s="134"/>
      <c r="FXG4" s="135"/>
      <c r="FXH4" s="136"/>
      <c r="FXL4" s="137"/>
      <c r="FXM4" s="138"/>
      <c r="FXN4" s="138"/>
      <c r="FXW4" s="138"/>
      <c r="FXX4" s="138"/>
      <c r="FXZ4" s="139"/>
      <c r="FYB4" s="140"/>
      <c r="FYC4" s="64"/>
      <c r="FYD4" s="64"/>
      <c r="FYE4" s="64"/>
      <c r="FYF4" s="141"/>
      <c r="FYG4" s="141"/>
      <c r="FYH4" s="142"/>
      <c r="FYI4" s="142"/>
      <c r="FYJ4" s="142"/>
      <c r="FYK4" s="143"/>
      <c r="FYM4" s="144"/>
      <c r="FYN4" s="131"/>
      <c r="FYS4" s="132"/>
      <c r="FYT4" s="133"/>
      <c r="FYU4" s="134"/>
      <c r="FYV4" s="135"/>
      <c r="FYW4" s="136"/>
      <c r="FZA4" s="137"/>
      <c r="FZB4" s="138"/>
      <c r="FZC4" s="138"/>
      <c r="FZL4" s="138"/>
      <c r="FZM4" s="138"/>
      <c r="FZO4" s="139"/>
      <c r="FZQ4" s="140"/>
      <c r="FZR4" s="64"/>
      <c r="FZS4" s="64"/>
      <c r="FZT4" s="64"/>
      <c r="FZU4" s="141"/>
      <c r="FZV4" s="141"/>
      <c r="FZW4" s="142"/>
      <c r="FZX4" s="142"/>
      <c r="FZY4" s="142"/>
      <c r="FZZ4" s="143"/>
      <c r="GAB4" s="144"/>
      <c r="GAC4" s="131"/>
      <c r="GAH4" s="132"/>
      <c r="GAI4" s="133"/>
      <c r="GAJ4" s="134"/>
      <c r="GAK4" s="135"/>
      <c r="GAL4" s="136"/>
      <c r="GAP4" s="137"/>
      <c r="GAQ4" s="138"/>
      <c r="GAR4" s="138"/>
      <c r="GBA4" s="138"/>
      <c r="GBB4" s="138"/>
      <c r="GBD4" s="139"/>
      <c r="GBF4" s="140"/>
      <c r="GBG4" s="64"/>
      <c r="GBH4" s="64"/>
      <c r="GBI4" s="64"/>
      <c r="GBJ4" s="141"/>
      <c r="GBK4" s="141"/>
      <c r="GBL4" s="142"/>
      <c r="GBM4" s="142"/>
      <c r="GBN4" s="142"/>
      <c r="GBO4" s="143"/>
      <c r="GBQ4" s="144"/>
      <c r="GBR4" s="131"/>
      <c r="GBW4" s="132"/>
      <c r="GBX4" s="133"/>
      <c r="GBY4" s="134"/>
      <c r="GBZ4" s="135"/>
      <c r="GCA4" s="136"/>
      <c r="GCE4" s="137"/>
      <c r="GCF4" s="138"/>
      <c r="GCG4" s="138"/>
      <c r="GCP4" s="138"/>
      <c r="GCQ4" s="138"/>
      <c r="GCS4" s="139"/>
      <c r="GCU4" s="140"/>
      <c r="GCV4" s="64"/>
      <c r="GCW4" s="64"/>
      <c r="GCX4" s="64"/>
      <c r="GCY4" s="141"/>
      <c r="GCZ4" s="141"/>
      <c r="GDA4" s="142"/>
      <c r="GDB4" s="142"/>
      <c r="GDC4" s="142"/>
      <c r="GDD4" s="143"/>
      <c r="GDF4" s="144"/>
      <c r="GDG4" s="131"/>
      <c r="GDL4" s="132"/>
      <c r="GDM4" s="133"/>
      <c r="GDN4" s="134"/>
      <c r="GDO4" s="135"/>
      <c r="GDP4" s="136"/>
      <c r="GDT4" s="137"/>
      <c r="GDU4" s="138"/>
      <c r="GDV4" s="138"/>
      <c r="GEE4" s="138"/>
      <c r="GEF4" s="138"/>
      <c r="GEH4" s="139"/>
      <c r="GEJ4" s="140"/>
      <c r="GEK4" s="64"/>
      <c r="GEL4" s="64"/>
      <c r="GEM4" s="64"/>
      <c r="GEN4" s="141"/>
      <c r="GEO4" s="141"/>
      <c r="GEP4" s="142"/>
      <c r="GEQ4" s="142"/>
      <c r="GER4" s="142"/>
      <c r="GES4" s="143"/>
      <c r="GEU4" s="144"/>
      <c r="GEV4" s="131"/>
      <c r="GFA4" s="132"/>
      <c r="GFB4" s="133"/>
      <c r="GFC4" s="134"/>
      <c r="GFD4" s="135"/>
      <c r="GFE4" s="136"/>
      <c r="GFI4" s="137"/>
      <c r="GFJ4" s="138"/>
      <c r="GFK4" s="138"/>
      <c r="GFT4" s="138"/>
      <c r="GFU4" s="138"/>
      <c r="GFW4" s="139"/>
      <c r="GFY4" s="140"/>
      <c r="GFZ4" s="64"/>
      <c r="GGA4" s="64"/>
      <c r="GGB4" s="64"/>
      <c r="GGC4" s="141"/>
      <c r="GGD4" s="141"/>
      <c r="GGE4" s="142"/>
      <c r="GGF4" s="142"/>
      <c r="GGG4" s="142"/>
      <c r="GGH4" s="143"/>
      <c r="GGJ4" s="144"/>
      <c r="GGK4" s="131"/>
      <c r="GGP4" s="132"/>
      <c r="GGQ4" s="133"/>
      <c r="GGR4" s="134"/>
      <c r="GGS4" s="135"/>
      <c r="GGT4" s="136"/>
      <c r="GGX4" s="137"/>
      <c r="GGY4" s="138"/>
      <c r="GGZ4" s="138"/>
      <c r="GHI4" s="138"/>
      <c r="GHJ4" s="138"/>
      <c r="GHL4" s="139"/>
      <c r="GHN4" s="140"/>
      <c r="GHO4" s="64"/>
      <c r="GHP4" s="64"/>
      <c r="GHQ4" s="64"/>
      <c r="GHR4" s="141"/>
      <c r="GHS4" s="141"/>
      <c r="GHT4" s="142"/>
      <c r="GHU4" s="142"/>
      <c r="GHV4" s="142"/>
      <c r="GHW4" s="143"/>
      <c r="GHY4" s="144"/>
      <c r="GHZ4" s="131"/>
      <c r="GIE4" s="132"/>
      <c r="GIF4" s="133"/>
      <c r="GIG4" s="134"/>
      <c r="GIH4" s="135"/>
      <c r="GII4" s="136"/>
      <c r="GIM4" s="137"/>
      <c r="GIN4" s="138"/>
      <c r="GIO4" s="138"/>
      <c r="GIX4" s="138"/>
      <c r="GIY4" s="138"/>
      <c r="GJA4" s="139"/>
      <c r="GJC4" s="140"/>
      <c r="GJD4" s="64"/>
      <c r="GJE4" s="64"/>
      <c r="GJF4" s="64"/>
      <c r="GJG4" s="141"/>
      <c r="GJH4" s="141"/>
      <c r="GJI4" s="142"/>
      <c r="GJJ4" s="142"/>
      <c r="GJK4" s="142"/>
      <c r="GJL4" s="143"/>
      <c r="GJN4" s="144"/>
      <c r="GJO4" s="131"/>
      <c r="GJT4" s="132"/>
      <c r="GJU4" s="133"/>
      <c r="GJV4" s="134"/>
      <c r="GJW4" s="135"/>
      <c r="GJX4" s="136"/>
      <c r="GKB4" s="137"/>
      <c r="GKC4" s="138"/>
      <c r="GKD4" s="138"/>
      <c r="GKM4" s="138"/>
      <c r="GKN4" s="138"/>
      <c r="GKP4" s="139"/>
      <c r="GKR4" s="140"/>
      <c r="GKS4" s="64"/>
      <c r="GKT4" s="64"/>
      <c r="GKU4" s="64"/>
      <c r="GKV4" s="141"/>
      <c r="GKW4" s="141"/>
      <c r="GKX4" s="142"/>
      <c r="GKY4" s="142"/>
      <c r="GKZ4" s="142"/>
      <c r="GLA4" s="143"/>
      <c r="GLC4" s="144"/>
      <c r="GLD4" s="131"/>
      <c r="GLI4" s="132"/>
      <c r="GLJ4" s="133"/>
      <c r="GLK4" s="134"/>
      <c r="GLL4" s="135"/>
      <c r="GLM4" s="136"/>
      <c r="GLQ4" s="137"/>
      <c r="GLR4" s="138"/>
      <c r="GLS4" s="138"/>
      <c r="GMB4" s="138"/>
      <c r="GMC4" s="138"/>
      <c r="GME4" s="139"/>
      <c r="GMG4" s="140"/>
      <c r="GMH4" s="64"/>
      <c r="GMI4" s="64"/>
      <c r="GMJ4" s="64"/>
      <c r="GMK4" s="141"/>
      <c r="GML4" s="141"/>
      <c r="GMM4" s="142"/>
      <c r="GMN4" s="142"/>
      <c r="GMO4" s="142"/>
      <c r="GMP4" s="143"/>
      <c r="GMR4" s="144"/>
      <c r="GMS4" s="131"/>
      <c r="GMX4" s="132"/>
      <c r="GMY4" s="133"/>
      <c r="GMZ4" s="134"/>
      <c r="GNA4" s="135"/>
      <c r="GNB4" s="136"/>
      <c r="GNF4" s="137"/>
      <c r="GNG4" s="138"/>
      <c r="GNH4" s="138"/>
      <c r="GNQ4" s="138"/>
      <c r="GNR4" s="138"/>
      <c r="GNT4" s="139"/>
      <c r="GNV4" s="140"/>
      <c r="GNW4" s="64"/>
      <c r="GNX4" s="64"/>
      <c r="GNY4" s="64"/>
      <c r="GNZ4" s="141"/>
      <c r="GOA4" s="141"/>
      <c r="GOB4" s="142"/>
      <c r="GOC4" s="142"/>
      <c r="GOD4" s="142"/>
      <c r="GOE4" s="143"/>
      <c r="GOG4" s="144"/>
      <c r="GOH4" s="131"/>
      <c r="GOM4" s="132"/>
      <c r="GON4" s="133"/>
      <c r="GOO4" s="134"/>
      <c r="GOP4" s="135"/>
      <c r="GOQ4" s="136"/>
      <c r="GOU4" s="137"/>
      <c r="GOV4" s="138"/>
      <c r="GOW4" s="138"/>
      <c r="GPF4" s="138"/>
      <c r="GPG4" s="138"/>
      <c r="GPI4" s="139"/>
      <c r="GPK4" s="140"/>
      <c r="GPL4" s="64"/>
      <c r="GPM4" s="64"/>
      <c r="GPN4" s="64"/>
      <c r="GPO4" s="141"/>
      <c r="GPP4" s="141"/>
      <c r="GPQ4" s="142"/>
      <c r="GPR4" s="142"/>
      <c r="GPS4" s="142"/>
      <c r="GPT4" s="143"/>
      <c r="GPV4" s="144"/>
      <c r="GPW4" s="131"/>
      <c r="GQB4" s="132"/>
      <c r="GQC4" s="133"/>
      <c r="GQD4" s="134"/>
      <c r="GQE4" s="135"/>
      <c r="GQF4" s="136"/>
      <c r="GQJ4" s="137"/>
      <c r="GQK4" s="138"/>
      <c r="GQL4" s="138"/>
      <c r="GQU4" s="138"/>
      <c r="GQV4" s="138"/>
      <c r="GQX4" s="139"/>
      <c r="GQZ4" s="140"/>
      <c r="GRA4" s="64"/>
      <c r="GRB4" s="64"/>
      <c r="GRC4" s="64"/>
      <c r="GRD4" s="141"/>
      <c r="GRE4" s="141"/>
      <c r="GRF4" s="142"/>
      <c r="GRG4" s="142"/>
      <c r="GRH4" s="142"/>
      <c r="GRI4" s="143"/>
      <c r="GRK4" s="144"/>
      <c r="GRL4" s="131"/>
      <c r="GRQ4" s="132"/>
      <c r="GRR4" s="133"/>
      <c r="GRS4" s="134"/>
      <c r="GRT4" s="135"/>
      <c r="GRU4" s="136"/>
      <c r="GRY4" s="137"/>
      <c r="GRZ4" s="138"/>
      <c r="GSA4" s="138"/>
      <c r="GSJ4" s="138"/>
      <c r="GSK4" s="138"/>
      <c r="GSM4" s="139"/>
      <c r="GSO4" s="140"/>
      <c r="GSP4" s="64"/>
      <c r="GSQ4" s="64"/>
      <c r="GSR4" s="64"/>
      <c r="GSS4" s="141"/>
      <c r="GST4" s="141"/>
      <c r="GSU4" s="142"/>
      <c r="GSV4" s="142"/>
      <c r="GSW4" s="142"/>
      <c r="GSX4" s="143"/>
      <c r="GSZ4" s="144"/>
      <c r="GTA4" s="131"/>
      <c r="GTF4" s="132"/>
      <c r="GTG4" s="133"/>
      <c r="GTH4" s="134"/>
      <c r="GTI4" s="135"/>
      <c r="GTJ4" s="136"/>
      <c r="GTN4" s="137"/>
      <c r="GTO4" s="138"/>
      <c r="GTP4" s="138"/>
      <c r="GTY4" s="138"/>
      <c r="GTZ4" s="138"/>
      <c r="GUB4" s="139"/>
      <c r="GUD4" s="140"/>
      <c r="GUE4" s="64"/>
      <c r="GUF4" s="64"/>
      <c r="GUG4" s="64"/>
      <c r="GUH4" s="141"/>
      <c r="GUI4" s="141"/>
      <c r="GUJ4" s="142"/>
      <c r="GUK4" s="142"/>
      <c r="GUL4" s="142"/>
      <c r="GUM4" s="143"/>
      <c r="GUO4" s="144"/>
      <c r="GUP4" s="131"/>
      <c r="GUU4" s="132"/>
      <c r="GUV4" s="133"/>
      <c r="GUW4" s="134"/>
      <c r="GUX4" s="135"/>
      <c r="GUY4" s="136"/>
      <c r="GVC4" s="137"/>
      <c r="GVD4" s="138"/>
      <c r="GVE4" s="138"/>
      <c r="GVN4" s="138"/>
      <c r="GVO4" s="138"/>
      <c r="GVQ4" s="139"/>
      <c r="GVS4" s="140"/>
      <c r="GVT4" s="64"/>
      <c r="GVU4" s="64"/>
      <c r="GVV4" s="64"/>
      <c r="GVW4" s="141"/>
      <c r="GVX4" s="141"/>
      <c r="GVY4" s="142"/>
      <c r="GVZ4" s="142"/>
      <c r="GWA4" s="142"/>
      <c r="GWB4" s="143"/>
      <c r="GWD4" s="144"/>
      <c r="GWE4" s="131"/>
      <c r="GWJ4" s="132"/>
      <c r="GWK4" s="133"/>
      <c r="GWL4" s="134"/>
      <c r="GWM4" s="135"/>
      <c r="GWN4" s="136"/>
      <c r="GWR4" s="137"/>
      <c r="GWS4" s="138"/>
      <c r="GWT4" s="138"/>
      <c r="GXC4" s="138"/>
      <c r="GXD4" s="138"/>
      <c r="GXF4" s="139"/>
      <c r="GXH4" s="140"/>
      <c r="GXI4" s="64"/>
      <c r="GXJ4" s="64"/>
      <c r="GXK4" s="64"/>
      <c r="GXL4" s="141"/>
      <c r="GXM4" s="141"/>
      <c r="GXN4" s="142"/>
      <c r="GXO4" s="142"/>
      <c r="GXP4" s="142"/>
      <c r="GXQ4" s="143"/>
      <c r="GXS4" s="144"/>
      <c r="GXT4" s="131"/>
      <c r="GXY4" s="132"/>
      <c r="GXZ4" s="133"/>
      <c r="GYA4" s="134"/>
      <c r="GYB4" s="135"/>
      <c r="GYC4" s="136"/>
      <c r="GYG4" s="137"/>
      <c r="GYH4" s="138"/>
      <c r="GYI4" s="138"/>
      <c r="GYR4" s="138"/>
      <c r="GYS4" s="138"/>
      <c r="GYU4" s="139"/>
      <c r="GYW4" s="140"/>
      <c r="GYX4" s="64"/>
      <c r="GYY4" s="64"/>
      <c r="GYZ4" s="64"/>
      <c r="GZA4" s="141"/>
      <c r="GZB4" s="141"/>
      <c r="GZC4" s="142"/>
      <c r="GZD4" s="142"/>
      <c r="GZE4" s="142"/>
      <c r="GZF4" s="143"/>
      <c r="GZH4" s="144"/>
      <c r="GZI4" s="131"/>
      <c r="GZN4" s="132"/>
      <c r="GZO4" s="133"/>
      <c r="GZP4" s="134"/>
      <c r="GZQ4" s="135"/>
      <c r="GZR4" s="136"/>
      <c r="GZV4" s="137"/>
      <c r="GZW4" s="138"/>
      <c r="GZX4" s="138"/>
      <c r="HAG4" s="138"/>
      <c r="HAH4" s="138"/>
      <c r="HAJ4" s="139"/>
      <c r="HAL4" s="140"/>
      <c r="HAM4" s="64"/>
      <c r="HAN4" s="64"/>
      <c r="HAO4" s="64"/>
      <c r="HAP4" s="141"/>
      <c r="HAQ4" s="141"/>
      <c r="HAR4" s="142"/>
      <c r="HAS4" s="142"/>
      <c r="HAT4" s="142"/>
      <c r="HAU4" s="143"/>
      <c r="HAW4" s="144"/>
      <c r="HAX4" s="131"/>
      <c r="HBC4" s="132"/>
      <c r="HBD4" s="133"/>
      <c r="HBE4" s="134"/>
      <c r="HBF4" s="135"/>
      <c r="HBG4" s="136"/>
      <c r="HBK4" s="137"/>
      <c r="HBL4" s="138"/>
      <c r="HBM4" s="138"/>
      <c r="HBV4" s="138"/>
      <c r="HBW4" s="138"/>
      <c r="HBY4" s="139"/>
      <c r="HCA4" s="140"/>
      <c r="HCB4" s="64"/>
      <c r="HCC4" s="64"/>
      <c r="HCD4" s="64"/>
      <c r="HCE4" s="141"/>
      <c r="HCF4" s="141"/>
      <c r="HCG4" s="142"/>
      <c r="HCH4" s="142"/>
      <c r="HCI4" s="142"/>
      <c r="HCJ4" s="143"/>
      <c r="HCL4" s="144"/>
      <c r="HCM4" s="131"/>
      <c r="HCR4" s="132"/>
      <c r="HCS4" s="133"/>
      <c r="HCT4" s="134"/>
      <c r="HCU4" s="135"/>
      <c r="HCV4" s="136"/>
      <c r="HCZ4" s="137"/>
      <c r="HDA4" s="138"/>
      <c r="HDB4" s="138"/>
      <c r="HDK4" s="138"/>
      <c r="HDL4" s="138"/>
      <c r="HDN4" s="139"/>
      <c r="HDP4" s="140"/>
      <c r="HDQ4" s="64"/>
      <c r="HDR4" s="64"/>
      <c r="HDS4" s="64"/>
      <c r="HDT4" s="141"/>
      <c r="HDU4" s="141"/>
      <c r="HDV4" s="142"/>
      <c r="HDW4" s="142"/>
      <c r="HDX4" s="142"/>
      <c r="HDY4" s="143"/>
      <c r="HEA4" s="144"/>
      <c r="HEB4" s="131"/>
      <c r="HEG4" s="132"/>
      <c r="HEH4" s="133"/>
      <c r="HEI4" s="134"/>
      <c r="HEJ4" s="135"/>
      <c r="HEK4" s="136"/>
      <c r="HEO4" s="137"/>
      <c r="HEP4" s="138"/>
      <c r="HEQ4" s="138"/>
      <c r="HEZ4" s="138"/>
      <c r="HFA4" s="138"/>
      <c r="HFC4" s="139"/>
      <c r="HFE4" s="140"/>
      <c r="HFF4" s="64"/>
      <c r="HFG4" s="64"/>
      <c r="HFH4" s="64"/>
      <c r="HFI4" s="141"/>
      <c r="HFJ4" s="141"/>
      <c r="HFK4" s="142"/>
      <c r="HFL4" s="142"/>
      <c r="HFM4" s="142"/>
      <c r="HFN4" s="143"/>
      <c r="HFP4" s="144"/>
      <c r="HFQ4" s="131"/>
      <c r="HFV4" s="132"/>
      <c r="HFW4" s="133"/>
      <c r="HFX4" s="134"/>
      <c r="HFY4" s="135"/>
      <c r="HFZ4" s="136"/>
      <c r="HGD4" s="137"/>
      <c r="HGE4" s="138"/>
      <c r="HGF4" s="138"/>
      <c r="HGO4" s="138"/>
      <c r="HGP4" s="138"/>
      <c r="HGR4" s="139"/>
      <c r="HGT4" s="140"/>
      <c r="HGU4" s="64"/>
      <c r="HGV4" s="64"/>
      <c r="HGW4" s="64"/>
      <c r="HGX4" s="141"/>
      <c r="HGY4" s="141"/>
      <c r="HGZ4" s="142"/>
      <c r="HHA4" s="142"/>
      <c r="HHB4" s="142"/>
      <c r="HHC4" s="143"/>
      <c r="HHE4" s="144"/>
      <c r="HHF4" s="131"/>
      <c r="HHK4" s="132"/>
      <c r="HHL4" s="133"/>
      <c r="HHM4" s="134"/>
      <c r="HHN4" s="135"/>
      <c r="HHO4" s="136"/>
      <c r="HHS4" s="137"/>
      <c r="HHT4" s="138"/>
      <c r="HHU4" s="138"/>
      <c r="HID4" s="138"/>
      <c r="HIE4" s="138"/>
      <c r="HIG4" s="139"/>
      <c r="HII4" s="140"/>
      <c r="HIJ4" s="64"/>
      <c r="HIK4" s="64"/>
      <c r="HIL4" s="64"/>
      <c r="HIM4" s="141"/>
      <c r="HIN4" s="141"/>
      <c r="HIO4" s="142"/>
      <c r="HIP4" s="142"/>
      <c r="HIQ4" s="142"/>
      <c r="HIR4" s="143"/>
      <c r="HIT4" s="144"/>
      <c r="HIU4" s="131"/>
      <c r="HIZ4" s="132"/>
      <c r="HJA4" s="133"/>
      <c r="HJB4" s="134"/>
      <c r="HJC4" s="135"/>
      <c r="HJD4" s="136"/>
      <c r="HJH4" s="137"/>
      <c r="HJI4" s="138"/>
      <c r="HJJ4" s="138"/>
      <c r="HJS4" s="138"/>
      <c r="HJT4" s="138"/>
      <c r="HJV4" s="139"/>
      <c r="HJX4" s="140"/>
      <c r="HJY4" s="64"/>
      <c r="HJZ4" s="64"/>
      <c r="HKA4" s="64"/>
      <c r="HKB4" s="141"/>
      <c r="HKC4" s="141"/>
      <c r="HKD4" s="142"/>
      <c r="HKE4" s="142"/>
      <c r="HKF4" s="142"/>
      <c r="HKG4" s="143"/>
      <c r="HKI4" s="144"/>
      <c r="HKJ4" s="131"/>
      <c r="HKO4" s="132"/>
      <c r="HKP4" s="133"/>
      <c r="HKQ4" s="134"/>
      <c r="HKR4" s="135"/>
      <c r="HKS4" s="136"/>
      <c r="HKW4" s="137"/>
      <c r="HKX4" s="138"/>
      <c r="HKY4" s="138"/>
      <c r="HLH4" s="138"/>
      <c r="HLI4" s="138"/>
      <c r="HLK4" s="139"/>
      <c r="HLM4" s="140"/>
      <c r="HLN4" s="64"/>
      <c r="HLO4" s="64"/>
      <c r="HLP4" s="64"/>
      <c r="HLQ4" s="141"/>
      <c r="HLR4" s="141"/>
      <c r="HLS4" s="142"/>
      <c r="HLT4" s="142"/>
      <c r="HLU4" s="142"/>
      <c r="HLV4" s="143"/>
      <c r="HLX4" s="144"/>
      <c r="HLY4" s="131"/>
      <c r="HMD4" s="132"/>
      <c r="HME4" s="133"/>
      <c r="HMF4" s="134"/>
      <c r="HMG4" s="135"/>
      <c r="HMH4" s="136"/>
      <c r="HML4" s="137"/>
      <c r="HMM4" s="138"/>
      <c r="HMN4" s="138"/>
      <c r="HMW4" s="138"/>
      <c r="HMX4" s="138"/>
      <c r="HMZ4" s="139"/>
      <c r="HNB4" s="140"/>
      <c r="HNC4" s="64"/>
      <c r="HND4" s="64"/>
      <c r="HNE4" s="64"/>
      <c r="HNF4" s="141"/>
      <c r="HNG4" s="141"/>
      <c r="HNH4" s="142"/>
      <c r="HNI4" s="142"/>
      <c r="HNJ4" s="142"/>
      <c r="HNK4" s="143"/>
      <c r="HNM4" s="144"/>
      <c r="HNN4" s="131"/>
      <c r="HNS4" s="132"/>
      <c r="HNT4" s="133"/>
      <c r="HNU4" s="134"/>
      <c r="HNV4" s="135"/>
      <c r="HNW4" s="136"/>
      <c r="HOA4" s="137"/>
      <c r="HOB4" s="138"/>
      <c r="HOC4" s="138"/>
      <c r="HOL4" s="138"/>
      <c r="HOM4" s="138"/>
      <c r="HOO4" s="139"/>
      <c r="HOQ4" s="140"/>
      <c r="HOR4" s="64"/>
      <c r="HOS4" s="64"/>
      <c r="HOT4" s="64"/>
      <c r="HOU4" s="141"/>
      <c r="HOV4" s="141"/>
      <c r="HOW4" s="142"/>
      <c r="HOX4" s="142"/>
      <c r="HOY4" s="142"/>
      <c r="HOZ4" s="143"/>
      <c r="HPB4" s="144"/>
      <c r="HPC4" s="131"/>
      <c r="HPH4" s="132"/>
      <c r="HPI4" s="133"/>
      <c r="HPJ4" s="134"/>
      <c r="HPK4" s="135"/>
      <c r="HPL4" s="136"/>
      <c r="HPP4" s="137"/>
      <c r="HPQ4" s="138"/>
      <c r="HPR4" s="138"/>
      <c r="HQA4" s="138"/>
      <c r="HQB4" s="138"/>
      <c r="HQD4" s="139"/>
      <c r="HQF4" s="140"/>
      <c r="HQG4" s="64"/>
      <c r="HQH4" s="64"/>
      <c r="HQI4" s="64"/>
      <c r="HQJ4" s="141"/>
      <c r="HQK4" s="141"/>
      <c r="HQL4" s="142"/>
      <c r="HQM4" s="142"/>
      <c r="HQN4" s="142"/>
      <c r="HQO4" s="143"/>
      <c r="HQQ4" s="144"/>
      <c r="HQR4" s="131"/>
      <c r="HQW4" s="132"/>
      <c r="HQX4" s="133"/>
      <c r="HQY4" s="134"/>
      <c r="HQZ4" s="135"/>
      <c r="HRA4" s="136"/>
      <c r="HRE4" s="137"/>
      <c r="HRF4" s="138"/>
      <c r="HRG4" s="138"/>
      <c r="HRP4" s="138"/>
      <c r="HRQ4" s="138"/>
      <c r="HRS4" s="139"/>
      <c r="HRU4" s="140"/>
      <c r="HRV4" s="64"/>
      <c r="HRW4" s="64"/>
      <c r="HRX4" s="64"/>
      <c r="HRY4" s="141"/>
      <c r="HRZ4" s="141"/>
      <c r="HSA4" s="142"/>
      <c r="HSB4" s="142"/>
      <c r="HSC4" s="142"/>
      <c r="HSD4" s="143"/>
      <c r="HSF4" s="144"/>
      <c r="HSG4" s="131"/>
      <c r="HSL4" s="132"/>
      <c r="HSM4" s="133"/>
      <c r="HSN4" s="134"/>
      <c r="HSO4" s="135"/>
      <c r="HSP4" s="136"/>
      <c r="HST4" s="137"/>
      <c r="HSU4" s="138"/>
      <c r="HSV4" s="138"/>
      <c r="HTE4" s="138"/>
      <c r="HTF4" s="138"/>
      <c r="HTH4" s="139"/>
      <c r="HTJ4" s="140"/>
      <c r="HTK4" s="64"/>
      <c r="HTL4" s="64"/>
      <c r="HTM4" s="64"/>
      <c r="HTN4" s="141"/>
      <c r="HTO4" s="141"/>
      <c r="HTP4" s="142"/>
      <c r="HTQ4" s="142"/>
      <c r="HTR4" s="142"/>
      <c r="HTS4" s="143"/>
      <c r="HTU4" s="144"/>
      <c r="HTV4" s="131"/>
      <c r="HUA4" s="132"/>
      <c r="HUB4" s="133"/>
      <c r="HUC4" s="134"/>
      <c r="HUD4" s="135"/>
      <c r="HUE4" s="136"/>
      <c r="HUI4" s="137"/>
      <c r="HUJ4" s="138"/>
      <c r="HUK4" s="138"/>
      <c r="HUT4" s="138"/>
      <c r="HUU4" s="138"/>
      <c r="HUW4" s="139"/>
      <c r="HUY4" s="140"/>
      <c r="HUZ4" s="64"/>
      <c r="HVA4" s="64"/>
      <c r="HVB4" s="64"/>
      <c r="HVC4" s="141"/>
      <c r="HVD4" s="141"/>
      <c r="HVE4" s="142"/>
      <c r="HVF4" s="142"/>
      <c r="HVG4" s="142"/>
      <c r="HVH4" s="143"/>
      <c r="HVJ4" s="144"/>
      <c r="HVK4" s="131"/>
      <c r="HVP4" s="132"/>
      <c r="HVQ4" s="133"/>
      <c r="HVR4" s="134"/>
      <c r="HVS4" s="135"/>
      <c r="HVT4" s="136"/>
      <c r="HVX4" s="137"/>
      <c r="HVY4" s="138"/>
      <c r="HVZ4" s="138"/>
      <c r="HWI4" s="138"/>
      <c r="HWJ4" s="138"/>
      <c r="HWL4" s="139"/>
      <c r="HWN4" s="140"/>
      <c r="HWO4" s="64"/>
      <c r="HWP4" s="64"/>
      <c r="HWQ4" s="64"/>
      <c r="HWR4" s="141"/>
      <c r="HWS4" s="141"/>
      <c r="HWT4" s="142"/>
      <c r="HWU4" s="142"/>
      <c r="HWV4" s="142"/>
      <c r="HWW4" s="143"/>
      <c r="HWY4" s="144"/>
      <c r="HWZ4" s="131"/>
      <c r="HXE4" s="132"/>
      <c r="HXF4" s="133"/>
      <c r="HXG4" s="134"/>
      <c r="HXH4" s="135"/>
      <c r="HXI4" s="136"/>
      <c r="HXM4" s="137"/>
      <c r="HXN4" s="138"/>
      <c r="HXO4" s="138"/>
      <c r="HXX4" s="138"/>
      <c r="HXY4" s="138"/>
      <c r="HYA4" s="139"/>
      <c r="HYC4" s="140"/>
      <c r="HYD4" s="64"/>
      <c r="HYE4" s="64"/>
      <c r="HYF4" s="64"/>
      <c r="HYG4" s="141"/>
      <c r="HYH4" s="141"/>
      <c r="HYI4" s="142"/>
      <c r="HYJ4" s="142"/>
      <c r="HYK4" s="142"/>
      <c r="HYL4" s="143"/>
      <c r="HYN4" s="144"/>
      <c r="HYO4" s="131"/>
      <c r="HYT4" s="132"/>
      <c r="HYU4" s="133"/>
      <c r="HYV4" s="134"/>
      <c r="HYW4" s="135"/>
      <c r="HYX4" s="136"/>
      <c r="HZB4" s="137"/>
      <c r="HZC4" s="138"/>
      <c r="HZD4" s="138"/>
      <c r="HZM4" s="138"/>
      <c r="HZN4" s="138"/>
      <c r="HZP4" s="139"/>
      <c r="HZR4" s="140"/>
      <c r="HZS4" s="64"/>
      <c r="HZT4" s="64"/>
      <c r="HZU4" s="64"/>
      <c r="HZV4" s="141"/>
      <c r="HZW4" s="141"/>
      <c r="HZX4" s="142"/>
      <c r="HZY4" s="142"/>
      <c r="HZZ4" s="142"/>
      <c r="IAA4" s="143"/>
      <c r="IAC4" s="144"/>
      <c r="IAD4" s="131"/>
      <c r="IAI4" s="132"/>
      <c r="IAJ4" s="133"/>
      <c r="IAK4" s="134"/>
      <c r="IAL4" s="135"/>
      <c r="IAM4" s="136"/>
      <c r="IAQ4" s="137"/>
      <c r="IAR4" s="138"/>
      <c r="IAS4" s="138"/>
      <c r="IBB4" s="138"/>
      <c r="IBC4" s="138"/>
      <c r="IBE4" s="139"/>
      <c r="IBG4" s="140"/>
      <c r="IBH4" s="64"/>
      <c r="IBI4" s="64"/>
      <c r="IBJ4" s="64"/>
      <c r="IBK4" s="141"/>
      <c r="IBL4" s="141"/>
      <c r="IBM4" s="142"/>
      <c r="IBN4" s="142"/>
      <c r="IBO4" s="142"/>
      <c r="IBP4" s="143"/>
      <c r="IBR4" s="144"/>
      <c r="IBS4" s="131"/>
      <c r="IBX4" s="132"/>
      <c r="IBY4" s="133"/>
      <c r="IBZ4" s="134"/>
      <c r="ICA4" s="135"/>
      <c r="ICB4" s="136"/>
      <c r="ICF4" s="137"/>
      <c r="ICG4" s="138"/>
      <c r="ICH4" s="138"/>
      <c r="ICQ4" s="138"/>
      <c r="ICR4" s="138"/>
      <c r="ICT4" s="139"/>
      <c r="ICV4" s="140"/>
      <c r="ICW4" s="64"/>
      <c r="ICX4" s="64"/>
      <c r="ICY4" s="64"/>
      <c r="ICZ4" s="141"/>
      <c r="IDA4" s="141"/>
      <c r="IDB4" s="142"/>
      <c r="IDC4" s="142"/>
      <c r="IDD4" s="142"/>
      <c r="IDE4" s="143"/>
      <c r="IDG4" s="144"/>
      <c r="IDH4" s="131"/>
      <c r="IDM4" s="132"/>
      <c r="IDN4" s="133"/>
      <c r="IDO4" s="134"/>
      <c r="IDP4" s="135"/>
      <c r="IDQ4" s="136"/>
      <c r="IDU4" s="137"/>
      <c r="IDV4" s="138"/>
      <c r="IDW4" s="138"/>
      <c r="IEF4" s="138"/>
      <c r="IEG4" s="138"/>
      <c r="IEI4" s="139"/>
      <c r="IEK4" s="140"/>
      <c r="IEL4" s="64"/>
      <c r="IEM4" s="64"/>
      <c r="IEN4" s="64"/>
      <c r="IEO4" s="141"/>
      <c r="IEP4" s="141"/>
      <c r="IEQ4" s="142"/>
      <c r="IER4" s="142"/>
      <c r="IES4" s="142"/>
      <c r="IET4" s="143"/>
      <c r="IEV4" s="144"/>
      <c r="IEW4" s="131"/>
      <c r="IFB4" s="132"/>
      <c r="IFC4" s="133"/>
      <c r="IFD4" s="134"/>
      <c r="IFE4" s="135"/>
      <c r="IFF4" s="136"/>
      <c r="IFJ4" s="137"/>
      <c r="IFK4" s="138"/>
      <c r="IFL4" s="138"/>
      <c r="IFU4" s="138"/>
      <c r="IFV4" s="138"/>
      <c r="IFX4" s="139"/>
      <c r="IFZ4" s="140"/>
      <c r="IGA4" s="64"/>
      <c r="IGB4" s="64"/>
      <c r="IGC4" s="64"/>
      <c r="IGD4" s="141"/>
      <c r="IGE4" s="141"/>
      <c r="IGF4" s="142"/>
      <c r="IGG4" s="142"/>
      <c r="IGH4" s="142"/>
      <c r="IGI4" s="143"/>
      <c r="IGK4" s="144"/>
      <c r="IGL4" s="131"/>
      <c r="IGQ4" s="132"/>
      <c r="IGR4" s="133"/>
      <c r="IGS4" s="134"/>
      <c r="IGT4" s="135"/>
      <c r="IGU4" s="136"/>
      <c r="IGY4" s="137"/>
      <c r="IGZ4" s="138"/>
      <c r="IHA4" s="138"/>
      <c r="IHJ4" s="138"/>
      <c r="IHK4" s="138"/>
      <c r="IHM4" s="139"/>
      <c r="IHO4" s="140"/>
      <c r="IHP4" s="64"/>
      <c r="IHQ4" s="64"/>
      <c r="IHR4" s="64"/>
      <c r="IHS4" s="141"/>
      <c r="IHT4" s="141"/>
      <c r="IHU4" s="142"/>
      <c r="IHV4" s="142"/>
      <c r="IHW4" s="142"/>
      <c r="IHX4" s="143"/>
      <c r="IHZ4" s="144"/>
      <c r="IIA4" s="131"/>
      <c r="IIF4" s="132"/>
      <c r="IIG4" s="133"/>
      <c r="IIH4" s="134"/>
      <c r="III4" s="135"/>
      <c r="IIJ4" s="136"/>
      <c r="IIN4" s="137"/>
      <c r="IIO4" s="138"/>
      <c r="IIP4" s="138"/>
      <c r="IIY4" s="138"/>
      <c r="IIZ4" s="138"/>
      <c r="IJB4" s="139"/>
      <c r="IJD4" s="140"/>
      <c r="IJE4" s="64"/>
      <c r="IJF4" s="64"/>
      <c r="IJG4" s="64"/>
      <c r="IJH4" s="141"/>
      <c r="IJI4" s="141"/>
      <c r="IJJ4" s="142"/>
      <c r="IJK4" s="142"/>
      <c r="IJL4" s="142"/>
      <c r="IJM4" s="143"/>
      <c r="IJO4" s="144"/>
      <c r="IJP4" s="131"/>
      <c r="IJU4" s="132"/>
      <c r="IJV4" s="133"/>
      <c r="IJW4" s="134"/>
      <c r="IJX4" s="135"/>
      <c r="IJY4" s="136"/>
      <c r="IKC4" s="137"/>
      <c r="IKD4" s="138"/>
      <c r="IKE4" s="138"/>
      <c r="IKN4" s="138"/>
      <c r="IKO4" s="138"/>
      <c r="IKQ4" s="139"/>
      <c r="IKS4" s="140"/>
      <c r="IKT4" s="64"/>
      <c r="IKU4" s="64"/>
      <c r="IKV4" s="64"/>
      <c r="IKW4" s="141"/>
      <c r="IKX4" s="141"/>
      <c r="IKY4" s="142"/>
      <c r="IKZ4" s="142"/>
      <c r="ILA4" s="142"/>
      <c r="ILB4" s="143"/>
      <c r="ILD4" s="144"/>
      <c r="ILE4" s="131"/>
      <c r="ILJ4" s="132"/>
      <c r="ILK4" s="133"/>
      <c r="ILL4" s="134"/>
      <c r="ILM4" s="135"/>
      <c r="ILN4" s="136"/>
      <c r="ILR4" s="137"/>
      <c r="ILS4" s="138"/>
      <c r="ILT4" s="138"/>
      <c r="IMC4" s="138"/>
      <c r="IMD4" s="138"/>
      <c r="IMF4" s="139"/>
      <c r="IMH4" s="140"/>
      <c r="IMI4" s="64"/>
      <c r="IMJ4" s="64"/>
      <c r="IMK4" s="64"/>
      <c r="IML4" s="141"/>
      <c r="IMM4" s="141"/>
      <c r="IMN4" s="142"/>
      <c r="IMO4" s="142"/>
      <c r="IMP4" s="142"/>
      <c r="IMQ4" s="143"/>
      <c r="IMS4" s="144"/>
      <c r="IMT4" s="131"/>
      <c r="IMY4" s="132"/>
      <c r="IMZ4" s="133"/>
      <c r="INA4" s="134"/>
      <c r="INB4" s="135"/>
      <c r="INC4" s="136"/>
      <c r="ING4" s="137"/>
      <c r="INH4" s="138"/>
      <c r="INI4" s="138"/>
      <c r="INR4" s="138"/>
      <c r="INS4" s="138"/>
      <c r="INU4" s="139"/>
      <c r="INW4" s="140"/>
      <c r="INX4" s="64"/>
      <c r="INY4" s="64"/>
      <c r="INZ4" s="64"/>
      <c r="IOA4" s="141"/>
      <c r="IOB4" s="141"/>
      <c r="IOC4" s="142"/>
      <c r="IOD4" s="142"/>
      <c r="IOE4" s="142"/>
      <c r="IOF4" s="143"/>
      <c r="IOH4" s="144"/>
      <c r="IOI4" s="131"/>
      <c r="ION4" s="132"/>
      <c r="IOO4" s="133"/>
      <c r="IOP4" s="134"/>
      <c r="IOQ4" s="135"/>
      <c r="IOR4" s="136"/>
      <c r="IOV4" s="137"/>
      <c r="IOW4" s="138"/>
      <c r="IOX4" s="138"/>
      <c r="IPG4" s="138"/>
      <c r="IPH4" s="138"/>
      <c r="IPJ4" s="139"/>
      <c r="IPL4" s="140"/>
      <c r="IPM4" s="64"/>
      <c r="IPN4" s="64"/>
      <c r="IPO4" s="64"/>
      <c r="IPP4" s="141"/>
      <c r="IPQ4" s="141"/>
      <c r="IPR4" s="142"/>
      <c r="IPS4" s="142"/>
      <c r="IPT4" s="142"/>
      <c r="IPU4" s="143"/>
      <c r="IPW4" s="144"/>
      <c r="IPX4" s="131"/>
      <c r="IQC4" s="132"/>
      <c r="IQD4" s="133"/>
      <c r="IQE4" s="134"/>
      <c r="IQF4" s="135"/>
      <c r="IQG4" s="136"/>
      <c r="IQK4" s="137"/>
      <c r="IQL4" s="138"/>
      <c r="IQM4" s="138"/>
      <c r="IQV4" s="138"/>
      <c r="IQW4" s="138"/>
      <c r="IQY4" s="139"/>
      <c r="IRA4" s="140"/>
      <c r="IRB4" s="64"/>
      <c r="IRC4" s="64"/>
      <c r="IRD4" s="64"/>
      <c r="IRE4" s="141"/>
      <c r="IRF4" s="141"/>
      <c r="IRG4" s="142"/>
      <c r="IRH4" s="142"/>
      <c r="IRI4" s="142"/>
      <c r="IRJ4" s="143"/>
      <c r="IRL4" s="144"/>
      <c r="IRM4" s="131"/>
      <c r="IRR4" s="132"/>
      <c r="IRS4" s="133"/>
      <c r="IRT4" s="134"/>
      <c r="IRU4" s="135"/>
      <c r="IRV4" s="136"/>
      <c r="IRZ4" s="137"/>
      <c r="ISA4" s="138"/>
      <c r="ISB4" s="138"/>
      <c r="ISK4" s="138"/>
      <c r="ISL4" s="138"/>
      <c r="ISN4" s="139"/>
      <c r="ISP4" s="140"/>
      <c r="ISQ4" s="64"/>
      <c r="ISR4" s="64"/>
      <c r="ISS4" s="64"/>
      <c r="IST4" s="141"/>
      <c r="ISU4" s="141"/>
      <c r="ISV4" s="142"/>
      <c r="ISW4" s="142"/>
      <c r="ISX4" s="142"/>
      <c r="ISY4" s="143"/>
      <c r="ITA4" s="144"/>
      <c r="ITB4" s="131"/>
      <c r="ITG4" s="132"/>
      <c r="ITH4" s="133"/>
      <c r="ITI4" s="134"/>
      <c r="ITJ4" s="135"/>
      <c r="ITK4" s="136"/>
      <c r="ITO4" s="137"/>
      <c r="ITP4" s="138"/>
      <c r="ITQ4" s="138"/>
      <c r="ITZ4" s="138"/>
      <c r="IUA4" s="138"/>
      <c r="IUC4" s="139"/>
      <c r="IUE4" s="140"/>
      <c r="IUF4" s="64"/>
      <c r="IUG4" s="64"/>
      <c r="IUH4" s="64"/>
      <c r="IUI4" s="141"/>
      <c r="IUJ4" s="141"/>
      <c r="IUK4" s="142"/>
      <c r="IUL4" s="142"/>
      <c r="IUM4" s="142"/>
      <c r="IUN4" s="143"/>
      <c r="IUP4" s="144"/>
      <c r="IUQ4" s="131"/>
      <c r="IUV4" s="132"/>
      <c r="IUW4" s="133"/>
      <c r="IUX4" s="134"/>
      <c r="IUY4" s="135"/>
      <c r="IUZ4" s="136"/>
      <c r="IVD4" s="137"/>
      <c r="IVE4" s="138"/>
      <c r="IVF4" s="138"/>
      <c r="IVO4" s="138"/>
      <c r="IVP4" s="138"/>
      <c r="IVR4" s="139"/>
      <c r="IVT4" s="140"/>
      <c r="IVU4" s="64"/>
      <c r="IVV4" s="64"/>
      <c r="IVW4" s="64"/>
      <c r="IVX4" s="141"/>
      <c r="IVY4" s="141"/>
      <c r="IVZ4" s="142"/>
      <c r="IWA4" s="142"/>
      <c r="IWB4" s="142"/>
      <c r="IWC4" s="143"/>
      <c r="IWE4" s="144"/>
      <c r="IWF4" s="131"/>
      <c r="IWK4" s="132"/>
      <c r="IWL4" s="133"/>
      <c r="IWM4" s="134"/>
      <c r="IWN4" s="135"/>
      <c r="IWO4" s="136"/>
      <c r="IWS4" s="137"/>
      <c r="IWT4" s="138"/>
      <c r="IWU4" s="138"/>
      <c r="IXD4" s="138"/>
      <c r="IXE4" s="138"/>
      <c r="IXG4" s="139"/>
      <c r="IXI4" s="140"/>
      <c r="IXJ4" s="64"/>
      <c r="IXK4" s="64"/>
      <c r="IXL4" s="64"/>
      <c r="IXM4" s="141"/>
      <c r="IXN4" s="141"/>
      <c r="IXO4" s="142"/>
      <c r="IXP4" s="142"/>
      <c r="IXQ4" s="142"/>
      <c r="IXR4" s="143"/>
      <c r="IXT4" s="144"/>
      <c r="IXU4" s="131"/>
      <c r="IXZ4" s="132"/>
      <c r="IYA4" s="133"/>
      <c r="IYB4" s="134"/>
      <c r="IYC4" s="135"/>
      <c r="IYD4" s="136"/>
      <c r="IYH4" s="137"/>
      <c r="IYI4" s="138"/>
      <c r="IYJ4" s="138"/>
      <c r="IYS4" s="138"/>
      <c r="IYT4" s="138"/>
      <c r="IYV4" s="139"/>
      <c r="IYX4" s="140"/>
      <c r="IYY4" s="64"/>
      <c r="IYZ4" s="64"/>
      <c r="IZA4" s="64"/>
      <c r="IZB4" s="141"/>
      <c r="IZC4" s="141"/>
      <c r="IZD4" s="142"/>
      <c r="IZE4" s="142"/>
      <c r="IZF4" s="142"/>
      <c r="IZG4" s="143"/>
      <c r="IZI4" s="144"/>
      <c r="IZJ4" s="131"/>
      <c r="IZO4" s="132"/>
      <c r="IZP4" s="133"/>
      <c r="IZQ4" s="134"/>
      <c r="IZR4" s="135"/>
      <c r="IZS4" s="136"/>
      <c r="IZW4" s="137"/>
      <c r="IZX4" s="138"/>
      <c r="IZY4" s="138"/>
      <c r="JAH4" s="138"/>
      <c r="JAI4" s="138"/>
      <c r="JAK4" s="139"/>
      <c r="JAM4" s="140"/>
      <c r="JAN4" s="64"/>
      <c r="JAO4" s="64"/>
      <c r="JAP4" s="64"/>
      <c r="JAQ4" s="141"/>
      <c r="JAR4" s="141"/>
      <c r="JAS4" s="142"/>
      <c r="JAT4" s="142"/>
      <c r="JAU4" s="142"/>
      <c r="JAV4" s="143"/>
      <c r="JAX4" s="144"/>
      <c r="JAY4" s="131"/>
      <c r="JBD4" s="132"/>
      <c r="JBE4" s="133"/>
      <c r="JBF4" s="134"/>
      <c r="JBG4" s="135"/>
      <c r="JBH4" s="136"/>
      <c r="JBL4" s="137"/>
      <c r="JBM4" s="138"/>
      <c r="JBN4" s="138"/>
      <c r="JBW4" s="138"/>
      <c r="JBX4" s="138"/>
      <c r="JBZ4" s="139"/>
      <c r="JCB4" s="140"/>
      <c r="JCC4" s="64"/>
      <c r="JCD4" s="64"/>
      <c r="JCE4" s="64"/>
      <c r="JCF4" s="141"/>
      <c r="JCG4" s="141"/>
      <c r="JCH4" s="142"/>
      <c r="JCI4" s="142"/>
      <c r="JCJ4" s="142"/>
      <c r="JCK4" s="143"/>
      <c r="JCM4" s="144"/>
      <c r="JCN4" s="131"/>
      <c r="JCS4" s="132"/>
      <c r="JCT4" s="133"/>
      <c r="JCU4" s="134"/>
      <c r="JCV4" s="135"/>
      <c r="JCW4" s="136"/>
      <c r="JDA4" s="137"/>
      <c r="JDB4" s="138"/>
      <c r="JDC4" s="138"/>
      <c r="JDL4" s="138"/>
      <c r="JDM4" s="138"/>
      <c r="JDO4" s="139"/>
      <c r="JDQ4" s="140"/>
      <c r="JDR4" s="64"/>
      <c r="JDS4" s="64"/>
      <c r="JDT4" s="64"/>
      <c r="JDU4" s="141"/>
      <c r="JDV4" s="141"/>
      <c r="JDW4" s="142"/>
      <c r="JDX4" s="142"/>
      <c r="JDY4" s="142"/>
      <c r="JDZ4" s="143"/>
      <c r="JEB4" s="144"/>
      <c r="JEC4" s="131"/>
      <c r="JEH4" s="132"/>
      <c r="JEI4" s="133"/>
      <c r="JEJ4" s="134"/>
      <c r="JEK4" s="135"/>
      <c r="JEL4" s="136"/>
      <c r="JEP4" s="137"/>
      <c r="JEQ4" s="138"/>
      <c r="JER4" s="138"/>
      <c r="JFA4" s="138"/>
      <c r="JFB4" s="138"/>
      <c r="JFD4" s="139"/>
      <c r="JFF4" s="140"/>
      <c r="JFG4" s="64"/>
      <c r="JFH4" s="64"/>
      <c r="JFI4" s="64"/>
      <c r="JFJ4" s="141"/>
      <c r="JFK4" s="141"/>
      <c r="JFL4" s="142"/>
      <c r="JFM4" s="142"/>
      <c r="JFN4" s="142"/>
      <c r="JFO4" s="143"/>
      <c r="JFQ4" s="144"/>
      <c r="JFR4" s="131"/>
      <c r="JFW4" s="132"/>
      <c r="JFX4" s="133"/>
      <c r="JFY4" s="134"/>
      <c r="JFZ4" s="135"/>
      <c r="JGA4" s="136"/>
      <c r="JGE4" s="137"/>
      <c r="JGF4" s="138"/>
      <c r="JGG4" s="138"/>
      <c r="JGP4" s="138"/>
      <c r="JGQ4" s="138"/>
      <c r="JGS4" s="139"/>
      <c r="JGU4" s="140"/>
      <c r="JGV4" s="64"/>
      <c r="JGW4" s="64"/>
      <c r="JGX4" s="64"/>
      <c r="JGY4" s="141"/>
      <c r="JGZ4" s="141"/>
      <c r="JHA4" s="142"/>
      <c r="JHB4" s="142"/>
      <c r="JHC4" s="142"/>
      <c r="JHD4" s="143"/>
      <c r="JHF4" s="144"/>
      <c r="JHG4" s="131"/>
      <c r="JHL4" s="132"/>
      <c r="JHM4" s="133"/>
      <c r="JHN4" s="134"/>
      <c r="JHO4" s="135"/>
      <c r="JHP4" s="136"/>
      <c r="JHT4" s="137"/>
      <c r="JHU4" s="138"/>
      <c r="JHV4" s="138"/>
      <c r="JIE4" s="138"/>
      <c r="JIF4" s="138"/>
      <c r="JIH4" s="139"/>
      <c r="JIJ4" s="140"/>
      <c r="JIK4" s="64"/>
      <c r="JIL4" s="64"/>
      <c r="JIM4" s="64"/>
      <c r="JIN4" s="141"/>
      <c r="JIO4" s="141"/>
      <c r="JIP4" s="142"/>
      <c r="JIQ4" s="142"/>
      <c r="JIR4" s="142"/>
      <c r="JIS4" s="143"/>
      <c r="JIU4" s="144"/>
      <c r="JIV4" s="131"/>
      <c r="JJA4" s="132"/>
      <c r="JJB4" s="133"/>
      <c r="JJC4" s="134"/>
      <c r="JJD4" s="135"/>
      <c r="JJE4" s="136"/>
      <c r="JJI4" s="137"/>
      <c r="JJJ4" s="138"/>
      <c r="JJK4" s="138"/>
      <c r="JJT4" s="138"/>
      <c r="JJU4" s="138"/>
      <c r="JJW4" s="139"/>
      <c r="JJY4" s="140"/>
      <c r="JJZ4" s="64"/>
      <c r="JKA4" s="64"/>
      <c r="JKB4" s="64"/>
      <c r="JKC4" s="141"/>
      <c r="JKD4" s="141"/>
      <c r="JKE4" s="142"/>
      <c r="JKF4" s="142"/>
      <c r="JKG4" s="142"/>
      <c r="JKH4" s="143"/>
      <c r="JKJ4" s="144"/>
      <c r="JKK4" s="131"/>
      <c r="JKP4" s="132"/>
      <c r="JKQ4" s="133"/>
      <c r="JKR4" s="134"/>
      <c r="JKS4" s="135"/>
      <c r="JKT4" s="136"/>
      <c r="JKX4" s="137"/>
      <c r="JKY4" s="138"/>
      <c r="JKZ4" s="138"/>
      <c r="JLI4" s="138"/>
      <c r="JLJ4" s="138"/>
      <c r="JLL4" s="139"/>
      <c r="JLN4" s="140"/>
      <c r="JLO4" s="64"/>
      <c r="JLP4" s="64"/>
      <c r="JLQ4" s="64"/>
      <c r="JLR4" s="141"/>
      <c r="JLS4" s="141"/>
      <c r="JLT4" s="142"/>
      <c r="JLU4" s="142"/>
      <c r="JLV4" s="142"/>
      <c r="JLW4" s="143"/>
      <c r="JLY4" s="144"/>
      <c r="JLZ4" s="131"/>
      <c r="JME4" s="132"/>
      <c r="JMF4" s="133"/>
      <c r="JMG4" s="134"/>
      <c r="JMH4" s="135"/>
      <c r="JMI4" s="136"/>
      <c r="JMM4" s="137"/>
      <c r="JMN4" s="138"/>
      <c r="JMO4" s="138"/>
      <c r="JMX4" s="138"/>
      <c r="JMY4" s="138"/>
      <c r="JNA4" s="139"/>
      <c r="JNC4" s="140"/>
      <c r="JND4" s="64"/>
      <c r="JNE4" s="64"/>
      <c r="JNF4" s="64"/>
      <c r="JNG4" s="141"/>
      <c r="JNH4" s="141"/>
      <c r="JNI4" s="142"/>
      <c r="JNJ4" s="142"/>
      <c r="JNK4" s="142"/>
      <c r="JNL4" s="143"/>
      <c r="JNN4" s="144"/>
      <c r="JNO4" s="131"/>
      <c r="JNT4" s="132"/>
      <c r="JNU4" s="133"/>
      <c r="JNV4" s="134"/>
      <c r="JNW4" s="135"/>
      <c r="JNX4" s="136"/>
      <c r="JOB4" s="137"/>
      <c r="JOC4" s="138"/>
      <c r="JOD4" s="138"/>
      <c r="JOM4" s="138"/>
      <c r="JON4" s="138"/>
      <c r="JOP4" s="139"/>
      <c r="JOR4" s="140"/>
      <c r="JOS4" s="64"/>
      <c r="JOT4" s="64"/>
      <c r="JOU4" s="64"/>
      <c r="JOV4" s="141"/>
      <c r="JOW4" s="141"/>
      <c r="JOX4" s="142"/>
      <c r="JOY4" s="142"/>
      <c r="JOZ4" s="142"/>
      <c r="JPA4" s="143"/>
      <c r="JPC4" s="144"/>
      <c r="JPD4" s="131"/>
      <c r="JPI4" s="132"/>
      <c r="JPJ4" s="133"/>
      <c r="JPK4" s="134"/>
      <c r="JPL4" s="135"/>
      <c r="JPM4" s="136"/>
      <c r="JPQ4" s="137"/>
      <c r="JPR4" s="138"/>
      <c r="JPS4" s="138"/>
      <c r="JQB4" s="138"/>
      <c r="JQC4" s="138"/>
      <c r="JQE4" s="139"/>
      <c r="JQG4" s="140"/>
      <c r="JQH4" s="64"/>
      <c r="JQI4" s="64"/>
      <c r="JQJ4" s="64"/>
      <c r="JQK4" s="141"/>
      <c r="JQL4" s="141"/>
      <c r="JQM4" s="142"/>
      <c r="JQN4" s="142"/>
      <c r="JQO4" s="142"/>
      <c r="JQP4" s="143"/>
      <c r="JQR4" s="144"/>
      <c r="JQS4" s="131"/>
      <c r="JQX4" s="132"/>
      <c r="JQY4" s="133"/>
      <c r="JQZ4" s="134"/>
      <c r="JRA4" s="135"/>
      <c r="JRB4" s="136"/>
      <c r="JRF4" s="137"/>
      <c r="JRG4" s="138"/>
      <c r="JRH4" s="138"/>
      <c r="JRQ4" s="138"/>
      <c r="JRR4" s="138"/>
      <c r="JRT4" s="139"/>
      <c r="JRV4" s="140"/>
      <c r="JRW4" s="64"/>
      <c r="JRX4" s="64"/>
      <c r="JRY4" s="64"/>
      <c r="JRZ4" s="141"/>
      <c r="JSA4" s="141"/>
      <c r="JSB4" s="142"/>
      <c r="JSC4" s="142"/>
      <c r="JSD4" s="142"/>
      <c r="JSE4" s="143"/>
      <c r="JSG4" s="144"/>
      <c r="JSH4" s="131"/>
      <c r="JSM4" s="132"/>
      <c r="JSN4" s="133"/>
      <c r="JSO4" s="134"/>
      <c r="JSP4" s="135"/>
      <c r="JSQ4" s="136"/>
      <c r="JSU4" s="137"/>
      <c r="JSV4" s="138"/>
      <c r="JSW4" s="138"/>
      <c r="JTF4" s="138"/>
      <c r="JTG4" s="138"/>
      <c r="JTI4" s="139"/>
      <c r="JTK4" s="140"/>
      <c r="JTL4" s="64"/>
      <c r="JTM4" s="64"/>
      <c r="JTN4" s="64"/>
      <c r="JTO4" s="141"/>
      <c r="JTP4" s="141"/>
      <c r="JTQ4" s="142"/>
      <c r="JTR4" s="142"/>
      <c r="JTS4" s="142"/>
      <c r="JTT4" s="143"/>
      <c r="JTV4" s="144"/>
      <c r="JTW4" s="131"/>
      <c r="JUB4" s="132"/>
      <c r="JUC4" s="133"/>
      <c r="JUD4" s="134"/>
      <c r="JUE4" s="135"/>
      <c r="JUF4" s="136"/>
      <c r="JUJ4" s="137"/>
      <c r="JUK4" s="138"/>
      <c r="JUL4" s="138"/>
      <c r="JUU4" s="138"/>
      <c r="JUV4" s="138"/>
      <c r="JUX4" s="139"/>
      <c r="JUZ4" s="140"/>
      <c r="JVA4" s="64"/>
      <c r="JVB4" s="64"/>
      <c r="JVC4" s="64"/>
      <c r="JVD4" s="141"/>
      <c r="JVE4" s="141"/>
      <c r="JVF4" s="142"/>
      <c r="JVG4" s="142"/>
      <c r="JVH4" s="142"/>
      <c r="JVI4" s="143"/>
      <c r="JVK4" s="144"/>
      <c r="JVL4" s="131"/>
      <c r="JVQ4" s="132"/>
      <c r="JVR4" s="133"/>
      <c r="JVS4" s="134"/>
      <c r="JVT4" s="135"/>
      <c r="JVU4" s="136"/>
      <c r="JVY4" s="137"/>
      <c r="JVZ4" s="138"/>
      <c r="JWA4" s="138"/>
      <c r="JWJ4" s="138"/>
      <c r="JWK4" s="138"/>
      <c r="JWM4" s="139"/>
      <c r="JWO4" s="140"/>
      <c r="JWP4" s="64"/>
      <c r="JWQ4" s="64"/>
      <c r="JWR4" s="64"/>
      <c r="JWS4" s="141"/>
      <c r="JWT4" s="141"/>
      <c r="JWU4" s="142"/>
      <c r="JWV4" s="142"/>
      <c r="JWW4" s="142"/>
      <c r="JWX4" s="143"/>
      <c r="JWZ4" s="144"/>
      <c r="JXA4" s="131"/>
      <c r="JXF4" s="132"/>
      <c r="JXG4" s="133"/>
      <c r="JXH4" s="134"/>
      <c r="JXI4" s="135"/>
      <c r="JXJ4" s="136"/>
      <c r="JXN4" s="137"/>
      <c r="JXO4" s="138"/>
      <c r="JXP4" s="138"/>
      <c r="JXY4" s="138"/>
      <c r="JXZ4" s="138"/>
      <c r="JYB4" s="139"/>
      <c r="JYD4" s="140"/>
      <c r="JYE4" s="64"/>
      <c r="JYF4" s="64"/>
      <c r="JYG4" s="64"/>
      <c r="JYH4" s="141"/>
      <c r="JYI4" s="141"/>
      <c r="JYJ4" s="142"/>
      <c r="JYK4" s="142"/>
      <c r="JYL4" s="142"/>
      <c r="JYM4" s="143"/>
      <c r="JYO4" s="144"/>
      <c r="JYP4" s="131"/>
      <c r="JYU4" s="132"/>
      <c r="JYV4" s="133"/>
      <c r="JYW4" s="134"/>
      <c r="JYX4" s="135"/>
      <c r="JYY4" s="136"/>
      <c r="JZC4" s="137"/>
      <c r="JZD4" s="138"/>
      <c r="JZE4" s="138"/>
      <c r="JZN4" s="138"/>
      <c r="JZO4" s="138"/>
      <c r="JZQ4" s="139"/>
      <c r="JZS4" s="140"/>
      <c r="JZT4" s="64"/>
      <c r="JZU4" s="64"/>
      <c r="JZV4" s="64"/>
      <c r="JZW4" s="141"/>
      <c r="JZX4" s="141"/>
      <c r="JZY4" s="142"/>
      <c r="JZZ4" s="142"/>
      <c r="KAA4" s="142"/>
      <c r="KAB4" s="143"/>
      <c r="KAD4" s="144"/>
      <c r="KAE4" s="131"/>
      <c r="KAJ4" s="132"/>
      <c r="KAK4" s="133"/>
      <c r="KAL4" s="134"/>
      <c r="KAM4" s="135"/>
      <c r="KAN4" s="136"/>
      <c r="KAR4" s="137"/>
      <c r="KAS4" s="138"/>
      <c r="KAT4" s="138"/>
      <c r="KBC4" s="138"/>
      <c r="KBD4" s="138"/>
      <c r="KBF4" s="139"/>
      <c r="KBH4" s="140"/>
      <c r="KBI4" s="64"/>
      <c r="KBJ4" s="64"/>
      <c r="KBK4" s="64"/>
      <c r="KBL4" s="141"/>
      <c r="KBM4" s="141"/>
      <c r="KBN4" s="142"/>
      <c r="KBO4" s="142"/>
      <c r="KBP4" s="142"/>
      <c r="KBQ4" s="143"/>
      <c r="KBS4" s="144"/>
      <c r="KBT4" s="131"/>
      <c r="KBY4" s="132"/>
      <c r="KBZ4" s="133"/>
      <c r="KCA4" s="134"/>
      <c r="KCB4" s="135"/>
      <c r="KCC4" s="136"/>
      <c r="KCG4" s="137"/>
      <c r="KCH4" s="138"/>
      <c r="KCI4" s="138"/>
      <c r="KCR4" s="138"/>
      <c r="KCS4" s="138"/>
      <c r="KCU4" s="139"/>
      <c r="KCW4" s="140"/>
      <c r="KCX4" s="64"/>
      <c r="KCY4" s="64"/>
      <c r="KCZ4" s="64"/>
      <c r="KDA4" s="141"/>
      <c r="KDB4" s="141"/>
      <c r="KDC4" s="142"/>
      <c r="KDD4" s="142"/>
      <c r="KDE4" s="142"/>
      <c r="KDF4" s="143"/>
      <c r="KDH4" s="144"/>
      <c r="KDI4" s="131"/>
      <c r="KDN4" s="132"/>
      <c r="KDO4" s="133"/>
      <c r="KDP4" s="134"/>
      <c r="KDQ4" s="135"/>
      <c r="KDR4" s="136"/>
      <c r="KDV4" s="137"/>
      <c r="KDW4" s="138"/>
      <c r="KDX4" s="138"/>
      <c r="KEG4" s="138"/>
      <c r="KEH4" s="138"/>
      <c r="KEJ4" s="139"/>
      <c r="KEL4" s="140"/>
      <c r="KEM4" s="64"/>
      <c r="KEN4" s="64"/>
      <c r="KEO4" s="64"/>
      <c r="KEP4" s="141"/>
      <c r="KEQ4" s="141"/>
      <c r="KER4" s="142"/>
      <c r="KES4" s="142"/>
      <c r="KET4" s="142"/>
      <c r="KEU4" s="143"/>
      <c r="KEW4" s="144"/>
      <c r="KEX4" s="131"/>
      <c r="KFC4" s="132"/>
      <c r="KFD4" s="133"/>
      <c r="KFE4" s="134"/>
      <c r="KFF4" s="135"/>
      <c r="KFG4" s="136"/>
      <c r="KFK4" s="137"/>
      <c r="KFL4" s="138"/>
      <c r="KFM4" s="138"/>
      <c r="KFV4" s="138"/>
      <c r="KFW4" s="138"/>
      <c r="KFY4" s="139"/>
      <c r="KGA4" s="140"/>
      <c r="KGB4" s="64"/>
      <c r="KGC4" s="64"/>
      <c r="KGD4" s="64"/>
      <c r="KGE4" s="141"/>
      <c r="KGF4" s="141"/>
      <c r="KGG4" s="142"/>
      <c r="KGH4" s="142"/>
      <c r="KGI4" s="142"/>
      <c r="KGJ4" s="143"/>
      <c r="KGL4" s="144"/>
      <c r="KGM4" s="131"/>
      <c r="KGR4" s="132"/>
      <c r="KGS4" s="133"/>
      <c r="KGT4" s="134"/>
      <c r="KGU4" s="135"/>
      <c r="KGV4" s="136"/>
      <c r="KGZ4" s="137"/>
      <c r="KHA4" s="138"/>
      <c r="KHB4" s="138"/>
      <c r="KHK4" s="138"/>
      <c r="KHL4" s="138"/>
      <c r="KHN4" s="139"/>
      <c r="KHP4" s="140"/>
      <c r="KHQ4" s="64"/>
      <c r="KHR4" s="64"/>
      <c r="KHS4" s="64"/>
      <c r="KHT4" s="141"/>
      <c r="KHU4" s="141"/>
      <c r="KHV4" s="142"/>
      <c r="KHW4" s="142"/>
      <c r="KHX4" s="142"/>
      <c r="KHY4" s="143"/>
      <c r="KIA4" s="144"/>
      <c r="KIB4" s="131"/>
      <c r="KIG4" s="132"/>
      <c r="KIH4" s="133"/>
      <c r="KII4" s="134"/>
      <c r="KIJ4" s="135"/>
      <c r="KIK4" s="136"/>
      <c r="KIO4" s="137"/>
      <c r="KIP4" s="138"/>
      <c r="KIQ4" s="138"/>
      <c r="KIZ4" s="138"/>
      <c r="KJA4" s="138"/>
      <c r="KJC4" s="139"/>
      <c r="KJE4" s="140"/>
      <c r="KJF4" s="64"/>
      <c r="KJG4" s="64"/>
      <c r="KJH4" s="64"/>
      <c r="KJI4" s="141"/>
      <c r="KJJ4" s="141"/>
      <c r="KJK4" s="142"/>
      <c r="KJL4" s="142"/>
      <c r="KJM4" s="142"/>
      <c r="KJN4" s="143"/>
      <c r="KJP4" s="144"/>
      <c r="KJQ4" s="131"/>
      <c r="KJV4" s="132"/>
      <c r="KJW4" s="133"/>
      <c r="KJX4" s="134"/>
      <c r="KJY4" s="135"/>
      <c r="KJZ4" s="136"/>
      <c r="KKD4" s="137"/>
      <c r="KKE4" s="138"/>
      <c r="KKF4" s="138"/>
      <c r="KKO4" s="138"/>
      <c r="KKP4" s="138"/>
      <c r="KKR4" s="139"/>
      <c r="KKT4" s="140"/>
      <c r="KKU4" s="64"/>
      <c r="KKV4" s="64"/>
      <c r="KKW4" s="64"/>
      <c r="KKX4" s="141"/>
      <c r="KKY4" s="141"/>
      <c r="KKZ4" s="142"/>
      <c r="KLA4" s="142"/>
      <c r="KLB4" s="142"/>
      <c r="KLC4" s="143"/>
      <c r="KLE4" s="144"/>
      <c r="KLF4" s="131"/>
      <c r="KLK4" s="132"/>
      <c r="KLL4" s="133"/>
      <c r="KLM4" s="134"/>
      <c r="KLN4" s="135"/>
      <c r="KLO4" s="136"/>
      <c r="KLS4" s="137"/>
      <c r="KLT4" s="138"/>
      <c r="KLU4" s="138"/>
      <c r="KMD4" s="138"/>
      <c r="KME4" s="138"/>
      <c r="KMG4" s="139"/>
      <c r="KMI4" s="140"/>
      <c r="KMJ4" s="64"/>
      <c r="KMK4" s="64"/>
      <c r="KML4" s="64"/>
      <c r="KMM4" s="141"/>
      <c r="KMN4" s="141"/>
      <c r="KMO4" s="142"/>
      <c r="KMP4" s="142"/>
      <c r="KMQ4" s="142"/>
      <c r="KMR4" s="143"/>
      <c r="KMT4" s="144"/>
      <c r="KMU4" s="131"/>
      <c r="KMZ4" s="132"/>
      <c r="KNA4" s="133"/>
      <c r="KNB4" s="134"/>
      <c r="KNC4" s="135"/>
      <c r="KND4" s="136"/>
      <c r="KNH4" s="137"/>
      <c r="KNI4" s="138"/>
      <c r="KNJ4" s="138"/>
      <c r="KNS4" s="138"/>
      <c r="KNT4" s="138"/>
      <c r="KNV4" s="139"/>
      <c r="KNX4" s="140"/>
      <c r="KNY4" s="64"/>
      <c r="KNZ4" s="64"/>
      <c r="KOA4" s="64"/>
      <c r="KOB4" s="141"/>
      <c r="KOC4" s="141"/>
      <c r="KOD4" s="142"/>
      <c r="KOE4" s="142"/>
      <c r="KOF4" s="142"/>
      <c r="KOG4" s="143"/>
      <c r="KOI4" s="144"/>
      <c r="KOJ4" s="131"/>
      <c r="KOO4" s="132"/>
      <c r="KOP4" s="133"/>
      <c r="KOQ4" s="134"/>
      <c r="KOR4" s="135"/>
      <c r="KOS4" s="136"/>
      <c r="KOW4" s="137"/>
      <c r="KOX4" s="138"/>
      <c r="KOY4" s="138"/>
      <c r="KPH4" s="138"/>
      <c r="KPI4" s="138"/>
      <c r="KPK4" s="139"/>
      <c r="KPM4" s="140"/>
      <c r="KPN4" s="64"/>
      <c r="KPO4" s="64"/>
      <c r="KPP4" s="64"/>
      <c r="KPQ4" s="141"/>
      <c r="KPR4" s="141"/>
      <c r="KPS4" s="142"/>
      <c r="KPT4" s="142"/>
      <c r="KPU4" s="142"/>
      <c r="KPV4" s="143"/>
      <c r="KPX4" s="144"/>
      <c r="KPY4" s="131"/>
      <c r="KQD4" s="132"/>
      <c r="KQE4" s="133"/>
      <c r="KQF4" s="134"/>
      <c r="KQG4" s="135"/>
      <c r="KQH4" s="136"/>
      <c r="KQL4" s="137"/>
      <c r="KQM4" s="138"/>
      <c r="KQN4" s="138"/>
      <c r="KQW4" s="138"/>
      <c r="KQX4" s="138"/>
      <c r="KQZ4" s="139"/>
      <c r="KRB4" s="140"/>
      <c r="KRC4" s="64"/>
      <c r="KRD4" s="64"/>
      <c r="KRE4" s="64"/>
      <c r="KRF4" s="141"/>
      <c r="KRG4" s="141"/>
      <c r="KRH4" s="142"/>
      <c r="KRI4" s="142"/>
      <c r="KRJ4" s="142"/>
      <c r="KRK4" s="143"/>
      <c r="KRM4" s="144"/>
      <c r="KRN4" s="131"/>
      <c r="KRS4" s="132"/>
      <c r="KRT4" s="133"/>
      <c r="KRU4" s="134"/>
      <c r="KRV4" s="135"/>
      <c r="KRW4" s="136"/>
      <c r="KSA4" s="137"/>
      <c r="KSB4" s="138"/>
      <c r="KSC4" s="138"/>
      <c r="KSL4" s="138"/>
      <c r="KSM4" s="138"/>
      <c r="KSO4" s="139"/>
      <c r="KSQ4" s="140"/>
      <c r="KSR4" s="64"/>
      <c r="KSS4" s="64"/>
      <c r="KST4" s="64"/>
      <c r="KSU4" s="141"/>
      <c r="KSV4" s="141"/>
      <c r="KSW4" s="142"/>
      <c r="KSX4" s="142"/>
      <c r="KSY4" s="142"/>
      <c r="KSZ4" s="143"/>
      <c r="KTB4" s="144"/>
      <c r="KTC4" s="131"/>
      <c r="KTH4" s="132"/>
      <c r="KTI4" s="133"/>
      <c r="KTJ4" s="134"/>
      <c r="KTK4" s="135"/>
      <c r="KTL4" s="136"/>
      <c r="KTP4" s="137"/>
      <c r="KTQ4" s="138"/>
      <c r="KTR4" s="138"/>
      <c r="KUA4" s="138"/>
      <c r="KUB4" s="138"/>
      <c r="KUD4" s="139"/>
      <c r="KUF4" s="140"/>
      <c r="KUG4" s="64"/>
      <c r="KUH4" s="64"/>
      <c r="KUI4" s="64"/>
      <c r="KUJ4" s="141"/>
      <c r="KUK4" s="141"/>
      <c r="KUL4" s="142"/>
      <c r="KUM4" s="142"/>
      <c r="KUN4" s="142"/>
      <c r="KUO4" s="143"/>
      <c r="KUQ4" s="144"/>
      <c r="KUR4" s="131"/>
      <c r="KUW4" s="132"/>
      <c r="KUX4" s="133"/>
      <c r="KUY4" s="134"/>
      <c r="KUZ4" s="135"/>
      <c r="KVA4" s="136"/>
      <c r="KVE4" s="137"/>
      <c r="KVF4" s="138"/>
      <c r="KVG4" s="138"/>
      <c r="KVP4" s="138"/>
      <c r="KVQ4" s="138"/>
      <c r="KVS4" s="139"/>
      <c r="KVU4" s="140"/>
      <c r="KVV4" s="64"/>
      <c r="KVW4" s="64"/>
      <c r="KVX4" s="64"/>
      <c r="KVY4" s="141"/>
      <c r="KVZ4" s="141"/>
      <c r="KWA4" s="142"/>
      <c r="KWB4" s="142"/>
      <c r="KWC4" s="142"/>
      <c r="KWD4" s="143"/>
      <c r="KWF4" s="144"/>
      <c r="KWG4" s="131"/>
      <c r="KWL4" s="132"/>
      <c r="KWM4" s="133"/>
      <c r="KWN4" s="134"/>
      <c r="KWO4" s="135"/>
      <c r="KWP4" s="136"/>
      <c r="KWT4" s="137"/>
      <c r="KWU4" s="138"/>
      <c r="KWV4" s="138"/>
      <c r="KXE4" s="138"/>
      <c r="KXF4" s="138"/>
      <c r="KXH4" s="139"/>
      <c r="KXJ4" s="140"/>
      <c r="KXK4" s="64"/>
      <c r="KXL4" s="64"/>
      <c r="KXM4" s="64"/>
      <c r="KXN4" s="141"/>
      <c r="KXO4" s="141"/>
      <c r="KXP4" s="142"/>
      <c r="KXQ4" s="142"/>
      <c r="KXR4" s="142"/>
      <c r="KXS4" s="143"/>
      <c r="KXU4" s="144"/>
      <c r="KXV4" s="131"/>
      <c r="KYA4" s="132"/>
      <c r="KYB4" s="133"/>
      <c r="KYC4" s="134"/>
      <c r="KYD4" s="135"/>
      <c r="KYE4" s="136"/>
      <c r="KYI4" s="137"/>
      <c r="KYJ4" s="138"/>
      <c r="KYK4" s="138"/>
      <c r="KYT4" s="138"/>
      <c r="KYU4" s="138"/>
      <c r="KYW4" s="139"/>
      <c r="KYY4" s="140"/>
      <c r="KYZ4" s="64"/>
      <c r="KZA4" s="64"/>
      <c r="KZB4" s="64"/>
      <c r="KZC4" s="141"/>
      <c r="KZD4" s="141"/>
      <c r="KZE4" s="142"/>
      <c r="KZF4" s="142"/>
      <c r="KZG4" s="142"/>
      <c r="KZH4" s="143"/>
      <c r="KZJ4" s="144"/>
      <c r="KZK4" s="131"/>
      <c r="KZP4" s="132"/>
      <c r="KZQ4" s="133"/>
      <c r="KZR4" s="134"/>
      <c r="KZS4" s="135"/>
      <c r="KZT4" s="136"/>
      <c r="KZX4" s="137"/>
      <c r="KZY4" s="138"/>
      <c r="KZZ4" s="138"/>
      <c r="LAI4" s="138"/>
      <c r="LAJ4" s="138"/>
      <c r="LAL4" s="139"/>
      <c r="LAN4" s="140"/>
      <c r="LAO4" s="64"/>
      <c r="LAP4" s="64"/>
      <c r="LAQ4" s="64"/>
      <c r="LAR4" s="141"/>
      <c r="LAS4" s="141"/>
      <c r="LAT4" s="142"/>
      <c r="LAU4" s="142"/>
      <c r="LAV4" s="142"/>
      <c r="LAW4" s="143"/>
      <c r="LAY4" s="144"/>
      <c r="LAZ4" s="131"/>
      <c r="LBE4" s="132"/>
      <c r="LBF4" s="133"/>
      <c r="LBG4" s="134"/>
      <c r="LBH4" s="135"/>
      <c r="LBI4" s="136"/>
      <c r="LBM4" s="137"/>
      <c r="LBN4" s="138"/>
      <c r="LBO4" s="138"/>
      <c r="LBX4" s="138"/>
      <c r="LBY4" s="138"/>
      <c r="LCA4" s="139"/>
      <c r="LCC4" s="140"/>
      <c r="LCD4" s="64"/>
      <c r="LCE4" s="64"/>
      <c r="LCF4" s="64"/>
      <c r="LCG4" s="141"/>
      <c r="LCH4" s="141"/>
      <c r="LCI4" s="142"/>
      <c r="LCJ4" s="142"/>
      <c r="LCK4" s="142"/>
      <c r="LCL4" s="143"/>
      <c r="LCN4" s="144"/>
      <c r="LCO4" s="131"/>
      <c r="LCT4" s="132"/>
      <c r="LCU4" s="133"/>
      <c r="LCV4" s="134"/>
      <c r="LCW4" s="135"/>
      <c r="LCX4" s="136"/>
      <c r="LDB4" s="137"/>
      <c r="LDC4" s="138"/>
      <c r="LDD4" s="138"/>
      <c r="LDM4" s="138"/>
      <c r="LDN4" s="138"/>
      <c r="LDP4" s="139"/>
      <c r="LDR4" s="140"/>
      <c r="LDS4" s="64"/>
      <c r="LDT4" s="64"/>
      <c r="LDU4" s="64"/>
      <c r="LDV4" s="141"/>
      <c r="LDW4" s="141"/>
      <c r="LDX4" s="142"/>
      <c r="LDY4" s="142"/>
      <c r="LDZ4" s="142"/>
      <c r="LEA4" s="143"/>
      <c r="LEC4" s="144"/>
      <c r="LED4" s="131"/>
      <c r="LEI4" s="132"/>
      <c r="LEJ4" s="133"/>
      <c r="LEK4" s="134"/>
      <c r="LEL4" s="135"/>
      <c r="LEM4" s="136"/>
      <c r="LEQ4" s="137"/>
      <c r="LER4" s="138"/>
      <c r="LES4" s="138"/>
      <c r="LFB4" s="138"/>
      <c r="LFC4" s="138"/>
      <c r="LFE4" s="139"/>
      <c r="LFG4" s="140"/>
      <c r="LFH4" s="64"/>
      <c r="LFI4" s="64"/>
      <c r="LFJ4" s="64"/>
      <c r="LFK4" s="141"/>
      <c r="LFL4" s="141"/>
      <c r="LFM4" s="142"/>
      <c r="LFN4" s="142"/>
      <c r="LFO4" s="142"/>
      <c r="LFP4" s="143"/>
      <c r="LFR4" s="144"/>
      <c r="LFS4" s="131"/>
      <c r="LFX4" s="132"/>
      <c r="LFY4" s="133"/>
      <c r="LFZ4" s="134"/>
      <c r="LGA4" s="135"/>
      <c r="LGB4" s="136"/>
      <c r="LGF4" s="137"/>
      <c r="LGG4" s="138"/>
      <c r="LGH4" s="138"/>
      <c r="LGQ4" s="138"/>
      <c r="LGR4" s="138"/>
      <c r="LGT4" s="139"/>
      <c r="LGV4" s="140"/>
      <c r="LGW4" s="64"/>
      <c r="LGX4" s="64"/>
      <c r="LGY4" s="64"/>
      <c r="LGZ4" s="141"/>
      <c r="LHA4" s="141"/>
      <c r="LHB4" s="142"/>
      <c r="LHC4" s="142"/>
      <c r="LHD4" s="142"/>
      <c r="LHE4" s="143"/>
      <c r="LHG4" s="144"/>
      <c r="LHH4" s="131"/>
      <c r="LHM4" s="132"/>
      <c r="LHN4" s="133"/>
      <c r="LHO4" s="134"/>
      <c r="LHP4" s="135"/>
      <c r="LHQ4" s="136"/>
      <c r="LHU4" s="137"/>
      <c r="LHV4" s="138"/>
      <c r="LHW4" s="138"/>
      <c r="LIF4" s="138"/>
      <c r="LIG4" s="138"/>
      <c r="LII4" s="139"/>
      <c r="LIK4" s="140"/>
      <c r="LIL4" s="64"/>
      <c r="LIM4" s="64"/>
      <c r="LIN4" s="64"/>
      <c r="LIO4" s="141"/>
      <c r="LIP4" s="141"/>
      <c r="LIQ4" s="142"/>
      <c r="LIR4" s="142"/>
      <c r="LIS4" s="142"/>
      <c r="LIT4" s="143"/>
      <c r="LIV4" s="144"/>
      <c r="LIW4" s="131"/>
      <c r="LJB4" s="132"/>
      <c r="LJC4" s="133"/>
      <c r="LJD4" s="134"/>
      <c r="LJE4" s="135"/>
      <c r="LJF4" s="136"/>
      <c r="LJJ4" s="137"/>
      <c r="LJK4" s="138"/>
      <c r="LJL4" s="138"/>
      <c r="LJU4" s="138"/>
      <c r="LJV4" s="138"/>
      <c r="LJX4" s="139"/>
      <c r="LJZ4" s="140"/>
      <c r="LKA4" s="64"/>
      <c r="LKB4" s="64"/>
      <c r="LKC4" s="64"/>
      <c r="LKD4" s="141"/>
      <c r="LKE4" s="141"/>
      <c r="LKF4" s="142"/>
      <c r="LKG4" s="142"/>
      <c r="LKH4" s="142"/>
      <c r="LKI4" s="143"/>
      <c r="LKK4" s="144"/>
      <c r="LKL4" s="131"/>
      <c r="LKQ4" s="132"/>
      <c r="LKR4" s="133"/>
      <c r="LKS4" s="134"/>
      <c r="LKT4" s="135"/>
      <c r="LKU4" s="136"/>
      <c r="LKY4" s="137"/>
      <c r="LKZ4" s="138"/>
      <c r="LLA4" s="138"/>
      <c r="LLJ4" s="138"/>
      <c r="LLK4" s="138"/>
      <c r="LLM4" s="139"/>
      <c r="LLO4" s="140"/>
      <c r="LLP4" s="64"/>
      <c r="LLQ4" s="64"/>
      <c r="LLR4" s="64"/>
      <c r="LLS4" s="141"/>
      <c r="LLT4" s="141"/>
      <c r="LLU4" s="142"/>
      <c r="LLV4" s="142"/>
      <c r="LLW4" s="142"/>
      <c r="LLX4" s="143"/>
      <c r="LLZ4" s="144"/>
      <c r="LMA4" s="131"/>
      <c r="LMF4" s="132"/>
      <c r="LMG4" s="133"/>
      <c r="LMH4" s="134"/>
      <c r="LMI4" s="135"/>
      <c r="LMJ4" s="136"/>
      <c r="LMN4" s="137"/>
      <c r="LMO4" s="138"/>
      <c r="LMP4" s="138"/>
      <c r="LMY4" s="138"/>
      <c r="LMZ4" s="138"/>
      <c r="LNB4" s="139"/>
      <c r="LND4" s="140"/>
      <c r="LNE4" s="64"/>
      <c r="LNF4" s="64"/>
      <c r="LNG4" s="64"/>
      <c r="LNH4" s="141"/>
      <c r="LNI4" s="141"/>
      <c r="LNJ4" s="142"/>
      <c r="LNK4" s="142"/>
      <c r="LNL4" s="142"/>
      <c r="LNM4" s="143"/>
      <c r="LNO4" s="144"/>
      <c r="LNP4" s="131"/>
      <c r="LNU4" s="132"/>
      <c r="LNV4" s="133"/>
      <c r="LNW4" s="134"/>
      <c r="LNX4" s="135"/>
      <c r="LNY4" s="136"/>
      <c r="LOC4" s="137"/>
      <c r="LOD4" s="138"/>
      <c r="LOE4" s="138"/>
      <c r="LON4" s="138"/>
      <c r="LOO4" s="138"/>
      <c r="LOQ4" s="139"/>
      <c r="LOS4" s="140"/>
      <c r="LOT4" s="64"/>
      <c r="LOU4" s="64"/>
      <c r="LOV4" s="64"/>
      <c r="LOW4" s="141"/>
      <c r="LOX4" s="141"/>
      <c r="LOY4" s="142"/>
      <c r="LOZ4" s="142"/>
      <c r="LPA4" s="142"/>
      <c r="LPB4" s="143"/>
      <c r="LPD4" s="144"/>
      <c r="LPE4" s="131"/>
      <c r="LPJ4" s="132"/>
      <c r="LPK4" s="133"/>
      <c r="LPL4" s="134"/>
      <c r="LPM4" s="135"/>
      <c r="LPN4" s="136"/>
      <c r="LPR4" s="137"/>
      <c r="LPS4" s="138"/>
      <c r="LPT4" s="138"/>
      <c r="LQC4" s="138"/>
      <c r="LQD4" s="138"/>
      <c r="LQF4" s="139"/>
      <c r="LQH4" s="140"/>
      <c r="LQI4" s="64"/>
      <c r="LQJ4" s="64"/>
      <c r="LQK4" s="64"/>
      <c r="LQL4" s="141"/>
      <c r="LQM4" s="141"/>
      <c r="LQN4" s="142"/>
      <c r="LQO4" s="142"/>
      <c r="LQP4" s="142"/>
      <c r="LQQ4" s="143"/>
      <c r="LQS4" s="144"/>
      <c r="LQT4" s="131"/>
      <c r="LQY4" s="132"/>
      <c r="LQZ4" s="133"/>
      <c r="LRA4" s="134"/>
      <c r="LRB4" s="135"/>
      <c r="LRC4" s="136"/>
      <c r="LRG4" s="137"/>
      <c r="LRH4" s="138"/>
      <c r="LRI4" s="138"/>
      <c r="LRR4" s="138"/>
      <c r="LRS4" s="138"/>
      <c r="LRU4" s="139"/>
      <c r="LRW4" s="140"/>
      <c r="LRX4" s="64"/>
      <c r="LRY4" s="64"/>
      <c r="LRZ4" s="64"/>
      <c r="LSA4" s="141"/>
      <c r="LSB4" s="141"/>
      <c r="LSC4" s="142"/>
      <c r="LSD4" s="142"/>
      <c r="LSE4" s="142"/>
      <c r="LSF4" s="143"/>
      <c r="LSH4" s="144"/>
      <c r="LSI4" s="131"/>
      <c r="LSN4" s="132"/>
      <c r="LSO4" s="133"/>
      <c r="LSP4" s="134"/>
      <c r="LSQ4" s="135"/>
      <c r="LSR4" s="136"/>
      <c r="LSV4" s="137"/>
      <c r="LSW4" s="138"/>
      <c r="LSX4" s="138"/>
      <c r="LTG4" s="138"/>
      <c r="LTH4" s="138"/>
      <c r="LTJ4" s="139"/>
      <c r="LTL4" s="140"/>
      <c r="LTM4" s="64"/>
      <c r="LTN4" s="64"/>
      <c r="LTO4" s="64"/>
      <c r="LTP4" s="141"/>
      <c r="LTQ4" s="141"/>
      <c r="LTR4" s="142"/>
      <c r="LTS4" s="142"/>
      <c r="LTT4" s="142"/>
      <c r="LTU4" s="143"/>
      <c r="LTW4" s="144"/>
      <c r="LTX4" s="131"/>
      <c r="LUC4" s="132"/>
      <c r="LUD4" s="133"/>
      <c r="LUE4" s="134"/>
      <c r="LUF4" s="135"/>
      <c r="LUG4" s="136"/>
      <c r="LUK4" s="137"/>
      <c r="LUL4" s="138"/>
      <c r="LUM4" s="138"/>
      <c r="LUV4" s="138"/>
      <c r="LUW4" s="138"/>
      <c r="LUY4" s="139"/>
      <c r="LVA4" s="140"/>
      <c r="LVB4" s="64"/>
      <c r="LVC4" s="64"/>
      <c r="LVD4" s="64"/>
      <c r="LVE4" s="141"/>
      <c r="LVF4" s="141"/>
      <c r="LVG4" s="142"/>
      <c r="LVH4" s="142"/>
      <c r="LVI4" s="142"/>
      <c r="LVJ4" s="143"/>
      <c r="LVL4" s="144"/>
      <c r="LVM4" s="131"/>
      <c r="LVR4" s="132"/>
      <c r="LVS4" s="133"/>
      <c r="LVT4" s="134"/>
      <c r="LVU4" s="135"/>
      <c r="LVV4" s="136"/>
      <c r="LVZ4" s="137"/>
      <c r="LWA4" s="138"/>
      <c r="LWB4" s="138"/>
      <c r="LWK4" s="138"/>
      <c r="LWL4" s="138"/>
      <c r="LWN4" s="139"/>
      <c r="LWP4" s="140"/>
      <c r="LWQ4" s="64"/>
      <c r="LWR4" s="64"/>
      <c r="LWS4" s="64"/>
      <c r="LWT4" s="141"/>
      <c r="LWU4" s="141"/>
      <c r="LWV4" s="142"/>
      <c r="LWW4" s="142"/>
      <c r="LWX4" s="142"/>
      <c r="LWY4" s="143"/>
      <c r="LXA4" s="144"/>
      <c r="LXB4" s="131"/>
      <c r="LXG4" s="132"/>
      <c r="LXH4" s="133"/>
      <c r="LXI4" s="134"/>
      <c r="LXJ4" s="135"/>
      <c r="LXK4" s="136"/>
      <c r="LXO4" s="137"/>
      <c r="LXP4" s="138"/>
      <c r="LXQ4" s="138"/>
      <c r="LXZ4" s="138"/>
      <c r="LYA4" s="138"/>
      <c r="LYC4" s="139"/>
      <c r="LYE4" s="140"/>
      <c r="LYF4" s="64"/>
      <c r="LYG4" s="64"/>
      <c r="LYH4" s="64"/>
      <c r="LYI4" s="141"/>
      <c r="LYJ4" s="141"/>
      <c r="LYK4" s="142"/>
      <c r="LYL4" s="142"/>
      <c r="LYM4" s="142"/>
      <c r="LYN4" s="143"/>
      <c r="LYP4" s="144"/>
      <c r="LYQ4" s="131"/>
      <c r="LYV4" s="132"/>
      <c r="LYW4" s="133"/>
      <c r="LYX4" s="134"/>
      <c r="LYY4" s="135"/>
      <c r="LYZ4" s="136"/>
      <c r="LZD4" s="137"/>
      <c r="LZE4" s="138"/>
      <c r="LZF4" s="138"/>
      <c r="LZO4" s="138"/>
      <c r="LZP4" s="138"/>
      <c r="LZR4" s="139"/>
      <c r="LZT4" s="140"/>
      <c r="LZU4" s="64"/>
      <c r="LZV4" s="64"/>
      <c r="LZW4" s="64"/>
      <c r="LZX4" s="141"/>
      <c r="LZY4" s="141"/>
      <c r="LZZ4" s="142"/>
      <c r="MAA4" s="142"/>
      <c r="MAB4" s="142"/>
      <c r="MAC4" s="143"/>
      <c r="MAE4" s="144"/>
      <c r="MAF4" s="131"/>
      <c r="MAK4" s="132"/>
      <c r="MAL4" s="133"/>
      <c r="MAM4" s="134"/>
      <c r="MAN4" s="135"/>
      <c r="MAO4" s="136"/>
      <c r="MAS4" s="137"/>
      <c r="MAT4" s="138"/>
      <c r="MAU4" s="138"/>
      <c r="MBD4" s="138"/>
      <c r="MBE4" s="138"/>
      <c r="MBG4" s="139"/>
      <c r="MBI4" s="140"/>
      <c r="MBJ4" s="64"/>
      <c r="MBK4" s="64"/>
      <c r="MBL4" s="64"/>
      <c r="MBM4" s="141"/>
      <c r="MBN4" s="141"/>
      <c r="MBO4" s="142"/>
      <c r="MBP4" s="142"/>
      <c r="MBQ4" s="142"/>
      <c r="MBR4" s="143"/>
      <c r="MBT4" s="144"/>
      <c r="MBU4" s="131"/>
      <c r="MBZ4" s="132"/>
      <c r="MCA4" s="133"/>
      <c r="MCB4" s="134"/>
      <c r="MCC4" s="135"/>
      <c r="MCD4" s="136"/>
      <c r="MCH4" s="137"/>
      <c r="MCI4" s="138"/>
      <c r="MCJ4" s="138"/>
      <c r="MCS4" s="138"/>
      <c r="MCT4" s="138"/>
      <c r="MCV4" s="139"/>
      <c r="MCX4" s="140"/>
      <c r="MCY4" s="64"/>
      <c r="MCZ4" s="64"/>
      <c r="MDA4" s="64"/>
      <c r="MDB4" s="141"/>
      <c r="MDC4" s="141"/>
      <c r="MDD4" s="142"/>
      <c r="MDE4" s="142"/>
      <c r="MDF4" s="142"/>
      <c r="MDG4" s="143"/>
      <c r="MDI4" s="144"/>
      <c r="MDJ4" s="131"/>
      <c r="MDO4" s="132"/>
      <c r="MDP4" s="133"/>
      <c r="MDQ4" s="134"/>
      <c r="MDR4" s="135"/>
      <c r="MDS4" s="136"/>
      <c r="MDW4" s="137"/>
      <c r="MDX4" s="138"/>
      <c r="MDY4" s="138"/>
      <c r="MEH4" s="138"/>
      <c r="MEI4" s="138"/>
      <c r="MEK4" s="139"/>
      <c r="MEM4" s="140"/>
      <c r="MEN4" s="64"/>
      <c r="MEO4" s="64"/>
      <c r="MEP4" s="64"/>
      <c r="MEQ4" s="141"/>
      <c r="MER4" s="141"/>
      <c r="MES4" s="142"/>
      <c r="MET4" s="142"/>
      <c r="MEU4" s="142"/>
      <c r="MEV4" s="143"/>
      <c r="MEX4" s="144"/>
      <c r="MEY4" s="131"/>
      <c r="MFD4" s="132"/>
      <c r="MFE4" s="133"/>
      <c r="MFF4" s="134"/>
      <c r="MFG4" s="135"/>
      <c r="MFH4" s="136"/>
      <c r="MFL4" s="137"/>
      <c r="MFM4" s="138"/>
      <c r="MFN4" s="138"/>
      <c r="MFW4" s="138"/>
      <c r="MFX4" s="138"/>
      <c r="MFZ4" s="139"/>
      <c r="MGB4" s="140"/>
      <c r="MGC4" s="64"/>
      <c r="MGD4" s="64"/>
      <c r="MGE4" s="64"/>
      <c r="MGF4" s="141"/>
      <c r="MGG4" s="141"/>
      <c r="MGH4" s="142"/>
      <c r="MGI4" s="142"/>
      <c r="MGJ4" s="142"/>
      <c r="MGK4" s="143"/>
      <c r="MGM4" s="144"/>
      <c r="MGN4" s="131"/>
      <c r="MGS4" s="132"/>
      <c r="MGT4" s="133"/>
      <c r="MGU4" s="134"/>
      <c r="MGV4" s="135"/>
      <c r="MGW4" s="136"/>
      <c r="MHA4" s="137"/>
      <c r="MHB4" s="138"/>
      <c r="MHC4" s="138"/>
      <c r="MHL4" s="138"/>
      <c r="MHM4" s="138"/>
      <c r="MHO4" s="139"/>
      <c r="MHQ4" s="140"/>
      <c r="MHR4" s="64"/>
      <c r="MHS4" s="64"/>
      <c r="MHT4" s="64"/>
      <c r="MHU4" s="141"/>
      <c r="MHV4" s="141"/>
      <c r="MHW4" s="142"/>
      <c r="MHX4" s="142"/>
      <c r="MHY4" s="142"/>
      <c r="MHZ4" s="143"/>
      <c r="MIB4" s="144"/>
      <c r="MIC4" s="131"/>
      <c r="MIH4" s="132"/>
      <c r="MII4" s="133"/>
      <c r="MIJ4" s="134"/>
      <c r="MIK4" s="135"/>
      <c r="MIL4" s="136"/>
      <c r="MIP4" s="137"/>
      <c r="MIQ4" s="138"/>
      <c r="MIR4" s="138"/>
      <c r="MJA4" s="138"/>
      <c r="MJB4" s="138"/>
      <c r="MJD4" s="139"/>
      <c r="MJF4" s="140"/>
      <c r="MJG4" s="64"/>
      <c r="MJH4" s="64"/>
      <c r="MJI4" s="64"/>
      <c r="MJJ4" s="141"/>
      <c r="MJK4" s="141"/>
      <c r="MJL4" s="142"/>
      <c r="MJM4" s="142"/>
      <c r="MJN4" s="142"/>
      <c r="MJO4" s="143"/>
      <c r="MJQ4" s="144"/>
      <c r="MJR4" s="131"/>
      <c r="MJW4" s="132"/>
      <c r="MJX4" s="133"/>
      <c r="MJY4" s="134"/>
      <c r="MJZ4" s="135"/>
      <c r="MKA4" s="136"/>
      <c r="MKE4" s="137"/>
      <c r="MKF4" s="138"/>
      <c r="MKG4" s="138"/>
      <c r="MKP4" s="138"/>
      <c r="MKQ4" s="138"/>
      <c r="MKS4" s="139"/>
      <c r="MKU4" s="140"/>
      <c r="MKV4" s="64"/>
      <c r="MKW4" s="64"/>
      <c r="MKX4" s="64"/>
      <c r="MKY4" s="141"/>
      <c r="MKZ4" s="141"/>
      <c r="MLA4" s="142"/>
      <c r="MLB4" s="142"/>
      <c r="MLC4" s="142"/>
      <c r="MLD4" s="143"/>
      <c r="MLF4" s="144"/>
      <c r="MLG4" s="131"/>
      <c r="MLL4" s="132"/>
      <c r="MLM4" s="133"/>
      <c r="MLN4" s="134"/>
      <c r="MLO4" s="135"/>
      <c r="MLP4" s="136"/>
      <c r="MLT4" s="137"/>
      <c r="MLU4" s="138"/>
      <c r="MLV4" s="138"/>
      <c r="MME4" s="138"/>
      <c r="MMF4" s="138"/>
      <c r="MMH4" s="139"/>
      <c r="MMJ4" s="140"/>
      <c r="MMK4" s="64"/>
      <c r="MML4" s="64"/>
      <c r="MMM4" s="64"/>
      <c r="MMN4" s="141"/>
      <c r="MMO4" s="141"/>
      <c r="MMP4" s="142"/>
      <c r="MMQ4" s="142"/>
      <c r="MMR4" s="142"/>
      <c r="MMS4" s="143"/>
      <c r="MMU4" s="144"/>
      <c r="MMV4" s="131"/>
      <c r="MNA4" s="132"/>
      <c r="MNB4" s="133"/>
      <c r="MNC4" s="134"/>
      <c r="MND4" s="135"/>
      <c r="MNE4" s="136"/>
      <c r="MNI4" s="137"/>
      <c r="MNJ4" s="138"/>
      <c r="MNK4" s="138"/>
      <c r="MNT4" s="138"/>
      <c r="MNU4" s="138"/>
      <c r="MNW4" s="139"/>
      <c r="MNY4" s="140"/>
      <c r="MNZ4" s="64"/>
      <c r="MOA4" s="64"/>
      <c r="MOB4" s="64"/>
      <c r="MOC4" s="141"/>
      <c r="MOD4" s="141"/>
      <c r="MOE4" s="142"/>
      <c r="MOF4" s="142"/>
      <c r="MOG4" s="142"/>
      <c r="MOH4" s="143"/>
      <c r="MOJ4" s="144"/>
      <c r="MOK4" s="131"/>
      <c r="MOP4" s="132"/>
      <c r="MOQ4" s="133"/>
      <c r="MOR4" s="134"/>
      <c r="MOS4" s="135"/>
      <c r="MOT4" s="136"/>
      <c r="MOX4" s="137"/>
      <c r="MOY4" s="138"/>
      <c r="MOZ4" s="138"/>
      <c r="MPI4" s="138"/>
      <c r="MPJ4" s="138"/>
      <c r="MPL4" s="139"/>
      <c r="MPN4" s="140"/>
      <c r="MPO4" s="64"/>
      <c r="MPP4" s="64"/>
      <c r="MPQ4" s="64"/>
      <c r="MPR4" s="141"/>
      <c r="MPS4" s="141"/>
      <c r="MPT4" s="142"/>
      <c r="MPU4" s="142"/>
      <c r="MPV4" s="142"/>
      <c r="MPW4" s="143"/>
      <c r="MPY4" s="144"/>
      <c r="MPZ4" s="131"/>
      <c r="MQE4" s="132"/>
      <c r="MQF4" s="133"/>
      <c r="MQG4" s="134"/>
      <c r="MQH4" s="135"/>
      <c r="MQI4" s="136"/>
      <c r="MQM4" s="137"/>
      <c r="MQN4" s="138"/>
      <c r="MQO4" s="138"/>
      <c r="MQX4" s="138"/>
      <c r="MQY4" s="138"/>
      <c r="MRA4" s="139"/>
      <c r="MRC4" s="140"/>
      <c r="MRD4" s="64"/>
      <c r="MRE4" s="64"/>
      <c r="MRF4" s="64"/>
      <c r="MRG4" s="141"/>
      <c r="MRH4" s="141"/>
      <c r="MRI4" s="142"/>
      <c r="MRJ4" s="142"/>
      <c r="MRK4" s="142"/>
      <c r="MRL4" s="143"/>
      <c r="MRN4" s="144"/>
      <c r="MRO4" s="131"/>
      <c r="MRT4" s="132"/>
      <c r="MRU4" s="133"/>
      <c r="MRV4" s="134"/>
      <c r="MRW4" s="135"/>
      <c r="MRX4" s="136"/>
      <c r="MSB4" s="137"/>
      <c r="MSC4" s="138"/>
      <c r="MSD4" s="138"/>
      <c r="MSM4" s="138"/>
      <c r="MSN4" s="138"/>
      <c r="MSP4" s="139"/>
      <c r="MSR4" s="140"/>
      <c r="MSS4" s="64"/>
      <c r="MST4" s="64"/>
      <c r="MSU4" s="64"/>
      <c r="MSV4" s="141"/>
      <c r="MSW4" s="141"/>
      <c r="MSX4" s="142"/>
      <c r="MSY4" s="142"/>
      <c r="MSZ4" s="142"/>
      <c r="MTA4" s="143"/>
      <c r="MTC4" s="144"/>
      <c r="MTD4" s="131"/>
      <c r="MTI4" s="132"/>
      <c r="MTJ4" s="133"/>
      <c r="MTK4" s="134"/>
      <c r="MTL4" s="135"/>
      <c r="MTM4" s="136"/>
      <c r="MTQ4" s="137"/>
      <c r="MTR4" s="138"/>
      <c r="MTS4" s="138"/>
      <c r="MUB4" s="138"/>
      <c r="MUC4" s="138"/>
      <c r="MUE4" s="139"/>
      <c r="MUG4" s="140"/>
      <c r="MUH4" s="64"/>
      <c r="MUI4" s="64"/>
      <c r="MUJ4" s="64"/>
      <c r="MUK4" s="141"/>
      <c r="MUL4" s="141"/>
      <c r="MUM4" s="142"/>
      <c r="MUN4" s="142"/>
      <c r="MUO4" s="142"/>
      <c r="MUP4" s="143"/>
      <c r="MUR4" s="144"/>
      <c r="MUS4" s="131"/>
      <c r="MUX4" s="132"/>
      <c r="MUY4" s="133"/>
      <c r="MUZ4" s="134"/>
      <c r="MVA4" s="135"/>
      <c r="MVB4" s="136"/>
      <c r="MVF4" s="137"/>
      <c r="MVG4" s="138"/>
      <c r="MVH4" s="138"/>
      <c r="MVQ4" s="138"/>
      <c r="MVR4" s="138"/>
      <c r="MVT4" s="139"/>
      <c r="MVV4" s="140"/>
      <c r="MVW4" s="64"/>
      <c r="MVX4" s="64"/>
      <c r="MVY4" s="64"/>
      <c r="MVZ4" s="141"/>
      <c r="MWA4" s="141"/>
      <c r="MWB4" s="142"/>
      <c r="MWC4" s="142"/>
      <c r="MWD4" s="142"/>
      <c r="MWE4" s="143"/>
      <c r="MWG4" s="144"/>
      <c r="MWH4" s="131"/>
      <c r="MWM4" s="132"/>
      <c r="MWN4" s="133"/>
      <c r="MWO4" s="134"/>
      <c r="MWP4" s="135"/>
      <c r="MWQ4" s="136"/>
      <c r="MWU4" s="137"/>
      <c r="MWV4" s="138"/>
      <c r="MWW4" s="138"/>
      <c r="MXF4" s="138"/>
      <c r="MXG4" s="138"/>
      <c r="MXI4" s="139"/>
      <c r="MXK4" s="140"/>
      <c r="MXL4" s="64"/>
      <c r="MXM4" s="64"/>
      <c r="MXN4" s="64"/>
      <c r="MXO4" s="141"/>
      <c r="MXP4" s="141"/>
      <c r="MXQ4" s="142"/>
      <c r="MXR4" s="142"/>
      <c r="MXS4" s="142"/>
      <c r="MXT4" s="143"/>
      <c r="MXV4" s="144"/>
      <c r="MXW4" s="131"/>
      <c r="MYB4" s="132"/>
      <c r="MYC4" s="133"/>
      <c r="MYD4" s="134"/>
      <c r="MYE4" s="135"/>
      <c r="MYF4" s="136"/>
      <c r="MYJ4" s="137"/>
      <c r="MYK4" s="138"/>
      <c r="MYL4" s="138"/>
      <c r="MYU4" s="138"/>
      <c r="MYV4" s="138"/>
      <c r="MYX4" s="139"/>
      <c r="MYZ4" s="140"/>
      <c r="MZA4" s="64"/>
      <c r="MZB4" s="64"/>
      <c r="MZC4" s="64"/>
      <c r="MZD4" s="141"/>
      <c r="MZE4" s="141"/>
      <c r="MZF4" s="142"/>
      <c r="MZG4" s="142"/>
      <c r="MZH4" s="142"/>
      <c r="MZI4" s="143"/>
      <c r="MZK4" s="144"/>
      <c r="MZL4" s="131"/>
      <c r="MZQ4" s="132"/>
      <c r="MZR4" s="133"/>
      <c r="MZS4" s="134"/>
      <c r="MZT4" s="135"/>
      <c r="MZU4" s="136"/>
      <c r="MZY4" s="137"/>
      <c r="MZZ4" s="138"/>
      <c r="NAA4" s="138"/>
      <c r="NAJ4" s="138"/>
      <c r="NAK4" s="138"/>
      <c r="NAM4" s="139"/>
      <c r="NAO4" s="140"/>
      <c r="NAP4" s="64"/>
      <c r="NAQ4" s="64"/>
      <c r="NAR4" s="64"/>
      <c r="NAS4" s="141"/>
      <c r="NAT4" s="141"/>
      <c r="NAU4" s="142"/>
      <c r="NAV4" s="142"/>
      <c r="NAW4" s="142"/>
      <c r="NAX4" s="143"/>
      <c r="NAZ4" s="144"/>
      <c r="NBA4" s="131"/>
      <c r="NBF4" s="132"/>
      <c r="NBG4" s="133"/>
      <c r="NBH4" s="134"/>
      <c r="NBI4" s="135"/>
      <c r="NBJ4" s="136"/>
      <c r="NBN4" s="137"/>
      <c r="NBO4" s="138"/>
      <c r="NBP4" s="138"/>
      <c r="NBY4" s="138"/>
      <c r="NBZ4" s="138"/>
      <c r="NCB4" s="139"/>
      <c r="NCD4" s="140"/>
      <c r="NCE4" s="64"/>
      <c r="NCF4" s="64"/>
      <c r="NCG4" s="64"/>
      <c r="NCH4" s="141"/>
      <c r="NCI4" s="141"/>
      <c r="NCJ4" s="142"/>
      <c r="NCK4" s="142"/>
      <c r="NCL4" s="142"/>
      <c r="NCM4" s="143"/>
      <c r="NCO4" s="144"/>
      <c r="NCP4" s="131"/>
      <c r="NCU4" s="132"/>
      <c r="NCV4" s="133"/>
      <c r="NCW4" s="134"/>
      <c r="NCX4" s="135"/>
      <c r="NCY4" s="136"/>
      <c r="NDC4" s="137"/>
      <c r="NDD4" s="138"/>
      <c r="NDE4" s="138"/>
      <c r="NDN4" s="138"/>
      <c r="NDO4" s="138"/>
      <c r="NDQ4" s="139"/>
      <c r="NDS4" s="140"/>
      <c r="NDT4" s="64"/>
      <c r="NDU4" s="64"/>
      <c r="NDV4" s="64"/>
      <c r="NDW4" s="141"/>
      <c r="NDX4" s="141"/>
      <c r="NDY4" s="142"/>
      <c r="NDZ4" s="142"/>
      <c r="NEA4" s="142"/>
      <c r="NEB4" s="143"/>
      <c r="NED4" s="144"/>
      <c r="NEE4" s="131"/>
      <c r="NEJ4" s="132"/>
      <c r="NEK4" s="133"/>
      <c r="NEL4" s="134"/>
      <c r="NEM4" s="135"/>
      <c r="NEN4" s="136"/>
      <c r="NER4" s="137"/>
      <c r="NES4" s="138"/>
      <c r="NET4" s="138"/>
      <c r="NFC4" s="138"/>
      <c r="NFD4" s="138"/>
      <c r="NFF4" s="139"/>
      <c r="NFH4" s="140"/>
      <c r="NFI4" s="64"/>
      <c r="NFJ4" s="64"/>
      <c r="NFK4" s="64"/>
      <c r="NFL4" s="141"/>
      <c r="NFM4" s="141"/>
      <c r="NFN4" s="142"/>
      <c r="NFO4" s="142"/>
      <c r="NFP4" s="142"/>
      <c r="NFQ4" s="143"/>
      <c r="NFS4" s="144"/>
      <c r="NFT4" s="131"/>
      <c r="NFY4" s="132"/>
      <c r="NFZ4" s="133"/>
      <c r="NGA4" s="134"/>
      <c r="NGB4" s="135"/>
      <c r="NGC4" s="136"/>
      <c r="NGG4" s="137"/>
      <c r="NGH4" s="138"/>
      <c r="NGI4" s="138"/>
      <c r="NGR4" s="138"/>
      <c r="NGS4" s="138"/>
      <c r="NGU4" s="139"/>
      <c r="NGW4" s="140"/>
      <c r="NGX4" s="64"/>
      <c r="NGY4" s="64"/>
      <c r="NGZ4" s="64"/>
      <c r="NHA4" s="141"/>
      <c r="NHB4" s="141"/>
      <c r="NHC4" s="142"/>
      <c r="NHD4" s="142"/>
      <c r="NHE4" s="142"/>
      <c r="NHF4" s="143"/>
      <c r="NHH4" s="144"/>
      <c r="NHI4" s="131"/>
      <c r="NHN4" s="132"/>
      <c r="NHO4" s="133"/>
      <c r="NHP4" s="134"/>
      <c r="NHQ4" s="135"/>
      <c r="NHR4" s="136"/>
      <c r="NHV4" s="137"/>
      <c r="NHW4" s="138"/>
      <c r="NHX4" s="138"/>
      <c r="NIG4" s="138"/>
      <c r="NIH4" s="138"/>
      <c r="NIJ4" s="139"/>
      <c r="NIL4" s="140"/>
      <c r="NIM4" s="64"/>
      <c r="NIN4" s="64"/>
      <c r="NIO4" s="64"/>
      <c r="NIP4" s="141"/>
      <c r="NIQ4" s="141"/>
      <c r="NIR4" s="142"/>
      <c r="NIS4" s="142"/>
      <c r="NIT4" s="142"/>
      <c r="NIU4" s="143"/>
      <c r="NIW4" s="144"/>
      <c r="NIX4" s="131"/>
      <c r="NJC4" s="132"/>
      <c r="NJD4" s="133"/>
      <c r="NJE4" s="134"/>
      <c r="NJF4" s="135"/>
      <c r="NJG4" s="136"/>
      <c r="NJK4" s="137"/>
      <c r="NJL4" s="138"/>
      <c r="NJM4" s="138"/>
      <c r="NJV4" s="138"/>
      <c r="NJW4" s="138"/>
      <c r="NJY4" s="139"/>
      <c r="NKA4" s="140"/>
      <c r="NKB4" s="64"/>
      <c r="NKC4" s="64"/>
      <c r="NKD4" s="64"/>
      <c r="NKE4" s="141"/>
      <c r="NKF4" s="141"/>
      <c r="NKG4" s="142"/>
      <c r="NKH4" s="142"/>
      <c r="NKI4" s="142"/>
      <c r="NKJ4" s="143"/>
      <c r="NKL4" s="144"/>
      <c r="NKM4" s="131"/>
      <c r="NKR4" s="132"/>
      <c r="NKS4" s="133"/>
      <c r="NKT4" s="134"/>
      <c r="NKU4" s="135"/>
      <c r="NKV4" s="136"/>
      <c r="NKZ4" s="137"/>
      <c r="NLA4" s="138"/>
      <c r="NLB4" s="138"/>
      <c r="NLK4" s="138"/>
      <c r="NLL4" s="138"/>
      <c r="NLN4" s="139"/>
      <c r="NLP4" s="140"/>
      <c r="NLQ4" s="64"/>
      <c r="NLR4" s="64"/>
      <c r="NLS4" s="64"/>
      <c r="NLT4" s="141"/>
      <c r="NLU4" s="141"/>
      <c r="NLV4" s="142"/>
      <c r="NLW4" s="142"/>
      <c r="NLX4" s="142"/>
      <c r="NLY4" s="143"/>
      <c r="NMA4" s="144"/>
      <c r="NMB4" s="131"/>
      <c r="NMG4" s="132"/>
      <c r="NMH4" s="133"/>
      <c r="NMI4" s="134"/>
      <c r="NMJ4" s="135"/>
      <c r="NMK4" s="136"/>
      <c r="NMO4" s="137"/>
      <c r="NMP4" s="138"/>
      <c r="NMQ4" s="138"/>
      <c r="NMZ4" s="138"/>
      <c r="NNA4" s="138"/>
      <c r="NNC4" s="139"/>
      <c r="NNE4" s="140"/>
      <c r="NNF4" s="64"/>
      <c r="NNG4" s="64"/>
      <c r="NNH4" s="64"/>
      <c r="NNI4" s="141"/>
      <c r="NNJ4" s="141"/>
      <c r="NNK4" s="142"/>
      <c r="NNL4" s="142"/>
      <c r="NNM4" s="142"/>
      <c r="NNN4" s="143"/>
      <c r="NNP4" s="144"/>
      <c r="NNQ4" s="131"/>
      <c r="NNV4" s="132"/>
      <c r="NNW4" s="133"/>
      <c r="NNX4" s="134"/>
      <c r="NNY4" s="135"/>
      <c r="NNZ4" s="136"/>
      <c r="NOD4" s="137"/>
      <c r="NOE4" s="138"/>
      <c r="NOF4" s="138"/>
      <c r="NOO4" s="138"/>
      <c r="NOP4" s="138"/>
      <c r="NOR4" s="139"/>
      <c r="NOT4" s="140"/>
      <c r="NOU4" s="64"/>
      <c r="NOV4" s="64"/>
      <c r="NOW4" s="64"/>
      <c r="NOX4" s="141"/>
      <c r="NOY4" s="141"/>
      <c r="NOZ4" s="142"/>
      <c r="NPA4" s="142"/>
      <c r="NPB4" s="142"/>
      <c r="NPC4" s="143"/>
      <c r="NPE4" s="144"/>
      <c r="NPF4" s="131"/>
      <c r="NPK4" s="132"/>
      <c r="NPL4" s="133"/>
      <c r="NPM4" s="134"/>
      <c r="NPN4" s="135"/>
      <c r="NPO4" s="136"/>
      <c r="NPS4" s="137"/>
      <c r="NPT4" s="138"/>
      <c r="NPU4" s="138"/>
      <c r="NQD4" s="138"/>
      <c r="NQE4" s="138"/>
      <c r="NQG4" s="139"/>
      <c r="NQI4" s="140"/>
      <c r="NQJ4" s="64"/>
      <c r="NQK4" s="64"/>
      <c r="NQL4" s="64"/>
      <c r="NQM4" s="141"/>
      <c r="NQN4" s="141"/>
      <c r="NQO4" s="142"/>
      <c r="NQP4" s="142"/>
      <c r="NQQ4" s="142"/>
      <c r="NQR4" s="143"/>
      <c r="NQT4" s="144"/>
      <c r="NQU4" s="131"/>
      <c r="NQZ4" s="132"/>
      <c r="NRA4" s="133"/>
      <c r="NRB4" s="134"/>
      <c r="NRC4" s="135"/>
      <c r="NRD4" s="136"/>
      <c r="NRH4" s="137"/>
      <c r="NRI4" s="138"/>
      <c r="NRJ4" s="138"/>
      <c r="NRS4" s="138"/>
      <c r="NRT4" s="138"/>
      <c r="NRV4" s="139"/>
      <c r="NRX4" s="140"/>
      <c r="NRY4" s="64"/>
      <c r="NRZ4" s="64"/>
      <c r="NSA4" s="64"/>
      <c r="NSB4" s="141"/>
      <c r="NSC4" s="141"/>
      <c r="NSD4" s="142"/>
      <c r="NSE4" s="142"/>
      <c r="NSF4" s="142"/>
      <c r="NSG4" s="143"/>
      <c r="NSI4" s="144"/>
      <c r="NSJ4" s="131"/>
      <c r="NSO4" s="132"/>
      <c r="NSP4" s="133"/>
      <c r="NSQ4" s="134"/>
      <c r="NSR4" s="135"/>
      <c r="NSS4" s="136"/>
      <c r="NSW4" s="137"/>
      <c r="NSX4" s="138"/>
      <c r="NSY4" s="138"/>
      <c r="NTH4" s="138"/>
      <c r="NTI4" s="138"/>
      <c r="NTK4" s="139"/>
      <c r="NTM4" s="140"/>
      <c r="NTN4" s="64"/>
      <c r="NTO4" s="64"/>
      <c r="NTP4" s="64"/>
      <c r="NTQ4" s="141"/>
      <c r="NTR4" s="141"/>
      <c r="NTS4" s="142"/>
      <c r="NTT4" s="142"/>
      <c r="NTU4" s="142"/>
      <c r="NTV4" s="143"/>
      <c r="NTX4" s="144"/>
      <c r="NTY4" s="131"/>
      <c r="NUD4" s="132"/>
      <c r="NUE4" s="133"/>
      <c r="NUF4" s="134"/>
      <c r="NUG4" s="135"/>
      <c r="NUH4" s="136"/>
      <c r="NUL4" s="137"/>
      <c r="NUM4" s="138"/>
      <c r="NUN4" s="138"/>
      <c r="NUW4" s="138"/>
      <c r="NUX4" s="138"/>
      <c r="NUZ4" s="139"/>
      <c r="NVB4" s="140"/>
      <c r="NVC4" s="64"/>
      <c r="NVD4" s="64"/>
      <c r="NVE4" s="64"/>
      <c r="NVF4" s="141"/>
      <c r="NVG4" s="141"/>
      <c r="NVH4" s="142"/>
      <c r="NVI4" s="142"/>
      <c r="NVJ4" s="142"/>
      <c r="NVK4" s="143"/>
      <c r="NVM4" s="144"/>
      <c r="NVN4" s="131"/>
      <c r="NVS4" s="132"/>
      <c r="NVT4" s="133"/>
      <c r="NVU4" s="134"/>
      <c r="NVV4" s="135"/>
      <c r="NVW4" s="136"/>
      <c r="NWA4" s="137"/>
      <c r="NWB4" s="138"/>
      <c r="NWC4" s="138"/>
      <c r="NWL4" s="138"/>
      <c r="NWM4" s="138"/>
      <c r="NWO4" s="139"/>
      <c r="NWQ4" s="140"/>
      <c r="NWR4" s="64"/>
      <c r="NWS4" s="64"/>
      <c r="NWT4" s="64"/>
      <c r="NWU4" s="141"/>
      <c r="NWV4" s="141"/>
      <c r="NWW4" s="142"/>
      <c r="NWX4" s="142"/>
      <c r="NWY4" s="142"/>
      <c r="NWZ4" s="143"/>
      <c r="NXB4" s="144"/>
      <c r="NXC4" s="131"/>
      <c r="NXH4" s="132"/>
      <c r="NXI4" s="133"/>
      <c r="NXJ4" s="134"/>
      <c r="NXK4" s="135"/>
      <c r="NXL4" s="136"/>
      <c r="NXP4" s="137"/>
      <c r="NXQ4" s="138"/>
      <c r="NXR4" s="138"/>
      <c r="NYA4" s="138"/>
      <c r="NYB4" s="138"/>
      <c r="NYD4" s="139"/>
      <c r="NYF4" s="140"/>
      <c r="NYG4" s="64"/>
      <c r="NYH4" s="64"/>
      <c r="NYI4" s="64"/>
      <c r="NYJ4" s="141"/>
      <c r="NYK4" s="141"/>
      <c r="NYL4" s="142"/>
      <c r="NYM4" s="142"/>
      <c r="NYN4" s="142"/>
      <c r="NYO4" s="143"/>
      <c r="NYQ4" s="144"/>
      <c r="NYR4" s="131"/>
      <c r="NYW4" s="132"/>
      <c r="NYX4" s="133"/>
      <c r="NYY4" s="134"/>
      <c r="NYZ4" s="135"/>
      <c r="NZA4" s="136"/>
      <c r="NZE4" s="137"/>
      <c r="NZF4" s="138"/>
      <c r="NZG4" s="138"/>
      <c r="NZP4" s="138"/>
      <c r="NZQ4" s="138"/>
      <c r="NZS4" s="139"/>
      <c r="NZU4" s="140"/>
      <c r="NZV4" s="64"/>
      <c r="NZW4" s="64"/>
      <c r="NZX4" s="64"/>
      <c r="NZY4" s="141"/>
      <c r="NZZ4" s="141"/>
      <c r="OAA4" s="142"/>
      <c r="OAB4" s="142"/>
      <c r="OAC4" s="142"/>
      <c r="OAD4" s="143"/>
      <c r="OAF4" s="144"/>
      <c r="OAG4" s="131"/>
      <c r="OAL4" s="132"/>
      <c r="OAM4" s="133"/>
      <c r="OAN4" s="134"/>
      <c r="OAO4" s="135"/>
      <c r="OAP4" s="136"/>
      <c r="OAT4" s="137"/>
      <c r="OAU4" s="138"/>
      <c r="OAV4" s="138"/>
      <c r="OBE4" s="138"/>
      <c r="OBF4" s="138"/>
      <c r="OBH4" s="139"/>
      <c r="OBJ4" s="140"/>
      <c r="OBK4" s="64"/>
      <c r="OBL4" s="64"/>
      <c r="OBM4" s="64"/>
      <c r="OBN4" s="141"/>
      <c r="OBO4" s="141"/>
      <c r="OBP4" s="142"/>
      <c r="OBQ4" s="142"/>
      <c r="OBR4" s="142"/>
      <c r="OBS4" s="143"/>
      <c r="OBU4" s="144"/>
      <c r="OBV4" s="131"/>
      <c r="OCA4" s="132"/>
      <c r="OCB4" s="133"/>
      <c r="OCC4" s="134"/>
      <c r="OCD4" s="135"/>
      <c r="OCE4" s="136"/>
      <c r="OCI4" s="137"/>
      <c r="OCJ4" s="138"/>
      <c r="OCK4" s="138"/>
      <c r="OCT4" s="138"/>
      <c r="OCU4" s="138"/>
      <c r="OCW4" s="139"/>
      <c r="OCY4" s="140"/>
      <c r="OCZ4" s="64"/>
      <c r="ODA4" s="64"/>
      <c r="ODB4" s="64"/>
      <c r="ODC4" s="141"/>
      <c r="ODD4" s="141"/>
      <c r="ODE4" s="142"/>
      <c r="ODF4" s="142"/>
      <c r="ODG4" s="142"/>
      <c r="ODH4" s="143"/>
      <c r="ODJ4" s="144"/>
      <c r="ODK4" s="131"/>
      <c r="ODP4" s="132"/>
      <c r="ODQ4" s="133"/>
      <c r="ODR4" s="134"/>
      <c r="ODS4" s="135"/>
      <c r="ODT4" s="136"/>
      <c r="ODX4" s="137"/>
      <c r="ODY4" s="138"/>
      <c r="ODZ4" s="138"/>
      <c r="OEI4" s="138"/>
      <c r="OEJ4" s="138"/>
      <c r="OEL4" s="139"/>
      <c r="OEN4" s="140"/>
      <c r="OEO4" s="64"/>
      <c r="OEP4" s="64"/>
      <c r="OEQ4" s="64"/>
      <c r="OER4" s="141"/>
      <c r="OES4" s="141"/>
      <c r="OET4" s="142"/>
      <c r="OEU4" s="142"/>
      <c r="OEV4" s="142"/>
      <c r="OEW4" s="143"/>
      <c r="OEY4" s="144"/>
      <c r="OEZ4" s="131"/>
      <c r="OFE4" s="132"/>
      <c r="OFF4" s="133"/>
      <c r="OFG4" s="134"/>
      <c r="OFH4" s="135"/>
      <c r="OFI4" s="136"/>
      <c r="OFM4" s="137"/>
      <c r="OFN4" s="138"/>
      <c r="OFO4" s="138"/>
      <c r="OFX4" s="138"/>
      <c r="OFY4" s="138"/>
      <c r="OGA4" s="139"/>
      <c r="OGC4" s="140"/>
      <c r="OGD4" s="64"/>
      <c r="OGE4" s="64"/>
      <c r="OGF4" s="64"/>
      <c r="OGG4" s="141"/>
      <c r="OGH4" s="141"/>
      <c r="OGI4" s="142"/>
      <c r="OGJ4" s="142"/>
      <c r="OGK4" s="142"/>
      <c r="OGL4" s="143"/>
      <c r="OGN4" s="144"/>
      <c r="OGO4" s="131"/>
      <c r="OGT4" s="132"/>
      <c r="OGU4" s="133"/>
      <c r="OGV4" s="134"/>
      <c r="OGW4" s="135"/>
      <c r="OGX4" s="136"/>
      <c r="OHB4" s="137"/>
      <c r="OHC4" s="138"/>
      <c r="OHD4" s="138"/>
      <c r="OHM4" s="138"/>
      <c r="OHN4" s="138"/>
      <c r="OHP4" s="139"/>
      <c r="OHR4" s="140"/>
      <c r="OHS4" s="64"/>
      <c r="OHT4" s="64"/>
      <c r="OHU4" s="64"/>
      <c r="OHV4" s="141"/>
      <c r="OHW4" s="141"/>
      <c r="OHX4" s="142"/>
      <c r="OHY4" s="142"/>
      <c r="OHZ4" s="142"/>
      <c r="OIA4" s="143"/>
      <c r="OIC4" s="144"/>
      <c r="OID4" s="131"/>
      <c r="OII4" s="132"/>
      <c r="OIJ4" s="133"/>
      <c r="OIK4" s="134"/>
      <c r="OIL4" s="135"/>
      <c r="OIM4" s="136"/>
      <c r="OIQ4" s="137"/>
      <c r="OIR4" s="138"/>
      <c r="OIS4" s="138"/>
      <c r="OJB4" s="138"/>
      <c r="OJC4" s="138"/>
      <c r="OJE4" s="139"/>
      <c r="OJG4" s="140"/>
      <c r="OJH4" s="64"/>
      <c r="OJI4" s="64"/>
      <c r="OJJ4" s="64"/>
      <c r="OJK4" s="141"/>
      <c r="OJL4" s="141"/>
      <c r="OJM4" s="142"/>
      <c r="OJN4" s="142"/>
      <c r="OJO4" s="142"/>
      <c r="OJP4" s="143"/>
      <c r="OJR4" s="144"/>
      <c r="OJS4" s="131"/>
      <c r="OJX4" s="132"/>
      <c r="OJY4" s="133"/>
      <c r="OJZ4" s="134"/>
      <c r="OKA4" s="135"/>
      <c r="OKB4" s="136"/>
      <c r="OKF4" s="137"/>
      <c r="OKG4" s="138"/>
      <c r="OKH4" s="138"/>
      <c r="OKQ4" s="138"/>
      <c r="OKR4" s="138"/>
      <c r="OKT4" s="139"/>
      <c r="OKV4" s="140"/>
      <c r="OKW4" s="64"/>
      <c r="OKX4" s="64"/>
      <c r="OKY4" s="64"/>
      <c r="OKZ4" s="141"/>
      <c r="OLA4" s="141"/>
      <c r="OLB4" s="142"/>
      <c r="OLC4" s="142"/>
      <c r="OLD4" s="142"/>
      <c r="OLE4" s="143"/>
      <c r="OLG4" s="144"/>
      <c r="OLH4" s="131"/>
      <c r="OLM4" s="132"/>
      <c r="OLN4" s="133"/>
      <c r="OLO4" s="134"/>
      <c r="OLP4" s="135"/>
      <c r="OLQ4" s="136"/>
      <c r="OLU4" s="137"/>
      <c r="OLV4" s="138"/>
      <c r="OLW4" s="138"/>
      <c r="OMF4" s="138"/>
      <c r="OMG4" s="138"/>
      <c r="OMI4" s="139"/>
      <c r="OMK4" s="140"/>
      <c r="OML4" s="64"/>
      <c r="OMM4" s="64"/>
      <c r="OMN4" s="64"/>
      <c r="OMO4" s="141"/>
      <c r="OMP4" s="141"/>
      <c r="OMQ4" s="142"/>
      <c r="OMR4" s="142"/>
      <c r="OMS4" s="142"/>
      <c r="OMT4" s="143"/>
      <c r="OMV4" s="144"/>
      <c r="OMW4" s="131"/>
      <c r="ONB4" s="132"/>
      <c r="ONC4" s="133"/>
      <c r="OND4" s="134"/>
      <c r="ONE4" s="135"/>
      <c r="ONF4" s="136"/>
      <c r="ONJ4" s="137"/>
      <c r="ONK4" s="138"/>
      <c r="ONL4" s="138"/>
      <c r="ONU4" s="138"/>
      <c r="ONV4" s="138"/>
      <c r="ONX4" s="139"/>
      <c r="ONZ4" s="140"/>
      <c r="OOA4" s="64"/>
      <c r="OOB4" s="64"/>
      <c r="OOC4" s="64"/>
      <c r="OOD4" s="141"/>
      <c r="OOE4" s="141"/>
      <c r="OOF4" s="142"/>
      <c r="OOG4" s="142"/>
      <c r="OOH4" s="142"/>
      <c r="OOI4" s="143"/>
      <c r="OOK4" s="144"/>
      <c r="OOL4" s="131"/>
      <c r="OOQ4" s="132"/>
      <c r="OOR4" s="133"/>
      <c r="OOS4" s="134"/>
      <c r="OOT4" s="135"/>
      <c r="OOU4" s="136"/>
      <c r="OOY4" s="137"/>
      <c r="OOZ4" s="138"/>
      <c r="OPA4" s="138"/>
      <c r="OPJ4" s="138"/>
      <c r="OPK4" s="138"/>
      <c r="OPM4" s="139"/>
      <c r="OPO4" s="140"/>
      <c r="OPP4" s="64"/>
      <c r="OPQ4" s="64"/>
      <c r="OPR4" s="64"/>
      <c r="OPS4" s="141"/>
      <c r="OPT4" s="141"/>
      <c r="OPU4" s="142"/>
      <c r="OPV4" s="142"/>
      <c r="OPW4" s="142"/>
      <c r="OPX4" s="143"/>
      <c r="OPZ4" s="144"/>
      <c r="OQA4" s="131"/>
      <c r="OQF4" s="132"/>
      <c r="OQG4" s="133"/>
      <c r="OQH4" s="134"/>
      <c r="OQI4" s="135"/>
      <c r="OQJ4" s="136"/>
      <c r="OQN4" s="137"/>
      <c r="OQO4" s="138"/>
      <c r="OQP4" s="138"/>
      <c r="OQY4" s="138"/>
      <c r="OQZ4" s="138"/>
      <c r="ORB4" s="139"/>
      <c r="ORD4" s="140"/>
      <c r="ORE4" s="64"/>
      <c r="ORF4" s="64"/>
      <c r="ORG4" s="64"/>
      <c r="ORH4" s="141"/>
      <c r="ORI4" s="141"/>
      <c r="ORJ4" s="142"/>
      <c r="ORK4" s="142"/>
      <c r="ORL4" s="142"/>
      <c r="ORM4" s="143"/>
      <c r="ORO4" s="144"/>
      <c r="ORP4" s="131"/>
      <c r="ORU4" s="132"/>
      <c r="ORV4" s="133"/>
      <c r="ORW4" s="134"/>
      <c r="ORX4" s="135"/>
      <c r="ORY4" s="136"/>
      <c r="OSC4" s="137"/>
      <c r="OSD4" s="138"/>
      <c r="OSE4" s="138"/>
      <c r="OSN4" s="138"/>
      <c r="OSO4" s="138"/>
      <c r="OSQ4" s="139"/>
      <c r="OSS4" s="140"/>
      <c r="OST4" s="64"/>
      <c r="OSU4" s="64"/>
      <c r="OSV4" s="64"/>
      <c r="OSW4" s="141"/>
      <c r="OSX4" s="141"/>
      <c r="OSY4" s="142"/>
      <c r="OSZ4" s="142"/>
      <c r="OTA4" s="142"/>
      <c r="OTB4" s="143"/>
      <c r="OTD4" s="144"/>
      <c r="OTE4" s="131"/>
      <c r="OTJ4" s="132"/>
      <c r="OTK4" s="133"/>
      <c r="OTL4" s="134"/>
      <c r="OTM4" s="135"/>
      <c r="OTN4" s="136"/>
      <c r="OTR4" s="137"/>
      <c r="OTS4" s="138"/>
      <c r="OTT4" s="138"/>
      <c r="OUC4" s="138"/>
      <c r="OUD4" s="138"/>
      <c r="OUF4" s="139"/>
      <c r="OUH4" s="140"/>
      <c r="OUI4" s="64"/>
      <c r="OUJ4" s="64"/>
      <c r="OUK4" s="64"/>
      <c r="OUL4" s="141"/>
      <c r="OUM4" s="141"/>
      <c r="OUN4" s="142"/>
      <c r="OUO4" s="142"/>
      <c r="OUP4" s="142"/>
      <c r="OUQ4" s="143"/>
      <c r="OUS4" s="144"/>
      <c r="OUT4" s="131"/>
      <c r="OUY4" s="132"/>
      <c r="OUZ4" s="133"/>
      <c r="OVA4" s="134"/>
      <c r="OVB4" s="135"/>
      <c r="OVC4" s="136"/>
      <c r="OVG4" s="137"/>
      <c r="OVH4" s="138"/>
      <c r="OVI4" s="138"/>
      <c r="OVR4" s="138"/>
      <c r="OVS4" s="138"/>
      <c r="OVU4" s="139"/>
      <c r="OVW4" s="140"/>
      <c r="OVX4" s="64"/>
      <c r="OVY4" s="64"/>
      <c r="OVZ4" s="64"/>
      <c r="OWA4" s="141"/>
      <c r="OWB4" s="141"/>
      <c r="OWC4" s="142"/>
      <c r="OWD4" s="142"/>
      <c r="OWE4" s="142"/>
      <c r="OWF4" s="143"/>
      <c r="OWH4" s="144"/>
      <c r="OWI4" s="131"/>
      <c r="OWN4" s="132"/>
      <c r="OWO4" s="133"/>
      <c r="OWP4" s="134"/>
      <c r="OWQ4" s="135"/>
      <c r="OWR4" s="136"/>
      <c r="OWV4" s="137"/>
      <c r="OWW4" s="138"/>
      <c r="OWX4" s="138"/>
      <c r="OXG4" s="138"/>
      <c r="OXH4" s="138"/>
      <c r="OXJ4" s="139"/>
      <c r="OXL4" s="140"/>
      <c r="OXM4" s="64"/>
      <c r="OXN4" s="64"/>
      <c r="OXO4" s="64"/>
      <c r="OXP4" s="141"/>
      <c r="OXQ4" s="141"/>
      <c r="OXR4" s="142"/>
      <c r="OXS4" s="142"/>
      <c r="OXT4" s="142"/>
      <c r="OXU4" s="143"/>
      <c r="OXW4" s="144"/>
      <c r="OXX4" s="131"/>
      <c r="OYC4" s="132"/>
      <c r="OYD4" s="133"/>
      <c r="OYE4" s="134"/>
      <c r="OYF4" s="135"/>
      <c r="OYG4" s="136"/>
      <c r="OYK4" s="137"/>
      <c r="OYL4" s="138"/>
      <c r="OYM4" s="138"/>
      <c r="OYV4" s="138"/>
      <c r="OYW4" s="138"/>
      <c r="OYY4" s="139"/>
      <c r="OZA4" s="140"/>
      <c r="OZB4" s="64"/>
      <c r="OZC4" s="64"/>
      <c r="OZD4" s="64"/>
      <c r="OZE4" s="141"/>
      <c r="OZF4" s="141"/>
      <c r="OZG4" s="142"/>
      <c r="OZH4" s="142"/>
      <c r="OZI4" s="142"/>
      <c r="OZJ4" s="143"/>
      <c r="OZL4" s="144"/>
      <c r="OZM4" s="131"/>
      <c r="OZR4" s="132"/>
      <c r="OZS4" s="133"/>
      <c r="OZT4" s="134"/>
      <c r="OZU4" s="135"/>
      <c r="OZV4" s="136"/>
      <c r="OZZ4" s="137"/>
      <c r="PAA4" s="138"/>
      <c r="PAB4" s="138"/>
      <c r="PAK4" s="138"/>
      <c r="PAL4" s="138"/>
      <c r="PAN4" s="139"/>
      <c r="PAP4" s="140"/>
      <c r="PAQ4" s="64"/>
      <c r="PAR4" s="64"/>
      <c r="PAS4" s="64"/>
      <c r="PAT4" s="141"/>
      <c r="PAU4" s="141"/>
      <c r="PAV4" s="142"/>
      <c r="PAW4" s="142"/>
      <c r="PAX4" s="142"/>
      <c r="PAY4" s="143"/>
      <c r="PBA4" s="144"/>
      <c r="PBB4" s="131"/>
      <c r="PBG4" s="132"/>
      <c r="PBH4" s="133"/>
      <c r="PBI4" s="134"/>
      <c r="PBJ4" s="135"/>
      <c r="PBK4" s="136"/>
      <c r="PBO4" s="137"/>
      <c r="PBP4" s="138"/>
      <c r="PBQ4" s="138"/>
      <c r="PBZ4" s="138"/>
      <c r="PCA4" s="138"/>
      <c r="PCC4" s="139"/>
      <c r="PCE4" s="140"/>
      <c r="PCF4" s="64"/>
      <c r="PCG4" s="64"/>
      <c r="PCH4" s="64"/>
      <c r="PCI4" s="141"/>
      <c r="PCJ4" s="141"/>
      <c r="PCK4" s="142"/>
      <c r="PCL4" s="142"/>
      <c r="PCM4" s="142"/>
      <c r="PCN4" s="143"/>
      <c r="PCP4" s="144"/>
      <c r="PCQ4" s="131"/>
      <c r="PCV4" s="132"/>
      <c r="PCW4" s="133"/>
      <c r="PCX4" s="134"/>
      <c r="PCY4" s="135"/>
      <c r="PCZ4" s="136"/>
      <c r="PDD4" s="137"/>
      <c r="PDE4" s="138"/>
      <c r="PDF4" s="138"/>
      <c r="PDO4" s="138"/>
      <c r="PDP4" s="138"/>
      <c r="PDR4" s="139"/>
      <c r="PDT4" s="140"/>
      <c r="PDU4" s="64"/>
      <c r="PDV4" s="64"/>
      <c r="PDW4" s="64"/>
      <c r="PDX4" s="141"/>
      <c r="PDY4" s="141"/>
      <c r="PDZ4" s="142"/>
      <c r="PEA4" s="142"/>
      <c r="PEB4" s="142"/>
      <c r="PEC4" s="143"/>
      <c r="PEE4" s="144"/>
      <c r="PEF4" s="131"/>
      <c r="PEK4" s="132"/>
      <c r="PEL4" s="133"/>
      <c r="PEM4" s="134"/>
      <c r="PEN4" s="135"/>
      <c r="PEO4" s="136"/>
      <c r="PES4" s="137"/>
      <c r="PET4" s="138"/>
      <c r="PEU4" s="138"/>
      <c r="PFD4" s="138"/>
      <c r="PFE4" s="138"/>
      <c r="PFG4" s="139"/>
      <c r="PFI4" s="140"/>
      <c r="PFJ4" s="64"/>
      <c r="PFK4" s="64"/>
      <c r="PFL4" s="64"/>
      <c r="PFM4" s="141"/>
      <c r="PFN4" s="141"/>
      <c r="PFO4" s="142"/>
      <c r="PFP4" s="142"/>
      <c r="PFQ4" s="142"/>
      <c r="PFR4" s="143"/>
      <c r="PFT4" s="144"/>
      <c r="PFU4" s="131"/>
      <c r="PFZ4" s="132"/>
      <c r="PGA4" s="133"/>
      <c r="PGB4" s="134"/>
      <c r="PGC4" s="135"/>
      <c r="PGD4" s="136"/>
      <c r="PGH4" s="137"/>
      <c r="PGI4" s="138"/>
      <c r="PGJ4" s="138"/>
      <c r="PGS4" s="138"/>
      <c r="PGT4" s="138"/>
      <c r="PGV4" s="139"/>
      <c r="PGX4" s="140"/>
      <c r="PGY4" s="64"/>
      <c r="PGZ4" s="64"/>
      <c r="PHA4" s="64"/>
      <c r="PHB4" s="141"/>
      <c r="PHC4" s="141"/>
      <c r="PHD4" s="142"/>
      <c r="PHE4" s="142"/>
      <c r="PHF4" s="142"/>
      <c r="PHG4" s="143"/>
      <c r="PHI4" s="144"/>
      <c r="PHJ4" s="131"/>
      <c r="PHO4" s="132"/>
      <c r="PHP4" s="133"/>
      <c r="PHQ4" s="134"/>
      <c r="PHR4" s="135"/>
      <c r="PHS4" s="136"/>
      <c r="PHW4" s="137"/>
      <c r="PHX4" s="138"/>
      <c r="PHY4" s="138"/>
      <c r="PIH4" s="138"/>
      <c r="PII4" s="138"/>
      <c r="PIK4" s="139"/>
      <c r="PIM4" s="140"/>
      <c r="PIN4" s="64"/>
      <c r="PIO4" s="64"/>
      <c r="PIP4" s="64"/>
      <c r="PIQ4" s="141"/>
      <c r="PIR4" s="141"/>
      <c r="PIS4" s="142"/>
      <c r="PIT4" s="142"/>
      <c r="PIU4" s="142"/>
      <c r="PIV4" s="143"/>
      <c r="PIX4" s="144"/>
      <c r="PIY4" s="131"/>
      <c r="PJD4" s="132"/>
      <c r="PJE4" s="133"/>
      <c r="PJF4" s="134"/>
      <c r="PJG4" s="135"/>
      <c r="PJH4" s="136"/>
      <c r="PJL4" s="137"/>
      <c r="PJM4" s="138"/>
      <c r="PJN4" s="138"/>
      <c r="PJW4" s="138"/>
      <c r="PJX4" s="138"/>
      <c r="PJZ4" s="139"/>
      <c r="PKB4" s="140"/>
      <c r="PKC4" s="64"/>
      <c r="PKD4" s="64"/>
      <c r="PKE4" s="64"/>
      <c r="PKF4" s="141"/>
      <c r="PKG4" s="141"/>
      <c r="PKH4" s="142"/>
      <c r="PKI4" s="142"/>
      <c r="PKJ4" s="142"/>
      <c r="PKK4" s="143"/>
      <c r="PKM4" s="144"/>
      <c r="PKN4" s="131"/>
      <c r="PKS4" s="132"/>
      <c r="PKT4" s="133"/>
      <c r="PKU4" s="134"/>
      <c r="PKV4" s="135"/>
      <c r="PKW4" s="136"/>
      <c r="PLA4" s="137"/>
      <c r="PLB4" s="138"/>
      <c r="PLC4" s="138"/>
      <c r="PLL4" s="138"/>
      <c r="PLM4" s="138"/>
      <c r="PLO4" s="139"/>
      <c r="PLQ4" s="140"/>
      <c r="PLR4" s="64"/>
      <c r="PLS4" s="64"/>
      <c r="PLT4" s="64"/>
      <c r="PLU4" s="141"/>
      <c r="PLV4" s="141"/>
      <c r="PLW4" s="142"/>
      <c r="PLX4" s="142"/>
      <c r="PLY4" s="142"/>
      <c r="PLZ4" s="143"/>
      <c r="PMB4" s="144"/>
      <c r="PMC4" s="131"/>
      <c r="PMH4" s="132"/>
      <c r="PMI4" s="133"/>
      <c r="PMJ4" s="134"/>
      <c r="PMK4" s="135"/>
      <c r="PML4" s="136"/>
      <c r="PMP4" s="137"/>
      <c r="PMQ4" s="138"/>
      <c r="PMR4" s="138"/>
      <c r="PNA4" s="138"/>
      <c r="PNB4" s="138"/>
      <c r="PND4" s="139"/>
      <c r="PNF4" s="140"/>
      <c r="PNG4" s="64"/>
      <c r="PNH4" s="64"/>
      <c r="PNI4" s="64"/>
      <c r="PNJ4" s="141"/>
      <c r="PNK4" s="141"/>
      <c r="PNL4" s="142"/>
      <c r="PNM4" s="142"/>
      <c r="PNN4" s="142"/>
      <c r="PNO4" s="143"/>
      <c r="PNQ4" s="144"/>
      <c r="PNR4" s="131"/>
      <c r="PNW4" s="132"/>
      <c r="PNX4" s="133"/>
      <c r="PNY4" s="134"/>
      <c r="PNZ4" s="135"/>
      <c r="POA4" s="136"/>
      <c r="POE4" s="137"/>
      <c r="POF4" s="138"/>
      <c r="POG4" s="138"/>
      <c r="POP4" s="138"/>
      <c r="POQ4" s="138"/>
      <c r="POS4" s="139"/>
      <c r="POU4" s="140"/>
      <c r="POV4" s="64"/>
      <c r="POW4" s="64"/>
      <c r="POX4" s="64"/>
      <c r="POY4" s="141"/>
      <c r="POZ4" s="141"/>
      <c r="PPA4" s="142"/>
      <c r="PPB4" s="142"/>
      <c r="PPC4" s="142"/>
      <c r="PPD4" s="143"/>
      <c r="PPF4" s="144"/>
      <c r="PPG4" s="131"/>
      <c r="PPL4" s="132"/>
      <c r="PPM4" s="133"/>
      <c r="PPN4" s="134"/>
      <c r="PPO4" s="135"/>
      <c r="PPP4" s="136"/>
      <c r="PPT4" s="137"/>
      <c r="PPU4" s="138"/>
      <c r="PPV4" s="138"/>
      <c r="PQE4" s="138"/>
      <c r="PQF4" s="138"/>
      <c r="PQH4" s="139"/>
      <c r="PQJ4" s="140"/>
      <c r="PQK4" s="64"/>
      <c r="PQL4" s="64"/>
      <c r="PQM4" s="64"/>
      <c r="PQN4" s="141"/>
      <c r="PQO4" s="141"/>
      <c r="PQP4" s="142"/>
      <c r="PQQ4" s="142"/>
      <c r="PQR4" s="142"/>
      <c r="PQS4" s="143"/>
      <c r="PQU4" s="144"/>
      <c r="PQV4" s="131"/>
      <c r="PRA4" s="132"/>
      <c r="PRB4" s="133"/>
      <c r="PRC4" s="134"/>
      <c r="PRD4" s="135"/>
      <c r="PRE4" s="136"/>
      <c r="PRI4" s="137"/>
      <c r="PRJ4" s="138"/>
      <c r="PRK4" s="138"/>
      <c r="PRT4" s="138"/>
      <c r="PRU4" s="138"/>
      <c r="PRW4" s="139"/>
      <c r="PRY4" s="140"/>
      <c r="PRZ4" s="64"/>
      <c r="PSA4" s="64"/>
      <c r="PSB4" s="64"/>
      <c r="PSC4" s="141"/>
      <c r="PSD4" s="141"/>
      <c r="PSE4" s="142"/>
      <c r="PSF4" s="142"/>
      <c r="PSG4" s="142"/>
      <c r="PSH4" s="143"/>
      <c r="PSJ4" s="144"/>
      <c r="PSK4" s="131"/>
      <c r="PSP4" s="132"/>
      <c r="PSQ4" s="133"/>
      <c r="PSR4" s="134"/>
      <c r="PSS4" s="135"/>
      <c r="PST4" s="136"/>
      <c r="PSX4" s="137"/>
      <c r="PSY4" s="138"/>
      <c r="PSZ4" s="138"/>
      <c r="PTI4" s="138"/>
      <c r="PTJ4" s="138"/>
      <c r="PTL4" s="139"/>
      <c r="PTN4" s="140"/>
      <c r="PTO4" s="64"/>
      <c r="PTP4" s="64"/>
      <c r="PTQ4" s="64"/>
      <c r="PTR4" s="141"/>
      <c r="PTS4" s="141"/>
      <c r="PTT4" s="142"/>
      <c r="PTU4" s="142"/>
      <c r="PTV4" s="142"/>
      <c r="PTW4" s="143"/>
      <c r="PTY4" s="144"/>
      <c r="PTZ4" s="131"/>
      <c r="PUE4" s="132"/>
      <c r="PUF4" s="133"/>
      <c r="PUG4" s="134"/>
      <c r="PUH4" s="135"/>
      <c r="PUI4" s="136"/>
      <c r="PUM4" s="137"/>
      <c r="PUN4" s="138"/>
      <c r="PUO4" s="138"/>
      <c r="PUX4" s="138"/>
      <c r="PUY4" s="138"/>
      <c r="PVA4" s="139"/>
      <c r="PVC4" s="140"/>
      <c r="PVD4" s="64"/>
      <c r="PVE4" s="64"/>
      <c r="PVF4" s="64"/>
      <c r="PVG4" s="141"/>
      <c r="PVH4" s="141"/>
      <c r="PVI4" s="142"/>
      <c r="PVJ4" s="142"/>
      <c r="PVK4" s="142"/>
      <c r="PVL4" s="143"/>
      <c r="PVN4" s="144"/>
      <c r="PVO4" s="131"/>
      <c r="PVT4" s="132"/>
      <c r="PVU4" s="133"/>
      <c r="PVV4" s="134"/>
      <c r="PVW4" s="135"/>
      <c r="PVX4" s="136"/>
      <c r="PWB4" s="137"/>
      <c r="PWC4" s="138"/>
      <c r="PWD4" s="138"/>
      <c r="PWM4" s="138"/>
      <c r="PWN4" s="138"/>
      <c r="PWP4" s="139"/>
      <c r="PWR4" s="140"/>
      <c r="PWS4" s="64"/>
      <c r="PWT4" s="64"/>
      <c r="PWU4" s="64"/>
      <c r="PWV4" s="141"/>
      <c r="PWW4" s="141"/>
      <c r="PWX4" s="142"/>
      <c r="PWY4" s="142"/>
      <c r="PWZ4" s="142"/>
      <c r="PXA4" s="143"/>
      <c r="PXC4" s="144"/>
      <c r="PXD4" s="131"/>
      <c r="PXI4" s="132"/>
      <c r="PXJ4" s="133"/>
      <c r="PXK4" s="134"/>
      <c r="PXL4" s="135"/>
      <c r="PXM4" s="136"/>
      <c r="PXQ4" s="137"/>
      <c r="PXR4" s="138"/>
      <c r="PXS4" s="138"/>
      <c r="PYB4" s="138"/>
      <c r="PYC4" s="138"/>
      <c r="PYE4" s="139"/>
      <c r="PYG4" s="140"/>
      <c r="PYH4" s="64"/>
      <c r="PYI4" s="64"/>
      <c r="PYJ4" s="64"/>
      <c r="PYK4" s="141"/>
      <c r="PYL4" s="141"/>
      <c r="PYM4" s="142"/>
      <c r="PYN4" s="142"/>
      <c r="PYO4" s="142"/>
      <c r="PYP4" s="143"/>
      <c r="PYR4" s="144"/>
      <c r="PYS4" s="131"/>
      <c r="PYX4" s="132"/>
      <c r="PYY4" s="133"/>
      <c r="PYZ4" s="134"/>
      <c r="PZA4" s="135"/>
      <c r="PZB4" s="136"/>
      <c r="PZF4" s="137"/>
      <c r="PZG4" s="138"/>
      <c r="PZH4" s="138"/>
      <c r="PZQ4" s="138"/>
      <c r="PZR4" s="138"/>
      <c r="PZT4" s="139"/>
      <c r="PZV4" s="140"/>
      <c r="PZW4" s="64"/>
      <c r="PZX4" s="64"/>
      <c r="PZY4" s="64"/>
      <c r="PZZ4" s="141"/>
      <c r="QAA4" s="141"/>
      <c r="QAB4" s="142"/>
      <c r="QAC4" s="142"/>
      <c r="QAD4" s="142"/>
      <c r="QAE4" s="143"/>
      <c r="QAG4" s="144"/>
      <c r="QAH4" s="131"/>
      <c r="QAM4" s="132"/>
      <c r="QAN4" s="133"/>
      <c r="QAO4" s="134"/>
      <c r="QAP4" s="135"/>
      <c r="QAQ4" s="136"/>
      <c r="QAU4" s="137"/>
      <c r="QAV4" s="138"/>
      <c r="QAW4" s="138"/>
      <c r="QBF4" s="138"/>
      <c r="QBG4" s="138"/>
      <c r="QBI4" s="139"/>
      <c r="QBK4" s="140"/>
      <c r="QBL4" s="64"/>
      <c r="QBM4" s="64"/>
      <c r="QBN4" s="64"/>
      <c r="QBO4" s="141"/>
      <c r="QBP4" s="141"/>
      <c r="QBQ4" s="142"/>
      <c r="QBR4" s="142"/>
      <c r="QBS4" s="142"/>
      <c r="QBT4" s="143"/>
      <c r="QBV4" s="144"/>
      <c r="QBW4" s="131"/>
      <c r="QCB4" s="132"/>
      <c r="QCC4" s="133"/>
      <c r="QCD4" s="134"/>
      <c r="QCE4" s="135"/>
      <c r="QCF4" s="136"/>
      <c r="QCJ4" s="137"/>
      <c r="QCK4" s="138"/>
      <c r="QCL4" s="138"/>
      <c r="QCU4" s="138"/>
      <c r="QCV4" s="138"/>
      <c r="QCX4" s="139"/>
      <c r="QCZ4" s="140"/>
      <c r="QDA4" s="64"/>
      <c r="QDB4" s="64"/>
      <c r="QDC4" s="64"/>
      <c r="QDD4" s="141"/>
      <c r="QDE4" s="141"/>
      <c r="QDF4" s="142"/>
      <c r="QDG4" s="142"/>
      <c r="QDH4" s="142"/>
      <c r="QDI4" s="143"/>
      <c r="QDK4" s="144"/>
      <c r="QDL4" s="131"/>
      <c r="QDQ4" s="132"/>
      <c r="QDR4" s="133"/>
      <c r="QDS4" s="134"/>
      <c r="QDT4" s="135"/>
      <c r="QDU4" s="136"/>
      <c r="QDY4" s="137"/>
      <c r="QDZ4" s="138"/>
      <c r="QEA4" s="138"/>
      <c r="QEJ4" s="138"/>
      <c r="QEK4" s="138"/>
      <c r="QEM4" s="139"/>
      <c r="QEO4" s="140"/>
      <c r="QEP4" s="64"/>
      <c r="QEQ4" s="64"/>
      <c r="QER4" s="64"/>
      <c r="QES4" s="141"/>
      <c r="QET4" s="141"/>
      <c r="QEU4" s="142"/>
      <c r="QEV4" s="142"/>
      <c r="QEW4" s="142"/>
      <c r="QEX4" s="143"/>
      <c r="QEZ4" s="144"/>
      <c r="QFA4" s="131"/>
      <c r="QFF4" s="132"/>
      <c r="QFG4" s="133"/>
      <c r="QFH4" s="134"/>
      <c r="QFI4" s="135"/>
      <c r="QFJ4" s="136"/>
      <c r="QFN4" s="137"/>
      <c r="QFO4" s="138"/>
      <c r="QFP4" s="138"/>
      <c r="QFY4" s="138"/>
      <c r="QFZ4" s="138"/>
      <c r="QGB4" s="139"/>
      <c r="QGD4" s="140"/>
      <c r="QGE4" s="64"/>
      <c r="QGF4" s="64"/>
      <c r="QGG4" s="64"/>
      <c r="QGH4" s="141"/>
      <c r="QGI4" s="141"/>
      <c r="QGJ4" s="142"/>
      <c r="QGK4" s="142"/>
      <c r="QGL4" s="142"/>
      <c r="QGM4" s="143"/>
      <c r="QGO4" s="144"/>
      <c r="QGP4" s="131"/>
      <c r="QGU4" s="132"/>
      <c r="QGV4" s="133"/>
      <c r="QGW4" s="134"/>
      <c r="QGX4" s="135"/>
      <c r="QGY4" s="136"/>
      <c r="QHC4" s="137"/>
      <c r="QHD4" s="138"/>
      <c r="QHE4" s="138"/>
      <c r="QHN4" s="138"/>
      <c r="QHO4" s="138"/>
      <c r="QHQ4" s="139"/>
      <c r="QHS4" s="140"/>
      <c r="QHT4" s="64"/>
      <c r="QHU4" s="64"/>
      <c r="QHV4" s="64"/>
      <c r="QHW4" s="141"/>
      <c r="QHX4" s="141"/>
      <c r="QHY4" s="142"/>
      <c r="QHZ4" s="142"/>
      <c r="QIA4" s="142"/>
      <c r="QIB4" s="143"/>
      <c r="QID4" s="144"/>
      <c r="QIE4" s="131"/>
      <c r="QIJ4" s="132"/>
      <c r="QIK4" s="133"/>
      <c r="QIL4" s="134"/>
      <c r="QIM4" s="135"/>
      <c r="QIN4" s="136"/>
      <c r="QIR4" s="137"/>
      <c r="QIS4" s="138"/>
      <c r="QIT4" s="138"/>
      <c r="QJC4" s="138"/>
      <c r="QJD4" s="138"/>
      <c r="QJF4" s="139"/>
      <c r="QJH4" s="140"/>
      <c r="QJI4" s="64"/>
      <c r="QJJ4" s="64"/>
      <c r="QJK4" s="64"/>
      <c r="QJL4" s="141"/>
      <c r="QJM4" s="141"/>
      <c r="QJN4" s="142"/>
      <c r="QJO4" s="142"/>
      <c r="QJP4" s="142"/>
      <c r="QJQ4" s="143"/>
      <c r="QJS4" s="144"/>
      <c r="QJT4" s="131"/>
      <c r="QJY4" s="132"/>
      <c r="QJZ4" s="133"/>
      <c r="QKA4" s="134"/>
      <c r="QKB4" s="135"/>
      <c r="QKC4" s="136"/>
      <c r="QKG4" s="137"/>
      <c r="QKH4" s="138"/>
      <c r="QKI4" s="138"/>
      <c r="QKR4" s="138"/>
      <c r="QKS4" s="138"/>
      <c r="QKU4" s="139"/>
      <c r="QKW4" s="140"/>
      <c r="QKX4" s="64"/>
      <c r="QKY4" s="64"/>
      <c r="QKZ4" s="64"/>
      <c r="QLA4" s="141"/>
      <c r="QLB4" s="141"/>
      <c r="QLC4" s="142"/>
      <c r="QLD4" s="142"/>
      <c r="QLE4" s="142"/>
      <c r="QLF4" s="143"/>
      <c r="QLH4" s="144"/>
      <c r="QLI4" s="131"/>
      <c r="QLN4" s="132"/>
      <c r="QLO4" s="133"/>
      <c r="QLP4" s="134"/>
      <c r="QLQ4" s="135"/>
      <c r="QLR4" s="136"/>
      <c r="QLV4" s="137"/>
      <c r="QLW4" s="138"/>
      <c r="QLX4" s="138"/>
      <c r="QMG4" s="138"/>
      <c r="QMH4" s="138"/>
      <c r="QMJ4" s="139"/>
      <c r="QML4" s="140"/>
      <c r="QMM4" s="64"/>
      <c r="QMN4" s="64"/>
      <c r="QMO4" s="64"/>
      <c r="QMP4" s="141"/>
      <c r="QMQ4" s="141"/>
      <c r="QMR4" s="142"/>
      <c r="QMS4" s="142"/>
      <c r="QMT4" s="142"/>
      <c r="QMU4" s="143"/>
      <c r="QMW4" s="144"/>
      <c r="QMX4" s="131"/>
      <c r="QNC4" s="132"/>
      <c r="QND4" s="133"/>
      <c r="QNE4" s="134"/>
      <c r="QNF4" s="135"/>
      <c r="QNG4" s="136"/>
      <c r="QNK4" s="137"/>
      <c r="QNL4" s="138"/>
      <c r="QNM4" s="138"/>
      <c r="QNV4" s="138"/>
      <c r="QNW4" s="138"/>
      <c r="QNY4" s="139"/>
      <c r="QOA4" s="140"/>
      <c r="QOB4" s="64"/>
      <c r="QOC4" s="64"/>
      <c r="QOD4" s="64"/>
      <c r="QOE4" s="141"/>
      <c r="QOF4" s="141"/>
      <c r="QOG4" s="142"/>
      <c r="QOH4" s="142"/>
      <c r="QOI4" s="142"/>
      <c r="QOJ4" s="143"/>
      <c r="QOL4" s="144"/>
      <c r="QOM4" s="131"/>
      <c r="QOR4" s="132"/>
      <c r="QOS4" s="133"/>
      <c r="QOT4" s="134"/>
      <c r="QOU4" s="135"/>
      <c r="QOV4" s="136"/>
      <c r="QOZ4" s="137"/>
      <c r="QPA4" s="138"/>
      <c r="QPB4" s="138"/>
      <c r="QPK4" s="138"/>
      <c r="QPL4" s="138"/>
      <c r="QPN4" s="139"/>
      <c r="QPP4" s="140"/>
      <c r="QPQ4" s="64"/>
      <c r="QPR4" s="64"/>
      <c r="QPS4" s="64"/>
      <c r="QPT4" s="141"/>
      <c r="QPU4" s="141"/>
      <c r="QPV4" s="142"/>
      <c r="QPW4" s="142"/>
      <c r="QPX4" s="142"/>
      <c r="QPY4" s="143"/>
      <c r="QQA4" s="144"/>
      <c r="QQB4" s="131"/>
      <c r="QQG4" s="132"/>
      <c r="QQH4" s="133"/>
      <c r="QQI4" s="134"/>
      <c r="QQJ4" s="135"/>
      <c r="QQK4" s="136"/>
      <c r="QQO4" s="137"/>
      <c r="QQP4" s="138"/>
      <c r="QQQ4" s="138"/>
      <c r="QQZ4" s="138"/>
      <c r="QRA4" s="138"/>
      <c r="QRC4" s="139"/>
      <c r="QRE4" s="140"/>
      <c r="QRF4" s="64"/>
      <c r="QRG4" s="64"/>
      <c r="QRH4" s="64"/>
      <c r="QRI4" s="141"/>
      <c r="QRJ4" s="141"/>
      <c r="QRK4" s="142"/>
      <c r="QRL4" s="142"/>
      <c r="QRM4" s="142"/>
      <c r="QRN4" s="143"/>
      <c r="QRP4" s="144"/>
      <c r="QRQ4" s="131"/>
      <c r="QRV4" s="132"/>
      <c r="QRW4" s="133"/>
      <c r="QRX4" s="134"/>
      <c r="QRY4" s="135"/>
      <c r="QRZ4" s="136"/>
      <c r="QSD4" s="137"/>
      <c r="QSE4" s="138"/>
      <c r="QSF4" s="138"/>
      <c r="QSO4" s="138"/>
      <c r="QSP4" s="138"/>
      <c r="QSR4" s="139"/>
      <c r="QST4" s="140"/>
      <c r="QSU4" s="64"/>
      <c r="QSV4" s="64"/>
      <c r="QSW4" s="64"/>
      <c r="QSX4" s="141"/>
      <c r="QSY4" s="141"/>
      <c r="QSZ4" s="142"/>
      <c r="QTA4" s="142"/>
      <c r="QTB4" s="142"/>
      <c r="QTC4" s="143"/>
      <c r="QTE4" s="144"/>
      <c r="QTF4" s="131"/>
      <c r="QTK4" s="132"/>
      <c r="QTL4" s="133"/>
      <c r="QTM4" s="134"/>
      <c r="QTN4" s="135"/>
      <c r="QTO4" s="136"/>
      <c r="QTS4" s="137"/>
      <c r="QTT4" s="138"/>
      <c r="QTU4" s="138"/>
      <c r="QUD4" s="138"/>
      <c r="QUE4" s="138"/>
      <c r="QUG4" s="139"/>
      <c r="QUI4" s="140"/>
      <c r="QUJ4" s="64"/>
      <c r="QUK4" s="64"/>
      <c r="QUL4" s="64"/>
      <c r="QUM4" s="141"/>
      <c r="QUN4" s="141"/>
      <c r="QUO4" s="142"/>
      <c r="QUP4" s="142"/>
      <c r="QUQ4" s="142"/>
      <c r="QUR4" s="143"/>
      <c r="QUT4" s="144"/>
      <c r="QUU4" s="131"/>
      <c r="QUZ4" s="132"/>
      <c r="QVA4" s="133"/>
      <c r="QVB4" s="134"/>
      <c r="QVC4" s="135"/>
      <c r="QVD4" s="136"/>
      <c r="QVH4" s="137"/>
      <c r="QVI4" s="138"/>
      <c r="QVJ4" s="138"/>
      <c r="QVS4" s="138"/>
      <c r="QVT4" s="138"/>
      <c r="QVV4" s="139"/>
      <c r="QVX4" s="140"/>
      <c r="QVY4" s="64"/>
      <c r="QVZ4" s="64"/>
      <c r="QWA4" s="64"/>
      <c r="QWB4" s="141"/>
      <c r="QWC4" s="141"/>
      <c r="QWD4" s="142"/>
      <c r="QWE4" s="142"/>
      <c r="QWF4" s="142"/>
      <c r="QWG4" s="143"/>
      <c r="QWI4" s="144"/>
      <c r="QWJ4" s="131"/>
      <c r="QWO4" s="132"/>
      <c r="QWP4" s="133"/>
      <c r="QWQ4" s="134"/>
      <c r="QWR4" s="135"/>
      <c r="QWS4" s="136"/>
      <c r="QWW4" s="137"/>
      <c r="QWX4" s="138"/>
      <c r="QWY4" s="138"/>
      <c r="QXH4" s="138"/>
      <c r="QXI4" s="138"/>
      <c r="QXK4" s="139"/>
      <c r="QXM4" s="140"/>
      <c r="QXN4" s="64"/>
      <c r="QXO4" s="64"/>
      <c r="QXP4" s="64"/>
      <c r="QXQ4" s="141"/>
      <c r="QXR4" s="141"/>
      <c r="QXS4" s="142"/>
      <c r="QXT4" s="142"/>
      <c r="QXU4" s="142"/>
      <c r="QXV4" s="143"/>
      <c r="QXX4" s="144"/>
      <c r="QXY4" s="131"/>
      <c r="QYD4" s="132"/>
      <c r="QYE4" s="133"/>
      <c r="QYF4" s="134"/>
      <c r="QYG4" s="135"/>
      <c r="QYH4" s="136"/>
      <c r="QYL4" s="137"/>
      <c r="QYM4" s="138"/>
      <c r="QYN4" s="138"/>
      <c r="QYW4" s="138"/>
      <c r="QYX4" s="138"/>
      <c r="QYZ4" s="139"/>
      <c r="QZB4" s="140"/>
      <c r="QZC4" s="64"/>
      <c r="QZD4" s="64"/>
      <c r="QZE4" s="64"/>
      <c r="QZF4" s="141"/>
      <c r="QZG4" s="141"/>
      <c r="QZH4" s="142"/>
      <c r="QZI4" s="142"/>
      <c r="QZJ4" s="142"/>
      <c r="QZK4" s="143"/>
      <c r="QZM4" s="144"/>
      <c r="QZN4" s="131"/>
      <c r="QZS4" s="132"/>
      <c r="QZT4" s="133"/>
      <c r="QZU4" s="134"/>
      <c r="QZV4" s="135"/>
      <c r="QZW4" s="136"/>
      <c r="RAA4" s="137"/>
      <c r="RAB4" s="138"/>
      <c r="RAC4" s="138"/>
      <c r="RAL4" s="138"/>
      <c r="RAM4" s="138"/>
      <c r="RAO4" s="139"/>
      <c r="RAQ4" s="140"/>
      <c r="RAR4" s="64"/>
      <c r="RAS4" s="64"/>
      <c r="RAT4" s="64"/>
      <c r="RAU4" s="141"/>
      <c r="RAV4" s="141"/>
      <c r="RAW4" s="142"/>
      <c r="RAX4" s="142"/>
      <c r="RAY4" s="142"/>
      <c r="RAZ4" s="143"/>
      <c r="RBB4" s="144"/>
      <c r="RBC4" s="131"/>
      <c r="RBH4" s="132"/>
      <c r="RBI4" s="133"/>
      <c r="RBJ4" s="134"/>
      <c r="RBK4" s="135"/>
      <c r="RBL4" s="136"/>
      <c r="RBP4" s="137"/>
      <c r="RBQ4" s="138"/>
      <c r="RBR4" s="138"/>
      <c r="RCA4" s="138"/>
      <c r="RCB4" s="138"/>
      <c r="RCD4" s="139"/>
      <c r="RCF4" s="140"/>
      <c r="RCG4" s="64"/>
      <c r="RCH4" s="64"/>
      <c r="RCI4" s="64"/>
      <c r="RCJ4" s="141"/>
      <c r="RCK4" s="141"/>
      <c r="RCL4" s="142"/>
      <c r="RCM4" s="142"/>
      <c r="RCN4" s="142"/>
      <c r="RCO4" s="143"/>
      <c r="RCQ4" s="144"/>
      <c r="RCR4" s="131"/>
      <c r="RCW4" s="132"/>
      <c r="RCX4" s="133"/>
      <c r="RCY4" s="134"/>
      <c r="RCZ4" s="135"/>
      <c r="RDA4" s="136"/>
      <c r="RDE4" s="137"/>
      <c r="RDF4" s="138"/>
      <c r="RDG4" s="138"/>
      <c r="RDP4" s="138"/>
      <c r="RDQ4" s="138"/>
      <c r="RDS4" s="139"/>
      <c r="RDU4" s="140"/>
      <c r="RDV4" s="64"/>
      <c r="RDW4" s="64"/>
      <c r="RDX4" s="64"/>
      <c r="RDY4" s="141"/>
      <c r="RDZ4" s="141"/>
      <c r="REA4" s="142"/>
      <c r="REB4" s="142"/>
      <c r="REC4" s="142"/>
      <c r="RED4" s="143"/>
      <c r="REF4" s="144"/>
      <c r="REG4" s="131"/>
      <c r="REL4" s="132"/>
      <c r="REM4" s="133"/>
      <c r="REN4" s="134"/>
      <c r="REO4" s="135"/>
      <c r="REP4" s="136"/>
      <c r="RET4" s="137"/>
      <c r="REU4" s="138"/>
      <c r="REV4" s="138"/>
      <c r="RFE4" s="138"/>
      <c r="RFF4" s="138"/>
      <c r="RFH4" s="139"/>
      <c r="RFJ4" s="140"/>
      <c r="RFK4" s="64"/>
      <c r="RFL4" s="64"/>
      <c r="RFM4" s="64"/>
      <c r="RFN4" s="141"/>
      <c r="RFO4" s="141"/>
      <c r="RFP4" s="142"/>
      <c r="RFQ4" s="142"/>
      <c r="RFR4" s="142"/>
      <c r="RFS4" s="143"/>
      <c r="RFU4" s="144"/>
      <c r="RFV4" s="131"/>
      <c r="RGA4" s="132"/>
      <c r="RGB4" s="133"/>
      <c r="RGC4" s="134"/>
      <c r="RGD4" s="135"/>
      <c r="RGE4" s="136"/>
      <c r="RGI4" s="137"/>
      <c r="RGJ4" s="138"/>
      <c r="RGK4" s="138"/>
      <c r="RGT4" s="138"/>
      <c r="RGU4" s="138"/>
      <c r="RGW4" s="139"/>
      <c r="RGY4" s="140"/>
      <c r="RGZ4" s="64"/>
      <c r="RHA4" s="64"/>
      <c r="RHB4" s="64"/>
      <c r="RHC4" s="141"/>
      <c r="RHD4" s="141"/>
      <c r="RHE4" s="142"/>
      <c r="RHF4" s="142"/>
      <c r="RHG4" s="142"/>
      <c r="RHH4" s="143"/>
      <c r="RHJ4" s="144"/>
      <c r="RHK4" s="131"/>
      <c r="RHP4" s="132"/>
      <c r="RHQ4" s="133"/>
      <c r="RHR4" s="134"/>
      <c r="RHS4" s="135"/>
      <c r="RHT4" s="136"/>
      <c r="RHX4" s="137"/>
      <c r="RHY4" s="138"/>
      <c r="RHZ4" s="138"/>
      <c r="RII4" s="138"/>
      <c r="RIJ4" s="138"/>
      <c r="RIL4" s="139"/>
      <c r="RIN4" s="140"/>
      <c r="RIO4" s="64"/>
      <c r="RIP4" s="64"/>
      <c r="RIQ4" s="64"/>
      <c r="RIR4" s="141"/>
      <c r="RIS4" s="141"/>
      <c r="RIT4" s="142"/>
      <c r="RIU4" s="142"/>
      <c r="RIV4" s="142"/>
      <c r="RIW4" s="143"/>
      <c r="RIY4" s="144"/>
      <c r="RIZ4" s="131"/>
      <c r="RJE4" s="132"/>
      <c r="RJF4" s="133"/>
      <c r="RJG4" s="134"/>
      <c r="RJH4" s="135"/>
      <c r="RJI4" s="136"/>
      <c r="RJM4" s="137"/>
      <c r="RJN4" s="138"/>
      <c r="RJO4" s="138"/>
      <c r="RJX4" s="138"/>
      <c r="RJY4" s="138"/>
      <c r="RKA4" s="139"/>
      <c r="RKC4" s="140"/>
      <c r="RKD4" s="64"/>
      <c r="RKE4" s="64"/>
      <c r="RKF4" s="64"/>
      <c r="RKG4" s="141"/>
      <c r="RKH4" s="141"/>
      <c r="RKI4" s="142"/>
      <c r="RKJ4" s="142"/>
      <c r="RKK4" s="142"/>
      <c r="RKL4" s="143"/>
      <c r="RKN4" s="144"/>
      <c r="RKO4" s="131"/>
      <c r="RKT4" s="132"/>
      <c r="RKU4" s="133"/>
      <c r="RKV4" s="134"/>
      <c r="RKW4" s="135"/>
      <c r="RKX4" s="136"/>
      <c r="RLB4" s="137"/>
      <c r="RLC4" s="138"/>
      <c r="RLD4" s="138"/>
      <c r="RLM4" s="138"/>
      <c r="RLN4" s="138"/>
      <c r="RLP4" s="139"/>
      <c r="RLR4" s="140"/>
      <c r="RLS4" s="64"/>
      <c r="RLT4" s="64"/>
      <c r="RLU4" s="64"/>
      <c r="RLV4" s="141"/>
      <c r="RLW4" s="141"/>
      <c r="RLX4" s="142"/>
      <c r="RLY4" s="142"/>
      <c r="RLZ4" s="142"/>
      <c r="RMA4" s="143"/>
      <c r="RMC4" s="144"/>
      <c r="RMD4" s="131"/>
      <c r="RMI4" s="132"/>
      <c r="RMJ4" s="133"/>
      <c r="RMK4" s="134"/>
      <c r="RML4" s="135"/>
      <c r="RMM4" s="136"/>
      <c r="RMQ4" s="137"/>
      <c r="RMR4" s="138"/>
      <c r="RMS4" s="138"/>
      <c r="RNB4" s="138"/>
      <c r="RNC4" s="138"/>
      <c r="RNE4" s="139"/>
      <c r="RNG4" s="140"/>
      <c r="RNH4" s="64"/>
      <c r="RNI4" s="64"/>
      <c r="RNJ4" s="64"/>
      <c r="RNK4" s="141"/>
      <c r="RNL4" s="141"/>
      <c r="RNM4" s="142"/>
      <c r="RNN4" s="142"/>
      <c r="RNO4" s="142"/>
      <c r="RNP4" s="143"/>
      <c r="RNR4" s="144"/>
      <c r="RNS4" s="131"/>
      <c r="RNX4" s="132"/>
      <c r="RNY4" s="133"/>
      <c r="RNZ4" s="134"/>
      <c r="ROA4" s="135"/>
      <c r="ROB4" s="136"/>
      <c r="ROF4" s="137"/>
      <c r="ROG4" s="138"/>
      <c r="ROH4" s="138"/>
      <c r="ROQ4" s="138"/>
      <c r="ROR4" s="138"/>
      <c r="ROT4" s="139"/>
      <c r="ROV4" s="140"/>
      <c r="ROW4" s="64"/>
      <c r="ROX4" s="64"/>
      <c r="ROY4" s="64"/>
      <c r="ROZ4" s="141"/>
      <c r="RPA4" s="141"/>
      <c r="RPB4" s="142"/>
      <c r="RPC4" s="142"/>
      <c r="RPD4" s="142"/>
      <c r="RPE4" s="143"/>
      <c r="RPG4" s="144"/>
      <c r="RPH4" s="131"/>
      <c r="RPM4" s="132"/>
      <c r="RPN4" s="133"/>
      <c r="RPO4" s="134"/>
      <c r="RPP4" s="135"/>
      <c r="RPQ4" s="136"/>
      <c r="RPU4" s="137"/>
      <c r="RPV4" s="138"/>
      <c r="RPW4" s="138"/>
      <c r="RQF4" s="138"/>
      <c r="RQG4" s="138"/>
      <c r="RQI4" s="139"/>
      <c r="RQK4" s="140"/>
      <c r="RQL4" s="64"/>
      <c r="RQM4" s="64"/>
      <c r="RQN4" s="64"/>
      <c r="RQO4" s="141"/>
      <c r="RQP4" s="141"/>
      <c r="RQQ4" s="142"/>
      <c r="RQR4" s="142"/>
      <c r="RQS4" s="142"/>
      <c r="RQT4" s="143"/>
      <c r="RQV4" s="144"/>
      <c r="RQW4" s="131"/>
      <c r="RRB4" s="132"/>
      <c r="RRC4" s="133"/>
      <c r="RRD4" s="134"/>
      <c r="RRE4" s="135"/>
      <c r="RRF4" s="136"/>
      <c r="RRJ4" s="137"/>
      <c r="RRK4" s="138"/>
      <c r="RRL4" s="138"/>
      <c r="RRU4" s="138"/>
      <c r="RRV4" s="138"/>
      <c r="RRX4" s="139"/>
      <c r="RRZ4" s="140"/>
      <c r="RSA4" s="64"/>
      <c r="RSB4" s="64"/>
      <c r="RSC4" s="64"/>
      <c r="RSD4" s="141"/>
      <c r="RSE4" s="141"/>
      <c r="RSF4" s="142"/>
      <c r="RSG4" s="142"/>
      <c r="RSH4" s="142"/>
      <c r="RSI4" s="143"/>
      <c r="RSK4" s="144"/>
      <c r="RSL4" s="131"/>
      <c r="RSQ4" s="132"/>
      <c r="RSR4" s="133"/>
      <c r="RSS4" s="134"/>
      <c r="RST4" s="135"/>
      <c r="RSU4" s="136"/>
      <c r="RSY4" s="137"/>
      <c r="RSZ4" s="138"/>
      <c r="RTA4" s="138"/>
      <c r="RTJ4" s="138"/>
      <c r="RTK4" s="138"/>
      <c r="RTM4" s="139"/>
      <c r="RTO4" s="140"/>
      <c r="RTP4" s="64"/>
      <c r="RTQ4" s="64"/>
      <c r="RTR4" s="64"/>
      <c r="RTS4" s="141"/>
      <c r="RTT4" s="141"/>
      <c r="RTU4" s="142"/>
      <c r="RTV4" s="142"/>
      <c r="RTW4" s="142"/>
      <c r="RTX4" s="143"/>
      <c r="RTZ4" s="144"/>
      <c r="RUA4" s="131"/>
      <c r="RUF4" s="132"/>
      <c r="RUG4" s="133"/>
      <c r="RUH4" s="134"/>
      <c r="RUI4" s="135"/>
      <c r="RUJ4" s="136"/>
      <c r="RUN4" s="137"/>
      <c r="RUO4" s="138"/>
      <c r="RUP4" s="138"/>
      <c r="RUY4" s="138"/>
      <c r="RUZ4" s="138"/>
      <c r="RVB4" s="139"/>
      <c r="RVD4" s="140"/>
      <c r="RVE4" s="64"/>
      <c r="RVF4" s="64"/>
      <c r="RVG4" s="64"/>
      <c r="RVH4" s="141"/>
      <c r="RVI4" s="141"/>
      <c r="RVJ4" s="142"/>
      <c r="RVK4" s="142"/>
      <c r="RVL4" s="142"/>
      <c r="RVM4" s="143"/>
      <c r="RVO4" s="144"/>
      <c r="RVP4" s="131"/>
      <c r="RVU4" s="132"/>
      <c r="RVV4" s="133"/>
      <c r="RVW4" s="134"/>
      <c r="RVX4" s="135"/>
      <c r="RVY4" s="136"/>
      <c r="RWC4" s="137"/>
      <c r="RWD4" s="138"/>
      <c r="RWE4" s="138"/>
      <c r="RWN4" s="138"/>
      <c r="RWO4" s="138"/>
      <c r="RWQ4" s="139"/>
      <c r="RWS4" s="140"/>
      <c r="RWT4" s="64"/>
      <c r="RWU4" s="64"/>
      <c r="RWV4" s="64"/>
      <c r="RWW4" s="141"/>
      <c r="RWX4" s="141"/>
      <c r="RWY4" s="142"/>
      <c r="RWZ4" s="142"/>
      <c r="RXA4" s="142"/>
      <c r="RXB4" s="143"/>
      <c r="RXD4" s="144"/>
      <c r="RXE4" s="131"/>
      <c r="RXJ4" s="132"/>
      <c r="RXK4" s="133"/>
      <c r="RXL4" s="134"/>
      <c r="RXM4" s="135"/>
      <c r="RXN4" s="136"/>
      <c r="RXR4" s="137"/>
      <c r="RXS4" s="138"/>
      <c r="RXT4" s="138"/>
      <c r="RYC4" s="138"/>
      <c r="RYD4" s="138"/>
      <c r="RYF4" s="139"/>
      <c r="RYH4" s="140"/>
      <c r="RYI4" s="64"/>
      <c r="RYJ4" s="64"/>
      <c r="RYK4" s="64"/>
      <c r="RYL4" s="141"/>
      <c r="RYM4" s="141"/>
      <c r="RYN4" s="142"/>
      <c r="RYO4" s="142"/>
      <c r="RYP4" s="142"/>
      <c r="RYQ4" s="143"/>
      <c r="RYS4" s="144"/>
      <c r="RYT4" s="131"/>
      <c r="RYY4" s="132"/>
      <c r="RYZ4" s="133"/>
      <c r="RZA4" s="134"/>
      <c r="RZB4" s="135"/>
      <c r="RZC4" s="136"/>
      <c r="RZG4" s="137"/>
      <c r="RZH4" s="138"/>
      <c r="RZI4" s="138"/>
      <c r="RZR4" s="138"/>
      <c r="RZS4" s="138"/>
      <c r="RZU4" s="139"/>
      <c r="RZW4" s="140"/>
      <c r="RZX4" s="64"/>
      <c r="RZY4" s="64"/>
      <c r="RZZ4" s="64"/>
      <c r="SAA4" s="141"/>
      <c r="SAB4" s="141"/>
      <c r="SAC4" s="142"/>
      <c r="SAD4" s="142"/>
      <c r="SAE4" s="142"/>
      <c r="SAF4" s="143"/>
      <c r="SAH4" s="144"/>
      <c r="SAI4" s="131"/>
      <c r="SAN4" s="132"/>
      <c r="SAO4" s="133"/>
      <c r="SAP4" s="134"/>
      <c r="SAQ4" s="135"/>
      <c r="SAR4" s="136"/>
      <c r="SAV4" s="137"/>
      <c r="SAW4" s="138"/>
      <c r="SAX4" s="138"/>
      <c r="SBG4" s="138"/>
      <c r="SBH4" s="138"/>
      <c r="SBJ4" s="139"/>
      <c r="SBL4" s="140"/>
      <c r="SBM4" s="64"/>
      <c r="SBN4" s="64"/>
      <c r="SBO4" s="64"/>
      <c r="SBP4" s="141"/>
      <c r="SBQ4" s="141"/>
      <c r="SBR4" s="142"/>
      <c r="SBS4" s="142"/>
      <c r="SBT4" s="142"/>
      <c r="SBU4" s="143"/>
      <c r="SBW4" s="144"/>
      <c r="SBX4" s="131"/>
      <c r="SCC4" s="132"/>
      <c r="SCD4" s="133"/>
      <c r="SCE4" s="134"/>
      <c r="SCF4" s="135"/>
      <c r="SCG4" s="136"/>
      <c r="SCK4" s="137"/>
      <c r="SCL4" s="138"/>
      <c r="SCM4" s="138"/>
      <c r="SCV4" s="138"/>
      <c r="SCW4" s="138"/>
      <c r="SCY4" s="139"/>
      <c r="SDA4" s="140"/>
      <c r="SDB4" s="64"/>
      <c r="SDC4" s="64"/>
      <c r="SDD4" s="64"/>
      <c r="SDE4" s="141"/>
      <c r="SDF4" s="141"/>
      <c r="SDG4" s="142"/>
      <c r="SDH4" s="142"/>
      <c r="SDI4" s="142"/>
      <c r="SDJ4" s="143"/>
      <c r="SDL4" s="144"/>
      <c r="SDM4" s="131"/>
      <c r="SDR4" s="132"/>
      <c r="SDS4" s="133"/>
      <c r="SDT4" s="134"/>
      <c r="SDU4" s="135"/>
      <c r="SDV4" s="136"/>
      <c r="SDZ4" s="137"/>
      <c r="SEA4" s="138"/>
      <c r="SEB4" s="138"/>
      <c r="SEK4" s="138"/>
      <c r="SEL4" s="138"/>
      <c r="SEN4" s="139"/>
      <c r="SEP4" s="140"/>
      <c r="SEQ4" s="64"/>
      <c r="SER4" s="64"/>
      <c r="SES4" s="64"/>
      <c r="SET4" s="141"/>
      <c r="SEU4" s="141"/>
      <c r="SEV4" s="142"/>
      <c r="SEW4" s="142"/>
      <c r="SEX4" s="142"/>
      <c r="SEY4" s="143"/>
      <c r="SFA4" s="144"/>
      <c r="SFB4" s="131"/>
      <c r="SFG4" s="132"/>
      <c r="SFH4" s="133"/>
      <c r="SFI4" s="134"/>
      <c r="SFJ4" s="135"/>
      <c r="SFK4" s="136"/>
      <c r="SFO4" s="137"/>
      <c r="SFP4" s="138"/>
      <c r="SFQ4" s="138"/>
      <c r="SFZ4" s="138"/>
      <c r="SGA4" s="138"/>
      <c r="SGC4" s="139"/>
      <c r="SGE4" s="140"/>
      <c r="SGF4" s="64"/>
      <c r="SGG4" s="64"/>
      <c r="SGH4" s="64"/>
      <c r="SGI4" s="141"/>
      <c r="SGJ4" s="141"/>
      <c r="SGK4" s="142"/>
      <c r="SGL4" s="142"/>
      <c r="SGM4" s="142"/>
      <c r="SGN4" s="143"/>
      <c r="SGP4" s="144"/>
      <c r="SGQ4" s="131"/>
      <c r="SGV4" s="132"/>
      <c r="SGW4" s="133"/>
      <c r="SGX4" s="134"/>
      <c r="SGY4" s="135"/>
      <c r="SGZ4" s="136"/>
      <c r="SHD4" s="137"/>
      <c r="SHE4" s="138"/>
      <c r="SHF4" s="138"/>
      <c r="SHO4" s="138"/>
      <c r="SHP4" s="138"/>
      <c r="SHR4" s="139"/>
      <c r="SHT4" s="140"/>
      <c r="SHU4" s="64"/>
      <c r="SHV4" s="64"/>
      <c r="SHW4" s="64"/>
      <c r="SHX4" s="141"/>
      <c r="SHY4" s="141"/>
      <c r="SHZ4" s="142"/>
      <c r="SIA4" s="142"/>
      <c r="SIB4" s="142"/>
      <c r="SIC4" s="143"/>
      <c r="SIE4" s="144"/>
      <c r="SIF4" s="131"/>
      <c r="SIK4" s="132"/>
      <c r="SIL4" s="133"/>
      <c r="SIM4" s="134"/>
      <c r="SIN4" s="135"/>
      <c r="SIO4" s="136"/>
      <c r="SIS4" s="137"/>
      <c r="SIT4" s="138"/>
      <c r="SIU4" s="138"/>
      <c r="SJD4" s="138"/>
      <c r="SJE4" s="138"/>
      <c r="SJG4" s="139"/>
      <c r="SJI4" s="140"/>
      <c r="SJJ4" s="64"/>
      <c r="SJK4" s="64"/>
      <c r="SJL4" s="64"/>
      <c r="SJM4" s="141"/>
      <c r="SJN4" s="141"/>
      <c r="SJO4" s="142"/>
      <c r="SJP4" s="142"/>
      <c r="SJQ4" s="142"/>
      <c r="SJR4" s="143"/>
      <c r="SJT4" s="144"/>
      <c r="SJU4" s="131"/>
      <c r="SJZ4" s="132"/>
      <c r="SKA4" s="133"/>
      <c r="SKB4" s="134"/>
      <c r="SKC4" s="135"/>
      <c r="SKD4" s="136"/>
      <c r="SKH4" s="137"/>
      <c r="SKI4" s="138"/>
      <c r="SKJ4" s="138"/>
      <c r="SKS4" s="138"/>
      <c r="SKT4" s="138"/>
      <c r="SKV4" s="139"/>
      <c r="SKX4" s="140"/>
      <c r="SKY4" s="64"/>
      <c r="SKZ4" s="64"/>
      <c r="SLA4" s="64"/>
      <c r="SLB4" s="141"/>
      <c r="SLC4" s="141"/>
      <c r="SLD4" s="142"/>
      <c r="SLE4" s="142"/>
      <c r="SLF4" s="142"/>
      <c r="SLG4" s="143"/>
      <c r="SLI4" s="144"/>
      <c r="SLJ4" s="131"/>
      <c r="SLO4" s="132"/>
      <c r="SLP4" s="133"/>
      <c r="SLQ4" s="134"/>
      <c r="SLR4" s="135"/>
      <c r="SLS4" s="136"/>
      <c r="SLW4" s="137"/>
      <c r="SLX4" s="138"/>
      <c r="SLY4" s="138"/>
      <c r="SMH4" s="138"/>
      <c r="SMI4" s="138"/>
      <c r="SMK4" s="139"/>
      <c r="SMM4" s="140"/>
      <c r="SMN4" s="64"/>
      <c r="SMO4" s="64"/>
      <c r="SMP4" s="64"/>
      <c r="SMQ4" s="141"/>
      <c r="SMR4" s="141"/>
      <c r="SMS4" s="142"/>
      <c r="SMT4" s="142"/>
      <c r="SMU4" s="142"/>
      <c r="SMV4" s="143"/>
      <c r="SMX4" s="144"/>
      <c r="SMY4" s="131"/>
      <c r="SND4" s="132"/>
      <c r="SNE4" s="133"/>
      <c r="SNF4" s="134"/>
      <c r="SNG4" s="135"/>
      <c r="SNH4" s="136"/>
      <c r="SNL4" s="137"/>
      <c r="SNM4" s="138"/>
      <c r="SNN4" s="138"/>
      <c r="SNW4" s="138"/>
      <c r="SNX4" s="138"/>
      <c r="SNZ4" s="139"/>
      <c r="SOB4" s="140"/>
      <c r="SOC4" s="64"/>
      <c r="SOD4" s="64"/>
      <c r="SOE4" s="64"/>
      <c r="SOF4" s="141"/>
      <c r="SOG4" s="141"/>
      <c r="SOH4" s="142"/>
      <c r="SOI4" s="142"/>
      <c r="SOJ4" s="142"/>
      <c r="SOK4" s="143"/>
      <c r="SOM4" s="144"/>
      <c r="SON4" s="131"/>
      <c r="SOS4" s="132"/>
      <c r="SOT4" s="133"/>
      <c r="SOU4" s="134"/>
      <c r="SOV4" s="135"/>
      <c r="SOW4" s="136"/>
      <c r="SPA4" s="137"/>
      <c r="SPB4" s="138"/>
      <c r="SPC4" s="138"/>
      <c r="SPL4" s="138"/>
      <c r="SPM4" s="138"/>
      <c r="SPO4" s="139"/>
      <c r="SPQ4" s="140"/>
      <c r="SPR4" s="64"/>
      <c r="SPS4" s="64"/>
      <c r="SPT4" s="64"/>
      <c r="SPU4" s="141"/>
      <c r="SPV4" s="141"/>
      <c r="SPW4" s="142"/>
      <c r="SPX4" s="142"/>
      <c r="SPY4" s="142"/>
      <c r="SPZ4" s="143"/>
      <c r="SQB4" s="144"/>
      <c r="SQC4" s="131"/>
      <c r="SQH4" s="132"/>
      <c r="SQI4" s="133"/>
      <c r="SQJ4" s="134"/>
      <c r="SQK4" s="135"/>
      <c r="SQL4" s="136"/>
      <c r="SQP4" s="137"/>
      <c r="SQQ4" s="138"/>
      <c r="SQR4" s="138"/>
      <c r="SRA4" s="138"/>
      <c r="SRB4" s="138"/>
      <c r="SRD4" s="139"/>
      <c r="SRF4" s="140"/>
      <c r="SRG4" s="64"/>
      <c r="SRH4" s="64"/>
      <c r="SRI4" s="64"/>
      <c r="SRJ4" s="141"/>
      <c r="SRK4" s="141"/>
      <c r="SRL4" s="142"/>
      <c r="SRM4" s="142"/>
      <c r="SRN4" s="142"/>
      <c r="SRO4" s="143"/>
      <c r="SRQ4" s="144"/>
      <c r="SRR4" s="131"/>
      <c r="SRW4" s="132"/>
      <c r="SRX4" s="133"/>
      <c r="SRY4" s="134"/>
      <c r="SRZ4" s="135"/>
      <c r="SSA4" s="136"/>
      <c r="SSE4" s="137"/>
      <c r="SSF4" s="138"/>
      <c r="SSG4" s="138"/>
      <c r="SSP4" s="138"/>
      <c r="SSQ4" s="138"/>
      <c r="SSS4" s="139"/>
      <c r="SSU4" s="140"/>
      <c r="SSV4" s="64"/>
      <c r="SSW4" s="64"/>
      <c r="SSX4" s="64"/>
      <c r="SSY4" s="141"/>
      <c r="SSZ4" s="141"/>
      <c r="STA4" s="142"/>
      <c r="STB4" s="142"/>
      <c r="STC4" s="142"/>
      <c r="STD4" s="143"/>
      <c r="STF4" s="144"/>
      <c r="STG4" s="131"/>
      <c r="STL4" s="132"/>
      <c r="STM4" s="133"/>
      <c r="STN4" s="134"/>
      <c r="STO4" s="135"/>
      <c r="STP4" s="136"/>
      <c r="STT4" s="137"/>
      <c r="STU4" s="138"/>
      <c r="STV4" s="138"/>
      <c r="SUE4" s="138"/>
      <c r="SUF4" s="138"/>
      <c r="SUH4" s="139"/>
      <c r="SUJ4" s="140"/>
      <c r="SUK4" s="64"/>
      <c r="SUL4" s="64"/>
      <c r="SUM4" s="64"/>
      <c r="SUN4" s="141"/>
      <c r="SUO4" s="141"/>
      <c r="SUP4" s="142"/>
      <c r="SUQ4" s="142"/>
      <c r="SUR4" s="142"/>
      <c r="SUS4" s="143"/>
      <c r="SUU4" s="144"/>
      <c r="SUV4" s="131"/>
      <c r="SVA4" s="132"/>
      <c r="SVB4" s="133"/>
      <c r="SVC4" s="134"/>
      <c r="SVD4" s="135"/>
      <c r="SVE4" s="136"/>
      <c r="SVI4" s="137"/>
      <c r="SVJ4" s="138"/>
      <c r="SVK4" s="138"/>
      <c r="SVT4" s="138"/>
      <c r="SVU4" s="138"/>
      <c r="SVW4" s="139"/>
      <c r="SVY4" s="140"/>
      <c r="SVZ4" s="64"/>
      <c r="SWA4" s="64"/>
      <c r="SWB4" s="64"/>
      <c r="SWC4" s="141"/>
      <c r="SWD4" s="141"/>
      <c r="SWE4" s="142"/>
      <c r="SWF4" s="142"/>
      <c r="SWG4" s="142"/>
      <c r="SWH4" s="143"/>
      <c r="SWJ4" s="144"/>
      <c r="SWK4" s="131"/>
      <c r="SWP4" s="132"/>
      <c r="SWQ4" s="133"/>
      <c r="SWR4" s="134"/>
      <c r="SWS4" s="135"/>
      <c r="SWT4" s="136"/>
      <c r="SWX4" s="137"/>
      <c r="SWY4" s="138"/>
      <c r="SWZ4" s="138"/>
      <c r="SXI4" s="138"/>
      <c r="SXJ4" s="138"/>
      <c r="SXL4" s="139"/>
      <c r="SXN4" s="140"/>
      <c r="SXO4" s="64"/>
      <c r="SXP4" s="64"/>
      <c r="SXQ4" s="64"/>
      <c r="SXR4" s="141"/>
      <c r="SXS4" s="141"/>
      <c r="SXT4" s="142"/>
      <c r="SXU4" s="142"/>
      <c r="SXV4" s="142"/>
      <c r="SXW4" s="143"/>
      <c r="SXY4" s="144"/>
      <c r="SXZ4" s="131"/>
      <c r="SYE4" s="132"/>
      <c r="SYF4" s="133"/>
      <c r="SYG4" s="134"/>
      <c r="SYH4" s="135"/>
      <c r="SYI4" s="136"/>
      <c r="SYM4" s="137"/>
      <c r="SYN4" s="138"/>
      <c r="SYO4" s="138"/>
      <c r="SYX4" s="138"/>
      <c r="SYY4" s="138"/>
      <c r="SZA4" s="139"/>
      <c r="SZC4" s="140"/>
      <c r="SZD4" s="64"/>
      <c r="SZE4" s="64"/>
      <c r="SZF4" s="64"/>
      <c r="SZG4" s="141"/>
      <c r="SZH4" s="141"/>
      <c r="SZI4" s="142"/>
      <c r="SZJ4" s="142"/>
      <c r="SZK4" s="142"/>
      <c r="SZL4" s="143"/>
      <c r="SZN4" s="144"/>
      <c r="SZO4" s="131"/>
      <c r="SZT4" s="132"/>
      <c r="SZU4" s="133"/>
      <c r="SZV4" s="134"/>
      <c r="SZW4" s="135"/>
      <c r="SZX4" s="136"/>
      <c r="TAB4" s="137"/>
      <c r="TAC4" s="138"/>
      <c r="TAD4" s="138"/>
      <c r="TAM4" s="138"/>
      <c r="TAN4" s="138"/>
      <c r="TAP4" s="139"/>
      <c r="TAR4" s="140"/>
      <c r="TAS4" s="64"/>
      <c r="TAT4" s="64"/>
      <c r="TAU4" s="64"/>
      <c r="TAV4" s="141"/>
      <c r="TAW4" s="141"/>
      <c r="TAX4" s="142"/>
      <c r="TAY4" s="142"/>
      <c r="TAZ4" s="142"/>
      <c r="TBA4" s="143"/>
      <c r="TBC4" s="144"/>
      <c r="TBD4" s="131"/>
      <c r="TBI4" s="132"/>
      <c r="TBJ4" s="133"/>
      <c r="TBK4" s="134"/>
      <c r="TBL4" s="135"/>
      <c r="TBM4" s="136"/>
      <c r="TBQ4" s="137"/>
      <c r="TBR4" s="138"/>
      <c r="TBS4" s="138"/>
      <c r="TCB4" s="138"/>
      <c r="TCC4" s="138"/>
      <c r="TCE4" s="139"/>
      <c r="TCG4" s="140"/>
      <c r="TCH4" s="64"/>
      <c r="TCI4" s="64"/>
      <c r="TCJ4" s="64"/>
      <c r="TCK4" s="141"/>
      <c r="TCL4" s="141"/>
      <c r="TCM4" s="142"/>
      <c r="TCN4" s="142"/>
      <c r="TCO4" s="142"/>
      <c r="TCP4" s="143"/>
      <c r="TCR4" s="144"/>
      <c r="TCS4" s="131"/>
      <c r="TCX4" s="132"/>
      <c r="TCY4" s="133"/>
      <c r="TCZ4" s="134"/>
      <c r="TDA4" s="135"/>
      <c r="TDB4" s="136"/>
      <c r="TDF4" s="137"/>
      <c r="TDG4" s="138"/>
      <c r="TDH4" s="138"/>
      <c r="TDQ4" s="138"/>
      <c r="TDR4" s="138"/>
      <c r="TDT4" s="139"/>
      <c r="TDV4" s="140"/>
      <c r="TDW4" s="64"/>
      <c r="TDX4" s="64"/>
      <c r="TDY4" s="64"/>
      <c r="TDZ4" s="141"/>
      <c r="TEA4" s="141"/>
      <c r="TEB4" s="142"/>
      <c r="TEC4" s="142"/>
      <c r="TED4" s="142"/>
      <c r="TEE4" s="143"/>
      <c r="TEG4" s="144"/>
      <c r="TEH4" s="131"/>
      <c r="TEM4" s="132"/>
      <c r="TEN4" s="133"/>
      <c r="TEO4" s="134"/>
      <c r="TEP4" s="135"/>
      <c r="TEQ4" s="136"/>
      <c r="TEU4" s="137"/>
      <c r="TEV4" s="138"/>
      <c r="TEW4" s="138"/>
      <c r="TFF4" s="138"/>
      <c r="TFG4" s="138"/>
      <c r="TFI4" s="139"/>
      <c r="TFK4" s="140"/>
      <c r="TFL4" s="64"/>
      <c r="TFM4" s="64"/>
      <c r="TFN4" s="64"/>
      <c r="TFO4" s="141"/>
      <c r="TFP4" s="141"/>
      <c r="TFQ4" s="142"/>
      <c r="TFR4" s="142"/>
      <c r="TFS4" s="142"/>
      <c r="TFT4" s="143"/>
      <c r="TFV4" s="144"/>
      <c r="TFW4" s="131"/>
      <c r="TGB4" s="132"/>
      <c r="TGC4" s="133"/>
      <c r="TGD4" s="134"/>
      <c r="TGE4" s="135"/>
      <c r="TGF4" s="136"/>
      <c r="TGJ4" s="137"/>
      <c r="TGK4" s="138"/>
      <c r="TGL4" s="138"/>
      <c r="TGU4" s="138"/>
      <c r="TGV4" s="138"/>
      <c r="TGX4" s="139"/>
      <c r="TGZ4" s="140"/>
      <c r="THA4" s="64"/>
      <c r="THB4" s="64"/>
      <c r="THC4" s="64"/>
      <c r="THD4" s="141"/>
      <c r="THE4" s="141"/>
      <c r="THF4" s="142"/>
      <c r="THG4" s="142"/>
      <c r="THH4" s="142"/>
      <c r="THI4" s="143"/>
      <c r="THK4" s="144"/>
      <c r="THL4" s="131"/>
      <c r="THQ4" s="132"/>
      <c r="THR4" s="133"/>
      <c r="THS4" s="134"/>
      <c r="THT4" s="135"/>
      <c r="THU4" s="136"/>
      <c r="THY4" s="137"/>
      <c r="THZ4" s="138"/>
      <c r="TIA4" s="138"/>
      <c r="TIJ4" s="138"/>
      <c r="TIK4" s="138"/>
      <c r="TIM4" s="139"/>
      <c r="TIO4" s="140"/>
      <c r="TIP4" s="64"/>
      <c r="TIQ4" s="64"/>
      <c r="TIR4" s="64"/>
      <c r="TIS4" s="141"/>
      <c r="TIT4" s="141"/>
      <c r="TIU4" s="142"/>
      <c r="TIV4" s="142"/>
      <c r="TIW4" s="142"/>
      <c r="TIX4" s="143"/>
      <c r="TIZ4" s="144"/>
      <c r="TJA4" s="131"/>
      <c r="TJF4" s="132"/>
      <c r="TJG4" s="133"/>
      <c r="TJH4" s="134"/>
      <c r="TJI4" s="135"/>
      <c r="TJJ4" s="136"/>
      <c r="TJN4" s="137"/>
      <c r="TJO4" s="138"/>
      <c r="TJP4" s="138"/>
      <c r="TJY4" s="138"/>
      <c r="TJZ4" s="138"/>
      <c r="TKB4" s="139"/>
      <c r="TKD4" s="140"/>
      <c r="TKE4" s="64"/>
      <c r="TKF4" s="64"/>
      <c r="TKG4" s="64"/>
      <c r="TKH4" s="141"/>
      <c r="TKI4" s="141"/>
      <c r="TKJ4" s="142"/>
      <c r="TKK4" s="142"/>
      <c r="TKL4" s="142"/>
      <c r="TKM4" s="143"/>
      <c r="TKO4" s="144"/>
      <c r="TKP4" s="131"/>
      <c r="TKU4" s="132"/>
      <c r="TKV4" s="133"/>
      <c r="TKW4" s="134"/>
      <c r="TKX4" s="135"/>
      <c r="TKY4" s="136"/>
      <c r="TLC4" s="137"/>
      <c r="TLD4" s="138"/>
      <c r="TLE4" s="138"/>
      <c r="TLN4" s="138"/>
      <c r="TLO4" s="138"/>
      <c r="TLQ4" s="139"/>
      <c r="TLS4" s="140"/>
      <c r="TLT4" s="64"/>
      <c r="TLU4" s="64"/>
      <c r="TLV4" s="64"/>
      <c r="TLW4" s="141"/>
      <c r="TLX4" s="141"/>
      <c r="TLY4" s="142"/>
      <c r="TLZ4" s="142"/>
      <c r="TMA4" s="142"/>
      <c r="TMB4" s="143"/>
      <c r="TMD4" s="144"/>
      <c r="TME4" s="131"/>
      <c r="TMJ4" s="132"/>
      <c r="TMK4" s="133"/>
      <c r="TML4" s="134"/>
      <c r="TMM4" s="135"/>
      <c r="TMN4" s="136"/>
      <c r="TMR4" s="137"/>
      <c r="TMS4" s="138"/>
      <c r="TMT4" s="138"/>
      <c r="TNC4" s="138"/>
      <c r="TND4" s="138"/>
      <c r="TNF4" s="139"/>
      <c r="TNH4" s="140"/>
      <c r="TNI4" s="64"/>
      <c r="TNJ4" s="64"/>
      <c r="TNK4" s="64"/>
      <c r="TNL4" s="141"/>
      <c r="TNM4" s="141"/>
      <c r="TNN4" s="142"/>
      <c r="TNO4" s="142"/>
      <c r="TNP4" s="142"/>
      <c r="TNQ4" s="143"/>
      <c r="TNS4" s="144"/>
      <c r="TNT4" s="131"/>
      <c r="TNY4" s="132"/>
      <c r="TNZ4" s="133"/>
      <c r="TOA4" s="134"/>
      <c r="TOB4" s="135"/>
      <c r="TOC4" s="136"/>
      <c r="TOG4" s="137"/>
      <c r="TOH4" s="138"/>
      <c r="TOI4" s="138"/>
      <c r="TOR4" s="138"/>
      <c r="TOS4" s="138"/>
      <c r="TOU4" s="139"/>
      <c r="TOW4" s="140"/>
      <c r="TOX4" s="64"/>
      <c r="TOY4" s="64"/>
      <c r="TOZ4" s="64"/>
      <c r="TPA4" s="141"/>
      <c r="TPB4" s="141"/>
      <c r="TPC4" s="142"/>
      <c r="TPD4" s="142"/>
      <c r="TPE4" s="142"/>
      <c r="TPF4" s="143"/>
      <c r="TPH4" s="144"/>
      <c r="TPI4" s="131"/>
      <c r="TPN4" s="132"/>
      <c r="TPO4" s="133"/>
      <c r="TPP4" s="134"/>
      <c r="TPQ4" s="135"/>
      <c r="TPR4" s="136"/>
      <c r="TPV4" s="137"/>
      <c r="TPW4" s="138"/>
      <c r="TPX4" s="138"/>
      <c r="TQG4" s="138"/>
      <c r="TQH4" s="138"/>
      <c r="TQJ4" s="139"/>
      <c r="TQL4" s="140"/>
      <c r="TQM4" s="64"/>
      <c r="TQN4" s="64"/>
      <c r="TQO4" s="64"/>
      <c r="TQP4" s="141"/>
      <c r="TQQ4" s="141"/>
      <c r="TQR4" s="142"/>
      <c r="TQS4" s="142"/>
      <c r="TQT4" s="142"/>
      <c r="TQU4" s="143"/>
      <c r="TQW4" s="144"/>
      <c r="TQX4" s="131"/>
      <c r="TRC4" s="132"/>
      <c r="TRD4" s="133"/>
      <c r="TRE4" s="134"/>
      <c r="TRF4" s="135"/>
      <c r="TRG4" s="136"/>
      <c r="TRK4" s="137"/>
      <c r="TRL4" s="138"/>
      <c r="TRM4" s="138"/>
      <c r="TRV4" s="138"/>
      <c r="TRW4" s="138"/>
      <c r="TRY4" s="139"/>
      <c r="TSA4" s="140"/>
      <c r="TSB4" s="64"/>
      <c r="TSC4" s="64"/>
      <c r="TSD4" s="64"/>
      <c r="TSE4" s="141"/>
      <c r="TSF4" s="141"/>
      <c r="TSG4" s="142"/>
      <c r="TSH4" s="142"/>
      <c r="TSI4" s="142"/>
      <c r="TSJ4" s="143"/>
      <c r="TSL4" s="144"/>
      <c r="TSM4" s="131"/>
      <c r="TSR4" s="132"/>
      <c r="TSS4" s="133"/>
      <c r="TST4" s="134"/>
      <c r="TSU4" s="135"/>
      <c r="TSV4" s="136"/>
      <c r="TSZ4" s="137"/>
      <c r="TTA4" s="138"/>
      <c r="TTB4" s="138"/>
      <c r="TTK4" s="138"/>
      <c r="TTL4" s="138"/>
      <c r="TTN4" s="139"/>
      <c r="TTP4" s="140"/>
      <c r="TTQ4" s="64"/>
      <c r="TTR4" s="64"/>
      <c r="TTS4" s="64"/>
      <c r="TTT4" s="141"/>
      <c r="TTU4" s="141"/>
      <c r="TTV4" s="142"/>
      <c r="TTW4" s="142"/>
      <c r="TTX4" s="142"/>
      <c r="TTY4" s="143"/>
      <c r="TUA4" s="144"/>
      <c r="TUB4" s="131"/>
      <c r="TUG4" s="132"/>
      <c r="TUH4" s="133"/>
      <c r="TUI4" s="134"/>
      <c r="TUJ4" s="135"/>
      <c r="TUK4" s="136"/>
      <c r="TUO4" s="137"/>
      <c r="TUP4" s="138"/>
      <c r="TUQ4" s="138"/>
      <c r="TUZ4" s="138"/>
      <c r="TVA4" s="138"/>
      <c r="TVC4" s="139"/>
      <c r="TVE4" s="140"/>
      <c r="TVF4" s="64"/>
      <c r="TVG4" s="64"/>
      <c r="TVH4" s="64"/>
      <c r="TVI4" s="141"/>
      <c r="TVJ4" s="141"/>
      <c r="TVK4" s="142"/>
      <c r="TVL4" s="142"/>
      <c r="TVM4" s="142"/>
      <c r="TVN4" s="143"/>
      <c r="TVP4" s="144"/>
      <c r="TVQ4" s="131"/>
      <c r="TVV4" s="132"/>
      <c r="TVW4" s="133"/>
      <c r="TVX4" s="134"/>
      <c r="TVY4" s="135"/>
      <c r="TVZ4" s="136"/>
      <c r="TWD4" s="137"/>
      <c r="TWE4" s="138"/>
      <c r="TWF4" s="138"/>
      <c r="TWO4" s="138"/>
      <c r="TWP4" s="138"/>
      <c r="TWR4" s="139"/>
      <c r="TWT4" s="140"/>
      <c r="TWU4" s="64"/>
      <c r="TWV4" s="64"/>
      <c r="TWW4" s="64"/>
      <c r="TWX4" s="141"/>
      <c r="TWY4" s="141"/>
      <c r="TWZ4" s="142"/>
      <c r="TXA4" s="142"/>
      <c r="TXB4" s="142"/>
      <c r="TXC4" s="143"/>
      <c r="TXE4" s="144"/>
      <c r="TXF4" s="131"/>
      <c r="TXK4" s="132"/>
      <c r="TXL4" s="133"/>
      <c r="TXM4" s="134"/>
      <c r="TXN4" s="135"/>
      <c r="TXO4" s="136"/>
      <c r="TXS4" s="137"/>
      <c r="TXT4" s="138"/>
      <c r="TXU4" s="138"/>
      <c r="TYD4" s="138"/>
      <c r="TYE4" s="138"/>
      <c r="TYG4" s="139"/>
      <c r="TYI4" s="140"/>
      <c r="TYJ4" s="64"/>
      <c r="TYK4" s="64"/>
      <c r="TYL4" s="64"/>
      <c r="TYM4" s="141"/>
      <c r="TYN4" s="141"/>
      <c r="TYO4" s="142"/>
      <c r="TYP4" s="142"/>
      <c r="TYQ4" s="142"/>
      <c r="TYR4" s="143"/>
      <c r="TYT4" s="144"/>
      <c r="TYU4" s="131"/>
      <c r="TYZ4" s="132"/>
      <c r="TZA4" s="133"/>
      <c r="TZB4" s="134"/>
      <c r="TZC4" s="135"/>
      <c r="TZD4" s="136"/>
      <c r="TZH4" s="137"/>
      <c r="TZI4" s="138"/>
      <c r="TZJ4" s="138"/>
      <c r="TZS4" s="138"/>
      <c r="TZT4" s="138"/>
      <c r="TZV4" s="139"/>
      <c r="TZX4" s="140"/>
      <c r="TZY4" s="64"/>
      <c r="TZZ4" s="64"/>
      <c r="UAA4" s="64"/>
      <c r="UAB4" s="141"/>
      <c r="UAC4" s="141"/>
      <c r="UAD4" s="142"/>
      <c r="UAE4" s="142"/>
      <c r="UAF4" s="142"/>
      <c r="UAG4" s="143"/>
      <c r="UAI4" s="144"/>
      <c r="UAJ4" s="131"/>
      <c r="UAO4" s="132"/>
      <c r="UAP4" s="133"/>
      <c r="UAQ4" s="134"/>
      <c r="UAR4" s="135"/>
      <c r="UAS4" s="136"/>
      <c r="UAW4" s="137"/>
      <c r="UAX4" s="138"/>
      <c r="UAY4" s="138"/>
      <c r="UBH4" s="138"/>
      <c r="UBI4" s="138"/>
      <c r="UBK4" s="139"/>
      <c r="UBM4" s="140"/>
      <c r="UBN4" s="64"/>
      <c r="UBO4" s="64"/>
      <c r="UBP4" s="64"/>
      <c r="UBQ4" s="141"/>
      <c r="UBR4" s="141"/>
      <c r="UBS4" s="142"/>
      <c r="UBT4" s="142"/>
      <c r="UBU4" s="142"/>
      <c r="UBV4" s="143"/>
      <c r="UBX4" s="144"/>
      <c r="UBY4" s="131"/>
      <c r="UCD4" s="132"/>
      <c r="UCE4" s="133"/>
      <c r="UCF4" s="134"/>
      <c r="UCG4" s="135"/>
      <c r="UCH4" s="136"/>
      <c r="UCL4" s="137"/>
      <c r="UCM4" s="138"/>
      <c r="UCN4" s="138"/>
      <c r="UCW4" s="138"/>
      <c r="UCX4" s="138"/>
      <c r="UCZ4" s="139"/>
      <c r="UDB4" s="140"/>
      <c r="UDC4" s="64"/>
      <c r="UDD4" s="64"/>
      <c r="UDE4" s="64"/>
      <c r="UDF4" s="141"/>
      <c r="UDG4" s="141"/>
      <c r="UDH4" s="142"/>
      <c r="UDI4" s="142"/>
      <c r="UDJ4" s="142"/>
      <c r="UDK4" s="143"/>
      <c r="UDM4" s="144"/>
      <c r="UDN4" s="131"/>
      <c r="UDS4" s="132"/>
      <c r="UDT4" s="133"/>
      <c r="UDU4" s="134"/>
      <c r="UDV4" s="135"/>
      <c r="UDW4" s="136"/>
      <c r="UEA4" s="137"/>
      <c r="UEB4" s="138"/>
      <c r="UEC4" s="138"/>
      <c r="UEL4" s="138"/>
      <c r="UEM4" s="138"/>
      <c r="UEO4" s="139"/>
      <c r="UEQ4" s="140"/>
      <c r="UER4" s="64"/>
      <c r="UES4" s="64"/>
      <c r="UET4" s="64"/>
      <c r="UEU4" s="141"/>
      <c r="UEV4" s="141"/>
      <c r="UEW4" s="142"/>
      <c r="UEX4" s="142"/>
      <c r="UEY4" s="142"/>
      <c r="UEZ4" s="143"/>
      <c r="UFB4" s="144"/>
      <c r="UFC4" s="131"/>
      <c r="UFH4" s="132"/>
      <c r="UFI4" s="133"/>
      <c r="UFJ4" s="134"/>
      <c r="UFK4" s="135"/>
      <c r="UFL4" s="136"/>
      <c r="UFP4" s="137"/>
      <c r="UFQ4" s="138"/>
      <c r="UFR4" s="138"/>
      <c r="UGA4" s="138"/>
      <c r="UGB4" s="138"/>
      <c r="UGD4" s="139"/>
      <c r="UGF4" s="140"/>
      <c r="UGG4" s="64"/>
      <c r="UGH4" s="64"/>
      <c r="UGI4" s="64"/>
      <c r="UGJ4" s="141"/>
      <c r="UGK4" s="141"/>
      <c r="UGL4" s="142"/>
      <c r="UGM4" s="142"/>
      <c r="UGN4" s="142"/>
      <c r="UGO4" s="143"/>
      <c r="UGQ4" s="144"/>
      <c r="UGR4" s="131"/>
      <c r="UGW4" s="132"/>
      <c r="UGX4" s="133"/>
      <c r="UGY4" s="134"/>
      <c r="UGZ4" s="135"/>
      <c r="UHA4" s="136"/>
      <c r="UHE4" s="137"/>
      <c r="UHF4" s="138"/>
      <c r="UHG4" s="138"/>
      <c r="UHP4" s="138"/>
      <c r="UHQ4" s="138"/>
      <c r="UHS4" s="139"/>
      <c r="UHU4" s="140"/>
      <c r="UHV4" s="64"/>
      <c r="UHW4" s="64"/>
      <c r="UHX4" s="64"/>
      <c r="UHY4" s="141"/>
      <c r="UHZ4" s="141"/>
      <c r="UIA4" s="142"/>
      <c r="UIB4" s="142"/>
      <c r="UIC4" s="142"/>
      <c r="UID4" s="143"/>
      <c r="UIF4" s="144"/>
      <c r="UIG4" s="131"/>
      <c r="UIL4" s="132"/>
      <c r="UIM4" s="133"/>
      <c r="UIN4" s="134"/>
      <c r="UIO4" s="135"/>
      <c r="UIP4" s="136"/>
      <c r="UIT4" s="137"/>
      <c r="UIU4" s="138"/>
      <c r="UIV4" s="138"/>
      <c r="UJE4" s="138"/>
      <c r="UJF4" s="138"/>
      <c r="UJH4" s="139"/>
      <c r="UJJ4" s="140"/>
      <c r="UJK4" s="64"/>
      <c r="UJL4" s="64"/>
      <c r="UJM4" s="64"/>
      <c r="UJN4" s="141"/>
      <c r="UJO4" s="141"/>
      <c r="UJP4" s="142"/>
      <c r="UJQ4" s="142"/>
      <c r="UJR4" s="142"/>
      <c r="UJS4" s="143"/>
      <c r="UJU4" s="144"/>
      <c r="UJV4" s="131"/>
      <c r="UKA4" s="132"/>
      <c r="UKB4" s="133"/>
      <c r="UKC4" s="134"/>
      <c r="UKD4" s="135"/>
      <c r="UKE4" s="136"/>
      <c r="UKI4" s="137"/>
      <c r="UKJ4" s="138"/>
      <c r="UKK4" s="138"/>
      <c r="UKT4" s="138"/>
      <c r="UKU4" s="138"/>
      <c r="UKW4" s="139"/>
      <c r="UKY4" s="140"/>
      <c r="UKZ4" s="64"/>
      <c r="ULA4" s="64"/>
      <c r="ULB4" s="64"/>
      <c r="ULC4" s="141"/>
      <c r="ULD4" s="141"/>
      <c r="ULE4" s="142"/>
      <c r="ULF4" s="142"/>
      <c r="ULG4" s="142"/>
      <c r="ULH4" s="143"/>
      <c r="ULJ4" s="144"/>
      <c r="ULK4" s="131"/>
      <c r="ULP4" s="132"/>
      <c r="ULQ4" s="133"/>
      <c r="ULR4" s="134"/>
      <c r="ULS4" s="135"/>
      <c r="ULT4" s="136"/>
      <c r="ULX4" s="137"/>
      <c r="ULY4" s="138"/>
      <c r="ULZ4" s="138"/>
      <c r="UMI4" s="138"/>
      <c r="UMJ4" s="138"/>
      <c r="UML4" s="139"/>
      <c r="UMN4" s="140"/>
      <c r="UMO4" s="64"/>
      <c r="UMP4" s="64"/>
      <c r="UMQ4" s="64"/>
      <c r="UMR4" s="141"/>
      <c r="UMS4" s="141"/>
      <c r="UMT4" s="142"/>
      <c r="UMU4" s="142"/>
      <c r="UMV4" s="142"/>
      <c r="UMW4" s="143"/>
      <c r="UMY4" s="144"/>
      <c r="UMZ4" s="131"/>
      <c r="UNE4" s="132"/>
      <c r="UNF4" s="133"/>
      <c r="UNG4" s="134"/>
      <c r="UNH4" s="135"/>
      <c r="UNI4" s="136"/>
      <c r="UNM4" s="137"/>
      <c r="UNN4" s="138"/>
      <c r="UNO4" s="138"/>
      <c r="UNX4" s="138"/>
      <c r="UNY4" s="138"/>
      <c r="UOA4" s="139"/>
      <c r="UOC4" s="140"/>
      <c r="UOD4" s="64"/>
      <c r="UOE4" s="64"/>
      <c r="UOF4" s="64"/>
      <c r="UOG4" s="141"/>
      <c r="UOH4" s="141"/>
      <c r="UOI4" s="142"/>
      <c r="UOJ4" s="142"/>
      <c r="UOK4" s="142"/>
      <c r="UOL4" s="143"/>
      <c r="UON4" s="144"/>
      <c r="UOO4" s="131"/>
      <c r="UOT4" s="132"/>
      <c r="UOU4" s="133"/>
      <c r="UOV4" s="134"/>
      <c r="UOW4" s="135"/>
      <c r="UOX4" s="136"/>
      <c r="UPB4" s="137"/>
      <c r="UPC4" s="138"/>
      <c r="UPD4" s="138"/>
      <c r="UPM4" s="138"/>
      <c r="UPN4" s="138"/>
      <c r="UPP4" s="139"/>
      <c r="UPR4" s="140"/>
      <c r="UPS4" s="64"/>
      <c r="UPT4" s="64"/>
      <c r="UPU4" s="64"/>
      <c r="UPV4" s="141"/>
      <c r="UPW4" s="141"/>
      <c r="UPX4" s="142"/>
      <c r="UPY4" s="142"/>
      <c r="UPZ4" s="142"/>
      <c r="UQA4" s="143"/>
      <c r="UQC4" s="144"/>
      <c r="UQD4" s="131"/>
      <c r="UQI4" s="132"/>
      <c r="UQJ4" s="133"/>
      <c r="UQK4" s="134"/>
      <c r="UQL4" s="135"/>
      <c r="UQM4" s="136"/>
      <c r="UQQ4" s="137"/>
      <c r="UQR4" s="138"/>
      <c r="UQS4" s="138"/>
      <c r="URB4" s="138"/>
      <c r="URC4" s="138"/>
      <c r="URE4" s="139"/>
      <c r="URG4" s="140"/>
      <c r="URH4" s="64"/>
      <c r="URI4" s="64"/>
      <c r="URJ4" s="64"/>
      <c r="URK4" s="141"/>
      <c r="URL4" s="141"/>
      <c r="URM4" s="142"/>
      <c r="URN4" s="142"/>
      <c r="URO4" s="142"/>
      <c r="URP4" s="143"/>
      <c r="URR4" s="144"/>
      <c r="URS4" s="131"/>
      <c r="URX4" s="132"/>
      <c r="URY4" s="133"/>
      <c r="URZ4" s="134"/>
      <c r="USA4" s="135"/>
      <c r="USB4" s="136"/>
      <c r="USF4" s="137"/>
      <c r="USG4" s="138"/>
      <c r="USH4" s="138"/>
      <c r="USQ4" s="138"/>
      <c r="USR4" s="138"/>
      <c r="UST4" s="139"/>
      <c r="USV4" s="140"/>
      <c r="USW4" s="64"/>
      <c r="USX4" s="64"/>
      <c r="USY4" s="64"/>
      <c r="USZ4" s="141"/>
      <c r="UTA4" s="141"/>
      <c r="UTB4" s="142"/>
      <c r="UTC4" s="142"/>
      <c r="UTD4" s="142"/>
      <c r="UTE4" s="143"/>
      <c r="UTG4" s="144"/>
      <c r="UTH4" s="131"/>
      <c r="UTM4" s="132"/>
      <c r="UTN4" s="133"/>
      <c r="UTO4" s="134"/>
      <c r="UTP4" s="135"/>
      <c r="UTQ4" s="136"/>
      <c r="UTU4" s="137"/>
      <c r="UTV4" s="138"/>
      <c r="UTW4" s="138"/>
      <c r="UUF4" s="138"/>
      <c r="UUG4" s="138"/>
      <c r="UUI4" s="139"/>
      <c r="UUK4" s="140"/>
      <c r="UUL4" s="64"/>
      <c r="UUM4" s="64"/>
      <c r="UUN4" s="64"/>
      <c r="UUO4" s="141"/>
      <c r="UUP4" s="141"/>
      <c r="UUQ4" s="142"/>
      <c r="UUR4" s="142"/>
      <c r="UUS4" s="142"/>
      <c r="UUT4" s="143"/>
      <c r="UUV4" s="144"/>
      <c r="UUW4" s="131"/>
      <c r="UVB4" s="132"/>
      <c r="UVC4" s="133"/>
      <c r="UVD4" s="134"/>
      <c r="UVE4" s="135"/>
      <c r="UVF4" s="136"/>
      <c r="UVJ4" s="137"/>
      <c r="UVK4" s="138"/>
      <c r="UVL4" s="138"/>
      <c r="UVU4" s="138"/>
      <c r="UVV4" s="138"/>
      <c r="UVX4" s="139"/>
      <c r="UVZ4" s="140"/>
      <c r="UWA4" s="64"/>
      <c r="UWB4" s="64"/>
      <c r="UWC4" s="64"/>
      <c r="UWD4" s="141"/>
      <c r="UWE4" s="141"/>
      <c r="UWF4" s="142"/>
      <c r="UWG4" s="142"/>
      <c r="UWH4" s="142"/>
      <c r="UWI4" s="143"/>
      <c r="UWK4" s="144"/>
      <c r="UWL4" s="131"/>
      <c r="UWQ4" s="132"/>
      <c r="UWR4" s="133"/>
      <c r="UWS4" s="134"/>
      <c r="UWT4" s="135"/>
      <c r="UWU4" s="136"/>
      <c r="UWY4" s="137"/>
      <c r="UWZ4" s="138"/>
      <c r="UXA4" s="138"/>
      <c r="UXJ4" s="138"/>
      <c r="UXK4" s="138"/>
      <c r="UXM4" s="139"/>
      <c r="UXO4" s="140"/>
      <c r="UXP4" s="64"/>
      <c r="UXQ4" s="64"/>
      <c r="UXR4" s="64"/>
      <c r="UXS4" s="141"/>
      <c r="UXT4" s="141"/>
      <c r="UXU4" s="142"/>
      <c r="UXV4" s="142"/>
      <c r="UXW4" s="142"/>
      <c r="UXX4" s="143"/>
      <c r="UXZ4" s="144"/>
      <c r="UYA4" s="131"/>
      <c r="UYF4" s="132"/>
      <c r="UYG4" s="133"/>
      <c r="UYH4" s="134"/>
      <c r="UYI4" s="135"/>
      <c r="UYJ4" s="136"/>
      <c r="UYN4" s="137"/>
      <c r="UYO4" s="138"/>
      <c r="UYP4" s="138"/>
      <c r="UYY4" s="138"/>
      <c r="UYZ4" s="138"/>
      <c r="UZB4" s="139"/>
      <c r="UZD4" s="140"/>
      <c r="UZE4" s="64"/>
      <c r="UZF4" s="64"/>
      <c r="UZG4" s="64"/>
      <c r="UZH4" s="141"/>
      <c r="UZI4" s="141"/>
      <c r="UZJ4" s="142"/>
      <c r="UZK4" s="142"/>
      <c r="UZL4" s="142"/>
      <c r="UZM4" s="143"/>
      <c r="UZO4" s="144"/>
      <c r="UZP4" s="131"/>
      <c r="UZU4" s="132"/>
      <c r="UZV4" s="133"/>
      <c r="UZW4" s="134"/>
      <c r="UZX4" s="135"/>
      <c r="UZY4" s="136"/>
      <c r="VAC4" s="137"/>
      <c r="VAD4" s="138"/>
      <c r="VAE4" s="138"/>
      <c r="VAN4" s="138"/>
      <c r="VAO4" s="138"/>
      <c r="VAQ4" s="139"/>
      <c r="VAS4" s="140"/>
      <c r="VAT4" s="64"/>
      <c r="VAU4" s="64"/>
      <c r="VAV4" s="64"/>
      <c r="VAW4" s="141"/>
      <c r="VAX4" s="141"/>
      <c r="VAY4" s="142"/>
      <c r="VAZ4" s="142"/>
      <c r="VBA4" s="142"/>
      <c r="VBB4" s="143"/>
      <c r="VBD4" s="144"/>
      <c r="VBE4" s="131"/>
      <c r="VBJ4" s="132"/>
      <c r="VBK4" s="133"/>
      <c r="VBL4" s="134"/>
      <c r="VBM4" s="135"/>
      <c r="VBN4" s="136"/>
      <c r="VBR4" s="137"/>
      <c r="VBS4" s="138"/>
      <c r="VBT4" s="138"/>
      <c r="VCC4" s="138"/>
      <c r="VCD4" s="138"/>
      <c r="VCF4" s="139"/>
      <c r="VCH4" s="140"/>
      <c r="VCI4" s="64"/>
      <c r="VCJ4" s="64"/>
      <c r="VCK4" s="64"/>
      <c r="VCL4" s="141"/>
      <c r="VCM4" s="141"/>
      <c r="VCN4" s="142"/>
      <c r="VCO4" s="142"/>
      <c r="VCP4" s="142"/>
      <c r="VCQ4" s="143"/>
      <c r="VCS4" s="144"/>
      <c r="VCT4" s="131"/>
      <c r="VCY4" s="132"/>
      <c r="VCZ4" s="133"/>
      <c r="VDA4" s="134"/>
      <c r="VDB4" s="135"/>
      <c r="VDC4" s="136"/>
      <c r="VDG4" s="137"/>
      <c r="VDH4" s="138"/>
      <c r="VDI4" s="138"/>
      <c r="VDR4" s="138"/>
      <c r="VDS4" s="138"/>
      <c r="VDU4" s="139"/>
      <c r="VDW4" s="140"/>
      <c r="VDX4" s="64"/>
      <c r="VDY4" s="64"/>
      <c r="VDZ4" s="64"/>
      <c r="VEA4" s="141"/>
      <c r="VEB4" s="141"/>
      <c r="VEC4" s="142"/>
      <c r="VED4" s="142"/>
      <c r="VEE4" s="142"/>
      <c r="VEF4" s="143"/>
      <c r="VEH4" s="144"/>
      <c r="VEI4" s="131"/>
      <c r="VEN4" s="132"/>
      <c r="VEO4" s="133"/>
      <c r="VEP4" s="134"/>
      <c r="VEQ4" s="135"/>
      <c r="VER4" s="136"/>
      <c r="VEV4" s="137"/>
      <c r="VEW4" s="138"/>
      <c r="VEX4" s="138"/>
      <c r="VFG4" s="138"/>
      <c r="VFH4" s="138"/>
      <c r="VFJ4" s="139"/>
      <c r="VFL4" s="140"/>
      <c r="VFM4" s="64"/>
      <c r="VFN4" s="64"/>
      <c r="VFO4" s="64"/>
      <c r="VFP4" s="141"/>
      <c r="VFQ4" s="141"/>
      <c r="VFR4" s="142"/>
      <c r="VFS4" s="142"/>
      <c r="VFT4" s="142"/>
      <c r="VFU4" s="143"/>
      <c r="VFW4" s="144"/>
      <c r="VFX4" s="131"/>
      <c r="VGC4" s="132"/>
      <c r="VGD4" s="133"/>
      <c r="VGE4" s="134"/>
      <c r="VGF4" s="135"/>
      <c r="VGG4" s="136"/>
      <c r="VGK4" s="137"/>
      <c r="VGL4" s="138"/>
      <c r="VGM4" s="138"/>
      <c r="VGV4" s="138"/>
      <c r="VGW4" s="138"/>
      <c r="VGY4" s="139"/>
      <c r="VHA4" s="140"/>
      <c r="VHB4" s="64"/>
      <c r="VHC4" s="64"/>
      <c r="VHD4" s="64"/>
      <c r="VHE4" s="141"/>
      <c r="VHF4" s="141"/>
      <c r="VHG4" s="142"/>
      <c r="VHH4" s="142"/>
      <c r="VHI4" s="142"/>
      <c r="VHJ4" s="143"/>
      <c r="VHL4" s="144"/>
      <c r="VHM4" s="131"/>
      <c r="VHR4" s="132"/>
      <c r="VHS4" s="133"/>
      <c r="VHT4" s="134"/>
      <c r="VHU4" s="135"/>
      <c r="VHV4" s="136"/>
      <c r="VHZ4" s="137"/>
      <c r="VIA4" s="138"/>
      <c r="VIB4" s="138"/>
      <c r="VIK4" s="138"/>
      <c r="VIL4" s="138"/>
      <c r="VIN4" s="139"/>
      <c r="VIP4" s="140"/>
      <c r="VIQ4" s="64"/>
      <c r="VIR4" s="64"/>
      <c r="VIS4" s="64"/>
      <c r="VIT4" s="141"/>
      <c r="VIU4" s="141"/>
      <c r="VIV4" s="142"/>
      <c r="VIW4" s="142"/>
      <c r="VIX4" s="142"/>
      <c r="VIY4" s="143"/>
      <c r="VJA4" s="144"/>
      <c r="VJB4" s="131"/>
      <c r="VJG4" s="132"/>
      <c r="VJH4" s="133"/>
      <c r="VJI4" s="134"/>
      <c r="VJJ4" s="135"/>
      <c r="VJK4" s="136"/>
      <c r="VJO4" s="137"/>
      <c r="VJP4" s="138"/>
      <c r="VJQ4" s="138"/>
      <c r="VJZ4" s="138"/>
      <c r="VKA4" s="138"/>
      <c r="VKC4" s="139"/>
      <c r="VKE4" s="140"/>
      <c r="VKF4" s="64"/>
      <c r="VKG4" s="64"/>
      <c r="VKH4" s="64"/>
      <c r="VKI4" s="141"/>
      <c r="VKJ4" s="141"/>
      <c r="VKK4" s="142"/>
      <c r="VKL4" s="142"/>
      <c r="VKM4" s="142"/>
      <c r="VKN4" s="143"/>
      <c r="VKP4" s="144"/>
      <c r="VKQ4" s="131"/>
      <c r="VKV4" s="132"/>
      <c r="VKW4" s="133"/>
      <c r="VKX4" s="134"/>
      <c r="VKY4" s="135"/>
      <c r="VKZ4" s="136"/>
      <c r="VLD4" s="137"/>
      <c r="VLE4" s="138"/>
      <c r="VLF4" s="138"/>
      <c r="VLO4" s="138"/>
      <c r="VLP4" s="138"/>
      <c r="VLR4" s="139"/>
      <c r="VLT4" s="140"/>
      <c r="VLU4" s="64"/>
      <c r="VLV4" s="64"/>
      <c r="VLW4" s="64"/>
      <c r="VLX4" s="141"/>
      <c r="VLY4" s="141"/>
      <c r="VLZ4" s="142"/>
      <c r="VMA4" s="142"/>
      <c r="VMB4" s="142"/>
      <c r="VMC4" s="143"/>
      <c r="VME4" s="144"/>
      <c r="VMF4" s="131"/>
      <c r="VMK4" s="132"/>
      <c r="VML4" s="133"/>
      <c r="VMM4" s="134"/>
      <c r="VMN4" s="135"/>
      <c r="VMO4" s="136"/>
      <c r="VMS4" s="137"/>
      <c r="VMT4" s="138"/>
      <c r="VMU4" s="138"/>
      <c r="VND4" s="138"/>
      <c r="VNE4" s="138"/>
      <c r="VNG4" s="139"/>
      <c r="VNI4" s="140"/>
      <c r="VNJ4" s="64"/>
      <c r="VNK4" s="64"/>
      <c r="VNL4" s="64"/>
      <c r="VNM4" s="141"/>
      <c r="VNN4" s="141"/>
      <c r="VNO4" s="142"/>
      <c r="VNP4" s="142"/>
      <c r="VNQ4" s="142"/>
      <c r="VNR4" s="143"/>
      <c r="VNT4" s="144"/>
      <c r="VNU4" s="131"/>
      <c r="VNZ4" s="132"/>
      <c r="VOA4" s="133"/>
      <c r="VOB4" s="134"/>
      <c r="VOC4" s="135"/>
      <c r="VOD4" s="136"/>
      <c r="VOH4" s="137"/>
      <c r="VOI4" s="138"/>
      <c r="VOJ4" s="138"/>
      <c r="VOS4" s="138"/>
      <c r="VOT4" s="138"/>
      <c r="VOV4" s="139"/>
      <c r="VOX4" s="140"/>
      <c r="VOY4" s="64"/>
      <c r="VOZ4" s="64"/>
      <c r="VPA4" s="64"/>
      <c r="VPB4" s="141"/>
      <c r="VPC4" s="141"/>
      <c r="VPD4" s="142"/>
      <c r="VPE4" s="142"/>
      <c r="VPF4" s="142"/>
      <c r="VPG4" s="143"/>
      <c r="VPI4" s="144"/>
      <c r="VPJ4" s="131"/>
      <c r="VPO4" s="132"/>
      <c r="VPP4" s="133"/>
      <c r="VPQ4" s="134"/>
      <c r="VPR4" s="135"/>
      <c r="VPS4" s="136"/>
      <c r="VPW4" s="137"/>
      <c r="VPX4" s="138"/>
      <c r="VPY4" s="138"/>
      <c r="VQH4" s="138"/>
      <c r="VQI4" s="138"/>
      <c r="VQK4" s="139"/>
      <c r="VQM4" s="140"/>
      <c r="VQN4" s="64"/>
      <c r="VQO4" s="64"/>
      <c r="VQP4" s="64"/>
      <c r="VQQ4" s="141"/>
      <c r="VQR4" s="141"/>
      <c r="VQS4" s="142"/>
      <c r="VQT4" s="142"/>
      <c r="VQU4" s="142"/>
      <c r="VQV4" s="143"/>
      <c r="VQX4" s="144"/>
      <c r="VQY4" s="131"/>
      <c r="VRD4" s="132"/>
      <c r="VRE4" s="133"/>
      <c r="VRF4" s="134"/>
      <c r="VRG4" s="135"/>
      <c r="VRH4" s="136"/>
      <c r="VRL4" s="137"/>
      <c r="VRM4" s="138"/>
      <c r="VRN4" s="138"/>
      <c r="VRW4" s="138"/>
      <c r="VRX4" s="138"/>
      <c r="VRZ4" s="139"/>
      <c r="VSB4" s="140"/>
      <c r="VSC4" s="64"/>
      <c r="VSD4" s="64"/>
      <c r="VSE4" s="64"/>
      <c r="VSF4" s="141"/>
      <c r="VSG4" s="141"/>
      <c r="VSH4" s="142"/>
      <c r="VSI4" s="142"/>
      <c r="VSJ4" s="142"/>
      <c r="VSK4" s="143"/>
      <c r="VSM4" s="144"/>
      <c r="VSN4" s="131"/>
      <c r="VSS4" s="132"/>
      <c r="VST4" s="133"/>
      <c r="VSU4" s="134"/>
      <c r="VSV4" s="135"/>
      <c r="VSW4" s="136"/>
      <c r="VTA4" s="137"/>
      <c r="VTB4" s="138"/>
      <c r="VTC4" s="138"/>
      <c r="VTL4" s="138"/>
      <c r="VTM4" s="138"/>
      <c r="VTO4" s="139"/>
      <c r="VTQ4" s="140"/>
      <c r="VTR4" s="64"/>
      <c r="VTS4" s="64"/>
      <c r="VTT4" s="64"/>
      <c r="VTU4" s="141"/>
      <c r="VTV4" s="141"/>
      <c r="VTW4" s="142"/>
      <c r="VTX4" s="142"/>
      <c r="VTY4" s="142"/>
      <c r="VTZ4" s="143"/>
      <c r="VUB4" s="144"/>
      <c r="VUC4" s="131"/>
      <c r="VUH4" s="132"/>
      <c r="VUI4" s="133"/>
      <c r="VUJ4" s="134"/>
      <c r="VUK4" s="135"/>
      <c r="VUL4" s="136"/>
      <c r="VUP4" s="137"/>
      <c r="VUQ4" s="138"/>
      <c r="VUR4" s="138"/>
      <c r="VVA4" s="138"/>
      <c r="VVB4" s="138"/>
      <c r="VVD4" s="139"/>
      <c r="VVF4" s="140"/>
      <c r="VVG4" s="64"/>
      <c r="VVH4" s="64"/>
      <c r="VVI4" s="64"/>
      <c r="VVJ4" s="141"/>
      <c r="VVK4" s="141"/>
      <c r="VVL4" s="142"/>
      <c r="VVM4" s="142"/>
      <c r="VVN4" s="142"/>
      <c r="VVO4" s="143"/>
      <c r="VVQ4" s="144"/>
      <c r="VVR4" s="131"/>
      <c r="VVW4" s="132"/>
      <c r="VVX4" s="133"/>
      <c r="VVY4" s="134"/>
      <c r="VVZ4" s="135"/>
      <c r="VWA4" s="136"/>
      <c r="VWE4" s="137"/>
      <c r="VWF4" s="138"/>
      <c r="VWG4" s="138"/>
      <c r="VWP4" s="138"/>
      <c r="VWQ4" s="138"/>
      <c r="VWS4" s="139"/>
      <c r="VWU4" s="140"/>
      <c r="VWV4" s="64"/>
      <c r="VWW4" s="64"/>
      <c r="VWX4" s="64"/>
      <c r="VWY4" s="141"/>
      <c r="VWZ4" s="141"/>
      <c r="VXA4" s="142"/>
      <c r="VXB4" s="142"/>
      <c r="VXC4" s="142"/>
      <c r="VXD4" s="143"/>
      <c r="VXF4" s="144"/>
      <c r="VXG4" s="131"/>
      <c r="VXL4" s="132"/>
      <c r="VXM4" s="133"/>
      <c r="VXN4" s="134"/>
      <c r="VXO4" s="135"/>
      <c r="VXP4" s="136"/>
      <c r="VXT4" s="137"/>
      <c r="VXU4" s="138"/>
      <c r="VXV4" s="138"/>
      <c r="VYE4" s="138"/>
      <c r="VYF4" s="138"/>
      <c r="VYH4" s="139"/>
      <c r="VYJ4" s="140"/>
      <c r="VYK4" s="64"/>
      <c r="VYL4" s="64"/>
      <c r="VYM4" s="64"/>
      <c r="VYN4" s="141"/>
      <c r="VYO4" s="141"/>
      <c r="VYP4" s="142"/>
      <c r="VYQ4" s="142"/>
      <c r="VYR4" s="142"/>
      <c r="VYS4" s="143"/>
      <c r="VYU4" s="144"/>
      <c r="VYV4" s="131"/>
      <c r="VZA4" s="132"/>
      <c r="VZB4" s="133"/>
      <c r="VZC4" s="134"/>
      <c r="VZD4" s="135"/>
      <c r="VZE4" s="136"/>
      <c r="VZI4" s="137"/>
      <c r="VZJ4" s="138"/>
      <c r="VZK4" s="138"/>
      <c r="VZT4" s="138"/>
      <c r="VZU4" s="138"/>
      <c r="VZW4" s="139"/>
      <c r="VZY4" s="140"/>
      <c r="VZZ4" s="64"/>
      <c r="WAA4" s="64"/>
      <c r="WAB4" s="64"/>
      <c r="WAC4" s="141"/>
      <c r="WAD4" s="141"/>
      <c r="WAE4" s="142"/>
      <c r="WAF4" s="142"/>
      <c r="WAG4" s="142"/>
      <c r="WAH4" s="143"/>
      <c r="WAJ4" s="144"/>
      <c r="WAK4" s="131"/>
      <c r="WAP4" s="132"/>
      <c r="WAQ4" s="133"/>
      <c r="WAR4" s="134"/>
      <c r="WAS4" s="135"/>
      <c r="WAT4" s="136"/>
      <c r="WAX4" s="137"/>
      <c r="WAY4" s="138"/>
      <c r="WAZ4" s="138"/>
      <c r="WBI4" s="138"/>
      <c r="WBJ4" s="138"/>
      <c r="WBL4" s="139"/>
      <c r="WBN4" s="140"/>
      <c r="WBO4" s="64"/>
      <c r="WBP4" s="64"/>
      <c r="WBQ4" s="64"/>
      <c r="WBR4" s="141"/>
      <c r="WBS4" s="141"/>
      <c r="WBT4" s="142"/>
      <c r="WBU4" s="142"/>
      <c r="WBV4" s="142"/>
      <c r="WBW4" s="143"/>
      <c r="WBY4" s="144"/>
      <c r="WBZ4" s="131"/>
      <c r="WCE4" s="132"/>
      <c r="WCF4" s="133"/>
      <c r="WCG4" s="134"/>
      <c r="WCH4" s="135"/>
      <c r="WCI4" s="136"/>
      <c r="WCM4" s="137"/>
      <c r="WCN4" s="138"/>
      <c r="WCO4" s="138"/>
      <c r="WCX4" s="138"/>
      <c r="WCY4" s="138"/>
      <c r="WDA4" s="139"/>
      <c r="WDC4" s="140"/>
      <c r="WDD4" s="64"/>
      <c r="WDE4" s="64"/>
      <c r="WDF4" s="64"/>
      <c r="WDG4" s="141"/>
      <c r="WDH4" s="141"/>
      <c r="WDI4" s="142"/>
      <c r="WDJ4" s="142"/>
      <c r="WDK4" s="142"/>
      <c r="WDL4" s="143"/>
      <c r="WDN4" s="144"/>
      <c r="WDO4" s="131"/>
      <c r="WDT4" s="132"/>
      <c r="WDU4" s="133"/>
      <c r="WDV4" s="134"/>
      <c r="WDW4" s="135"/>
      <c r="WDX4" s="136"/>
      <c r="WEB4" s="137"/>
      <c r="WEC4" s="138"/>
      <c r="WED4" s="138"/>
      <c r="WEM4" s="138"/>
      <c r="WEN4" s="138"/>
      <c r="WEP4" s="139"/>
      <c r="WER4" s="140"/>
      <c r="WES4" s="64"/>
      <c r="WET4" s="64"/>
      <c r="WEU4" s="64"/>
      <c r="WEV4" s="141"/>
      <c r="WEW4" s="141"/>
      <c r="WEX4" s="142"/>
      <c r="WEY4" s="142"/>
      <c r="WEZ4" s="142"/>
      <c r="WFA4" s="143"/>
      <c r="WFC4" s="144"/>
      <c r="WFD4" s="131"/>
      <c r="WFI4" s="132"/>
      <c r="WFJ4" s="133"/>
      <c r="WFK4" s="134"/>
      <c r="WFL4" s="135"/>
      <c r="WFM4" s="136"/>
      <c r="WFQ4" s="137"/>
      <c r="WFR4" s="138"/>
      <c r="WFS4" s="138"/>
      <c r="WGB4" s="138"/>
      <c r="WGC4" s="138"/>
      <c r="WGE4" s="139"/>
      <c r="WGG4" s="140"/>
      <c r="WGH4" s="64"/>
      <c r="WGI4" s="64"/>
      <c r="WGJ4" s="64"/>
      <c r="WGK4" s="141"/>
      <c r="WGL4" s="141"/>
      <c r="WGM4" s="142"/>
      <c r="WGN4" s="142"/>
      <c r="WGO4" s="142"/>
      <c r="WGP4" s="143"/>
      <c r="WGR4" s="144"/>
      <c r="WGS4" s="131"/>
      <c r="WGX4" s="132"/>
      <c r="WGY4" s="133"/>
      <c r="WGZ4" s="134"/>
      <c r="WHA4" s="135"/>
      <c r="WHB4" s="136"/>
      <c r="WHF4" s="137"/>
      <c r="WHG4" s="138"/>
      <c r="WHH4" s="138"/>
      <c r="WHQ4" s="138"/>
      <c r="WHR4" s="138"/>
      <c r="WHT4" s="139"/>
      <c r="WHV4" s="140"/>
      <c r="WHW4" s="64"/>
      <c r="WHX4" s="64"/>
      <c r="WHY4" s="64"/>
      <c r="WHZ4" s="141"/>
      <c r="WIA4" s="141"/>
      <c r="WIB4" s="142"/>
      <c r="WIC4" s="142"/>
      <c r="WID4" s="142"/>
      <c r="WIE4" s="143"/>
      <c r="WIG4" s="144"/>
      <c r="WIH4" s="131"/>
      <c r="WIM4" s="132"/>
      <c r="WIN4" s="133"/>
      <c r="WIO4" s="134"/>
      <c r="WIP4" s="135"/>
      <c r="WIQ4" s="136"/>
      <c r="WIU4" s="137"/>
      <c r="WIV4" s="138"/>
      <c r="WIW4" s="138"/>
      <c r="WJF4" s="138"/>
      <c r="WJG4" s="138"/>
      <c r="WJI4" s="139"/>
      <c r="WJK4" s="140"/>
      <c r="WJL4" s="64"/>
      <c r="WJM4" s="64"/>
      <c r="WJN4" s="64"/>
      <c r="WJO4" s="141"/>
      <c r="WJP4" s="141"/>
      <c r="WJQ4" s="142"/>
      <c r="WJR4" s="142"/>
      <c r="WJS4" s="142"/>
      <c r="WJT4" s="143"/>
      <c r="WJV4" s="144"/>
      <c r="WJW4" s="131"/>
      <c r="WKB4" s="132"/>
      <c r="WKC4" s="133"/>
      <c r="WKD4" s="134"/>
      <c r="WKE4" s="135"/>
      <c r="WKF4" s="136"/>
      <c r="WKJ4" s="137"/>
      <c r="WKK4" s="138"/>
      <c r="WKL4" s="138"/>
      <c r="WKU4" s="138"/>
      <c r="WKV4" s="138"/>
      <c r="WKX4" s="139"/>
      <c r="WKZ4" s="140"/>
      <c r="WLA4" s="64"/>
      <c r="WLB4" s="64"/>
      <c r="WLC4" s="64"/>
      <c r="WLD4" s="141"/>
      <c r="WLE4" s="141"/>
      <c r="WLF4" s="142"/>
      <c r="WLG4" s="142"/>
      <c r="WLH4" s="142"/>
      <c r="WLI4" s="143"/>
      <c r="WLK4" s="144"/>
      <c r="WLL4" s="131"/>
      <c r="WLQ4" s="132"/>
      <c r="WLR4" s="133"/>
      <c r="WLS4" s="134"/>
      <c r="WLT4" s="135"/>
      <c r="WLU4" s="136"/>
      <c r="WLY4" s="137"/>
      <c r="WLZ4" s="138"/>
      <c r="WMA4" s="138"/>
      <c r="WMJ4" s="138"/>
      <c r="WMK4" s="138"/>
      <c r="WMM4" s="139"/>
      <c r="WMO4" s="140"/>
      <c r="WMP4" s="64"/>
      <c r="WMQ4" s="64"/>
      <c r="WMR4" s="64"/>
      <c r="WMS4" s="141"/>
      <c r="WMT4" s="141"/>
      <c r="WMU4" s="142"/>
      <c r="WMV4" s="142"/>
      <c r="WMW4" s="142"/>
      <c r="WMX4" s="143"/>
      <c r="WMZ4" s="144"/>
      <c r="WNA4" s="131"/>
      <c r="WNF4" s="132"/>
      <c r="WNG4" s="133"/>
      <c r="WNH4" s="134"/>
      <c r="WNI4" s="135"/>
      <c r="WNJ4" s="136"/>
      <c r="WNN4" s="137"/>
      <c r="WNO4" s="138"/>
      <c r="WNP4" s="138"/>
      <c r="WNY4" s="138"/>
      <c r="WNZ4" s="138"/>
      <c r="WOB4" s="139"/>
      <c r="WOD4" s="140"/>
      <c r="WOE4" s="64"/>
      <c r="WOF4" s="64"/>
      <c r="WOG4" s="64"/>
      <c r="WOH4" s="141"/>
      <c r="WOI4" s="141"/>
      <c r="WOJ4" s="142"/>
      <c r="WOK4" s="142"/>
      <c r="WOL4" s="142"/>
      <c r="WOM4" s="143"/>
      <c r="WOO4" s="144"/>
      <c r="WOP4" s="131"/>
      <c r="WOU4" s="132"/>
      <c r="WOV4" s="133"/>
      <c r="WOW4" s="134"/>
      <c r="WOX4" s="135"/>
      <c r="WOY4" s="136"/>
      <c r="WPC4" s="137"/>
      <c r="WPD4" s="138"/>
      <c r="WPE4" s="138"/>
      <c r="WPN4" s="138"/>
      <c r="WPO4" s="138"/>
      <c r="WPQ4" s="139"/>
      <c r="WPS4" s="140"/>
      <c r="WPT4" s="64"/>
      <c r="WPU4" s="64"/>
      <c r="WPV4" s="64"/>
      <c r="WPW4" s="141"/>
      <c r="WPX4" s="141"/>
      <c r="WPY4" s="142"/>
      <c r="WPZ4" s="142"/>
      <c r="WQA4" s="142"/>
      <c r="WQB4" s="143"/>
      <c r="WQD4" s="144"/>
      <c r="WQE4" s="131"/>
      <c r="WQJ4" s="132"/>
      <c r="WQK4" s="133"/>
      <c r="WQL4" s="134"/>
      <c r="WQM4" s="135"/>
      <c r="WQN4" s="136"/>
      <c r="WQR4" s="137"/>
      <c r="WQS4" s="138"/>
      <c r="WQT4" s="138"/>
      <c r="WRC4" s="138"/>
      <c r="WRD4" s="138"/>
      <c r="WRF4" s="139"/>
      <c r="WRH4" s="140"/>
      <c r="WRI4" s="64"/>
      <c r="WRJ4" s="64"/>
      <c r="WRK4" s="64"/>
      <c r="WRL4" s="141"/>
      <c r="WRM4" s="141"/>
      <c r="WRN4" s="142"/>
      <c r="WRO4" s="142"/>
      <c r="WRP4" s="142"/>
      <c r="WRQ4" s="143"/>
      <c r="WRS4" s="144"/>
      <c r="WRT4" s="131"/>
      <c r="WRY4" s="132"/>
      <c r="WRZ4" s="133"/>
      <c r="WSA4" s="134"/>
      <c r="WSB4" s="135"/>
      <c r="WSC4" s="136"/>
      <c r="WSG4" s="137"/>
      <c r="WSH4" s="138"/>
      <c r="WSI4" s="138"/>
      <c r="WSR4" s="138"/>
      <c r="WSS4" s="138"/>
      <c r="WSU4" s="139"/>
      <c r="WSW4" s="140"/>
      <c r="WSX4" s="64"/>
      <c r="WSY4" s="64"/>
      <c r="WSZ4" s="64"/>
      <c r="WTA4" s="141"/>
      <c r="WTB4" s="141"/>
      <c r="WTC4" s="142"/>
      <c r="WTD4" s="142"/>
      <c r="WTE4" s="142"/>
      <c r="WTF4" s="143"/>
      <c r="WTH4" s="144"/>
      <c r="WTI4" s="131"/>
      <c r="WTN4" s="132"/>
      <c r="WTO4" s="133"/>
      <c r="WTP4" s="134"/>
      <c r="WTQ4" s="135"/>
      <c r="WTR4" s="136"/>
      <c r="WTV4" s="137"/>
      <c r="WTW4" s="138"/>
      <c r="WTX4" s="138"/>
      <c r="WUG4" s="138"/>
      <c r="WUH4" s="138"/>
      <c r="WUJ4" s="139"/>
      <c r="WUL4" s="140"/>
      <c r="WUM4" s="64"/>
      <c r="WUN4" s="64"/>
      <c r="WUO4" s="64"/>
      <c r="WUP4" s="141"/>
      <c r="WUQ4" s="141"/>
      <c r="WUR4" s="142"/>
      <c r="WUS4" s="142"/>
      <c r="WUT4" s="142"/>
      <c r="WUU4" s="143"/>
      <c r="WUW4" s="144"/>
      <c r="WUX4" s="131"/>
      <c r="WVC4" s="132"/>
      <c r="WVD4" s="133"/>
      <c r="WVE4" s="134"/>
      <c r="WVF4" s="135"/>
      <c r="WVG4" s="136"/>
      <c r="WVK4" s="137"/>
      <c r="WVL4" s="138"/>
      <c r="WVM4" s="138"/>
      <c r="WVV4" s="138"/>
      <c r="WVW4" s="138"/>
      <c r="WVY4" s="139"/>
      <c r="WWA4" s="140"/>
      <c r="WWB4" s="64"/>
      <c r="WWC4" s="64"/>
      <c r="WWD4" s="64"/>
      <c r="WWE4" s="141"/>
      <c r="WWF4" s="141"/>
      <c r="WWG4" s="142"/>
      <c r="WWH4" s="142"/>
      <c r="WWI4" s="142"/>
      <c r="WWJ4" s="143"/>
      <c r="WWL4" s="144"/>
      <c r="WWM4" s="131"/>
      <c r="WWR4" s="132"/>
      <c r="WWS4" s="133"/>
      <c r="WWT4" s="134"/>
      <c r="WWU4" s="135"/>
      <c r="WWV4" s="136"/>
      <c r="WWZ4" s="137"/>
      <c r="WXA4" s="138"/>
      <c r="WXB4" s="138"/>
      <c r="WXK4" s="138"/>
      <c r="WXL4" s="138"/>
      <c r="WXN4" s="139"/>
      <c r="WXP4" s="140"/>
      <c r="WXQ4" s="64"/>
      <c r="WXR4" s="64"/>
      <c r="WXS4" s="64"/>
      <c r="WXT4" s="141"/>
      <c r="WXU4" s="141"/>
      <c r="WXV4" s="142"/>
      <c r="WXW4" s="142"/>
      <c r="WXX4" s="142"/>
      <c r="WXY4" s="143"/>
      <c r="WYA4" s="144"/>
      <c r="WYB4" s="131"/>
      <c r="WYG4" s="132"/>
      <c r="WYH4" s="133"/>
      <c r="WYI4" s="134"/>
      <c r="WYJ4" s="135"/>
      <c r="WYK4" s="136"/>
      <c r="WYO4" s="137"/>
      <c r="WYP4" s="138"/>
      <c r="WYQ4" s="138"/>
      <c r="WYZ4" s="138"/>
      <c r="WZA4" s="138"/>
      <c r="WZC4" s="139"/>
      <c r="WZE4" s="140"/>
      <c r="WZF4" s="64"/>
      <c r="WZG4" s="64"/>
      <c r="WZH4" s="64"/>
      <c r="WZI4" s="141"/>
      <c r="WZJ4" s="141"/>
      <c r="WZK4" s="142"/>
      <c r="WZL4" s="142"/>
      <c r="WZM4" s="142"/>
      <c r="WZN4" s="143"/>
      <c r="WZP4" s="144"/>
      <c r="WZQ4" s="131"/>
      <c r="WZV4" s="132"/>
      <c r="WZW4" s="133"/>
      <c r="WZX4" s="134"/>
      <c r="WZY4" s="135"/>
      <c r="WZZ4" s="136"/>
      <c r="XAD4" s="137"/>
      <c r="XAE4" s="138"/>
      <c r="XAF4" s="138"/>
      <c r="XAO4" s="138"/>
      <c r="XAP4" s="138"/>
      <c r="XAR4" s="139"/>
      <c r="XAT4" s="140"/>
      <c r="XAU4" s="64"/>
      <c r="XAV4" s="64"/>
      <c r="XAW4" s="64"/>
      <c r="XAX4" s="141"/>
      <c r="XAY4" s="141"/>
      <c r="XAZ4" s="142"/>
      <c r="XBA4" s="142"/>
      <c r="XBB4" s="142"/>
      <c r="XBC4" s="143"/>
      <c r="XBE4" s="144"/>
      <c r="XBF4" s="131"/>
      <c r="XBK4" s="132"/>
      <c r="XBL4" s="133"/>
      <c r="XBM4" s="134"/>
      <c r="XBN4" s="135"/>
      <c r="XBO4" s="136"/>
      <c r="XBS4" s="137"/>
      <c r="XBT4" s="138"/>
      <c r="XBU4" s="138"/>
      <c r="XCD4" s="138"/>
      <c r="XCE4" s="138"/>
      <c r="XCG4" s="139"/>
      <c r="XCI4" s="140"/>
      <c r="XCJ4" s="64"/>
      <c r="XCK4" s="64"/>
      <c r="XCL4" s="64"/>
      <c r="XCM4" s="141"/>
      <c r="XCN4" s="141"/>
      <c r="XCO4" s="142"/>
      <c r="XCP4" s="142"/>
      <c r="XCQ4" s="142"/>
      <c r="XCR4" s="143"/>
      <c r="XCT4" s="144"/>
      <c r="XCU4" s="131"/>
      <c r="XCZ4" s="132"/>
      <c r="XDA4" s="133"/>
      <c r="XDB4" s="134"/>
      <c r="XDC4" s="135"/>
      <c r="XDD4" s="136"/>
      <c r="XDH4" s="137"/>
      <c r="XDI4" s="138"/>
      <c r="XDJ4" s="138"/>
      <c r="XDS4" s="138"/>
      <c r="XDT4" s="138"/>
      <c r="XDV4" s="139"/>
      <c r="XDX4" s="140"/>
      <c r="XDY4" s="64"/>
      <c r="XDZ4" s="64"/>
      <c r="XEA4" s="64"/>
      <c r="XEB4" s="141"/>
      <c r="XEC4" s="141"/>
      <c r="XED4" s="142"/>
      <c r="XEE4" s="142"/>
      <c r="XEF4" s="142"/>
      <c r="XEG4" s="143"/>
      <c r="XEI4" s="144"/>
      <c r="XEJ4" s="131"/>
      <c r="XEO4" s="132"/>
      <c r="XEP4" s="133"/>
      <c r="XEQ4" s="134"/>
      <c r="XER4" s="135"/>
      <c r="XES4" s="136"/>
      <c r="XEW4" s="137"/>
      <c r="XEX4" s="138"/>
      <c r="XEY4" s="138"/>
    </row>
    <row r="5" spans="1:8191 8193:9216 9218:10239 10241:11264 11266:13304 13313:14329 14338:15354 15363:16379" s="63" customFormat="1" x14ac:dyDescent="0.25">
      <c r="A5" s="137"/>
      <c r="B5" s="131"/>
      <c r="C5" s="63" t="str">
        <f t="shared" si="0"/>
        <v/>
      </c>
      <c r="G5" s="132"/>
      <c r="H5" s="133" t="str">
        <f>IF(OR(AND(Table2[[#This Row],[TERMS]]="DES",Table2[[#This Row],[TERMS2]]="DES"),AND(Table2[[#This Row],[TERMS]]="CIF",Table2[[#This Row],[TERMS2]]="DES"),AND(Table2[[#This Row],[TERMS]]="FOB",Table2[[#This Row],[TERMS2]]="FOB")),"N/A","N/A")</f>
        <v>N/A</v>
      </c>
      <c r="I5" s="134"/>
      <c r="J5" s="135"/>
      <c r="K5" s="136"/>
      <c r="O5" s="137"/>
      <c r="P5" s="138"/>
      <c r="Q5" s="138"/>
      <c r="Z5" s="138"/>
      <c r="AA5" s="138"/>
      <c r="AB5" s="63">
        <f>Table2[[#This Row],[DATES TERM]]</f>
        <v>0</v>
      </c>
      <c r="AC5" s="63" t="s">
        <v>123</v>
      </c>
      <c r="AD5" s="63" t="s">
        <v>123</v>
      </c>
      <c r="AE5" s="63" t="s">
        <v>123</v>
      </c>
      <c r="AF5" s="63" t="s">
        <v>123</v>
      </c>
      <c r="AG5" s="63" t="s">
        <v>123</v>
      </c>
      <c r="AH5" s="63" t="s">
        <v>123</v>
      </c>
      <c r="AI5" s="63" t="s">
        <v>123</v>
      </c>
      <c r="AJ5" s="63" t="s">
        <v>123</v>
      </c>
      <c r="AK5" s="145">
        <v>1</v>
      </c>
      <c r="AL5" s="145">
        <v>1</v>
      </c>
      <c r="AM5" s="145">
        <v>1</v>
      </c>
      <c r="AN5" s="145">
        <v>1</v>
      </c>
      <c r="AO5" s="145">
        <v>1</v>
      </c>
      <c r="AP5" s="145">
        <v>1</v>
      </c>
      <c r="AQ5" s="143">
        <f>IFERROR(IF(Table2[[#This Row],[OT_NET_QTY_BBLS]]="N/A","N/A",(AO5-AM5)/AM5),"N/A")</f>
        <v>0</v>
      </c>
      <c r="AS5" s="144"/>
      <c r="AT5" s="131"/>
      <c r="AY5" s="132"/>
      <c r="AZ5" s="133"/>
      <c r="BA5" s="134"/>
      <c r="BB5" s="135"/>
      <c r="BC5" s="136"/>
      <c r="BG5" s="137"/>
      <c r="BH5" s="138"/>
      <c r="BI5" s="138"/>
      <c r="BR5" s="138"/>
      <c r="BS5" s="138"/>
      <c r="BU5" s="139"/>
      <c r="BW5" s="140"/>
      <c r="BX5" s="64"/>
      <c r="BY5" s="64"/>
      <c r="BZ5" s="64"/>
      <c r="CA5" s="141"/>
      <c r="CB5" s="141"/>
      <c r="CC5" s="142"/>
      <c r="CD5" s="142"/>
      <c r="CE5" s="142"/>
      <c r="CF5" s="143"/>
      <c r="CH5" s="144"/>
      <c r="CI5" s="131"/>
      <c r="CN5" s="132"/>
      <c r="CO5" s="133"/>
      <c r="CP5" s="134"/>
      <c r="CQ5" s="135"/>
      <c r="CR5" s="136"/>
      <c r="CV5" s="137"/>
      <c r="CW5" s="138"/>
      <c r="CX5" s="138"/>
      <c r="DG5" s="138"/>
      <c r="DH5" s="138"/>
      <c r="DJ5" s="139"/>
      <c r="DL5" s="140"/>
      <c r="DM5" s="64"/>
      <c r="DN5" s="64"/>
      <c r="DO5" s="64"/>
      <c r="DP5" s="141"/>
      <c r="DQ5" s="141"/>
      <c r="DR5" s="142"/>
      <c r="DS5" s="142"/>
      <c r="DT5" s="142"/>
      <c r="DU5" s="143"/>
      <c r="DW5" s="144"/>
      <c r="DX5" s="131"/>
      <c r="EC5" s="132"/>
      <c r="ED5" s="133"/>
      <c r="EE5" s="134"/>
      <c r="EF5" s="135"/>
      <c r="EG5" s="136"/>
      <c r="EK5" s="137"/>
      <c r="EL5" s="138"/>
      <c r="EM5" s="138"/>
      <c r="EV5" s="138"/>
      <c r="EW5" s="138"/>
      <c r="EY5" s="139"/>
      <c r="FA5" s="140"/>
      <c r="FB5" s="64"/>
      <c r="FC5" s="64"/>
      <c r="FD5" s="64"/>
      <c r="FE5" s="141"/>
      <c r="FF5" s="141"/>
      <c r="FG5" s="142"/>
      <c r="FH5" s="142"/>
      <c r="FI5" s="142"/>
      <c r="FJ5" s="143"/>
      <c r="FL5" s="144"/>
      <c r="FM5" s="131"/>
      <c r="FR5" s="132"/>
      <c r="FS5" s="133"/>
      <c r="FT5" s="134"/>
      <c r="FU5" s="135"/>
      <c r="FV5" s="136"/>
      <c r="FZ5" s="137"/>
      <c r="GA5" s="138"/>
      <c r="GB5" s="138"/>
      <c r="GK5" s="138"/>
      <c r="GL5" s="138"/>
      <c r="GN5" s="139"/>
      <c r="GP5" s="140"/>
      <c r="GQ5" s="64"/>
      <c r="GR5" s="64"/>
      <c r="GS5" s="64"/>
      <c r="GT5" s="141"/>
      <c r="GU5" s="141"/>
      <c r="GV5" s="142"/>
      <c r="GW5" s="142"/>
      <c r="GX5" s="142"/>
      <c r="GY5" s="143"/>
      <c r="HA5" s="144"/>
      <c r="HB5" s="131"/>
      <c r="HG5" s="132"/>
      <c r="HH5" s="133"/>
      <c r="HI5" s="134"/>
      <c r="HJ5" s="135"/>
      <c r="HK5" s="136"/>
      <c r="HO5" s="137"/>
      <c r="HP5" s="138"/>
      <c r="HQ5" s="138"/>
      <c r="HZ5" s="138"/>
      <c r="IA5" s="138"/>
      <c r="IC5" s="139"/>
      <c r="IE5" s="140"/>
      <c r="IF5" s="64"/>
      <c r="IG5" s="64"/>
      <c r="IH5" s="64"/>
      <c r="II5" s="141"/>
      <c r="IJ5" s="141"/>
      <c r="IK5" s="142"/>
      <c r="IL5" s="142"/>
      <c r="IM5" s="142"/>
      <c r="IN5" s="143"/>
      <c r="IP5" s="144"/>
      <c r="IQ5" s="131"/>
      <c r="IV5" s="132"/>
      <c r="IW5" s="133"/>
      <c r="IX5" s="134"/>
      <c r="IY5" s="135"/>
      <c r="IZ5" s="136"/>
      <c r="JD5" s="137"/>
      <c r="JE5" s="138"/>
      <c r="JF5" s="138"/>
      <c r="JO5" s="138"/>
      <c r="JP5" s="138"/>
      <c r="JR5" s="139"/>
      <c r="JT5" s="140"/>
      <c r="JU5" s="64"/>
      <c r="JV5" s="64"/>
      <c r="JW5" s="64"/>
      <c r="JX5" s="141"/>
      <c r="JY5" s="141"/>
      <c r="JZ5" s="142"/>
      <c r="KA5" s="142"/>
      <c r="KB5" s="142"/>
      <c r="KC5" s="143"/>
      <c r="KE5" s="144"/>
      <c r="KF5" s="131"/>
      <c r="KK5" s="132"/>
      <c r="KL5" s="133"/>
      <c r="KM5" s="134"/>
      <c r="KN5" s="135"/>
      <c r="KO5" s="136"/>
      <c r="KS5" s="137"/>
      <c r="KT5" s="138"/>
      <c r="KU5" s="138"/>
      <c r="LD5" s="138"/>
      <c r="LE5" s="138"/>
      <c r="LG5" s="139"/>
      <c r="LI5" s="140"/>
      <c r="LJ5" s="64"/>
      <c r="LK5" s="64"/>
      <c r="LL5" s="64"/>
      <c r="LM5" s="141"/>
      <c r="LN5" s="141"/>
      <c r="LO5" s="142"/>
      <c r="LP5" s="142"/>
      <c r="LQ5" s="142"/>
      <c r="LR5" s="143"/>
      <c r="LT5" s="144"/>
      <c r="LU5" s="131"/>
      <c r="LZ5" s="132"/>
      <c r="MA5" s="133"/>
      <c r="MB5" s="134"/>
      <c r="MC5" s="135"/>
      <c r="MD5" s="136"/>
      <c r="MH5" s="137"/>
      <c r="MI5" s="138"/>
      <c r="MJ5" s="138"/>
      <c r="MS5" s="138"/>
      <c r="MT5" s="138"/>
      <c r="MV5" s="139"/>
      <c r="MX5" s="140"/>
      <c r="MY5" s="64"/>
      <c r="MZ5" s="64"/>
      <c r="NA5" s="64"/>
      <c r="NB5" s="141"/>
      <c r="NC5" s="141"/>
      <c r="ND5" s="142"/>
      <c r="NE5" s="142"/>
      <c r="NF5" s="142"/>
      <c r="NG5" s="143"/>
      <c r="NI5" s="144"/>
      <c r="NJ5" s="131"/>
      <c r="NO5" s="132"/>
      <c r="NP5" s="133"/>
      <c r="NQ5" s="134"/>
      <c r="NR5" s="135"/>
      <c r="NS5" s="136"/>
      <c r="NW5" s="137"/>
      <c r="NX5" s="138"/>
      <c r="NY5" s="138"/>
      <c r="OH5" s="138"/>
      <c r="OI5" s="138"/>
      <c r="OK5" s="139"/>
      <c r="OM5" s="140"/>
      <c r="ON5" s="64"/>
      <c r="OO5" s="64"/>
      <c r="OP5" s="64"/>
      <c r="OQ5" s="141"/>
      <c r="OR5" s="141"/>
      <c r="OS5" s="142"/>
      <c r="OT5" s="142"/>
      <c r="OU5" s="142"/>
      <c r="OV5" s="143"/>
      <c r="OX5" s="144"/>
      <c r="OY5" s="131"/>
      <c r="PD5" s="132"/>
      <c r="PE5" s="133"/>
      <c r="PF5" s="134"/>
      <c r="PG5" s="135"/>
      <c r="PH5" s="136"/>
      <c r="PL5" s="137"/>
      <c r="PM5" s="138"/>
      <c r="PN5" s="138"/>
      <c r="PW5" s="138"/>
      <c r="PX5" s="138"/>
      <c r="PZ5" s="139"/>
      <c r="QB5" s="140"/>
      <c r="QC5" s="64"/>
      <c r="QD5" s="64"/>
      <c r="QE5" s="64"/>
      <c r="QF5" s="141"/>
      <c r="QG5" s="141"/>
      <c r="QH5" s="142"/>
      <c r="QI5" s="142"/>
      <c r="QJ5" s="142"/>
      <c r="QK5" s="143"/>
      <c r="QM5" s="144"/>
      <c r="QN5" s="131"/>
      <c r="QS5" s="132"/>
      <c r="QT5" s="133"/>
      <c r="QU5" s="134"/>
      <c r="QV5" s="135"/>
      <c r="QW5" s="136"/>
      <c r="RA5" s="137"/>
      <c r="RB5" s="138"/>
      <c r="RC5" s="138"/>
      <c r="RL5" s="138"/>
      <c r="RM5" s="138"/>
      <c r="RO5" s="139"/>
      <c r="RQ5" s="140"/>
      <c r="RR5" s="64"/>
      <c r="RS5" s="64"/>
      <c r="RT5" s="64"/>
      <c r="RU5" s="141"/>
      <c r="RV5" s="141"/>
      <c r="RW5" s="142"/>
      <c r="RX5" s="142"/>
      <c r="RY5" s="142"/>
      <c r="RZ5" s="143"/>
      <c r="SB5" s="144"/>
      <c r="SC5" s="131"/>
      <c r="SH5" s="132"/>
      <c r="SI5" s="133"/>
      <c r="SJ5" s="134"/>
      <c r="SK5" s="135"/>
      <c r="SL5" s="136"/>
      <c r="SP5" s="137"/>
      <c r="SQ5" s="138"/>
      <c r="SR5" s="138"/>
      <c r="TA5" s="138"/>
      <c r="TB5" s="138"/>
      <c r="TD5" s="139"/>
      <c r="TF5" s="140"/>
      <c r="TG5" s="64"/>
      <c r="TH5" s="64"/>
      <c r="TI5" s="64"/>
      <c r="TJ5" s="141"/>
      <c r="TK5" s="141"/>
      <c r="TL5" s="142"/>
      <c r="TM5" s="142"/>
      <c r="TN5" s="142"/>
      <c r="TO5" s="143"/>
      <c r="TQ5" s="144"/>
      <c r="TR5" s="131"/>
      <c r="TW5" s="132"/>
      <c r="TX5" s="133"/>
      <c r="TY5" s="134"/>
      <c r="TZ5" s="135"/>
      <c r="UA5" s="136"/>
      <c r="UE5" s="137"/>
      <c r="UF5" s="138"/>
      <c r="UG5" s="138"/>
      <c r="UP5" s="138"/>
      <c r="UQ5" s="138"/>
      <c r="US5" s="139"/>
      <c r="UU5" s="140"/>
      <c r="UV5" s="64"/>
      <c r="UW5" s="64"/>
      <c r="UX5" s="64"/>
      <c r="UY5" s="141"/>
      <c r="UZ5" s="141"/>
      <c r="VA5" s="142"/>
      <c r="VB5" s="142"/>
      <c r="VC5" s="142"/>
      <c r="VD5" s="143"/>
      <c r="VF5" s="144"/>
      <c r="VG5" s="131"/>
      <c r="VL5" s="132"/>
      <c r="VM5" s="133"/>
      <c r="VN5" s="134"/>
      <c r="VO5" s="135"/>
      <c r="VP5" s="136"/>
      <c r="VT5" s="137"/>
      <c r="VU5" s="138"/>
      <c r="VV5" s="138"/>
      <c r="WE5" s="138"/>
      <c r="WF5" s="138"/>
      <c r="WH5" s="139"/>
      <c r="WJ5" s="140"/>
      <c r="WK5" s="64"/>
      <c r="WL5" s="64"/>
      <c r="WM5" s="64"/>
      <c r="WN5" s="141"/>
      <c r="WO5" s="141"/>
      <c r="WP5" s="142"/>
      <c r="WQ5" s="142"/>
      <c r="WR5" s="142"/>
      <c r="WS5" s="143"/>
      <c r="WU5" s="144"/>
      <c r="WV5" s="131"/>
      <c r="XA5" s="132"/>
      <c r="XB5" s="133"/>
      <c r="XC5" s="134"/>
      <c r="XD5" s="135"/>
      <c r="XE5" s="136"/>
      <c r="XI5" s="137"/>
      <c r="XJ5" s="138"/>
      <c r="XK5" s="138"/>
      <c r="XT5" s="138"/>
      <c r="XU5" s="138"/>
      <c r="XW5" s="139"/>
      <c r="XY5" s="140"/>
      <c r="XZ5" s="64"/>
      <c r="YA5" s="64"/>
      <c r="YB5" s="64"/>
      <c r="YC5" s="141"/>
      <c r="YD5" s="141"/>
      <c r="YE5" s="142"/>
      <c r="YF5" s="142"/>
      <c r="YG5" s="142"/>
      <c r="YH5" s="143"/>
      <c r="YJ5" s="144"/>
      <c r="YK5" s="131"/>
      <c r="YP5" s="132"/>
      <c r="YQ5" s="133"/>
      <c r="YR5" s="134"/>
      <c r="YS5" s="135"/>
      <c r="YT5" s="136"/>
      <c r="YX5" s="137"/>
      <c r="YY5" s="138"/>
      <c r="YZ5" s="138"/>
      <c r="ZI5" s="138"/>
      <c r="ZJ5" s="138"/>
      <c r="ZL5" s="139"/>
      <c r="ZN5" s="140"/>
      <c r="ZO5" s="64"/>
      <c r="ZP5" s="64"/>
      <c r="ZQ5" s="64"/>
      <c r="ZR5" s="141"/>
      <c r="ZS5" s="141"/>
      <c r="ZT5" s="142"/>
      <c r="ZU5" s="142"/>
      <c r="ZV5" s="142"/>
      <c r="ZW5" s="143"/>
      <c r="ZY5" s="144"/>
      <c r="ZZ5" s="131"/>
      <c r="AAE5" s="132"/>
      <c r="AAF5" s="133"/>
      <c r="AAG5" s="134"/>
      <c r="AAH5" s="135"/>
      <c r="AAI5" s="136"/>
      <c r="AAM5" s="137"/>
      <c r="AAN5" s="138"/>
      <c r="AAO5" s="138"/>
      <c r="AAX5" s="138"/>
      <c r="AAY5" s="138"/>
      <c r="ABA5" s="139"/>
      <c r="ABC5" s="140"/>
      <c r="ABD5" s="64"/>
      <c r="ABE5" s="64"/>
      <c r="ABF5" s="64"/>
      <c r="ABG5" s="141"/>
      <c r="ABH5" s="141"/>
      <c r="ABI5" s="142"/>
      <c r="ABJ5" s="142"/>
      <c r="ABK5" s="142"/>
      <c r="ABL5" s="143"/>
      <c r="ABN5" s="144"/>
      <c r="ABO5" s="131"/>
      <c r="ABT5" s="132"/>
      <c r="ABU5" s="133"/>
      <c r="ABV5" s="134"/>
      <c r="ABW5" s="135"/>
      <c r="ABX5" s="136"/>
      <c r="ACB5" s="137"/>
      <c r="ACC5" s="138"/>
      <c r="ACD5" s="138"/>
      <c r="ACM5" s="138"/>
      <c r="ACN5" s="138"/>
      <c r="ACP5" s="139"/>
      <c r="ACR5" s="140"/>
      <c r="ACS5" s="64"/>
      <c r="ACT5" s="64"/>
      <c r="ACU5" s="64"/>
      <c r="ACV5" s="141"/>
      <c r="ACW5" s="141"/>
      <c r="ACX5" s="142"/>
      <c r="ACY5" s="142"/>
      <c r="ACZ5" s="142"/>
      <c r="ADA5" s="143"/>
      <c r="ADC5" s="144"/>
      <c r="ADD5" s="131"/>
      <c r="ADI5" s="132"/>
      <c r="ADJ5" s="133"/>
      <c r="ADK5" s="134"/>
      <c r="ADL5" s="135"/>
      <c r="ADM5" s="136"/>
      <c r="ADQ5" s="137"/>
      <c r="ADR5" s="138"/>
      <c r="ADS5" s="138"/>
      <c r="AEB5" s="138"/>
      <c r="AEC5" s="138"/>
      <c r="AEE5" s="139"/>
      <c r="AEG5" s="140"/>
      <c r="AEH5" s="64"/>
      <c r="AEI5" s="64"/>
      <c r="AEJ5" s="64"/>
      <c r="AEK5" s="141"/>
      <c r="AEL5" s="141"/>
      <c r="AEM5" s="142"/>
      <c r="AEN5" s="142"/>
      <c r="AEO5" s="142"/>
      <c r="AEP5" s="143"/>
      <c r="AER5" s="144"/>
      <c r="AES5" s="131"/>
      <c r="AEX5" s="132"/>
      <c r="AEY5" s="133"/>
      <c r="AEZ5" s="134"/>
      <c r="AFA5" s="135"/>
      <c r="AFB5" s="136"/>
      <c r="AFF5" s="137"/>
      <c r="AFG5" s="138"/>
      <c r="AFH5" s="138"/>
      <c r="AFQ5" s="138"/>
      <c r="AFR5" s="138"/>
      <c r="AFT5" s="139"/>
      <c r="AFV5" s="140"/>
      <c r="AFW5" s="64"/>
      <c r="AFX5" s="64"/>
      <c r="AFY5" s="64"/>
      <c r="AFZ5" s="141"/>
      <c r="AGA5" s="141"/>
      <c r="AGB5" s="142"/>
      <c r="AGC5" s="142"/>
      <c r="AGD5" s="142"/>
      <c r="AGE5" s="143"/>
      <c r="AGG5" s="144"/>
      <c r="AGH5" s="131"/>
      <c r="AGM5" s="132"/>
      <c r="AGN5" s="133"/>
      <c r="AGO5" s="134"/>
      <c r="AGP5" s="135"/>
      <c r="AGQ5" s="136"/>
      <c r="AGU5" s="137"/>
      <c r="AGV5" s="138"/>
      <c r="AGW5" s="138"/>
      <c r="AHF5" s="138"/>
      <c r="AHG5" s="138"/>
      <c r="AHI5" s="139"/>
      <c r="AHK5" s="140"/>
      <c r="AHL5" s="64"/>
      <c r="AHM5" s="64"/>
      <c r="AHN5" s="64"/>
      <c r="AHO5" s="141"/>
      <c r="AHP5" s="141"/>
      <c r="AHQ5" s="142"/>
      <c r="AHR5" s="142"/>
      <c r="AHS5" s="142"/>
      <c r="AHT5" s="143"/>
      <c r="AHV5" s="144"/>
      <c r="AHW5" s="131"/>
      <c r="AIB5" s="132"/>
      <c r="AIC5" s="133"/>
      <c r="AID5" s="134"/>
      <c r="AIE5" s="135"/>
      <c r="AIF5" s="136"/>
      <c r="AIJ5" s="137"/>
      <c r="AIK5" s="138"/>
      <c r="AIL5" s="138"/>
      <c r="AIU5" s="138"/>
      <c r="AIV5" s="138"/>
      <c r="AIX5" s="139"/>
      <c r="AIZ5" s="140"/>
      <c r="AJA5" s="64"/>
      <c r="AJB5" s="64"/>
      <c r="AJC5" s="64"/>
      <c r="AJD5" s="141"/>
      <c r="AJE5" s="141"/>
      <c r="AJF5" s="142"/>
      <c r="AJG5" s="142"/>
      <c r="AJH5" s="142"/>
      <c r="AJI5" s="143"/>
      <c r="AJK5" s="144"/>
      <c r="AJL5" s="131"/>
      <c r="AJQ5" s="132"/>
      <c r="AJR5" s="133"/>
      <c r="AJS5" s="134"/>
      <c r="AJT5" s="135"/>
      <c r="AJU5" s="136"/>
      <c r="AJY5" s="137"/>
      <c r="AJZ5" s="138"/>
      <c r="AKA5" s="138"/>
      <c r="AKJ5" s="138"/>
      <c r="AKK5" s="138"/>
      <c r="AKM5" s="139"/>
      <c r="AKO5" s="140"/>
      <c r="AKP5" s="64"/>
      <c r="AKQ5" s="64"/>
      <c r="AKR5" s="64"/>
      <c r="AKS5" s="141"/>
      <c r="AKT5" s="141"/>
      <c r="AKU5" s="142"/>
      <c r="AKV5" s="142"/>
      <c r="AKW5" s="142"/>
      <c r="AKX5" s="143"/>
      <c r="AKZ5" s="144"/>
      <c r="ALA5" s="131"/>
      <c r="ALF5" s="132"/>
      <c r="ALG5" s="133"/>
      <c r="ALH5" s="134"/>
      <c r="ALI5" s="135"/>
      <c r="ALJ5" s="136"/>
      <c r="ALN5" s="137"/>
      <c r="ALO5" s="138"/>
      <c r="ALP5" s="138"/>
      <c r="ALY5" s="138"/>
      <c r="ALZ5" s="138"/>
      <c r="AMB5" s="139"/>
      <c r="AMD5" s="140"/>
      <c r="AME5" s="64"/>
      <c r="AMF5" s="64"/>
      <c r="AMG5" s="64"/>
      <c r="AMH5" s="141"/>
      <c r="AMI5" s="141"/>
      <c r="AMJ5" s="142"/>
      <c r="AMK5" s="142"/>
      <c r="AML5" s="142"/>
      <c r="AMM5" s="143"/>
      <c r="AMO5" s="144"/>
      <c r="AMP5" s="131"/>
      <c r="AMU5" s="132"/>
      <c r="AMV5" s="133"/>
      <c r="AMW5" s="134"/>
      <c r="AMX5" s="135"/>
      <c r="AMY5" s="136"/>
      <c r="ANC5" s="137"/>
      <c r="AND5" s="138"/>
      <c r="ANE5" s="138"/>
      <c r="ANN5" s="138"/>
      <c r="ANO5" s="138"/>
      <c r="ANQ5" s="139"/>
      <c r="ANS5" s="140"/>
      <c r="ANT5" s="64"/>
      <c r="ANU5" s="64"/>
      <c r="ANV5" s="64"/>
      <c r="ANW5" s="141"/>
      <c r="ANX5" s="141"/>
      <c r="ANY5" s="142"/>
      <c r="ANZ5" s="142"/>
      <c r="AOA5" s="142"/>
      <c r="AOB5" s="143"/>
      <c r="AOD5" s="144"/>
      <c r="AOE5" s="131"/>
      <c r="AOJ5" s="132"/>
      <c r="AOK5" s="133"/>
      <c r="AOL5" s="134"/>
      <c r="AOM5" s="135"/>
      <c r="AON5" s="136"/>
      <c r="AOR5" s="137"/>
      <c r="AOS5" s="138"/>
      <c r="AOT5" s="138"/>
      <c r="APC5" s="138"/>
      <c r="APD5" s="138"/>
      <c r="APF5" s="139"/>
      <c r="APH5" s="140"/>
      <c r="API5" s="64"/>
      <c r="APJ5" s="64"/>
      <c r="APK5" s="64"/>
      <c r="APL5" s="141"/>
      <c r="APM5" s="141"/>
      <c r="APN5" s="142"/>
      <c r="APO5" s="142"/>
      <c r="APP5" s="142"/>
      <c r="APQ5" s="143"/>
      <c r="APS5" s="144"/>
      <c r="APT5" s="131"/>
      <c r="APY5" s="132"/>
      <c r="APZ5" s="133"/>
      <c r="AQA5" s="134"/>
      <c r="AQB5" s="135"/>
      <c r="AQC5" s="136"/>
      <c r="AQG5" s="137"/>
      <c r="AQH5" s="138"/>
      <c r="AQI5" s="138"/>
      <c r="AQR5" s="138"/>
      <c r="AQS5" s="138"/>
      <c r="AQU5" s="139"/>
      <c r="AQW5" s="140"/>
      <c r="AQX5" s="64"/>
      <c r="AQY5" s="64"/>
      <c r="AQZ5" s="64"/>
      <c r="ARA5" s="141"/>
      <c r="ARB5" s="141"/>
      <c r="ARC5" s="142"/>
      <c r="ARD5" s="142"/>
      <c r="ARE5" s="142"/>
      <c r="ARF5" s="143"/>
      <c r="ARH5" s="144"/>
      <c r="ARI5" s="131"/>
      <c r="ARN5" s="132"/>
      <c r="ARO5" s="133"/>
      <c r="ARP5" s="134"/>
      <c r="ARQ5" s="135"/>
      <c r="ARR5" s="136"/>
      <c r="ARV5" s="137"/>
      <c r="ARW5" s="138"/>
      <c r="ARX5" s="138"/>
      <c r="ASG5" s="138"/>
      <c r="ASH5" s="138"/>
      <c r="ASJ5" s="139"/>
      <c r="ASL5" s="140"/>
      <c r="ASM5" s="64"/>
      <c r="ASN5" s="64"/>
      <c r="ASO5" s="64"/>
      <c r="ASP5" s="141"/>
      <c r="ASQ5" s="141"/>
      <c r="ASR5" s="142"/>
      <c r="ASS5" s="142"/>
      <c r="AST5" s="142"/>
      <c r="ASU5" s="143"/>
      <c r="ASW5" s="144"/>
      <c r="ASX5" s="131"/>
      <c r="ATC5" s="132"/>
      <c r="ATD5" s="133"/>
      <c r="ATE5" s="134"/>
      <c r="ATF5" s="135"/>
      <c r="ATG5" s="136"/>
      <c r="ATK5" s="137"/>
      <c r="ATL5" s="138"/>
      <c r="ATM5" s="138"/>
      <c r="ATV5" s="138"/>
      <c r="ATW5" s="138"/>
      <c r="ATY5" s="139"/>
      <c r="AUA5" s="140"/>
      <c r="AUB5" s="64"/>
      <c r="AUC5" s="64"/>
      <c r="AUD5" s="64"/>
      <c r="AUE5" s="141"/>
      <c r="AUF5" s="141"/>
      <c r="AUG5" s="142"/>
      <c r="AUH5" s="142"/>
      <c r="AUI5" s="142"/>
      <c r="AUJ5" s="143"/>
      <c r="AUL5" s="144"/>
      <c r="AUM5" s="131"/>
      <c r="AUR5" s="132"/>
      <c r="AUS5" s="133"/>
      <c r="AUT5" s="134"/>
      <c r="AUU5" s="135"/>
      <c r="AUV5" s="136"/>
      <c r="AUZ5" s="137"/>
      <c r="AVA5" s="138"/>
      <c r="AVB5" s="138"/>
      <c r="AVK5" s="138"/>
      <c r="AVL5" s="138"/>
      <c r="AVN5" s="139"/>
      <c r="AVP5" s="140"/>
      <c r="AVQ5" s="64"/>
      <c r="AVR5" s="64"/>
      <c r="AVS5" s="64"/>
      <c r="AVT5" s="141"/>
      <c r="AVU5" s="141"/>
      <c r="AVV5" s="142"/>
      <c r="AVW5" s="142"/>
      <c r="AVX5" s="142"/>
      <c r="AVY5" s="143"/>
      <c r="AWA5" s="144"/>
      <c r="AWB5" s="131"/>
      <c r="AWG5" s="132"/>
      <c r="AWH5" s="133"/>
      <c r="AWI5" s="134"/>
      <c r="AWJ5" s="135"/>
      <c r="AWK5" s="136"/>
      <c r="AWO5" s="137"/>
      <c r="AWP5" s="138"/>
      <c r="AWQ5" s="138"/>
      <c r="AWZ5" s="138"/>
      <c r="AXA5" s="138"/>
      <c r="AXC5" s="139"/>
      <c r="AXE5" s="140"/>
      <c r="AXF5" s="64"/>
      <c r="AXG5" s="64"/>
      <c r="AXH5" s="64"/>
      <c r="AXI5" s="141"/>
      <c r="AXJ5" s="141"/>
      <c r="AXK5" s="142"/>
      <c r="AXL5" s="142"/>
      <c r="AXM5" s="142"/>
      <c r="AXN5" s="143"/>
      <c r="AXP5" s="144"/>
      <c r="AXQ5" s="131"/>
      <c r="AXV5" s="132"/>
      <c r="AXW5" s="133"/>
      <c r="AXX5" s="134"/>
      <c r="AXY5" s="135"/>
      <c r="AXZ5" s="136"/>
      <c r="AYD5" s="137"/>
      <c r="AYE5" s="138"/>
      <c r="AYF5" s="138"/>
      <c r="AYO5" s="138"/>
      <c r="AYP5" s="138"/>
      <c r="AYR5" s="139"/>
      <c r="AYT5" s="140"/>
      <c r="AYU5" s="64"/>
      <c r="AYV5" s="64"/>
      <c r="AYW5" s="64"/>
      <c r="AYX5" s="141"/>
      <c r="AYY5" s="141"/>
      <c r="AYZ5" s="142"/>
      <c r="AZA5" s="142"/>
      <c r="AZB5" s="142"/>
      <c r="AZC5" s="143"/>
      <c r="AZE5" s="144"/>
      <c r="AZF5" s="131"/>
      <c r="AZK5" s="132"/>
      <c r="AZL5" s="133"/>
      <c r="AZM5" s="134"/>
      <c r="AZN5" s="135"/>
      <c r="AZO5" s="136"/>
      <c r="AZS5" s="137"/>
      <c r="AZT5" s="138"/>
      <c r="AZU5" s="138"/>
      <c r="BAD5" s="138"/>
      <c r="BAE5" s="138"/>
      <c r="BAG5" s="139"/>
      <c r="BAI5" s="140"/>
      <c r="BAJ5" s="64"/>
      <c r="BAK5" s="64"/>
      <c r="BAL5" s="64"/>
      <c r="BAM5" s="141"/>
      <c r="BAN5" s="141"/>
      <c r="BAO5" s="142"/>
      <c r="BAP5" s="142"/>
      <c r="BAQ5" s="142"/>
      <c r="BAR5" s="143"/>
      <c r="BAT5" s="144"/>
      <c r="BAU5" s="131"/>
      <c r="BAZ5" s="132"/>
      <c r="BBA5" s="133"/>
      <c r="BBB5" s="134"/>
      <c r="BBC5" s="135"/>
      <c r="BBD5" s="136"/>
      <c r="BBH5" s="137"/>
      <c r="BBI5" s="138"/>
      <c r="BBJ5" s="138"/>
      <c r="BBS5" s="138"/>
      <c r="BBT5" s="138"/>
      <c r="BBV5" s="139"/>
      <c r="BBX5" s="140"/>
      <c r="BBY5" s="64"/>
      <c r="BBZ5" s="64"/>
      <c r="BCA5" s="64"/>
      <c r="BCB5" s="141"/>
      <c r="BCC5" s="141"/>
      <c r="BCD5" s="142"/>
      <c r="BCE5" s="142"/>
      <c r="BCF5" s="142"/>
      <c r="BCG5" s="143"/>
      <c r="BCI5" s="144"/>
      <c r="BCJ5" s="131"/>
      <c r="BCO5" s="132"/>
      <c r="BCP5" s="133"/>
      <c r="BCQ5" s="134"/>
      <c r="BCR5" s="135"/>
      <c r="BCS5" s="136"/>
      <c r="BCW5" s="137"/>
      <c r="BCX5" s="138"/>
      <c r="BCY5" s="138"/>
      <c r="BDH5" s="138"/>
      <c r="BDI5" s="138"/>
      <c r="BDK5" s="139"/>
      <c r="BDM5" s="140"/>
      <c r="BDN5" s="64"/>
      <c r="BDO5" s="64"/>
      <c r="BDP5" s="64"/>
      <c r="BDQ5" s="141"/>
      <c r="BDR5" s="141"/>
      <c r="BDS5" s="142"/>
      <c r="BDT5" s="142"/>
      <c r="BDU5" s="142"/>
      <c r="BDV5" s="143"/>
      <c r="BDX5" s="144"/>
      <c r="BDY5" s="131"/>
      <c r="BED5" s="132"/>
      <c r="BEE5" s="133"/>
      <c r="BEF5" s="134"/>
      <c r="BEG5" s="135"/>
      <c r="BEH5" s="136"/>
      <c r="BEL5" s="137"/>
      <c r="BEM5" s="138"/>
      <c r="BEN5" s="138"/>
      <c r="BEW5" s="138"/>
      <c r="BEX5" s="138"/>
      <c r="BEZ5" s="139"/>
      <c r="BFB5" s="140"/>
      <c r="BFC5" s="64"/>
      <c r="BFD5" s="64"/>
      <c r="BFE5" s="64"/>
      <c r="BFF5" s="141"/>
      <c r="BFG5" s="141"/>
      <c r="BFH5" s="142"/>
      <c r="BFI5" s="142"/>
      <c r="BFJ5" s="142"/>
      <c r="BFK5" s="143"/>
      <c r="BFM5" s="144"/>
      <c r="BFN5" s="131"/>
      <c r="BFS5" s="132"/>
      <c r="BFT5" s="133"/>
      <c r="BFU5" s="134"/>
      <c r="BFV5" s="135"/>
      <c r="BFW5" s="136"/>
      <c r="BGA5" s="137"/>
      <c r="BGB5" s="138"/>
      <c r="BGC5" s="138"/>
      <c r="BGL5" s="138"/>
      <c r="BGM5" s="138"/>
      <c r="BGO5" s="139"/>
      <c r="BGQ5" s="140"/>
      <c r="BGR5" s="64"/>
      <c r="BGS5" s="64"/>
      <c r="BGT5" s="64"/>
      <c r="BGU5" s="141"/>
      <c r="BGV5" s="141"/>
      <c r="BGW5" s="142"/>
      <c r="BGX5" s="142"/>
      <c r="BGY5" s="142"/>
      <c r="BGZ5" s="143"/>
      <c r="BHB5" s="144"/>
      <c r="BHC5" s="131"/>
      <c r="BHH5" s="132"/>
      <c r="BHI5" s="133"/>
      <c r="BHJ5" s="134"/>
      <c r="BHK5" s="135"/>
      <c r="BHL5" s="136"/>
      <c r="BHP5" s="137"/>
      <c r="BHQ5" s="138"/>
      <c r="BHR5" s="138"/>
      <c r="BIA5" s="138"/>
      <c r="BIB5" s="138"/>
      <c r="BID5" s="139"/>
      <c r="BIF5" s="140"/>
      <c r="BIG5" s="64"/>
      <c r="BIH5" s="64"/>
      <c r="BII5" s="64"/>
      <c r="BIJ5" s="141"/>
      <c r="BIK5" s="141"/>
      <c r="BIL5" s="142"/>
      <c r="BIM5" s="142"/>
      <c r="BIN5" s="142"/>
      <c r="BIO5" s="143"/>
      <c r="BIQ5" s="144"/>
      <c r="BIR5" s="131"/>
      <c r="BIW5" s="132"/>
      <c r="BIX5" s="133"/>
      <c r="BIY5" s="134"/>
      <c r="BIZ5" s="135"/>
      <c r="BJA5" s="136"/>
      <c r="BJE5" s="137"/>
      <c r="BJF5" s="138"/>
      <c r="BJG5" s="138"/>
      <c r="BJP5" s="138"/>
      <c r="BJQ5" s="138"/>
      <c r="BJS5" s="139"/>
      <c r="BJU5" s="140"/>
      <c r="BJV5" s="64"/>
      <c r="BJW5" s="64"/>
      <c r="BJX5" s="64"/>
      <c r="BJY5" s="141"/>
      <c r="BJZ5" s="141"/>
      <c r="BKA5" s="142"/>
      <c r="BKB5" s="142"/>
      <c r="BKC5" s="142"/>
      <c r="BKD5" s="143"/>
      <c r="BKF5" s="144"/>
      <c r="BKG5" s="131"/>
      <c r="BKL5" s="132"/>
      <c r="BKM5" s="133"/>
      <c r="BKN5" s="134"/>
      <c r="BKO5" s="135"/>
      <c r="BKP5" s="136"/>
      <c r="BKT5" s="137"/>
      <c r="BKU5" s="138"/>
      <c r="BKV5" s="138"/>
      <c r="BLE5" s="138"/>
      <c r="BLF5" s="138"/>
      <c r="BLH5" s="139"/>
      <c r="BLJ5" s="140"/>
      <c r="BLK5" s="64"/>
      <c r="BLL5" s="64"/>
      <c r="BLM5" s="64"/>
      <c r="BLN5" s="141"/>
      <c r="BLO5" s="141"/>
      <c r="BLP5" s="142"/>
      <c r="BLQ5" s="142"/>
      <c r="BLR5" s="142"/>
      <c r="BLS5" s="143"/>
      <c r="BLU5" s="144"/>
      <c r="BLV5" s="131"/>
      <c r="BMA5" s="132"/>
      <c r="BMB5" s="133"/>
      <c r="BMC5" s="134"/>
      <c r="BMD5" s="135"/>
      <c r="BME5" s="136"/>
      <c r="BMI5" s="137"/>
      <c r="BMJ5" s="138"/>
      <c r="BMK5" s="138"/>
      <c r="BMT5" s="138"/>
      <c r="BMU5" s="138"/>
      <c r="BMW5" s="139"/>
      <c r="BMY5" s="140"/>
      <c r="BMZ5" s="64"/>
      <c r="BNA5" s="64"/>
      <c r="BNB5" s="64"/>
      <c r="BNC5" s="141"/>
      <c r="BND5" s="141"/>
      <c r="BNE5" s="142"/>
      <c r="BNF5" s="142"/>
      <c r="BNG5" s="142"/>
      <c r="BNH5" s="143"/>
      <c r="BNJ5" s="144"/>
      <c r="BNK5" s="131"/>
      <c r="BNP5" s="132"/>
      <c r="BNQ5" s="133"/>
      <c r="BNR5" s="134"/>
      <c r="BNS5" s="135"/>
      <c r="BNT5" s="136"/>
      <c r="BNX5" s="137"/>
      <c r="BNY5" s="138"/>
      <c r="BNZ5" s="138"/>
      <c r="BOI5" s="138"/>
      <c r="BOJ5" s="138"/>
      <c r="BOL5" s="139"/>
      <c r="BON5" s="140"/>
      <c r="BOO5" s="64"/>
      <c r="BOP5" s="64"/>
      <c r="BOQ5" s="64"/>
      <c r="BOR5" s="141"/>
      <c r="BOS5" s="141"/>
      <c r="BOT5" s="142"/>
      <c r="BOU5" s="142"/>
      <c r="BOV5" s="142"/>
      <c r="BOW5" s="143"/>
      <c r="BOY5" s="144"/>
      <c r="BOZ5" s="131"/>
      <c r="BPE5" s="132"/>
      <c r="BPF5" s="133"/>
      <c r="BPG5" s="134"/>
      <c r="BPH5" s="135"/>
      <c r="BPI5" s="136"/>
      <c r="BPM5" s="137"/>
      <c r="BPN5" s="138"/>
      <c r="BPO5" s="138"/>
      <c r="BPX5" s="138"/>
      <c r="BPY5" s="138"/>
      <c r="BQA5" s="139"/>
      <c r="BQC5" s="140"/>
      <c r="BQD5" s="64"/>
      <c r="BQE5" s="64"/>
      <c r="BQF5" s="64"/>
      <c r="BQG5" s="141"/>
      <c r="BQH5" s="141"/>
      <c r="BQI5" s="142"/>
      <c r="BQJ5" s="142"/>
      <c r="BQK5" s="142"/>
      <c r="BQL5" s="143"/>
      <c r="BQN5" s="144"/>
      <c r="BQO5" s="131"/>
      <c r="BQT5" s="132"/>
      <c r="BQU5" s="133"/>
      <c r="BQV5" s="134"/>
      <c r="BQW5" s="135"/>
      <c r="BQX5" s="136"/>
      <c r="BRB5" s="137"/>
      <c r="BRC5" s="138"/>
      <c r="BRD5" s="138"/>
      <c r="BRM5" s="138"/>
      <c r="BRN5" s="138"/>
      <c r="BRP5" s="139"/>
      <c r="BRR5" s="140"/>
      <c r="BRS5" s="64"/>
      <c r="BRT5" s="64"/>
      <c r="BRU5" s="64"/>
      <c r="BRV5" s="141"/>
      <c r="BRW5" s="141"/>
      <c r="BRX5" s="142"/>
      <c r="BRY5" s="142"/>
      <c r="BRZ5" s="142"/>
      <c r="BSA5" s="143"/>
      <c r="BSC5" s="144"/>
      <c r="BSD5" s="131"/>
      <c r="BSI5" s="132"/>
      <c r="BSJ5" s="133"/>
      <c r="BSK5" s="134"/>
      <c r="BSL5" s="135"/>
      <c r="BSM5" s="136"/>
      <c r="BSQ5" s="137"/>
      <c r="BSR5" s="138"/>
      <c r="BSS5" s="138"/>
      <c r="BTB5" s="138"/>
      <c r="BTC5" s="138"/>
      <c r="BTE5" s="139"/>
      <c r="BTG5" s="140"/>
      <c r="BTH5" s="64"/>
      <c r="BTI5" s="64"/>
      <c r="BTJ5" s="64"/>
      <c r="BTK5" s="141"/>
      <c r="BTL5" s="141"/>
      <c r="BTM5" s="142"/>
      <c r="BTN5" s="142"/>
      <c r="BTO5" s="142"/>
      <c r="BTP5" s="143"/>
      <c r="BTR5" s="144"/>
      <c r="BTS5" s="131"/>
      <c r="BTX5" s="132"/>
      <c r="BTY5" s="133"/>
      <c r="BTZ5" s="134"/>
      <c r="BUA5" s="135"/>
      <c r="BUB5" s="136"/>
      <c r="BUF5" s="137"/>
      <c r="BUG5" s="138"/>
      <c r="BUH5" s="138"/>
      <c r="BUQ5" s="138"/>
      <c r="BUR5" s="138"/>
      <c r="BUT5" s="139"/>
      <c r="BUV5" s="140"/>
      <c r="BUW5" s="64"/>
      <c r="BUX5" s="64"/>
      <c r="BUY5" s="64"/>
      <c r="BUZ5" s="141"/>
      <c r="BVA5" s="141"/>
      <c r="BVB5" s="142"/>
      <c r="BVC5" s="142"/>
      <c r="BVD5" s="142"/>
      <c r="BVE5" s="143"/>
      <c r="BVG5" s="144"/>
      <c r="BVH5" s="131"/>
      <c r="BVM5" s="132"/>
      <c r="BVN5" s="133"/>
      <c r="BVO5" s="134"/>
      <c r="BVP5" s="135"/>
      <c r="BVQ5" s="136"/>
      <c r="BVU5" s="137"/>
      <c r="BVV5" s="138"/>
      <c r="BVW5" s="138"/>
      <c r="BWF5" s="138"/>
      <c r="BWG5" s="138"/>
      <c r="BWI5" s="139"/>
      <c r="BWK5" s="140"/>
      <c r="BWL5" s="64"/>
      <c r="BWM5" s="64"/>
      <c r="BWN5" s="64"/>
      <c r="BWO5" s="141"/>
      <c r="BWP5" s="141"/>
      <c r="BWQ5" s="142"/>
      <c r="BWR5" s="142"/>
      <c r="BWS5" s="142"/>
      <c r="BWT5" s="143"/>
      <c r="BWV5" s="144"/>
      <c r="BWW5" s="131"/>
      <c r="BXB5" s="132"/>
      <c r="BXC5" s="133"/>
      <c r="BXD5" s="134"/>
      <c r="BXE5" s="135"/>
      <c r="BXF5" s="136"/>
      <c r="BXJ5" s="137"/>
      <c r="BXK5" s="138"/>
      <c r="BXL5" s="138"/>
      <c r="BXU5" s="138"/>
      <c r="BXV5" s="138"/>
      <c r="BXX5" s="139"/>
      <c r="BXZ5" s="140"/>
      <c r="BYA5" s="64"/>
      <c r="BYB5" s="64"/>
      <c r="BYC5" s="64"/>
      <c r="BYD5" s="141"/>
      <c r="BYE5" s="141"/>
      <c r="BYF5" s="142"/>
      <c r="BYG5" s="142"/>
      <c r="BYH5" s="142"/>
      <c r="BYI5" s="143"/>
      <c r="BYK5" s="144"/>
      <c r="BYL5" s="131"/>
      <c r="BYQ5" s="132"/>
      <c r="BYR5" s="133"/>
      <c r="BYS5" s="134"/>
      <c r="BYT5" s="135"/>
      <c r="BYU5" s="136"/>
      <c r="BYY5" s="137"/>
      <c r="BYZ5" s="138"/>
      <c r="BZA5" s="138"/>
      <c r="BZJ5" s="138"/>
      <c r="BZK5" s="138"/>
      <c r="BZM5" s="139"/>
      <c r="BZO5" s="140"/>
      <c r="BZP5" s="64"/>
      <c r="BZQ5" s="64"/>
      <c r="BZR5" s="64"/>
      <c r="BZS5" s="141"/>
      <c r="BZT5" s="141"/>
      <c r="BZU5" s="142"/>
      <c r="BZV5" s="142"/>
      <c r="BZW5" s="142"/>
      <c r="BZX5" s="143"/>
      <c r="BZZ5" s="144"/>
      <c r="CAA5" s="131"/>
      <c r="CAF5" s="132"/>
      <c r="CAG5" s="133"/>
      <c r="CAH5" s="134"/>
      <c r="CAI5" s="135"/>
      <c r="CAJ5" s="136"/>
      <c r="CAN5" s="137"/>
      <c r="CAO5" s="138"/>
      <c r="CAP5" s="138"/>
      <c r="CAY5" s="138"/>
      <c r="CAZ5" s="138"/>
      <c r="CBB5" s="139"/>
      <c r="CBD5" s="140"/>
      <c r="CBE5" s="64"/>
      <c r="CBF5" s="64"/>
      <c r="CBG5" s="64"/>
      <c r="CBH5" s="141"/>
      <c r="CBI5" s="141"/>
      <c r="CBJ5" s="142"/>
      <c r="CBK5" s="142"/>
      <c r="CBL5" s="142"/>
      <c r="CBM5" s="143"/>
      <c r="CBO5" s="144"/>
      <c r="CBP5" s="131"/>
      <c r="CBU5" s="132"/>
      <c r="CBV5" s="133"/>
      <c r="CBW5" s="134"/>
      <c r="CBX5" s="135"/>
      <c r="CBY5" s="136"/>
      <c r="CCC5" s="137"/>
      <c r="CCD5" s="138"/>
      <c r="CCE5" s="138"/>
      <c r="CCN5" s="138"/>
      <c r="CCO5" s="138"/>
      <c r="CCQ5" s="139"/>
      <c r="CCS5" s="140"/>
      <c r="CCT5" s="64"/>
      <c r="CCU5" s="64"/>
      <c r="CCV5" s="64"/>
      <c r="CCW5" s="141"/>
      <c r="CCX5" s="141"/>
      <c r="CCY5" s="142"/>
      <c r="CCZ5" s="142"/>
      <c r="CDA5" s="142"/>
      <c r="CDB5" s="143"/>
      <c r="CDD5" s="144"/>
      <c r="CDE5" s="131"/>
      <c r="CDJ5" s="132"/>
      <c r="CDK5" s="133"/>
      <c r="CDL5" s="134"/>
      <c r="CDM5" s="135"/>
      <c r="CDN5" s="136"/>
      <c r="CDR5" s="137"/>
      <c r="CDS5" s="138"/>
      <c r="CDT5" s="138"/>
      <c r="CEC5" s="138"/>
      <c r="CED5" s="138"/>
      <c r="CEF5" s="139"/>
      <c r="CEH5" s="140"/>
      <c r="CEI5" s="64"/>
      <c r="CEJ5" s="64"/>
      <c r="CEK5" s="64"/>
      <c r="CEL5" s="141"/>
      <c r="CEM5" s="141"/>
      <c r="CEN5" s="142"/>
      <c r="CEO5" s="142"/>
      <c r="CEP5" s="142"/>
      <c r="CEQ5" s="143"/>
      <c r="CES5" s="144"/>
      <c r="CET5" s="131"/>
      <c r="CEY5" s="132"/>
      <c r="CEZ5" s="133"/>
      <c r="CFA5" s="134"/>
      <c r="CFB5" s="135"/>
      <c r="CFC5" s="136"/>
      <c r="CFG5" s="137"/>
      <c r="CFH5" s="138"/>
      <c r="CFI5" s="138"/>
      <c r="CFR5" s="138"/>
      <c r="CFS5" s="138"/>
      <c r="CFU5" s="139"/>
      <c r="CFW5" s="140"/>
      <c r="CFX5" s="64"/>
      <c r="CFY5" s="64"/>
      <c r="CFZ5" s="64"/>
      <c r="CGA5" s="141"/>
      <c r="CGB5" s="141"/>
      <c r="CGC5" s="142"/>
      <c r="CGD5" s="142"/>
      <c r="CGE5" s="142"/>
      <c r="CGF5" s="143"/>
      <c r="CGH5" s="144"/>
      <c r="CGI5" s="131"/>
      <c r="CGN5" s="132"/>
      <c r="CGO5" s="133"/>
      <c r="CGP5" s="134"/>
      <c r="CGQ5" s="135"/>
      <c r="CGR5" s="136"/>
      <c r="CGV5" s="137"/>
      <c r="CGW5" s="138"/>
      <c r="CGX5" s="138"/>
      <c r="CHG5" s="138"/>
      <c r="CHH5" s="138"/>
      <c r="CHJ5" s="139"/>
      <c r="CHL5" s="140"/>
      <c r="CHM5" s="64"/>
      <c r="CHN5" s="64"/>
      <c r="CHO5" s="64"/>
      <c r="CHP5" s="141"/>
      <c r="CHQ5" s="141"/>
      <c r="CHR5" s="142"/>
      <c r="CHS5" s="142"/>
      <c r="CHT5" s="142"/>
      <c r="CHU5" s="143"/>
      <c r="CHW5" s="144"/>
      <c r="CHX5" s="131"/>
      <c r="CIC5" s="132"/>
      <c r="CID5" s="133"/>
      <c r="CIE5" s="134"/>
      <c r="CIF5" s="135"/>
      <c r="CIG5" s="136"/>
      <c r="CIK5" s="137"/>
      <c r="CIL5" s="138"/>
      <c r="CIM5" s="138"/>
      <c r="CIV5" s="138"/>
      <c r="CIW5" s="138"/>
      <c r="CIY5" s="139"/>
      <c r="CJA5" s="140"/>
      <c r="CJB5" s="64"/>
      <c r="CJC5" s="64"/>
      <c r="CJD5" s="64"/>
      <c r="CJE5" s="141"/>
      <c r="CJF5" s="141"/>
      <c r="CJG5" s="142"/>
      <c r="CJH5" s="142"/>
      <c r="CJI5" s="142"/>
      <c r="CJJ5" s="143"/>
      <c r="CJL5" s="144"/>
      <c r="CJM5" s="131"/>
      <c r="CJR5" s="132"/>
      <c r="CJS5" s="133"/>
      <c r="CJT5" s="134"/>
      <c r="CJU5" s="135"/>
      <c r="CJV5" s="136"/>
      <c r="CJZ5" s="137"/>
      <c r="CKA5" s="138"/>
      <c r="CKB5" s="138"/>
      <c r="CKK5" s="138"/>
      <c r="CKL5" s="138"/>
      <c r="CKN5" s="139"/>
      <c r="CKP5" s="140"/>
      <c r="CKQ5" s="64"/>
      <c r="CKR5" s="64"/>
      <c r="CKS5" s="64"/>
      <c r="CKT5" s="141"/>
      <c r="CKU5" s="141"/>
      <c r="CKV5" s="142"/>
      <c r="CKW5" s="142"/>
      <c r="CKX5" s="142"/>
      <c r="CKY5" s="143"/>
      <c r="CLA5" s="144"/>
      <c r="CLB5" s="131"/>
      <c r="CLG5" s="132"/>
      <c r="CLH5" s="133"/>
      <c r="CLI5" s="134"/>
      <c r="CLJ5" s="135"/>
      <c r="CLK5" s="136"/>
      <c r="CLO5" s="137"/>
      <c r="CLP5" s="138"/>
      <c r="CLQ5" s="138"/>
      <c r="CLZ5" s="138"/>
      <c r="CMA5" s="138"/>
      <c r="CMC5" s="139"/>
      <c r="CME5" s="140"/>
      <c r="CMF5" s="64"/>
      <c r="CMG5" s="64"/>
      <c r="CMH5" s="64"/>
      <c r="CMI5" s="141"/>
      <c r="CMJ5" s="141"/>
      <c r="CMK5" s="142"/>
      <c r="CML5" s="142"/>
      <c r="CMM5" s="142"/>
      <c r="CMN5" s="143"/>
      <c r="CMP5" s="144"/>
      <c r="CMQ5" s="131"/>
      <c r="CMV5" s="132"/>
      <c r="CMW5" s="133"/>
      <c r="CMX5" s="134"/>
      <c r="CMY5" s="135"/>
      <c r="CMZ5" s="136"/>
      <c r="CND5" s="137"/>
      <c r="CNE5" s="138"/>
      <c r="CNF5" s="138"/>
      <c r="CNO5" s="138"/>
      <c r="CNP5" s="138"/>
      <c r="CNR5" s="139"/>
      <c r="CNT5" s="140"/>
      <c r="CNU5" s="64"/>
      <c r="CNV5" s="64"/>
      <c r="CNW5" s="64"/>
      <c r="CNX5" s="141"/>
      <c r="CNY5" s="141"/>
      <c r="CNZ5" s="142"/>
      <c r="COA5" s="142"/>
      <c r="COB5" s="142"/>
      <c r="COC5" s="143"/>
      <c r="COE5" s="144"/>
      <c r="COF5" s="131"/>
      <c r="COK5" s="132"/>
      <c r="COL5" s="133"/>
      <c r="COM5" s="134"/>
      <c r="CON5" s="135"/>
      <c r="COO5" s="136"/>
      <c r="COS5" s="137"/>
      <c r="COT5" s="138"/>
      <c r="COU5" s="138"/>
      <c r="CPD5" s="138"/>
      <c r="CPE5" s="138"/>
      <c r="CPG5" s="139"/>
      <c r="CPI5" s="140"/>
      <c r="CPJ5" s="64"/>
      <c r="CPK5" s="64"/>
      <c r="CPL5" s="64"/>
      <c r="CPM5" s="141"/>
      <c r="CPN5" s="141"/>
      <c r="CPO5" s="142"/>
      <c r="CPP5" s="142"/>
      <c r="CPQ5" s="142"/>
      <c r="CPR5" s="143"/>
      <c r="CPT5" s="144"/>
      <c r="CPU5" s="131"/>
      <c r="CPZ5" s="132"/>
      <c r="CQA5" s="133"/>
      <c r="CQB5" s="134"/>
      <c r="CQC5" s="135"/>
      <c r="CQD5" s="136"/>
      <c r="CQH5" s="137"/>
      <c r="CQI5" s="138"/>
      <c r="CQJ5" s="138"/>
      <c r="CQS5" s="138"/>
      <c r="CQT5" s="138"/>
      <c r="CQV5" s="139"/>
      <c r="CQX5" s="140"/>
      <c r="CQY5" s="64"/>
      <c r="CQZ5" s="64"/>
      <c r="CRA5" s="64"/>
      <c r="CRB5" s="141"/>
      <c r="CRC5" s="141"/>
      <c r="CRD5" s="142"/>
      <c r="CRE5" s="142"/>
      <c r="CRF5" s="142"/>
      <c r="CRG5" s="143"/>
      <c r="CRI5" s="144"/>
      <c r="CRJ5" s="131"/>
      <c r="CRO5" s="132"/>
      <c r="CRP5" s="133"/>
      <c r="CRQ5" s="134"/>
      <c r="CRR5" s="135"/>
      <c r="CRS5" s="136"/>
      <c r="CRW5" s="137"/>
      <c r="CRX5" s="138"/>
      <c r="CRY5" s="138"/>
      <c r="CSH5" s="138"/>
      <c r="CSI5" s="138"/>
      <c r="CSK5" s="139"/>
      <c r="CSM5" s="140"/>
      <c r="CSN5" s="64"/>
      <c r="CSO5" s="64"/>
      <c r="CSP5" s="64"/>
      <c r="CSQ5" s="141"/>
      <c r="CSR5" s="141"/>
      <c r="CSS5" s="142"/>
      <c r="CST5" s="142"/>
      <c r="CSU5" s="142"/>
      <c r="CSV5" s="143"/>
      <c r="CSX5" s="144"/>
      <c r="CSY5" s="131"/>
      <c r="CTD5" s="132"/>
      <c r="CTE5" s="133"/>
      <c r="CTF5" s="134"/>
      <c r="CTG5" s="135"/>
      <c r="CTH5" s="136"/>
      <c r="CTL5" s="137"/>
      <c r="CTM5" s="138"/>
      <c r="CTN5" s="138"/>
      <c r="CTW5" s="138"/>
      <c r="CTX5" s="138"/>
      <c r="CTZ5" s="139"/>
      <c r="CUB5" s="140"/>
      <c r="CUC5" s="64"/>
      <c r="CUD5" s="64"/>
      <c r="CUE5" s="64"/>
      <c r="CUF5" s="141"/>
      <c r="CUG5" s="141"/>
      <c r="CUH5" s="142"/>
      <c r="CUI5" s="142"/>
      <c r="CUJ5" s="142"/>
      <c r="CUK5" s="143"/>
      <c r="CUM5" s="144"/>
      <c r="CUN5" s="131"/>
      <c r="CUS5" s="132"/>
      <c r="CUT5" s="133"/>
      <c r="CUU5" s="134"/>
      <c r="CUV5" s="135"/>
      <c r="CUW5" s="136"/>
      <c r="CVA5" s="137"/>
      <c r="CVB5" s="138"/>
      <c r="CVC5" s="138"/>
      <c r="CVL5" s="138"/>
      <c r="CVM5" s="138"/>
      <c r="CVO5" s="139"/>
      <c r="CVQ5" s="140"/>
      <c r="CVR5" s="64"/>
      <c r="CVS5" s="64"/>
      <c r="CVT5" s="64"/>
      <c r="CVU5" s="141"/>
      <c r="CVV5" s="141"/>
      <c r="CVW5" s="142"/>
      <c r="CVX5" s="142"/>
      <c r="CVY5" s="142"/>
      <c r="CVZ5" s="143"/>
      <c r="CWB5" s="144"/>
      <c r="CWC5" s="131"/>
      <c r="CWH5" s="132"/>
      <c r="CWI5" s="133"/>
      <c r="CWJ5" s="134"/>
      <c r="CWK5" s="135"/>
      <c r="CWL5" s="136"/>
      <c r="CWP5" s="137"/>
      <c r="CWQ5" s="138"/>
      <c r="CWR5" s="138"/>
      <c r="CXA5" s="138"/>
      <c r="CXB5" s="138"/>
      <c r="CXD5" s="139"/>
      <c r="CXF5" s="140"/>
      <c r="CXG5" s="64"/>
      <c r="CXH5" s="64"/>
      <c r="CXI5" s="64"/>
      <c r="CXJ5" s="141"/>
      <c r="CXK5" s="141"/>
      <c r="CXL5" s="142"/>
      <c r="CXM5" s="142"/>
      <c r="CXN5" s="142"/>
      <c r="CXO5" s="143"/>
      <c r="CXQ5" s="144"/>
      <c r="CXR5" s="131"/>
      <c r="CXW5" s="132"/>
      <c r="CXX5" s="133"/>
      <c r="CXY5" s="134"/>
      <c r="CXZ5" s="135"/>
      <c r="CYA5" s="136"/>
      <c r="CYE5" s="137"/>
      <c r="CYF5" s="138"/>
      <c r="CYG5" s="138"/>
      <c r="CYP5" s="138"/>
      <c r="CYQ5" s="138"/>
      <c r="CYS5" s="139"/>
      <c r="CYU5" s="140"/>
      <c r="CYV5" s="64"/>
      <c r="CYW5" s="64"/>
      <c r="CYX5" s="64"/>
      <c r="CYY5" s="141"/>
      <c r="CYZ5" s="141"/>
      <c r="CZA5" s="142"/>
      <c r="CZB5" s="142"/>
      <c r="CZC5" s="142"/>
      <c r="CZD5" s="143"/>
      <c r="CZF5" s="144"/>
      <c r="CZG5" s="131"/>
      <c r="CZL5" s="132"/>
      <c r="CZM5" s="133"/>
      <c r="CZN5" s="134"/>
      <c r="CZO5" s="135"/>
      <c r="CZP5" s="136"/>
      <c r="CZT5" s="137"/>
      <c r="CZU5" s="138"/>
      <c r="CZV5" s="138"/>
      <c r="DAE5" s="138"/>
      <c r="DAF5" s="138"/>
      <c r="DAH5" s="139"/>
      <c r="DAJ5" s="140"/>
      <c r="DAK5" s="64"/>
      <c r="DAL5" s="64"/>
      <c r="DAM5" s="64"/>
      <c r="DAN5" s="141"/>
      <c r="DAO5" s="141"/>
      <c r="DAP5" s="142"/>
      <c r="DAQ5" s="142"/>
      <c r="DAR5" s="142"/>
      <c r="DAS5" s="143"/>
      <c r="DAU5" s="144"/>
      <c r="DAV5" s="131"/>
      <c r="DBA5" s="132"/>
      <c r="DBB5" s="133"/>
      <c r="DBC5" s="134"/>
      <c r="DBD5" s="135"/>
      <c r="DBE5" s="136"/>
      <c r="DBI5" s="137"/>
      <c r="DBJ5" s="138"/>
      <c r="DBK5" s="138"/>
      <c r="DBT5" s="138"/>
      <c r="DBU5" s="138"/>
      <c r="DBW5" s="139"/>
      <c r="DBY5" s="140"/>
      <c r="DBZ5" s="64"/>
      <c r="DCA5" s="64"/>
      <c r="DCB5" s="64"/>
      <c r="DCC5" s="141"/>
      <c r="DCD5" s="141"/>
      <c r="DCE5" s="142"/>
      <c r="DCF5" s="142"/>
      <c r="DCG5" s="142"/>
      <c r="DCH5" s="143"/>
      <c r="DCJ5" s="144"/>
      <c r="DCK5" s="131"/>
      <c r="DCP5" s="132"/>
      <c r="DCQ5" s="133"/>
      <c r="DCR5" s="134"/>
      <c r="DCS5" s="135"/>
      <c r="DCT5" s="136"/>
      <c r="DCX5" s="137"/>
      <c r="DCY5" s="138"/>
      <c r="DCZ5" s="138"/>
      <c r="DDI5" s="138"/>
      <c r="DDJ5" s="138"/>
      <c r="DDL5" s="139"/>
      <c r="DDN5" s="140"/>
      <c r="DDO5" s="64"/>
      <c r="DDP5" s="64"/>
      <c r="DDQ5" s="64"/>
      <c r="DDR5" s="141"/>
      <c r="DDS5" s="141"/>
      <c r="DDT5" s="142"/>
      <c r="DDU5" s="142"/>
      <c r="DDV5" s="142"/>
      <c r="DDW5" s="143"/>
      <c r="DDY5" s="144"/>
      <c r="DDZ5" s="131"/>
      <c r="DEE5" s="132"/>
      <c r="DEF5" s="133"/>
      <c r="DEG5" s="134"/>
      <c r="DEH5" s="135"/>
      <c r="DEI5" s="136"/>
      <c r="DEM5" s="137"/>
      <c r="DEN5" s="138"/>
      <c r="DEO5" s="138"/>
      <c r="DEX5" s="138"/>
      <c r="DEY5" s="138"/>
      <c r="DFA5" s="139"/>
      <c r="DFC5" s="140"/>
      <c r="DFD5" s="64"/>
      <c r="DFE5" s="64"/>
      <c r="DFF5" s="64"/>
      <c r="DFG5" s="141"/>
      <c r="DFH5" s="141"/>
      <c r="DFI5" s="142"/>
      <c r="DFJ5" s="142"/>
      <c r="DFK5" s="142"/>
      <c r="DFL5" s="143"/>
      <c r="DFN5" s="144"/>
      <c r="DFO5" s="131"/>
      <c r="DFT5" s="132"/>
      <c r="DFU5" s="133"/>
      <c r="DFV5" s="134"/>
      <c r="DFW5" s="135"/>
      <c r="DFX5" s="136"/>
      <c r="DGB5" s="137"/>
      <c r="DGC5" s="138"/>
      <c r="DGD5" s="138"/>
      <c r="DGM5" s="138"/>
      <c r="DGN5" s="138"/>
      <c r="DGP5" s="139"/>
      <c r="DGR5" s="140"/>
      <c r="DGS5" s="64"/>
      <c r="DGT5" s="64"/>
      <c r="DGU5" s="64"/>
      <c r="DGV5" s="141"/>
      <c r="DGW5" s="141"/>
      <c r="DGX5" s="142"/>
      <c r="DGY5" s="142"/>
      <c r="DGZ5" s="142"/>
      <c r="DHA5" s="143"/>
      <c r="DHC5" s="144"/>
      <c r="DHD5" s="131"/>
      <c r="DHI5" s="132"/>
      <c r="DHJ5" s="133"/>
      <c r="DHK5" s="134"/>
      <c r="DHL5" s="135"/>
      <c r="DHM5" s="136"/>
      <c r="DHQ5" s="137"/>
      <c r="DHR5" s="138"/>
      <c r="DHS5" s="138"/>
      <c r="DIB5" s="138"/>
      <c r="DIC5" s="138"/>
      <c r="DIE5" s="139"/>
      <c r="DIG5" s="140"/>
      <c r="DIH5" s="64"/>
      <c r="DII5" s="64"/>
      <c r="DIJ5" s="64"/>
      <c r="DIK5" s="141"/>
      <c r="DIL5" s="141"/>
      <c r="DIM5" s="142"/>
      <c r="DIN5" s="142"/>
      <c r="DIO5" s="142"/>
      <c r="DIP5" s="143"/>
      <c r="DIR5" s="144"/>
      <c r="DIS5" s="131"/>
      <c r="DIX5" s="132"/>
      <c r="DIY5" s="133"/>
      <c r="DIZ5" s="134"/>
      <c r="DJA5" s="135"/>
      <c r="DJB5" s="136"/>
      <c r="DJF5" s="137"/>
      <c r="DJG5" s="138"/>
      <c r="DJH5" s="138"/>
      <c r="DJQ5" s="138"/>
      <c r="DJR5" s="138"/>
      <c r="DJT5" s="139"/>
      <c r="DJV5" s="140"/>
      <c r="DJW5" s="64"/>
      <c r="DJX5" s="64"/>
      <c r="DJY5" s="64"/>
      <c r="DJZ5" s="141"/>
      <c r="DKA5" s="141"/>
      <c r="DKB5" s="142"/>
      <c r="DKC5" s="142"/>
      <c r="DKD5" s="142"/>
      <c r="DKE5" s="143"/>
      <c r="DKG5" s="144"/>
      <c r="DKH5" s="131"/>
      <c r="DKM5" s="132"/>
      <c r="DKN5" s="133"/>
      <c r="DKO5" s="134"/>
      <c r="DKP5" s="135"/>
      <c r="DKQ5" s="136"/>
      <c r="DKU5" s="137"/>
      <c r="DKV5" s="138"/>
      <c r="DKW5" s="138"/>
      <c r="DLF5" s="138"/>
      <c r="DLG5" s="138"/>
      <c r="DLI5" s="139"/>
      <c r="DLK5" s="140"/>
      <c r="DLL5" s="64"/>
      <c r="DLM5" s="64"/>
      <c r="DLN5" s="64"/>
      <c r="DLO5" s="141"/>
      <c r="DLP5" s="141"/>
      <c r="DLQ5" s="142"/>
      <c r="DLR5" s="142"/>
      <c r="DLS5" s="142"/>
      <c r="DLT5" s="143"/>
      <c r="DLV5" s="144"/>
      <c r="DLW5" s="131"/>
      <c r="DMB5" s="132"/>
      <c r="DMC5" s="133"/>
      <c r="DMD5" s="134"/>
      <c r="DME5" s="135"/>
      <c r="DMF5" s="136"/>
      <c r="DMJ5" s="137"/>
      <c r="DMK5" s="138"/>
      <c r="DML5" s="138"/>
      <c r="DMU5" s="138"/>
      <c r="DMV5" s="138"/>
      <c r="DMX5" s="139"/>
      <c r="DMZ5" s="140"/>
      <c r="DNA5" s="64"/>
      <c r="DNB5" s="64"/>
      <c r="DNC5" s="64"/>
      <c r="DND5" s="141"/>
      <c r="DNE5" s="141"/>
      <c r="DNF5" s="142"/>
      <c r="DNG5" s="142"/>
      <c r="DNH5" s="142"/>
      <c r="DNI5" s="143"/>
      <c r="DNK5" s="144"/>
      <c r="DNL5" s="131"/>
      <c r="DNQ5" s="132"/>
      <c r="DNR5" s="133"/>
      <c r="DNS5" s="134"/>
      <c r="DNT5" s="135"/>
      <c r="DNU5" s="136"/>
      <c r="DNY5" s="137"/>
      <c r="DNZ5" s="138"/>
      <c r="DOA5" s="138"/>
      <c r="DOJ5" s="138"/>
      <c r="DOK5" s="138"/>
      <c r="DOM5" s="139"/>
      <c r="DOO5" s="140"/>
      <c r="DOP5" s="64"/>
      <c r="DOQ5" s="64"/>
      <c r="DOR5" s="64"/>
      <c r="DOS5" s="141"/>
      <c r="DOT5" s="141"/>
      <c r="DOU5" s="142"/>
      <c r="DOV5" s="142"/>
      <c r="DOW5" s="142"/>
      <c r="DOX5" s="143"/>
      <c r="DOZ5" s="144"/>
      <c r="DPA5" s="131"/>
      <c r="DPF5" s="132"/>
      <c r="DPG5" s="133"/>
      <c r="DPH5" s="134"/>
      <c r="DPI5" s="135"/>
      <c r="DPJ5" s="136"/>
      <c r="DPN5" s="137"/>
      <c r="DPO5" s="138"/>
      <c r="DPP5" s="138"/>
      <c r="DPY5" s="138"/>
      <c r="DPZ5" s="138"/>
      <c r="DQB5" s="139"/>
      <c r="DQD5" s="140"/>
      <c r="DQE5" s="64"/>
      <c r="DQF5" s="64"/>
      <c r="DQG5" s="64"/>
      <c r="DQH5" s="141"/>
      <c r="DQI5" s="141"/>
      <c r="DQJ5" s="142"/>
      <c r="DQK5" s="142"/>
      <c r="DQL5" s="142"/>
      <c r="DQM5" s="143"/>
      <c r="DQO5" s="144"/>
      <c r="DQP5" s="131"/>
      <c r="DQU5" s="132"/>
      <c r="DQV5" s="133"/>
      <c r="DQW5" s="134"/>
      <c r="DQX5" s="135"/>
      <c r="DQY5" s="136"/>
      <c r="DRC5" s="137"/>
      <c r="DRD5" s="138"/>
      <c r="DRE5" s="138"/>
      <c r="DRN5" s="138"/>
      <c r="DRO5" s="138"/>
      <c r="DRQ5" s="139"/>
      <c r="DRS5" s="140"/>
      <c r="DRT5" s="64"/>
      <c r="DRU5" s="64"/>
      <c r="DRV5" s="64"/>
      <c r="DRW5" s="141"/>
      <c r="DRX5" s="141"/>
      <c r="DRY5" s="142"/>
      <c r="DRZ5" s="142"/>
      <c r="DSA5" s="142"/>
      <c r="DSB5" s="143"/>
      <c r="DSD5" s="144"/>
      <c r="DSE5" s="131"/>
      <c r="DSJ5" s="132"/>
      <c r="DSK5" s="133"/>
      <c r="DSL5" s="134"/>
      <c r="DSM5" s="135"/>
      <c r="DSN5" s="136"/>
      <c r="DSR5" s="137"/>
      <c r="DSS5" s="138"/>
      <c r="DST5" s="138"/>
      <c r="DTC5" s="138"/>
      <c r="DTD5" s="138"/>
      <c r="DTF5" s="139"/>
      <c r="DTH5" s="140"/>
      <c r="DTI5" s="64"/>
      <c r="DTJ5" s="64"/>
      <c r="DTK5" s="64"/>
      <c r="DTL5" s="141"/>
      <c r="DTM5" s="141"/>
      <c r="DTN5" s="142"/>
      <c r="DTO5" s="142"/>
      <c r="DTP5" s="142"/>
      <c r="DTQ5" s="143"/>
      <c r="DTS5" s="144"/>
      <c r="DTT5" s="131"/>
      <c r="DTY5" s="132"/>
      <c r="DTZ5" s="133"/>
      <c r="DUA5" s="134"/>
      <c r="DUB5" s="135"/>
      <c r="DUC5" s="136"/>
      <c r="DUG5" s="137"/>
      <c r="DUH5" s="138"/>
      <c r="DUI5" s="138"/>
      <c r="DUR5" s="138"/>
      <c r="DUS5" s="138"/>
      <c r="DUU5" s="139"/>
      <c r="DUW5" s="140"/>
      <c r="DUX5" s="64"/>
      <c r="DUY5" s="64"/>
      <c r="DUZ5" s="64"/>
      <c r="DVA5" s="141"/>
      <c r="DVB5" s="141"/>
      <c r="DVC5" s="142"/>
      <c r="DVD5" s="142"/>
      <c r="DVE5" s="142"/>
      <c r="DVF5" s="143"/>
      <c r="DVH5" s="144"/>
      <c r="DVI5" s="131"/>
      <c r="DVN5" s="132"/>
      <c r="DVO5" s="133"/>
      <c r="DVP5" s="134"/>
      <c r="DVQ5" s="135"/>
      <c r="DVR5" s="136"/>
      <c r="DVV5" s="137"/>
      <c r="DVW5" s="138"/>
      <c r="DVX5" s="138"/>
      <c r="DWG5" s="138"/>
      <c r="DWH5" s="138"/>
      <c r="DWJ5" s="139"/>
      <c r="DWL5" s="140"/>
      <c r="DWM5" s="64"/>
      <c r="DWN5" s="64"/>
      <c r="DWO5" s="64"/>
      <c r="DWP5" s="141"/>
      <c r="DWQ5" s="141"/>
      <c r="DWR5" s="142"/>
      <c r="DWS5" s="142"/>
      <c r="DWT5" s="142"/>
      <c r="DWU5" s="143"/>
      <c r="DWW5" s="144"/>
      <c r="DWX5" s="131"/>
      <c r="DXC5" s="132"/>
      <c r="DXD5" s="133"/>
      <c r="DXE5" s="134"/>
      <c r="DXF5" s="135"/>
      <c r="DXG5" s="136"/>
      <c r="DXK5" s="137"/>
      <c r="DXL5" s="138"/>
      <c r="DXM5" s="138"/>
      <c r="DXV5" s="138"/>
      <c r="DXW5" s="138"/>
      <c r="DXY5" s="139"/>
      <c r="DYA5" s="140"/>
      <c r="DYB5" s="64"/>
      <c r="DYC5" s="64"/>
      <c r="DYD5" s="64"/>
      <c r="DYE5" s="141"/>
      <c r="DYF5" s="141"/>
      <c r="DYG5" s="142"/>
      <c r="DYH5" s="142"/>
      <c r="DYI5" s="142"/>
      <c r="DYJ5" s="143"/>
      <c r="DYL5" s="144"/>
      <c r="DYM5" s="131"/>
      <c r="DYR5" s="132"/>
      <c r="DYS5" s="133"/>
      <c r="DYT5" s="134"/>
      <c r="DYU5" s="135"/>
      <c r="DYV5" s="136"/>
      <c r="DYZ5" s="137"/>
      <c r="DZA5" s="138"/>
      <c r="DZB5" s="138"/>
      <c r="DZK5" s="138"/>
      <c r="DZL5" s="138"/>
      <c r="DZN5" s="139"/>
      <c r="DZP5" s="140"/>
      <c r="DZQ5" s="64"/>
      <c r="DZR5" s="64"/>
      <c r="DZS5" s="64"/>
      <c r="DZT5" s="141"/>
      <c r="DZU5" s="141"/>
      <c r="DZV5" s="142"/>
      <c r="DZW5" s="142"/>
      <c r="DZX5" s="142"/>
      <c r="DZY5" s="143"/>
      <c r="EAA5" s="144"/>
      <c r="EAB5" s="131"/>
      <c r="EAG5" s="132"/>
      <c r="EAH5" s="133"/>
      <c r="EAI5" s="134"/>
      <c r="EAJ5" s="135"/>
      <c r="EAK5" s="136"/>
      <c r="EAO5" s="137"/>
      <c r="EAP5" s="138"/>
      <c r="EAQ5" s="138"/>
      <c r="EAZ5" s="138"/>
      <c r="EBA5" s="138"/>
      <c r="EBC5" s="139"/>
      <c r="EBE5" s="140"/>
      <c r="EBF5" s="64"/>
      <c r="EBG5" s="64"/>
      <c r="EBH5" s="64"/>
      <c r="EBI5" s="141"/>
      <c r="EBJ5" s="141"/>
      <c r="EBK5" s="142"/>
      <c r="EBL5" s="142"/>
      <c r="EBM5" s="142"/>
      <c r="EBN5" s="143"/>
      <c r="EBP5" s="144"/>
      <c r="EBQ5" s="131"/>
      <c r="EBV5" s="132"/>
      <c r="EBW5" s="133"/>
      <c r="EBX5" s="134"/>
      <c r="EBY5" s="135"/>
      <c r="EBZ5" s="136"/>
      <c r="ECD5" s="137"/>
      <c r="ECE5" s="138"/>
      <c r="ECF5" s="138"/>
      <c r="ECO5" s="138"/>
      <c r="ECP5" s="138"/>
      <c r="ECR5" s="139"/>
      <c r="ECT5" s="140"/>
      <c r="ECU5" s="64"/>
      <c r="ECV5" s="64"/>
      <c r="ECW5" s="64"/>
      <c r="ECX5" s="141"/>
      <c r="ECY5" s="141"/>
      <c r="ECZ5" s="142"/>
      <c r="EDA5" s="142"/>
      <c r="EDB5" s="142"/>
      <c r="EDC5" s="143"/>
      <c r="EDE5" s="144"/>
      <c r="EDF5" s="131"/>
      <c r="EDK5" s="132"/>
      <c r="EDL5" s="133"/>
      <c r="EDM5" s="134"/>
      <c r="EDN5" s="135"/>
      <c r="EDO5" s="136"/>
      <c r="EDS5" s="137"/>
      <c r="EDT5" s="138"/>
      <c r="EDU5" s="138"/>
      <c r="EED5" s="138"/>
      <c r="EEE5" s="138"/>
      <c r="EEG5" s="139"/>
      <c r="EEI5" s="140"/>
      <c r="EEJ5" s="64"/>
      <c r="EEK5" s="64"/>
      <c r="EEL5" s="64"/>
      <c r="EEM5" s="141"/>
      <c r="EEN5" s="141"/>
      <c r="EEO5" s="142"/>
      <c r="EEP5" s="142"/>
      <c r="EEQ5" s="142"/>
      <c r="EER5" s="143"/>
      <c r="EET5" s="144"/>
      <c r="EEU5" s="131"/>
      <c r="EEZ5" s="132"/>
      <c r="EFA5" s="133"/>
      <c r="EFB5" s="134"/>
      <c r="EFC5" s="135"/>
      <c r="EFD5" s="136"/>
      <c r="EFH5" s="137"/>
      <c r="EFI5" s="138"/>
      <c r="EFJ5" s="138"/>
      <c r="EFS5" s="138"/>
      <c r="EFT5" s="138"/>
      <c r="EFV5" s="139"/>
      <c r="EFX5" s="140"/>
      <c r="EFY5" s="64"/>
      <c r="EFZ5" s="64"/>
      <c r="EGA5" s="64"/>
      <c r="EGB5" s="141"/>
      <c r="EGC5" s="141"/>
      <c r="EGD5" s="142"/>
      <c r="EGE5" s="142"/>
      <c r="EGF5" s="142"/>
      <c r="EGG5" s="143"/>
      <c r="EGI5" s="144"/>
      <c r="EGJ5" s="131"/>
      <c r="EGO5" s="132"/>
      <c r="EGP5" s="133"/>
      <c r="EGQ5" s="134"/>
      <c r="EGR5" s="135"/>
      <c r="EGS5" s="136"/>
      <c r="EGW5" s="137"/>
      <c r="EGX5" s="138"/>
      <c r="EGY5" s="138"/>
      <c r="EHH5" s="138"/>
      <c r="EHI5" s="138"/>
      <c r="EHK5" s="139"/>
      <c r="EHM5" s="140"/>
      <c r="EHN5" s="64"/>
      <c r="EHO5" s="64"/>
      <c r="EHP5" s="64"/>
      <c r="EHQ5" s="141"/>
      <c r="EHR5" s="141"/>
      <c r="EHS5" s="142"/>
      <c r="EHT5" s="142"/>
      <c r="EHU5" s="142"/>
      <c r="EHV5" s="143"/>
      <c r="EHX5" s="144"/>
      <c r="EHY5" s="131"/>
      <c r="EID5" s="132"/>
      <c r="EIE5" s="133"/>
      <c r="EIF5" s="134"/>
      <c r="EIG5" s="135"/>
      <c r="EIH5" s="136"/>
      <c r="EIL5" s="137"/>
      <c r="EIM5" s="138"/>
      <c r="EIN5" s="138"/>
      <c r="EIW5" s="138"/>
      <c r="EIX5" s="138"/>
      <c r="EIZ5" s="139"/>
      <c r="EJB5" s="140"/>
      <c r="EJC5" s="64"/>
      <c r="EJD5" s="64"/>
      <c r="EJE5" s="64"/>
      <c r="EJF5" s="141"/>
      <c r="EJG5" s="141"/>
      <c r="EJH5" s="142"/>
      <c r="EJI5" s="142"/>
      <c r="EJJ5" s="142"/>
      <c r="EJK5" s="143"/>
      <c r="EJM5" s="144"/>
      <c r="EJN5" s="131"/>
      <c r="EJS5" s="132"/>
      <c r="EJT5" s="133"/>
      <c r="EJU5" s="134"/>
      <c r="EJV5" s="135"/>
      <c r="EJW5" s="136"/>
      <c r="EKA5" s="137"/>
      <c r="EKB5" s="138"/>
      <c r="EKC5" s="138"/>
      <c r="EKL5" s="138"/>
      <c r="EKM5" s="138"/>
      <c r="EKO5" s="139"/>
      <c r="EKQ5" s="140"/>
      <c r="EKR5" s="64"/>
      <c r="EKS5" s="64"/>
      <c r="EKT5" s="64"/>
      <c r="EKU5" s="141"/>
      <c r="EKV5" s="141"/>
      <c r="EKW5" s="142"/>
      <c r="EKX5" s="142"/>
      <c r="EKY5" s="142"/>
      <c r="EKZ5" s="143"/>
      <c r="ELB5" s="144"/>
      <c r="ELC5" s="131"/>
      <c r="ELH5" s="132"/>
      <c r="ELI5" s="133"/>
      <c r="ELJ5" s="134"/>
      <c r="ELK5" s="135"/>
      <c r="ELL5" s="136"/>
      <c r="ELP5" s="137"/>
      <c r="ELQ5" s="138"/>
      <c r="ELR5" s="138"/>
      <c r="EMA5" s="138"/>
      <c r="EMB5" s="138"/>
      <c r="EMD5" s="139"/>
      <c r="EMF5" s="140"/>
      <c r="EMG5" s="64"/>
      <c r="EMH5" s="64"/>
      <c r="EMI5" s="64"/>
      <c r="EMJ5" s="141"/>
      <c r="EMK5" s="141"/>
      <c r="EML5" s="142"/>
      <c r="EMM5" s="142"/>
      <c r="EMN5" s="142"/>
      <c r="EMO5" s="143"/>
      <c r="EMQ5" s="144"/>
      <c r="EMR5" s="131"/>
      <c r="EMW5" s="132"/>
      <c r="EMX5" s="133"/>
      <c r="EMY5" s="134"/>
      <c r="EMZ5" s="135"/>
      <c r="ENA5" s="136"/>
      <c r="ENE5" s="137"/>
      <c r="ENF5" s="138"/>
      <c r="ENG5" s="138"/>
      <c r="ENP5" s="138"/>
      <c r="ENQ5" s="138"/>
      <c r="ENS5" s="139"/>
      <c r="ENU5" s="140"/>
      <c r="ENV5" s="64"/>
      <c r="ENW5" s="64"/>
      <c r="ENX5" s="64"/>
      <c r="ENY5" s="141"/>
      <c r="ENZ5" s="141"/>
      <c r="EOA5" s="142"/>
      <c r="EOB5" s="142"/>
      <c r="EOC5" s="142"/>
      <c r="EOD5" s="143"/>
      <c r="EOF5" s="144"/>
      <c r="EOG5" s="131"/>
      <c r="EOL5" s="132"/>
      <c r="EOM5" s="133"/>
      <c r="EON5" s="134"/>
      <c r="EOO5" s="135"/>
      <c r="EOP5" s="136"/>
      <c r="EOT5" s="137"/>
      <c r="EOU5" s="138"/>
      <c r="EOV5" s="138"/>
      <c r="EPE5" s="138"/>
      <c r="EPF5" s="138"/>
      <c r="EPH5" s="139"/>
      <c r="EPJ5" s="140"/>
      <c r="EPK5" s="64"/>
      <c r="EPL5" s="64"/>
      <c r="EPM5" s="64"/>
      <c r="EPN5" s="141"/>
      <c r="EPO5" s="141"/>
      <c r="EPP5" s="142"/>
      <c r="EPQ5" s="142"/>
      <c r="EPR5" s="142"/>
      <c r="EPS5" s="143"/>
      <c r="EPU5" s="144"/>
      <c r="EPV5" s="131"/>
      <c r="EQA5" s="132"/>
      <c r="EQB5" s="133"/>
      <c r="EQC5" s="134"/>
      <c r="EQD5" s="135"/>
      <c r="EQE5" s="136"/>
      <c r="EQI5" s="137"/>
      <c r="EQJ5" s="138"/>
      <c r="EQK5" s="138"/>
      <c r="EQT5" s="138"/>
      <c r="EQU5" s="138"/>
      <c r="EQW5" s="139"/>
      <c r="EQY5" s="140"/>
      <c r="EQZ5" s="64"/>
      <c r="ERA5" s="64"/>
      <c r="ERB5" s="64"/>
      <c r="ERC5" s="141"/>
      <c r="ERD5" s="141"/>
      <c r="ERE5" s="142"/>
      <c r="ERF5" s="142"/>
      <c r="ERG5" s="142"/>
      <c r="ERH5" s="143"/>
      <c r="ERJ5" s="144"/>
      <c r="ERK5" s="131"/>
      <c r="ERP5" s="132"/>
      <c r="ERQ5" s="133"/>
      <c r="ERR5" s="134"/>
      <c r="ERS5" s="135"/>
      <c r="ERT5" s="136"/>
      <c r="ERX5" s="137"/>
      <c r="ERY5" s="138"/>
      <c r="ERZ5" s="138"/>
      <c r="ESI5" s="138"/>
      <c r="ESJ5" s="138"/>
      <c r="ESL5" s="139"/>
      <c r="ESN5" s="140"/>
      <c r="ESO5" s="64"/>
      <c r="ESP5" s="64"/>
      <c r="ESQ5" s="64"/>
      <c r="ESR5" s="141"/>
      <c r="ESS5" s="141"/>
      <c r="EST5" s="142"/>
      <c r="ESU5" s="142"/>
      <c r="ESV5" s="142"/>
      <c r="ESW5" s="143"/>
      <c r="ESY5" s="144"/>
      <c r="ESZ5" s="131"/>
      <c r="ETE5" s="132"/>
      <c r="ETF5" s="133"/>
      <c r="ETG5" s="134"/>
      <c r="ETH5" s="135"/>
      <c r="ETI5" s="136"/>
      <c r="ETM5" s="137"/>
      <c r="ETN5" s="138"/>
      <c r="ETO5" s="138"/>
      <c r="ETX5" s="138"/>
      <c r="ETY5" s="138"/>
      <c r="EUA5" s="139"/>
      <c r="EUC5" s="140"/>
      <c r="EUD5" s="64"/>
      <c r="EUE5" s="64"/>
      <c r="EUF5" s="64"/>
      <c r="EUG5" s="141"/>
      <c r="EUH5" s="141"/>
      <c r="EUI5" s="142"/>
      <c r="EUJ5" s="142"/>
      <c r="EUK5" s="142"/>
      <c r="EUL5" s="143"/>
      <c r="EUN5" s="144"/>
      <c r="EUO5" s="131"/>
      <c r="EUT5" s="132"/>
      <c r="EUU5" s="133"/>
      <c r="EUV5" s="134"/>
      <c r="EUW5" s="135"/>
      <c r="EUX5" s="136"/>
      <c r="EVB5" s="137"/>
      <c r="EVC5" s="138"/>
      <c r="EVD5" s="138"/>
      <c r="EVM5" s="138"/>
      <c r="EVN5" s="138"/>
      <c r="EVP5" s="139"/>
      <c r="EVR5" s="140"/>
      <c r="EVS5" s="64"/>
      <c r="EVT5" s="64"/>
      <c r="EVU5" s="64"/>
      <c r="EVV5" s="141"/>
      <c r="EVW5" s="141"/>
      <c r="EVX5" s="142"/>
      <c r="EVY5" s="142"/>
      <c r="EVZ5" s="142"/>
      <c r="EWA5" s="143"/>
      <c r="EWC5" s="144"/>
      <c r="EWD5" s="131"/>
      <c r="EWI5" s="132"/>
      <c r="EWJ5" s="133"/>
      <c r="EWK5" s="134"/>
      <c r="EWL5" s="135"/>
      <c r="EWM5" s="136"/>
      <c r="EWQ5" s="137"/>
      <c r="EWR5" s="138"/>
      <c r="EWS5" s="138"/>
      <c r="EXB5" s="138"/>
      <c r="EXC5" s="138"/>
      <c r="EXE5" s="139"/>
      <c r="EXG5" s="140"/>
      <c r="EXH5" s="64"/>
      <c r="EXI5" s="64"/>
      <c r="EXJ5" s="64"/>
      <c r="EXK5" s="141"/>
      <c r="EXL5" s="141"/>
      <c r="EXM5" s="142"/>
      <c r="EXN5" s="142"/>
      <c r="EXO5" s="142"/>
      <c r="EXP5" s="143"/>
      <c r="EXR5" s="144"/>
      <c r="EXS5" s="131"/>
      <c r="EXX5" s="132"/>
      <c r="EXY5" s="133"/>
      <c r="EXZ5" s="134"/>
      <c r="EYA5" s="135"/>
      <c r="EYB5" s="136"/>
      <c r="EYF5" s="137"/>
      <c r="EYG5" s="138"/>
      <c r="EYH5" s="138"/>
      <c r="EYQ5" s="138"/>
      <c r="EYR5" s="138"/>
      <c r="EYT5" s="139"/>
      <c r="EYV5" s="140"/>
      <c r="EYW5" s="64"/>
      <c r="EYX5" s="64"/>
      <c r="EYY5" s="64"/>
      <c r="EYZ5" s="141"/>
      <c r="EZA5" s="141"/>
      <c r="EZB5" s="142"/>
      <c r="EZC5" s="142"/>
      <c r="EZD5" s="142"/>
      <c r="EZE5" s="143"/>
      <c r="EZG5" s="144"/>
      <c r="EZH5" s="131"/>
      <c r="EZM5" s="132"/>
      <c r="EZN5" s="133"/>
      <c r="EZO5" s="134"/>
      <c r="EZP5" s="135"/>
      <c r="EZQ5" s="136"/>
      <c r="EZU5" s="137"/>
      <c r="EZV5" s="138"/>
      <c r="EZW5" s="138"/>
      <c r="FAF5" s="138"/>
      <c r="FAG5" s="138"/>
      <c r="FAI5" s="139"/>
      <c r="FAK5" s="140"/>
      <c r="FAL5" s="64"/>
      <c r="FAM5" s="64"/>
      <c r="FAN5" s="64"/>
      <c r="FAO5" s="141"/>
      <c r="FAP5" s="141"/>
      <c r="FAQ5" s="142"/>
      <c r="FAR5" s="142"/>
      <c r="FAS5" s="142"/>
      <c r="FAT5" s="143"/>
      <c r="FAV5" s="144"/>
      <c r="FAW5" s="131"/>
      <c r="FBB5" s="132"/>
      <c r="FBC5" s="133"/>
      <c r="FBD5" s="134"/>
      <c r="FBE5" s="135"/>
      <c r="FBF5" s="136"/>
      <c r="FBJ5" s="137"/>
      <c r="FBK5" s="138"/>
      <c r="FBL5" s="138"/>
      <c r="FBU5" s="138"/>
      <c r="FBV5" s="138"/>
      <c r="FBX5" s="139"/>
      <c r="FBZ5" s="140"/>
      <c r="FCA5" s="64"/>
      <c r="FCB5" s="64"/>
      <c r="FCC5" s="64"/>
      <c r="FCD5" s="141"/>
      <c r="FCE5" s="141"/>
      <c r="FCF5" s="142"/>
      <c r="FCG5" s="142"/>
      <c r="FCH5" s="142"/>
      <c r="FCI5" s="143"/>
      <c r="FCK5" s="144"/>
      <c r="FCL5" s="131"/>
      <c r="FCQ5" s="132"/>
      <c r="FCR5" s="133"/>
      <c r="FCS5" s="134"/>
      <c r="FCT5" s="135"/>
      <c r="FCU5" s="136"/>
      <c r="FCY5" s="137"/>
      <c r="FCZ5" s="138"/>
      <c r="FDA5" s="138"/>
      <c r="FDJ5" s="138"/>
      <c r="FDK5" s="138"/>
      <c r="FDM5" s="139"/>
      <c r="FDO5" s="140"/>
      <c r="FDP5" s="64"/>
      <c r="FDQ5" s="64"/>
      <c r="FDR5" s="64"/>
      <c r="FDS5" s="141"/>
      <c r="FDT5" s="141"/>
      <c r="FDU5" s="142"/>
      <c r="FDV5" s="142"/>
      <c r="FDW5" s="142"/>
      <c r="FDX5" s="143"/>
      <c r="FDZ5" s="144"/>
      <c r="FEA5" s="131"/>
      <c r="FEF5" s="132"/>
      <c r="FEG5" s="133"/>
      <c r="FEH5" s="134"/>
      <c r="FEI5" s="135"/>
      <c r="FEJ5" s="136"/>
      <c r="FEN5" s="137"/>
      <c r="FEO5" s="138"/>
      <c r="FEP5" s="138"/>
      <c r="FEY5" s="138"/>
      <c r="FEZ5" s="138"/>
      <c r="FFB5" s="139"/>
      <c r="FFD5" s="140"/>
      <c r="FFE5" s="64"/>
      <c r="FFF5" s="64"/>
      <c r="FFG5" s="64"/>
      <c r="FFH5" s="141"/>
      <c r="FFI5" s="141"/>
      <c r="FFJ5" s="142"/>
      <c r="FFK5" s="142"/>
      <c r="FFL5" s="142"/>
      <c r="FFM5" s="143"/>
      <c r="FFO5" s="144"/>
      <c r="FFP5" s="131"/>
      <c r="FFU5" s="132"/>
      <c r="FFV5" s="133"/>
      <c r="FFW5" s="134"/>
      <c r="FFX5" s="135"/>
      <c r="FFY5" s="136"/>
      <c r="FGC5" s="137"/>
      <c r="FGD5" s="138"/>
      <c r="FGE5" s="138"/>
      <c r="FGN5" s="138"/>
      <c r="FGO5" s="138"/>
      <c r="FGQ5" s="139"/>
      <c r="FGS5" s="140"/>
      <c r="FGT5" s="64"/>
      <c r="FGU5" s="64"/>
      <c r="FGV5" s="64"/>
      <c r="FGW5" s="141"/>
      <c r="FGX5" s="141"/>
      <c r="FGY5" s="142"/>
      <c r="FGZ5" s="142"/>
      <c r="FHA5" s="142"/>
      <c r="FHB5" s="143"/>
      <c r="FHD5" s="144"/>
      <c r="FHE5" s="131"/>
      <c r="FHJ5" s="132"/>
      <c r="FHK5" s="133"/>
      <c r="FHL5" s="134"/>
      <c r="FHM5" s="135"/>
      <c r="FHN5" s="136"/>
      <c r="FHR5" s="137"/>
      <c r="FHS5" s="138"/>
      <c r="FHT5" s="138"/>
      <c r="FIC5" s="138"/>
      <c r="FID5" s="138"/>
      <c r="FIF5" s="139"/>
      <c r="FIH5" s="140"/>
      <c r="FII5" s="64"/>
      <c r="FIJ5" s="64"/>
      <c r="FIK5" s="64"/>
      <c r="FIL5" s="141"/>
      <c r="FIM5" s="141"/>
      <c r="FIN5" s="142"/>
      <c r="FIO5" s="142"/>
      <c r="FIP5" s="142"/>
      <c r="FIQ5" s="143"/>
      <c r="FIS5" s="144"/>
      <c r="FIT5" s="131"/>
      <c r="FIY5" s="132"/>
      <c r="FIZ5" s="133"/>
      <c r="FJA5" s="134"/>
      <c r="FJB5" s="135"/>
      <c r="FJC5" s="136"/>
      <c r="FJG5" s="137"/>
      <c r="FJH5" s="138"/>
      <c r="FJI5" s="138"/>
      <c r="FJR5" s="138"/>
      <c r="FJS5" s="138"/>
      <c r="FJU5" s="139"/>
      <c r="FJW5" s="140"/>
      <c r="FJX5" s="64"/>
      <c r="FJY5" s="64"/>
      <c r="FJZ5" s="64"/>
      <c r="FKA5" s="141"/>
      <c r="FKB5" s="141"/>
      <c r="FKC5" s="142"/>
      <c r="FKD5" s="142"/>
      <c r="FKE5" s="142"/>
      <c r="FKF5" s="143"/>
      <c r="FKH5" s="144"/>
      <c r="FKI5" s="131"/>
      <c r="FKN5" s="132"/>
      <c r="FKO5" s="133"/>
      <c r="FKP5" s="134"/>
      <c r="FKQ5" s="135"/>
      <c r="FKR5" s="136"/>
      <c r="FKV5" s="137"/>
      <c r="FKW5" s="138"/>
      <c r="FKX5" s="138"/>
      <c r="FLG5" s="138"/>
      <c r="FLH5" s="138"/>
      <c r="FLJ5" s="139"/>
      <c r="FLL5" s="140"/>
      <c r="FLM5" s="64"/>
      <c r="FLN5" s="64"/>
      <c r="FLO5" s="64"/>
      <c r="FLP5" s="141"/>
      <c r="FLQ5" s="141"/>
      <c r="FLR5" s="142"/>
      <c r="FLS5" s="142"/>
      <c r="FLT5" s="142"/>
      <c r="FLU5" s="143"/>
      <c r="FLW5" s="144"/>
      <c r="FLX5" s="131"/>
      <c r="FMC5" s="132"/>
      <c r="FMD5" s="133"/>
      <c r="FME5" s="134"/>
      <c r="FMF5" s="135"/>
      <c r="FMG5" s="136"/>
      <c r="FMK5" s="137"/>
      <c r="FML5" s="138"/>
      <c r="FMM5" s="138"/>
      <c r="FMV5" s="138"/>
      <c r="FMW5" s="138"/>
      <c r="FMY5" s="139"/>
      <c r="FNA5" s="140"/>
      <c r="FNB5" s="64"/>
      <c r="FNC5" s="64"/>
      <c r="FND5" s="64"/>
      <c r="FNE5" s="141"/>
      <c r="FNF5" s="141"/>
      <c r="FNG5" s="142"/>
      <c r="FNH5" s="142"/>
      <c r="FNI5" s="142"/>
      <c r="FNJ5" s="143"/>
      <c r="FNL5" s="144"/>
      <c r="FNM5" s="131"/>
      <c r="FNR5" s="132"/>
      <c r="FNS5" s="133"/>
      <c r="FNT5" s="134"/>
      <c r="FNU5" s="135"/>
      <c r="FNV5" s="136"/>
      <c r="FNZ5" s="137"/>
      <c r="FOA5" s="138"/>
      <c r="FOB5" s="138"/>
      <c r="FOK5" s="138"/>
      <c r="FOL5" s="138"/>
      <c r="FON5" s="139"/>
      <c r="FOP5" s="140"/>
      <c r="FOQ5" s="64"/>
      <c r="FOR5" s="64"/>
      <c r="FOS5" s="64"/>
      <c r="FOT5" s="141"/>
      <c r="FOU5" s="141"/>
      <c r="FOV5" s="142"/>
      <c r="FOW5" s="142"/>
      <c r="FOX5" s="142"/>
      <c r="FOY5" s="143"/>
      <c r="FPA5" s="144"/>
      <c r="FPB5" s="131"/>
      <c r="FPG5" s="132"/>
      <c r="FPH5" s="133"/>
      <c r="FPI5" s="134"/>
      <c r="FPJ5" s="135"/>
      <c r="FPK5" s="136"/>
      <c r="FPO5" s="137"/>
      <c r="FPP5" s="138"/>
      <c r="FPQ5" s="138"/>
      <c r="FPZ5" s="138"/>
      <c r="FQA5" s="138"/>
      <c r="FQC5" s="139"/>
      <c r="FQE5" s="140"/>
      <c r="FQF5" s="64"/>
      <c r="FQG5" s="64"/>
      <c r="FQH5" s="64"/>
      <c r="FQI5" s="141"/>
      <c r="FQJ5" s="141"/>
      <c r="FQK5" s="142"/>
      <c r="FQL5" s="142"/>
      <c r="FQM5" s="142"/>
      <c r="FQN5" s="143"/>
      <c r="FQP5" s="144"/>
      <c r="FQQ5" s="131"/>
      <c r="FQV5" s="132"/>
      <c r="FQW5" s="133"/>
      <c r="FQX5" s="134"/>
      <c r="FQY5" s="135"/>
      <c r="FQZ5" s="136"/>
      <c r="FRD5" s="137"/>
      <c r="FRE5" s="138"/>
      <c r="FRF5" s="138"/>
      <c r="FRO5" s="138"/>
      <c r="FRP5" s="138"/>
      <c r="FRR5" s="139"/>
      <c r="FRT5" s="140"/>
      <c r="FRU5" s="64"/>
      <c r="FRV5" s="64"/>
      <c r="FRW5" s="64"/>
      <c r="FRX5" s="141"/>
      <c r="FRY5" s="141"/>
      <c r="FRZ5" s="142"/>
      <c r="FSA5" s="142"/>
      <c r="FSB5" s="142"/>
      <c r="FSC5" s="143"/>
      <c r="FSE5" s="144"/>
      <c r="FSF5" s="131"/>
      <c r="FSK5" s="132"/>
      <c r="FSL5" s="133"/>
      <c r="FSM5" s="134"/>
      <c r="FSN5" s="135"/>
      <c r="FSO5" s="136"/>
      <c r="FSS5" s="137"/>
      <c r="FST5" s="138"/>
      <c r="FSU5" s="138"/>
      <c r="FTD5" s="138"/>
      <c r="FTE5" s="138"/>
      <c r="FTG5" s="139"/>
      <c r="FTI5" s="140"/>
      <c r="FTJ5" s="64"/>
      <c r="FTK5" s="64"/>
      <c r="FTL5" s="64"/>
      <c r="FTM5" s="141"/>
      <c r="FTN5" s="141"/>
      <c r="FTO5" s="142"/>
      <c r="FTP5" s="142"/>
      <c r="FTQ5" s="142"/>
      <c r="FTR5" s="143"/>
      <c r="FTT5" s="144"/>
      <c r="FTU5" s="131"/>
      <c r="FTZ5" s="132"/>
      <c r="FUA5" s="133"/>
      <c r="FUB5" s="134"/>
      <c r="FUC5" s="135"/>
      <c r="FUD5" s="136"/>
      <c r="FUH5" s="137"/>
      <c r="FUI5" s="138"/>
      <c r="FUJ5" s="138"/>
      <c r="FUS5" s="138"/>
      <c r="FUT5" s="138"/>
      <c r="FUV5" s="139"/>
      <c r="FUX5" s="140"/>
      <c r="FUY5" s="64"/>
      <c r="FUZ5" s="64"/>
      <c r="FVA5" s="64"/>
      <c r="FVB5" s="141"/>
      <c r="FVC5" s="141"/>
      <c r="FVD5" s="142"/>
      <c r="FVE5" s="142"/>
      <c r="FVF5" s="142"/>
      <c r="FVG5" s="143"/>
      <c r="FVI5" s="144"/>
      <c r="FVJ5" s="131"/>
      <c r="FVO5" s="132"/>
      <c r="FVP5" s="133"/>
      <c r="FVQ5" s="134"/>
      <c r="FVR5" s="135"/>
      <c r="FVS5" s="136"/>
      <c r="FVW5" s="137"/>
      <c r="FVX5" s="138"/>
      <c r="FVY5" s="138"/>
      <c r="FWH5" s="138"/>
      <c r="FWI5" s="138"/>
      <c r="FWK5" s="139"/>
      <c r="FWM5" s="140"/>
      <c r="FWN5" s="64"/>
      <c r="FWO5" s="64"/>
      <c r="FWP5" s="64"/>
      <c r="FWQ5" s="141"/>
      <c r="FWR5" s="141"/>
      <c r="FWS5" s="142"/>
      <c r="FWT5" s="142"/>
      <c r="FWU5" s="142"/>
      <c r="FWV5" s="143"/>
      <c r="FWX5" s="144"/>
      <c r="FWY5" s="131"/>
      <c r="FXD5" s="132"/>
      <c r="FXE5" s="133"/>
      <c r="FXF5" s="134"/>
      <c r="FXG5" s="135"/>
      <c r="FXH5" s="136"/>
      <c r="FXL5" s="137"/>
      <c r="FXM5" s="138"/>
      <c r="FXN5" s="138"/>
      <c r="FXW5" s="138"/>
      <c r="FXX5" s="138"/>
      <c r="FXZ5" s="139"/>
      <c r="FYB5" s="140"/>
      <c r="FYC5" s="64"/>
      <c r="FYD5" s="64"/>
      <c r="FYE5" s="64"/>
      <c r="FYF5" s="141"/>
      <c r="FYG5" s="141"/>
      <c r="FYH5" s="142"/>
      <c r="FYI5" s="142"/>
      <c r="FYJ5" s="142"/>
      <c r="FYK5" s="143"/>
      <c r="FYM5" s="144"/>
      <c r="FYN5" s="131"/>
      <c r="FYS5" s="132"/>
      <c r="FYT5" s="133"/>
      <c r="FYU5" s="134"/>
      <c r="FYV5" s="135"/>
      <c r="FYW5" s="136"/>
      <c r="FZA5" s="137"/>
      <c r="FZB5" s="138"/>
      <c r="FZC5" s="138"/>
      <c r="FZL5" s="138"/>
      <c r="FZM5" s="138"/>
      <c r="FZO5" s="139"/>
      <c r="FZQ5" s="140"/>
      <c r="FZR5" s="64"/>
      <c r="FZS5" s="64"/>
      <c r="FZT5" s="64"/>
      <c r="FZU5" s="141"/>
      <c r="FZV5" s="141"/>
      <c r="FZW5" s="142"/>
      <c r="FZX5" s="142"/>
      <c r="FZY5" s="142"/>
      <c r="FZZ5" s="143"/>
      <c r="GAB5" s="144"/>
      <c r="GAC5" s="131"/>
      <c r="GAH5" s="132"/>
      <c r="GAI5" s="133"/>
      <c r="GAJ5" s="134"/>
      <c r="GAK5" s="135"/>
      <c r="GAL5" s="136"/>
      <c r="GAP5" s="137"/>
      <c r="GAQ5" s="138"/>
      <c r="GAR5" s="138"/>
      <c r="GBA5" s="138"/>
      <c r="GBB5" s="138"/>
      <c r="GBD5" s="139"/>
      <c r="GBF5" s="140"/>
      <c r="GBG5" s="64"/>
      <c r="GBH5" s="64"/>
      <c r="GBI5" s="64"/>
      <c r="GBJ5" s="141"/>
      <c r="GBK5" s="141"/>
      <c r="GBL5" s="142"/>
      <c r="GBM5" s="142"/>
      <c r="GBN5" s="142"/>
      <c r="GBO5" s="143"/>
      <c r="GBQ5" s="144"/>
      <c r="GBR5" s="131"/>
      <c r="GBW5" s="132"/>
      <c r="GBX5" s="133"/>
      <c r="GBY5" s="134"/>
      <c r="GBZ5" s="135"/>
      <c r="GCA5" s="136"/>
      <c r="GCE5" s="137"/>
      <c r="GCF5" s="138"/>
      <c r="GCG5" s="138"/>
      <c r="GCP5" s="138"/>
      <c r="GCQ5" s="138"/>
      <c r="GCS5" s="139"/>
      <c r="GCU5" s="140"/>
      <c r="GCV5" s="64"/>
      <c r="GCW5" s="64"/>
      <c r="GCX5" s="64"/>
      <c r="GCY5" s="141"/>
      <c r="GCZ5" s="141"/>
      <c r="GDA5" s="142"/>
      <c r="GDB5" s="142"/>
      <c r="GDC5" s="142"/>
      <c r="GDD5" s="143"/>
      <c r="GDF5" s="144"/>
      <c r="GDG5" s="131"/>
      <c r="GDL5" s="132"/>
      <c r="GDM5" s="133"/>
      <c r="GDN5" s="134"/>
      <c r="GDO5" s="135"/>
      <c r="GDP5" s="136"/>
      <c r="GDT5" s="137"/>
      <c r="GDU5" s="138"/>
      <c r="GDV5" s="138"/>
      <c r="GEE5" s="138"/>
      <c r="GEF5" s="138"/>
      <c r="GEH5" s="139"/>
      <c r="GEJ5" s="140"/>
      <c r="GEK5" s="64"/>
      <c r="GEL5" s="64"/>
      <c r="GEM5" s="64"/>
      <c r="GEN5" s="141"/>
      <c r="GEO5" s="141"/>
      <c r="GEP5" s="142"/>
      <c r="GEQ5" s="142"/>
      <c r="GER5" s="142"/>
      <c r="GES5" s="143"/>
      <c r="GEU5" s="144"/>
      <c r="GEV5" s="131"/>
      <c r="GFA5" s="132"/>
      <c r="GFB5" s="133"/>
      <c r="GFC5" s="134"/>
      <c r="GFD5" s="135"/>
      <c r="GFE5" s="136"/>
      <c r="GFI5" s="137"/>
      <c r="GFJ5" s="138"/>
      <c r="GFK5" s="138"/>
      <c r="GFT5" s="138"/>
      <c r="GFU5" s="138"/>
      <c r="GFW5" s="139"/>
      <c r="GFY5" s="140"/>
      <c r="GFZ5" s="64"/>
      <c r="GGA5" s="64"/>
      <c r="GGB5" s="64"/>
      <c r="GGC5" s="141"/>
      <c r="GGD5" s="141"/>
      <c r="GGE5" s="142"/>
      <c r="GGF5" s="142"/>
      <c r="GGG5" s="142"/>
      <c r="GGH5" s="143"/>
      <c r="GGJ5" s="144"/>
      <c r="GGK5" s="131"/>
      <c r="GGP5" s="132"/>
      <c r="GGQ5" s="133"/>
      <c r="GGR5" s="134"/>
      <c r="GGS5" s="135"/>
      <c r="GGT5" s="136"/>
      <c r="GGX5" s="137"/>
      <c r="GGY5" s="138"/>
      <c r="GGZ5" s="138"/>
      <c r="GHI5" s="138"/>
      <c r="GHJ5" s="138"/>
      <c r="GHL5" s="139"/>
      <c r="GHN5" s="140"/>
      <c r="GHO5" s="64"/>
      <c r="GHP5" s="64"/>
      <c r="GHQ5" s="64"/>
      <c r="GHR5" s="141"/>
      <c r="GHS5" s="141"/>
      <c r="GHT5" s="142"/>
      <c r="GHU5" s="142"/>
      <c r="GHV5" s="142"/>
      <c r="GHW5" s="143"/>
      <c r="GHY5" s="144"/>
      <c r="GHZ5" s="131"/>
      <c r="GIE5" s="132"/>
      <c r="GIF5" s="133"/>
      <c r="GIG5" s="134"/>
      <c r="GIH5" s="135"/>
      <c r="GII5" s="136"/>
      <c r="GIM5" s="137"/>
      <c r="GIN5" s="138"/>
      <c r="GIO5" s="138"/>
      <c r="GIX5" s="138"/>
      <c r="GIY5" s="138"/>
      <c r="GJA5" s="139"/>
      <c r="GJC5" s="140"/>
      <c r="GJD5" s="64"/>
      <c r="GJE5" s="64"/>
      <c r="GJF5" s="64"/>
      <c r="GJG5" s="141"/>
      <c r="GJH5" s="141"/>
      <c r="GJI5" s="142"/>
      <c r="GJJ5" s="142"/>
      <c r="GJK5" s="142"/>
      <c r="GJL5" s="143"/>
      <c r="GJN5" s="144"/>
      <c r="GJO5" s="131"/>
      <c r="GJT5" s="132"/>
      <c r="GJU5" s="133"/>
      <c r="GJV5" s="134"/>
      <c r="GJW5" s="135"/>
      <c r="GJX5" s="136"/>
      <c r="GKB5" s="137"/>
      <c r="GKC5" s="138"/>
      <c r="GKD5" s="138"/>
      <c r="GKM5" s="138"/>
      <c r="GKN5" s="138"/>
      <c r="GKP5" s="139"/>
      <c r="GKR5" s="140"/>
      <c r="GKS5" s="64"/>
      <c r="GKT5" s="64"/>
      <c r="GKU5" s="64"/>
      <c r="GKV5" s="141"/>
      <c r="GKW5" s="141"/>
      <c r="GKX5" s="142"/>
      <c r="GKY5" s="142"/>
      <c r="GKZ5" s="142"/>
      <c r="GLA5" s="143"/>
      <c r="GLC5" s="144"/>
      <c r="GLD5" s="131"/>
      <c r="GLI5" s="132"/>
      <c r="GLJ5" s="133"/>
      <c r="GLK5" s="134"/>
      <c r="GLL5" s="135"/>
      <c r="GLM5" s="136"/>
      <c r="GLQ5" s="137"/>
      <c r="GLR5" s="138"/>
      <c r="GLS5" s="138"/>
      <c r="GMB5" s="138"/>
      <c r="GMC5" s="138"/>
      <c r="GME5" s="139"/>
      <c r="GMG5" s="140"/>
      <c r="GMH5" s="64"/>
      <c r="GMI5" s="64"/>
      <c r="GMJ5" s="64"/>
      <c r="GMK5" s="141"/>
      <c r="GML5" s="141"/>
      <c r="GMM5" s="142"/>
      <c r="GMN5" s="142"/>
      <c r="GMO5" s="142"/>
      <c r="GMP5" s="143"/>
      <c r="GMR5" s="144"/>
      <c r="GMS5" s="131"/>
      <c r="GMX5" s="132"/>
      <c r="GMY5" s="133"/>
      <c r="GMZ5" s="134"/>
      <c r="GNA5" s="135"/>
      <c r="GNB5" s="136"/>
      <c r="GNF5" s="137"/>
      <c r="GNG5" s="138"/>
      <c r="GNH5" s="138"/>
      <c r="GNQ5" s="138"/>
      <c r="GNR5" s="138"/>
      <c r="GNT5" s="139"/>
      <c r="GNV5" s="140"/>
      <c r="GNW5" s="64"/>
      <c r="GNX5" s="64"/>
      <c r="GNY5" s="64"/>
      <c r="GNZ5" s="141"/>
      <c r="GOA5" s="141"/>
      <c r="GOB5" s="142"/>
      <c r="GOC5" s="142"/>
      <c r="GOD5" s="142"/>
      <c r="GOE5" s="143"/>
      <c r="GOG5" s="144"/>
      <c r="GOH5" s="131"/>
      <c r="GOM5" s="132"/>
      <c r="GON5" s="133"/>
      <c r="GOO5" s="134"/>
      <c r="GOP5" s="135"/>
      <c r="GOQ5" s="136"/>
      <c r="GOU5" s="137"/>
      <c r="GOV5" s="138"/>
      <c r="GOW5" s="138"/>
      <c r="GPF5" s="138"/>
      <c r="GPG5" s="138"/>
      <c r="GPI5" s="139"/>
      <c r="GPK5" s="140"/>
      <c r="GPL5" s="64"/>
      <c r="GPM5" s="64"/>
      <c r="GPN5" s="64"/>
      <c r="GPO5" s="141"/>
      <c r="GPP5" s="141"/>
      <c r="GPQ5" s="142"/>
      <c r="GPR5" s="142"/>
      <c r="GPS5" s="142"/>
      <c r="GPT5" s="143"/>
      <c r="GPV5" s="144"/>
      <c r="GPW5" s="131"/>
      <c r="GQB5" s="132"/>
      <c r="GQC5" s="133"/>
      <c r="GQD5" s="134"/>
      <c r="GQE5" s="135"/>
      <c r="GQF5" s="136"/>
      <c r="GQJ5" s="137"/>
      <c r="GQK5" s="138"/>
      <c r="GQL5" s="138"/>
      <c r="GQU5" s="138"/>
      <c r="GQV5" s="138"/>
      <c r="GQX5" s="139"/>
      <c r="GQZ5" s="140"/>
      <c r="GRA5" s="64"/>
      <c r="GRB5" s="64"/>
      <c r="GRC5" s="64"/>
      <c r="GRD5" s="141"/>
      <c r="GRE5" s="141"/>
      <c r="GRF5" s="142"/>
      <c r="GRG5" s="142"/>
      <c r="GRH5" s="142"/>
      <c r="GRI5" s="143"/>
      <c r="GRK5" s="144"/>
      <c r="GRL5" s="131"/>
      <c r="GRQ5" s="132"/>
      <c r="GRR5" s="133"/>
      <c r="GRS5" s="134"/>
      <c r="GRT5" s="135"/>
      <c r="GRU5" s="136"/>
      <c r="GRY5" s="137"/>
      <c r="GRZ5" s="138"/>
      <c r="GSA5" s="138"/>
      <c r="GSJ5" s="138"/>
      <c r="GSK5" s="138"/>
      <c r="GSM5" s="139"/>
      <c r="GSO5" s="140"/>
      <c r="GSP5" s="64"/>
      <c r="GSQ5" s="64"/>
      <c r="GSR5" s="64"/>
      <c r="GSS5" s="141"/>
      <c r="GST5" s="141"/>
      <c r="GSU5" s="142"/>
      <c r="GSV5" s="142"/>
      <c r="GSW5" s="142"/>
      <c r="GSX5" s="143"/>
      <c r="GSZ5" s="144"/>
      <c r="GTA5" s="131"/>
      <c r="GTF5" s="132"/>
      <c r="GTG5" s="133"/>
      <c r="GTH5" s="134"/>
      <c r="GTI5" s="135"/>
      <c r="GTJ5" s="136"/>
      <c r="GTN5" s="137"/>
      <c r="GTO5" s="138"/>
      <c r="GTP5" s="138"/>
      <c r="GTY5" s="138"/>
      <c r="GTZ5" s="138"/>
      <c r="GUB5" s="139"/>
      <c r="GUD5" s="140"/>
      <c r="GUE5" s="64"/>
      <c r="GUF5" s="64"/>
      <c r="GUG5" s="64"/>
      <c r="GUH5" s="141"/>
      <c r="GUI5" s="141"/>
      <c r="GUJ5" s="142"/>
      <c r="GUK5" s="142"/>
      <c r="GUL5" s="142"/>
      <c r="GUM5" s="143"/>
      <c r="GUO5" s="144"/>
      <c r="GUP5" s="131"/>
      <c r="GUU5" s="132"/>
      <c r="GUV5" s="133"/>
      <c r="GUW5" s="134"/>
      <c r="GUX5" s="135"/>
      <c r="GUY5" s="136"/>
      <c r="GVC5" s="137"/>
      <c r="GVD5" s="138"/>
      <c r="GVE5" s="138"/>
      <c r="GVN5" s="138"/>
      <c r="GVO5" s="138"/>
      <c r="GVQ5" s="139"/>
      <c r="GVS5" s="140"/>
      <c r="GVT5" s="64"/>
      <c r="GVU5" s="64"/>
      <c r="GVV5" s="64"/>
      <c r="GVW5" s="141"/>
      <c r="GVX5" s="141"/>
      <c r="GVY5" s="142"/>
      <c r="GVZ5" s="142"/>
      <c r="GWA5" s="142"/>
      <c r="GWB5" s="143"/>
      <c r="GWD5" s="144"/>
      <c r="GWE5" s="131"/>
      <c r="GWJ5" s="132"/>
      <c r="GWK5" s="133"/>
      <c r="GWL5" s="134"/>
      <c r="GWM5" s="135"/>
      <c r="GWN5" s="136"/>
      <c r="GWR5" s="137"/>
      <c r="GWS5" s="138"/>
      <c r="GWT5" s="138"/>
      <c r="GXC5" s="138"/>
      <c r="GXD5" s="138"/>
      <c r="GXF5" s="139"/>
      <c r="GXH5" s="140"/>
      <c r="GXI5" s="64"/>
      <c r="GXJ5" s="64"/>
      <c r="GXK5" s="64"/>
      <c r="GXL5" s="141"/>
      <c r="GXM5" s="141"/>
      <c r="GXN5" s="142"/>
      <c r="GXO5" s="142"/>
      <c r="GXP5" s="142"/>
      <c r="GXQ5" s="143"/>
      <c r="GXS5" s="144"/>
      <c r="GXT5" s="131"/>
      <c r="GXY5" s="132"/>
      <c r="GXZ5" s="133"/>
      <c r="GYA5" s="134"/>
      <c r="GYB5" s="135"/>
      <c r="GYC5" s="136"/>
      <c r="GYG5" s="137"/>
      <c r="GYH5" s="138"/>
      <c r="GYI5" s="138"/>
      <c r="GYR5" s="138"/>
      <c r="GYS5" s="138"/>
      <c r="GYU5" s="139"/>
      <c r="GYW5" s="140"/>
      <c r="GYX5" s="64"/>
      <c r="GYY5" s="64"/>
      <c r="GYZ5" s="64"/>
      <c r="GZA5" s="141"/>
      <c r="GZB5" s="141"/>
      <c r="GZC5" s="142"/>
      <c r="GZD5" s="142"/>
      <c r="GZE5" s="142"/>
      <c r="GZF5" s="143"/>
      <c r="GZH5" s="144"/>
      <c r="GZI5" s="131"/>
      <c r="GZN5" s="132"/>
      <c r="GZO5" s="133"/>
      <c r="GZP5" s="134"/>
      <c r="GZQ5" s="135"/>
      <c r="GZR5" s="136"/>
      <c r="GZV5" s="137"/>
      <c r="GZW5" s="138"/>
      <c r="GZX5" s="138"/>
      <c r="HAG5" s="138"/>
      <c r="HAH5" s="138"/>
      <c r="HAJ5" s="139"/>
      <c r="HAL5" s="140"/>
      <c r="HAM5" s="64"/>
      <c r="HAN5" s="64"/>
      <c r="HAO5" s="64"/>
      <c r="HAP5" s="141"/>
      <c r="HAQ5" s="141"/>
      <c r="HAR5" s="142"/>
      <c r="HAS5" s="142"/>
      <c r="HAT5" s="142"/>
      <c r="HAU5" s="143"/>
      <c r="HAW5" s="144"/>
      <c r="HAX5" s="131"/>
      <c r="HBC5" s="132"/>
      <c r="HBD5" s="133"/>
      <c r="HBE5" s="134"/>
      <c r="HBF5" s="135"/>
      <c r="HBG5" s="136"/>
      <c r="HBK5" s="137"/>
      <c r="HBL5" s="138"/>
      <c r="HBM5" s="138"/>
      <c r="HBV5" s="138"/>
      <c r="HBW5" s="138"/>
      <c r="HBY5" s="139"/>
      <c r="HCA5" s="140"/>
      <c r="HCB5" s="64"/>
      <c r="HCC5" s="64"/>
      <c r="HCD5" s="64"/>
      <c r="HCE5" s="141"/>
      <c r="HCF5" s="141"/>
      <c r="HCG5" s="142"/>
      <c r="HCH5" s="142"/>
      <c r="HCI5" s="142"/>
      <c r="HCJ5" s="143"/>
      <c r="HCL5" s="144"/>
      <c r="HCM5" s="131"/>
      <c r="HCR5" s="132"/>
      <c r="HCS5" s="133"/>
      <c r="HCT5" s="134"/>
      <c r="HCU5" s="135"/>
      <c r="HCV5" s="136"/>
      <c r="HCZ5" s="137"/>
      <c r="HDA5" s="138"/>
      <c r="HDB5" s="138"/>
      <c r="HDK5" s="138"/>
      <c r="HDL5" s="138"/>
      <c r="HDN5" s="139"/>
      <c r="HDP5" s="140"/>
      <c r="HDQ5" s="64"/>
      <c r="HDR5" s="64"/>
      <c r="HDS5" s="64"/>
      <c r="HDT5" s="141"/>
      <c r="HDU5" s="141"/>
      <c r="HDV5" s="142"/>
      <c r="HDW5" s="142"/>
      <c r="HDX5" s="142"/>
      <c r="HDY5" s="143"/>
      <c r="HEA5" s="144"/>
      <c r="HEB5" s="131"/>
      <c r="HEG5" s="132"/>
      <c r="HEH5" s="133"/>
      <c r="HEI5" s="134"/>
      <c r="HEJ5" s="135"/>
      <c r="HEK5" s="136"/>
      <c r="HEO5" s="137"/>
      <c r="HEP5" s="138"/>
      <c r="HEQ5" s="138"/>
      <c r="HEZ5" s="138"/>
      <c r="HFA5" s="138"/>
      <c r="HFC5" s="139"/>
      <c r="HFE5" s="140"/>
      <c r="HFF5" s="64"/>
      <c r="HFG5" s="64"/>
      <c r="HFH5" s="64"/>
      <c r="HFI5" s="141"/>
      <c r="HFJ5" s="141"/>
      <c r="HFK5" s="142"/>
      <c r="HFL5" s="142"/>
      <c r="HFM5" s="142"/>
      <c r="HFN5" s="143"/>
      <c r="HFP5" s="144"/>
      <c r="HFQ5" s="131"/>
      <c r="HFV5" s="132"/>
      <c r="HFW5" s="133"/>
      <c r="HFX5" s="134"/>
      <c r="HFY5" s="135"/>
      <c r="HFZ5" s="136"/>
      <c r="HGD5" s="137"/>
      <c r="HGE5" s="138"/>
      <c r="HGF5" s="138"/>
      <c r="HGO5" s="138"/>
      <c r="HGP5" s="138"/>
      <c r="HGR5" s="139"/>
      <c r="HGT5" s="140"/>
      <c r="HGU5" s="64"/>
      <c r="HGV5" s="64"/>
      <c r="HGW5" s="64"/>
      <c r="HGX5" s="141"/>
      <c r="HGY5" s="141"/>
      <c r="HGZ5" s="142"/>
      <c r="HHA5" s="142"/>
      <c r="HHB5" s="142"/>
      <c r="HHC5" s="143"/>
      <c r="HHE5" s="144"/>
      <c r="HHF5" s="131"/>
      <c r="HHK5" s="132"/>
      <c r="HHL5" s="133"/>
      <c r="HHM5" s="134"/>
      <c r="HHN5" s="135"/>
      <c r="HHO5" s="136"/>
      <c r="HHS5" s="137"/>
      <c r="HHT5" s="138"/>
      <c r="HHU5" s="138"/>
      <c r="HID5" s="138"/>
      <c r="HIE5" s="138"/>
      <c r="HIG5" s="139"/>
      <c r="HII5" s="140"/>
      <c r="HIJ5" s="64"/>
      <c r="HIK5" s="64"/>
      <c r="HIL5" s="64"/>
      <c r="HIM5" s="141"/>
      <c r="HIN5" s="141"/>
      <c r="HIO5" s="142"/>
      <c r="HIP5" s="142"/>
      <c r="HIQ5" s="142"/>
      <c r="HIR5" s="143"/>
      <c r="HIT5" s="144"/>
      <c r="HIU5" s="131"/>
      <c r="HIZ5" s="132"/>
      <c r="HJA5" s="133"/>
      <c r="HJB5" s="134"/>
      <c r="HJC5" s="135"/>
      <c r="HJD5" s="136"/>
      <c r="HJH5" s="137"/>
      <c r="HJI5" s="138"/>
      <c r="HJJ5" s="138"/>
      <c r="HJS5" s="138"/>
      <c r="HJT5" s="138"/>
      <c r="HJV5" s="139"/>
      <c r="HJX5" s="140"/>
      <c r="HJY5" s="64"/>
      <c r="HJZ5" s="64"/>
      <c r="HKA5" s="64"/>
      <c r="HKB5" s="141"/>
      <c r="HKC5" s="141"/>
      <c r="HKD5" s="142"/>
      <c r="HKE5" s="142"/>
      <c r="HKF5" s="142"/>
      <c r="HKG5" s="143"/>
      <c r="HKI5" s="144"/>
      <c r="HKJ5" s="131"/>
      <c r="HKO5" s="132"/>
      <c r="HKP5" s="133"/>
      <c r="HKQ5" s="134"/>
      <c r="HKR5" s="135"/>
      <c r="HKS5" s="136"/>
      <c r="HKW5" s="137"/>
      <c r="HKX5" s="138"/>
      <c r="HKY5" s="138"/>
      <c r="HLH5" s="138"/>
      <c r="HLI5" s="138"/>
      <c r="HLK5" s="139"/>
      <c r="HLM5" s="140"/>
      <c r="HLN5" s="64"/>
      <c r="HLO5" s="64"/>
      <c r="HLP5" s="64"/>
      <c r="HLQ5" s="141"/>
      <c r="HLR5" s="141"/>
      <c r="HLS5" s="142"/>
      <c r="HLT5" s="142"/>
      <c r="HLU5" s="142"/>
      <c r="HLV5" s="143"/>
      <c r="HLX5" s="144"/>
      <c r="HLY5" s="131"/>
      <c r="HMD5" s="132"/>
      <c r="HME5" s="133"/>
      <c r="HMF5" s="134"/>
      <c r="HMG5" s="135"/>
      <c r="HMH5" s="136"/>
      <c r="HML5" s="137"/>
      <c r="HMM5" s="138"/>
      <c r="HMN5" s="138"/>
      <c r="HMW5" s="138"/>
      <c r="HMX5" s="138"/>
      <c r="HMZ5" s="139"/>
      <c r="HNB5" s="140"/>
      <c r="HNC5" s="64"/>
      <c r="HND5" s="64"/>
      <c r="HNE5" s="64"/>
      <c r="HNF5" s="141"/>
      <c r="HNG5" s="141"/>
      <c r="HNH5" s="142"/>
      <c r="HNI5" s="142"/>
      <c r="HNJ5" s="142"/>
      <c r="HNK5" s="143"/>
      <c r="HNM5" s="144"/>
      <c r="HNN5" s="131"/>
      <c r="HNS5" s="132"/>
      <c r="HNT5" s="133"/>
      <c r="HNU5" s="134"/>
      <c r="HNV5" s="135"/>
      <c r="HNW5" s="136"/>
      <c r="HOA5" s="137"/>
      <c r="HOB5" s="138"/>
      <c r="HOC5" s="138"/>
      <c r="HOL5" s="138"/>
      <c r="HOM5" s="138"/>
      <c r="HOO5" s="139"/>
      <c r="HOQ5" s="140"/>
      <c r="HOR5" s="64"/>
      <c r="HOS5" s="64"/>
      <c r="HOT5" s="64"/>
      <c r="HOU5" s="141"/>
      <c r="HOV5" s="141"/>
      <c r="HOW5" s="142"/>
      <c r="HOX5" s="142"/>
      <c r="HOY5" s="142"/>
      <c r="HOZ5" s="143"/>
      <c r="HPB5" s="144"/>
      <c r="HPC5" s="131"/>
      <c r="HPH5" s="132"/>
      <c r="HPI5" s="133"/>
      <c r="HPJ5" s="134"/>
      <c r="HPK5" s="135"/>
      <c r="HPL5" s="136"/>
      <c r="HPP5" s="137"/>
      <c r="HPQ5" s="138"/>
      <c r="HPR5" s="138"/>
      <c r="HQA5" s="138"/>
      <c r="HQB5" s="138"/>
      <c r="HQD5" s="139"/>
      <c r="HQF5" s="140"/>
      <c r="HQG5" s="64"/>
      <c r="HQH5" s="64"/>
      <c r="HQI5" s="64"/>
      <c r="HQJ5" s="141"/>
      <c r="HQK5" s="141"/>
      <c r="HQL5" s="142"/>
      <c r="HQM5" s="142"/>
      <c r="HQN5" s="142"/>
      <c r="HQO5" s="143"/>
      <c r="HQQ5" s="144"/>
      <c r="HQR5" s="131"/>
      <c r="HQW5" s="132"/>
      <c r="HQX5" s="133"/>
      <c r="HQY5" s="134"/>
      <c r="HQZ5" s="135"/>
      <c r="HRA5" s="136"/>
      <c r="HRE5" s="137"/>
      <c r="HRF5" s="138"/>
      <c r="HRG5" s="138"/>
      <c r="HRP5" s="138"/>
      <c r="HRQ5" s="138"/>
      <c r="HRS5" s="139"/>
      <c r="HRU5" s="140"/>
      <c r="HRV5" s="64"/>
      <c r="HRW5" s="64"/>
      <c r="HRX5" s="64"/>
      <c r="HRY5" s="141"/>
      <c r="HRZ5" s="141"/>
      <c r="HSA5" s="142"/>
      <c r="HSB5" s="142"/>
      <c r="HSC5" s="142"/>
      <c r="HSD5" s="143"/>
      <c r="HSF5" s="144"/>
      <c r="HSG5" s="131"/>
      <c r="HSL5" s="132"/>
      <c r="HSM5" s="133"/>
      <c r="HSN5" s="134"/>
      <c r="HSO5" s="135"/>
      <c r="HSP5" s="136"/>
      <c r="HST5" s="137"/>
      <c r="HSU5" s="138"/>
      <c r="HSV5" s="138"/>
      <c r="HTE5" s="138"/>
      <c r="HTF5" s="138"/>
      <c r="HTH5" s="139"/>
      <c r="HTJ5" s="140"/>
      <c r="HTK5" s="64"/>
      <c r="HTL5" s="64"/>
      <c r="HTM5" s="64"/>
      <c r="HTN5" s="141"/>
      <c r="HTO5" s="141"/>
      <c r="HTP5" s="142"/>
      <c r="HTQ5" s="142"/>
      <c r="HTR5" s="142"/>
      <c r="HTS5" s="143"/>
      <c r="HTU5" s="144"/>
      <c r="HTV5" s="131"/>
      <c r="HUA5" s="132"/>
      <c r="HUB5" s="133"/>
      <c r="HUC5" s="134"/>
      <c r="HUD5" s="135"/>
      <c r="HUE5" s="136"/>
      <c r="HUI5" s="137"/>
      <c r="HUJ5" s="138"/>
      <c r="HUK5" s="138"/>
      <c r="HUT5" s="138"/>
      <c r="HUU5" s="138"/>
      <c r="HUW5" s="139"/>
      <c r="HUY5" s="140"/>
      <c r="HUZ5" s="64"/>
      <c r="HVA5" s="64"/>
      <c r="HVB5" s="64"/>
      <c r="HVC5" s="141"/>
      <c r="HVD5" s="141"/>
      <c r="HVE5" s="142"/>
      <c r="HVF5" s="142"/>
      <c r="HVG5" s="142"/>
      <c r="HVH5" s="143"/>
      <c r="HVJ5" s="144"/>
      <c r="HVK5" s="131"/>
      <c r="HVP5" s="132"/>
      <c r="HVQ5" s="133"/>
      <c r="HVR5" s="134"/>
      <c r="HVS5" s="135"/>
      <c r="HVT5" s="136"/>
      <c r="HVX5" s="137"/>
      <c r="HVY5" s="138"/>
      <c r="HVZ5" s="138"/>
      <c r="HWI5" s="138"/>
      <c r="HWJ5" s="138"/>
      <c r="HWL5" s="139"/>
      <c r="HWN5" s="140"/>
      <c r="HWO5" s="64"/>
      <c r="HWP5" s="64"/>
      <c r="HWQ5" s="64"/>
      <c r="HWR5" s="141"/>
      <c r="HWS5" s="141"/>
      <c r="HWT5" s="142"/>
      <c r="HWU5" s="142"/>
      <c r="HWV5" s="142"/>
      <c r="HWW5" s="143"/>
      <c r="HWY5" s="144"/>
      <c r="HWZ5" s="131"/>
      <c r="HXE5" s="132"/>
      <c r="HXF5" s="133"/>
      <c r="HXG5" s="134"/>
      <c r="HXH5" s="135"/>
      <c r="HXI5" s="136"/>
      <c r="HXM5" s="137"/>
      <c r="HXN5" s="138"/>
      <c r="HXO5" s="138"/>
      <c r="HXX5" s="138"/>
      <c r="HXY5" s="138"/>
      <c r="HYA5" s="139"/>
      <c r="HYC5" s="140"/>
      <c r="HYD5" s="64"/>
      <c r="HYE5" s="64"/>
      <c r="HYF5" s="64"/>
      <c r="HYG5" s="141"/>
      <c r="HYH5" s="141"/>
      <c r="HYI5" s="142"/>
      <c r="HYJ5" s="142"/>
      <c r="HYK5" s="142"/>
      <c r="HYL5" s="143"/>
      <c r="HYN5" s="144"/>
      <c r="HYO5" s="131"/>
      <c r="HYT5" s="132"/>
      <c r="HYU5" s="133"/>
      <c r="HYV5" s="134"/>
      <c r="HYW5" s="135"/>
      <c r="HYX5" s="136"/>
      <c r="HZB5" s="137"/>
      <c r="HZC5" s="138"/>
      <c r="HZD5" s="138"/>
      <c r="HZM5" s="138"/>
      <c r="HZN5" s="138"/>
      <c r="HZP5" s="139"/>
      <c r="HZR5" s="140"/>
      <c r="HZS5" s="64"/>
      <c r="HZT5" s="64"/>
      <c r="HZU5" s="64"/>
      <c r="HZV5" s="141"/>
      <c r="HZW5" s="141"/>
      <c r="HZX5" s="142"/>
      <c r="HZY5" s="142"/>
      <c r="HZZ5" s="142"/>
      <c r="IAA5" s="143"/>
      <c r="IAC5" s="144"/>
      <c r="IAD5" s="131"/>
      <c r="IAI5" s="132"/>
      <c r="IAJ5" s="133"/>
      <c r="IAK5" s="134"/>
      <c r="IAL5" s="135"/>
      <c r="IAM5" s="136"/>
      <c r="IAQ5" s="137"/>
      <c r="IAR5" s="138"/>
      <c r="IAS5" s="138"/>
      <c r="IBB5" s="138"/>
      <c r="IBC5" s="138"/>
      <c r="IBE5" s="139"/>
      <c r="IBG5" s="140"/>
      <c r="IBH5" s="64"/>
      <c r="IBI5" s="64"/>
      <c r="IBJ5" s="64"/>
      <c r="IBK5" s="141"/>
      <c r="IBL5" s="141"/>
      <c r="IBM5" s="142"/>
      <c r="IBN5" s="142"/>
      <c r="IBO5" s="142"/>
      <c r="IBP5" s="143"/>
      <c r="IBR5" s="144"/>
      <c r="IBS5" s="131"/>
      <c r="IBX5" s="132"/>
      <c r="IBY5" s="133"/>
      <c r="IBZ5" s="134"/>
      <c r="ICA5" s="135"/>
      <c r="ICB5" s="136"/>
      <c r="ICF5" s="137"/>
      <c r="ICG5" s="138"/>
      <c r="ICH5" s="138"/>
      <c r="ICQ5" s="138"/>
      <c r="ICR5" s="138"/>
      <c r="ICT5" s="139"/>
      <c r="ICV5" s="140"/>
      <c r="ICW5" s="64"/>
      <c r="ICX5" s="64"/>
      <c r="ICY5" s="64"/>
      <c r="ICZ5" s="141"/>
      <c r="IDA5" s="141"/>
      <c r="IDB5" s="142"/>
      <c r="IDC5" s="142"/>
      <c r="IDD5" s="142"/>
      <c r="IDE5" s="143"/>
      <c r="IDG5" s="144"/>
      <c r="IDH5" s="131"/>
      <c r="IDM5" s="132"/>
      <c r="IDN5" s="133"/>
      <c r="IDO5" s="134"/>
      <c r="IDP5" s="135"/>
      <c r="IDQ5" s="136"/>
      <c r="IDU5" s="137"/>
      <c r="IDV5" s="138"/>
      <c r="IDW5" s="138"/>
      <c r="IEF5" s="138"/>
      <c r="IEG5" s="138"/>
      <c r="IEI5" s="139"/>
      <c r="IEK5" s="140"/>
      <c r="IEL5" s="64"/>
      <c r="IEM5" s="64"/>
      <c r="IEN5" s="64"/>
      <c r="IEO5" s="141"/>
      <c r="IEP5" s="141"/>
      <c r="IEQ5" s="142"/>
      <c r="IER5" s="142"/>
      <c r="IES5" s="142"/>
      <c r="IET5" s="143"/>
      <c r="IEV5" s="144"/>
      <c r="IEW5" s="131"/>
      <c r="IFB5" s="132"/>
      <c r="IFC5" s="133"/>
      <c r="IFD5" s="134"/>
      <c r="IFE5" s="135"/>
      <c r="IFF5" s="136"/>
      <c r="IFJ5" s="137"/>
      <c r="IFK5" s="138"/>
      <c r="IFL5" s="138"/>
      <c r="IFU5" s="138"/>
      <c r="IFV5" s="138"/>
      <c r="IFX5" s="139"/>
      <c r="IFZ5" s="140"/>
      <c r="IGA5" s="64"/>
      <c r="IGB5" s="64"/>
      <c r="IGC5" s="64"/>
      <c r="IGD5" s="141"/>
      <c r="IGE5" s="141"/>
      <c r="IGF5" s="142"/>
      <c r="IGG5" s="142"/>
      <c r="IGH5" s="142"/>
      <c r="IGI5" s="143"/>
      <c r="IGK5" s="144"/>
      <c r="IGL5" s="131"/>
      <c r="IGQ5" s="132"/>
      <c r="IGR5" s="133"/>
      <c r="IGS5" s="134"/>
      <c r="IGT5" s="135"/>
      <c r="IGU5" s="136"/>
      <c r="IGY5" s="137"/>
      <c r="IGZ5" s="138"/>
      <c r="IHA5" s="138"/>
      <c r="IHJ5" s="138"/>
      <c r="IHK5" s="138"/>
      <c r="IHM5" s="139"/>
      <c r="IHO5" s="140"/>
      <c r="IHP5" s="64"/>
      <c r="IHQ5" s="64"/>
      <c r="IHR5" s="64"/>
      <c r="IHS5" s="141"/>
      <c r="IHT5" s="141"/>
      <c r="IHU5" s="142"/>
      <c r="IHV5" s="142"/>
      <c r="IHW5" s="142"/>
      <c r="IHX5" s="143"/>
      <c r="IHZ5" s="144"/>
      <c r="IIA5" s="131"/>
      <c r="IIF5" s="132"/>
      <c r="IIG5" s="133"/>
      <c r="IIH5" s="134"/>
      <c r="III5" s="135"/>
      <c r="IIJ5" s="136"/>
      <c r="IIN5" s="137"/>
      <c r="IIO5" s="138"/>
      <c r="IIP5" s="138"/>
      <c r="IIY5" s="138"/>
      <c r="IIZ5" s="138"/>
      <c r="IJB5" s="139"/>
      <c r="IJD5" s="140"/>
      <c r="IJE5" s="64"/>
      <c r="IJF5" s="64"/>
      <c r="IJG5" s="64"/>
      <c r="IJH5" s="141"/>
      <c r="IJI5" s="141"/>
      <c r="IJJ5" s="142"/>
      <c r="IJK5" s="142"/>
      <c r="IJL5" s="142"/>
      <c r="IJM5" s="143"/>
      <c r="IJO5" s="144"/>
      <c r="IJP5" s="131"/>
      <c r="IJU5" s="132"/>
      <c r="IJV5" s="133"/>
      <c r="IJW5" s="134"/>
      <c r="IJX5" s="135"/>
      <c r="IJY5" s="136"/>
      <c r="IKC5" s="137"/>
      <c r="IKD5" s="138"/>
      <c r="IKE5" s="138"/>
      <c r="IKN5" s="138"/>
      <c r="IKO5" s="138"/>
      <c r="IKQ5" s="139"/>
      <c r="IKS5" s="140"/>
      <c r="IKT5" s="64"/>
      <c r="IKU5" s="64"/>
      <c r="IKV5" s="64"/>
      <c r="IKW5" s="141"/>
      <c r="IKX5" s="141"/>
      <c r="IKY5" s="142"/>
      <c r="IKZ5" s="142"/>
      <c r="ILA5" s="142"/>
      <c r="ILB5" s="143"/>
      <c r="ILD5" s="144"/>
      <c r="ILE5" s="131"/>
      <c r="ILJ5" s="132"/>
      <c r="ILK5" s="133"/>
      <c r="ILL5" s="134"/>
      <c r="ILM5" s="135"/>
      <c r="ILN5" s="136"/>
      <c r="ILR5" s="137"/>
      <c r="ILS5" s="138"/>
      <c r="ILT5" s="138"/>
      <c r="IMC5" s="138"/>
      <c r="IMD5" s="138"/>
      <c r="IMF5" s="139"/>
      <c r="IMH5" s="140"/>
      <c r="IMI5" s="64"/>
      <c r="IMJ5" s="64"/>
      <c r="IMK5" s="64"/>
      <c r="IML5" s="141"/>
      <c r="IMM5" s="141"/>
      <c r="IMN5" s="142"/>
      <c r="IMO5" s="142"/>
      <c r="IMP5" s="142"/>
      <c r="IMQ5" s="143"/>
      <c r="IMS5" s="144"/>
      <c r="IMT5" s="131"/>
      <c r="IMY5" s="132"/>
      <c r="IMZ5" s="133"/>
      <c r="INA5" s="134"/>
      <c r="INB5" s="135"/>
      <c r="INC5" s="136"/>
      <c r="ING5" s="137"/>
      <c r="INH5" s="138"/>
      <c r="INI5" s="138"/>
      <c r="INR5" s="138"/>
      <c r="INS5" s="138"/>
      <c r="INU5" s="139"/>
      <c r="INW5" s="140"/>
      <c r="INX5" s="64"/>
      <c r="INY5" s="64"/>
      <c r="INZ5" s="64"/>
      <c r="IOA5" s="141"/>
      <c r="IOB5" s="141"/>
      <c r="IOC5" s="142"/>
      <c r="IOD5" s="142"/>
      <c r="IOE5" s="142"/>
      <c r="IOF5" s="143"/>
      <c r="IOH5" s="144"/>
      <c r="IOI5" s="131"/>
      <c r="ION5" s="132"/>
      <c r="IOO5" s="133"/>
      <c r="IOP5" s="134"/>
      <c r="IOQ5" s="135"/>
      <c r="IOR5" s="136"/>
      <c r="IOV5" s="137"/>
      <c r="IOW5" s="138"/>
      <c r="IOX5" s="138"/>
      <c r="IPG5" s="138"/>
      <c r="IPH5" s="138"/>
      <c r="IPJ5" s="139"/>
      <c r="IPL5" s="140"/>
      <c r="IPM5" s="64"/>
      <c r="IPN5" s="64"/>
      <c r="IPO5" s="64"/>
      <c r="IPP5" s="141"/>
      <c r="IPQ5" s="141"/>
      <c r="IPR5" s="142"/>
      <c r="IPS5" s="142"/>
      <c r="IPT5" s="142"/>
      <c r="IPU5" s="143"/>
      <c r="IPW5" s="144"/>
      <c r="IPX5" s="131"/>
      <c r="IQC5" s="132"/>
      <c r="IQD5" s="133"/>
      <c r="IQE5" s="134"/>
      <c r="IQF5" s="135"/>
      <c r="IQG5" s="136"/>
      <c r="IQK5" s="137"/>
      <c r="IQL5" s="138"/>
      <c r="IQM5" s="138"/>
      <c r="IQV5" s="138"/>
      <c r="IQW5" s="138"/>
      <c r="IQY5" s="139"/>
      <c r="IRA5" s="140"/>
      <c r="IRB5" s="64"/>
      <c r="IRC5" s="64"/>
      <c r="IRD5" s="64"/>
      <c r="IRE5" s="141"/>
      <c r="IRF5" s="141"/>
      <c r="IRG5" s="142"/>
      <c r="IRH5" s="142"/>
      <c r="IRI5" s="142"/>
      <c r="IRJ5" s="143"/>
      <c r="IRL5" s="144"/>
      <c r="IRM5" s="131"/>
      <c r="IRR5" s="132"/>
      <c r="IRS5" s="133"/>
      <c r="IRT5" s="134"/>
      <c r="IRU5" s="135"/>
      <c r="IRV5" s="136"/>
      <c r="IRZ5" s="137"/>
      <c r="ISA5" s="138"/>
      <c r="ISB5" s="138"/>
      <c r="ISK5" s="138"/>
      <c r="ISL5" s="138"/>
      <c r="ISN5" s="139"/>
      <c r="ISP5" s="140"/>
      <c r="ISQ5" s="64"/>
      <c r="ISR5" s="64"/>
      <c r="ISS5" s="64"/>
      <c r="IST5" s="141"/>
      <c r="ISU5" s="141"/>
      <c r="ISV5" s="142"/>
      <c r="ISW5" s="142"/>
      <c r="ISX5" s="142"/>
      <c r="ISY5" s="143"/>
      <c r="ITA5" s="144"/>
      <c r="ITB5" s="131"/>
      <c r="ITG5" s="132"/>
      <c r="ITH5" s="133"/>
      <c r="ITI5" s="134"/>
      <c r="ITJ5" s="135"/>
      <c r="ITK5" s="136"/>
      <c r="ITO5" s="137"/>
      <c r="ITP5" s="138"/>
      <c r="ITQ5" s="138"/>
      <c r="ITZ5" s="138"/>
      <c r="IUA5" s="138"/>
      <c r="IUC5" s="139"/>
      <c r="IUE5" s="140"/>
      <c r="IUF5" s="64"/>
      <c r="IUG5" s="64"/>
      <c r="IUH5" s="64"/>
      <c r="IUI5" s="141"/>
      <c r="IUJ5" s="141"/>
      <c r="IUK5" s="142"/>
      <c r="IUL5" s="142"/>
      <c r="IUM5" s="142"/>
      <c r="IUN5" s="143"/>
      <c r="IUP5" s="144"/>
      <c r="IUQ5" s="131"/>
      <c r="IUV5" s="132"/>
      <c r="IUW5" s="133"/>
      <c r="IUX5" s="134"/>
      <c r="IUY5" s="135"/>
      <c r="IUZ5" s="136"/>
      <c r="IVD5" s="137"/>
      <c r="IVE5" s="138"/>
      <c r="IVF5" s="138"/>
      <c r="IVO5" s="138"/>
      <c r="IVP5" s="138"/>
      <c r="IVR5" s="139"/>
      <c r="IVT5" s="140"/>
      <c r="IVU5" s="64"/>
      <c r="IVV5" s="64"/>
      <c r="IVW5" s="64"/>
      <c r="IVX5" s="141"/>
      <c r="IVY5" s="141"/>
      <c r="IVZ5" s="142"/>
      <c r="IWA5" s="142"/>
      <c r="IWB5" s="142"/>
      <c r="IWC5" s="143"/>
      <c r="IWE5" s="144"/>
      <c r="IWF5" s="131"/>
      <c r="IWK5" s="132"/>
      <c r="IWL5" s="133"/>
      <c r="IWM5" s="134"/>
      <c r="IWN5" s="135"/>
      <c r="IWO5" s="136"/>
      <c r="IWS5" s="137"/>
      <c r="IWT5" s="138"/>
      <c r="IWU5" s="138"/>
      <c r="IXD5" s="138"/>
      <c r="IXE5" s="138"/>
      <c r="IXG5" s="139"/>
      <c r="IXI5" s="140"/>
      <c r="IXJ5" s="64"/>
      <c r="IXK5" s="64"/>
      <c r="IXL5" s="64"/>
      <c r="IXM5" s="141"/>
      <c r="IXN5" s="141"/>
      <c r="IXO5" s="142"/>
      <c r="IXP5" s="142"/>
      <c r="IXQ5" s="142"/>
      <c r="IXR5" s="143"/>
      <c r="IXT5" s="144"/>
      <c r="IXU5" s="131"/>
      <c r="IXZ5" s="132"/>
      <c r="IYA5" s="133"/>
      <c r="IYB5" s="134"/>
      <c r="IYC5" s="135"/>
      <c r="IYD5" s="136"/>
      <c r="IYH5" s="137"/>
      <c r="IYI5" s="138"/>
      <c r="IYJ5" s="138"/>
      <c r="IYS5" s="138"/>
      <c r="IYT5" s="138"/>
      <c r="IYV5" s="139"/>
      <c r="IYX5" s="140"/>
      <c r="IYY5" s="64"/>
      <c r="IYZ5" s="64"/>
      <c r="IZA5" s="64"/>
      <c r="IZB5" s="141"/>
      <c r="IZC5" s="141"/>
      <c r="IZD5" s="142"/>
      <c r="IZE5" s="142"/>
      <c r="IZF5" s="142"/>
      <c r="IZG5" s="143"/>
      <c r="IZI5" s="144"/>
      <c r="IZJ5" s="131"/>
      <c r="IZO5" s="132"/>
      <c r="IZP5" s="133"/>
      <c r="IZQ5" s="134"/>
      <c r="IZR5" s="135"/>
      <c r="IZS5" s="136"/>
      <c r="IZW5" s="137"/>
      <c r="IZX5" s="138"/>
      <c r="IZY5" s="138"/>
      <c r="JAH5" s="138"/>
      <c r="JAI5" s="138"/>
      <c r="JAK5" s="139"/>
      <c r="JAM5" s="140"/>
      <c r="JAN5" s="64"/>
      <c r="JAO5" s="64"/>
      <c r="JAP5" s="64"/>
      <c r="JAQ5" s="141"/>
      <c r="JAR5" s="141"/>
      <c r="JAS5" s="142"/>
      <c r="JAT5" s="142"/>
      <c r="JAU5" s="142"/>
      <c r="JAV5" s="143"/>
      <c r="JAX5" s="144"/>
      <c r="JAY5" s="131"/>
      <c r="JBD5" s="132"/>
      <c r="JBE5" s="133"/>
      <c r="JBF5" s="134"/>
      <c r="JBG5" s="135"/>
      <c r="JBH5" s="136"/>
      <c r="JBL5" s="137"/>
      <c r="JBM5" s="138"/>
      <c r="JBN5" s="138"/>
      <c r="JBW5" s="138"/>
      <c r="JBX5" s="138"/>
      <c r="JBZ5" s="139"/>
      <c r="JCB5" s="140"/>
      <c r="JCC5" s="64"/>
      <c r="JCD5" s="64"/>
      <c r="JCE5" s="64"/>
      <c r="JCF5" s="141"/>
      <c r="JCG5" s="141"/>
      <c r="JCH5" s="142"/>
      <c r="JCI5" s="142"/>
      <c r="JCJ5" s="142"/>
      <c r="JCK5" s="143"/>
      <c r="JCM5" s="144"/>
      <c r="JCN5" s="131"/>
      <c r="JCS5" s="132"/>
      <c r="JCT5" s="133"/>
      <c r="JCU5" s="134"/>
      <c r="JCV5" s="135"/>
      <c r="JCW5" s="136"/>
      <c r="JDA5" s="137"/>
      <c r="JDB5" s="138"/>
      <c r="JDC5" s="138"/>
      <c r="JDL5" s="138"/>
      <c r="JDM5" s="138"/>
      <c r="JDO5" s="139"/>
      <c r="JDQ5" s="140"/>
      <c r="JDR5" s="64"/>
      <c r="JDS5" s="64"/>
      <c r="JDT5" s="64"/>
      <c r="JDU5" s="141"/>
      <c r="JDV5" s="141"/>
      <c r="JDW5" s="142"/>
      <c r="JDX5" s="142"/>
      <c r="JDY5" s="142"/>
      <c r="JDZ5" s="143"/>
      <c r="JEB5" s="144"/>
      <c r="JEC5" s="131"/>
      <c r="JEH5" s="132"/>
      <c r="JEI5" s="133"/>
      <c r="JEJ5" s="134"/>
      <c r="JEK5" s="135"/>
      <c r="JEL5" s="136"/>
      <c r="JEP5" s="137"/>
      <c r="JEQ5" s="138"/>
      <c r="JER5" s="138"/>
      <c r="JFA5" s="138"/>
      <c r="JFB5" s="138"/>
      <c r="JFD5" s="139"/>
      <c r="JFF5" s="140"/>
      <c r="JFG5" s="64"/>
      <c r="JFH5" s="64"/>
      <c r="JFI5" s="64"/>
      <c r="JFJ5" s="141"/>
      <c r="JFK5" s="141"/>
      <c r="JFL5" s="142"/>
      <c r="JFM5" s="142"/>
      <c r="JFN5" s="142"/>
      <c r="JFO5" s="143"/>
      <c r="JFQ5" s="144"/>
      <c r="JFR5" s="131"/>
      <c r="JFW5" s="132"/>
      <c r="JFX5" s="133"/>
      <c r="JFY5" s="134"/>
      <c r="JFZ5" s="135"/>
      <c r="JGA5" s="136"/>
      <c r="JGE5" s="137"/>
      <c r="JGF5" s="138"/>
      <c r="JGG5" s="138"/>
      <c r="JGP5" s="138"/>
      <c r="JGQ5" s="138"/>
      <c r="JGS5" s="139"/>
      <c r="JGU5" s="140"/>
      <c r="JGV5" s="64"/>
      <c r="JGW5" s="64"/>
      <c r="JGX5" s="64"/>
      <c r="JGY5" s="141"/>
      <c r="JGZ5" s="141"/>
      <c r="JHA5" s="142"/>
      <c r="JHB5" s="142"/>
      <c r="JHC5" s="142"/>
      <c r="JHD5" s="143"/>
      <c r="JHF5" s="144"/>
      <c r="JHG5" s="131"/>
      <c r="JHL5" s="132"/>
      <c r="JHM5" s="133"/>
      <c r="JHN5" s="134"/>
      <c r="JHO5" s="135"/>
      <c r="JHP5" s="136"/>
      <c r="JHT5" s="137"/>
      <c r="JHU5" s="138"/>
      <c r="JHV5" s="138"/>
      <c r="JIE5" s="138"/>
      <c r="JIF5" s="138"/>
      <c r="JIH5" s="139"/>
      <c r="JIJ5" s="140"/>
      <c r="JIK5" s="64"/>
      <c r="JIL5" s="64"/>
      <c r="JIM5" s="64"/>
      <c r="JIN5" s="141"/>
      <c r="JIO5" s="141"/>
      <c r="JIP5" s="142"/>
      <c r="JIQ5" s="142"/>
      <c r="JIR5" s="142"/>
      <c r="JIS5" s="143"/>
      <c r="JIU5" s="144"/>
      <c r="JIV5" s="131"/>
      <c r="JJA5" s="132"/>
      <c r="JJB5" s="133"/>
      <c r="JJC5" s="134"/>
      <c r="JJD5" s="135"/>
      <c r="JJE5" s="136"/>
      <c r="JJI5" s="137"/>
      <c r="JJJ5" s="138"/>
      <c r="JJK5" s="138"/>
      <c r="JJT5" s="138"/>
      <c r="JJU5" s="138"/>
      <c r="JJW5" s="139"/>
      <c r="JJY5" s="140"/>
      <c r="JJZ5" s="64"/>
      <c r="JKA5" s="64"/>
      <c r="JKB5" s="64"/>
      <c r="JKC5" s="141"/>
      <c r="JKD5" s="141"/>
      <c r="JKE5" s="142"/>
      <c r="JKF5" s="142"/>
      <c r="JKG5" s="142"/>
      <c r="JKH5" s="143"/>
      <c r="JKJ5" s="144"/>
      <c r="JKK5" s="131"/>
      <c r="JKP5" s="132"/>
      <c r="JKQ5" s="133"/>
      <c r="JKR5" s="134"/>
      <c r="JKS5" s="135"/>
      <c r="JKT5" s="136"/>
      <c r="JKX5" s="137"/>
      <c r="JKY5" s="138"/>
      <c r="JKZ5" s="138"/>
      <c r="JLI5" s="138"/>
      <c r="JLJ5" s="138"/>
      <c r="JLL5" s="139"/>
      <c r="JLN5" s="140"/>
      <c r="JLO5" s="64"/>
      <c r="JLP5" s="64"/>
      <c r="JLQ5" s="64"/>
      <c r="JLR5" s="141"/>
      <c r="JLS5" s="141"/>
      <c r="JLT5" s="142"/>
      <c r="JLU5" s="142"/>
      <c r="JLV5" s="142"/>
      <c r="JLW5" s="143"/>
      <c r="JLY5" s="144"/>
      <c r="JLZ5" s="131"/>
      <c r="JME5" s="132"/>
      <c r="JMF5" s="133"/>
      <c r="JMG5" s="134"/>
      <c r="JMH5" s="135"/>
      <c r="JMI5" s="136"/>
      <c r="JMM5" s="137"/>
      <c r="JMN5" s="138"/>
      <c r="JMO5" s="138"/>
      <c r="JMX5" s="138"/>
      <c r="JMY5" s="138"/>
      <c r="JNA5" s="139"/>
      <c r="JNC5" s="140"/>
      <c r="JND5" s="64"/>
      <c r="JNE5" s="64"/>
      <c r="JNF5" s="64"/>
      <c r="JNG5" s="141"/>
      <c r="JNH5" s="141"/>
      <c r="JNI5" s="142"/>
      <c r="JNJ5" s="142"/>
      <c r="JNK5" s="142"/>
      <c r="JNL5" s="143"/>
      <c r="JNN5" s="144"/>
      <c r="JNO5" s="131"/>
      <c r="JNT5" s="132"/>
      <c r="JNU5" s="133"/>
      <c r="JNV5" s="134"/>
      <c r="JNW5" s="135"/>
      <c r="JNX5" s="136"/>
      <c r="JOB5" s="137"/>
      <c r="JOC5" s="138"/>
      <c r="JOD5" s="138"/>
      <c r="JOM5" s="138"/>
      <c r="JON5" s="138"/>
      <c r="JOP5" s="139"/>
      <c r="JOR5" s="140"/>
      <c r="JOS5" s="64"/>
      <c r="JOT5" s="64"/>
      <c r="JOU5" s="64"/>
      <c r="JOV5" s="141"/>
      <c r="JOW5" s="141"/>
      <c r="JOX5" s="142"/>
      <c r="JOY5" s="142"/>
      <c r="JOZ5" s="142"/>
      <c r="JPA5" s="143"/>
      <c r="JPC5" s="144"/>
      <c r="JPD5" s="131"/>
      <c r="JPI5" s="132"/>
      <c r="JPJ5" s="133"/>
      <c r="JPK5" s="134"/>
      <c r="JPL5" s="135"/>
      <c r="JPM5" s="136"/>
      <c r="JPQ5" s="137"/>
      <c r="JPR5" s="138"/>
      <c r="JPS5" s="138"/>
      <c r="JQB5" s="138"/>
      <c r="JQC5" s="138"/>
      <c r="JQE5" s="139"/>
      <c r="JQG5" s="140"/>
      <c r="JQH5" s="64"/>
      <c r="JQI5" s="64"/>
      <c r="JQJ5" s="64"/>
      <c r="JQK5" s="141"/>
      <c r="JQL5" s="141"/>
      <c r="JQM5" s="142"/>
      <c r="JQN5" s="142"/>
      <c r="JQO5" s="142"/>
      <c r="JQP5" s="143"/>
      <c r="JQR5" s="144"/>
      <c r="JQS5" s="131"/>
      <c r="JQX5" s="132"/>
      <c r="JQY5" s="133"/>
      <c r="JQZ5" s="134"/>
      <c r="JRA5" s="135"/>
      <c r="JRB5" s="136"/>
      <c r="JRF5" s="137"/>
      <c r="JRG5" s="138"/>
      <c r="JRH5" s="138"/>
      <c r="JRQ5" s="138"/>
      <c r="JRR5" s="138"/>
      <c r="JRT5" s="139"/>
      <c r="JRV5" s="140"/>
      <c r="JRW5" s="64"/>
      <c r="JRX5" s="64"/>
      <c r="JRY5" s="64"/>
      <c r="JRZ5" s="141"/>
      <c r="JSA5" s="141"/>
      <c r="JSB5" s="142"/>
      <c r="JSC5" s="142"/>
      <c r="JSD5" s="142"/>
      <c r="JSE5" s="143"/>
      <c r="JSG5" s="144"/>
      <c r="JSH5" s="131"/>
      <c r="JSM5" s="132"/>
      <c r="JSN5" s="133"/>
      <c r="JSO5" s="134"/>
      <c r="JSP5" s="135"/>
      <c r="JSQ5" s="136"/>
      <c r="JSU5" s="137"/>
      <c r="JSV5" s="138"/>
      <c r="JSW5" s="138"/>
      <c r="JTF5" s="138"/>
      <c r="JTG5" s="138"/>
      <c r="JTI5" s="139"/>
      <c r="JTK5" s="140"/>
      <c r="JTL5" s="64"/>
      <c r="JTM5" s="64"/>
      <c r="JTN5" s="64"/>
      <c r="JTO5" s="141"/>
      <c r="JTP5" s="141"/>
      <c r="JTQ5" s="142"/>
      <c r="JTR5" s="142"/>
      <c r="JTS5" s="142"/>
      <c r="JTT5" s="143"/>
      <c r="JTV5" s="144"/>
      <c r="JTW5" s="131"/>
      <c r="JUB5" s="132"/>
      <c r="JUC5" s="133"/>
      <c r="JUD5" s="134"/>
      <c r="JUE5" s="135"/>
      <c r="JUF5" s="136"/>
      <c r="JUJ5" s="137"/>
      <c r="JUK5" s="138"/>
      <c r="JUL5" s="138"/>
      <c r="JUU5" s="138"/>
      <c r="JUV5" s="138"/>
      <c r="JUX5" s="139"/>
      <c r="JUZ5" s="140"/>
      <c r="JVA5" s="64"/>
      <c r="JVB5" s="64"/>
      <c r="JVC5" s="64"/>
      <c r="JVD5" s="141"/>
      <c r="JVE5" s="141"/>
      <c r="JVF5" s="142"/>
      <c r="JVG5" s="142"/>
      <c r="JVH5" s="142"/>
      <c r="JVI5" s="143"/>
      <c r="JVK5" s="144"/>
      <c r="JVL5" s="131"/>
      <c r="JVQ5" s="132"/>
      <c r="JVR5" s="133"/>
      <c r="JVS5" s="134"/>
      <c r="JVT5" s="135"/>
      <c r="JVU5" s="136"/>
      <c r="JVY5" s="137"/>
      <c r="JVZ5" s="138"/>
      <c r="JWA5" s="138"/>
      <c r="JWJ5" s="138"/>
      <c r="JWK5" s="138"/>
      <c r="JWM5" s="139"/>
      <c r="JWO5" s="140"/>
      <c r="JWP5" s="64"/>
      <c r="JWQ5" s="64"/>
      <c r="JWR5" s="64"/>
      <c r="JWS5" s="141"/>
      <c r="JWT5" s="141"/>
      <c r="JWU5" s="142"/>
      <c r="JWV5" s="142"/>
      <c r="JWW5" s="142"/>
      <c r="JWX5" s="143"/>
      <c r="JWZ5" s="144"/>
      <c r="JXA5" s="131"/>
      <c r="JXF5" s="132"/>
      <c r="JXG5" s="133"/>
      <c r="JXH5" s="134"/>
      <c r="JXI5" s="135"/>
      <c r="JXJ5" s="136"/>
      <c r="JXN5" s="137"/>
      <c r="JXO5" s="138"/>
      <c r="JXP5" s="138"/>
      <c r="JXY5" s="138"/>
      <c r="JXZ5" s="138"/>
      <c r="JYB5" s="139"/>
      <c r="JYD5" s="140"/>
      <c r="JYE5" s="64"/>
      <c r="JYF5" s="64"/>
      <c r="JYG5" s="64"/>
      <c r="JYH5" s="141"/>
      <c r="JYI5" s="141"/>
      <c r="JYJ5" s="142"/>
      <c r="JYK5" s="142"/>
      <c r="JYL5" s="142"/>
      <c r="JYM5" s="143"/>
      <c r="JYO5" s="144"/>
      <c r="JYP5" s="131"/>
      <c r="JYU5" s="132"/>
      <c r="JYV5" s="133"/>
      <c r="JYW5" s="134"/>
      <c r="JYX5" s="135"/>
      <c r="JYY5" s="136"/>
      <c r="JZC5" s="137"/>
      <c r="JZD5" s="138"/>
      <c r="JZE5" s="138"/>
      <c r="JZN5" s="138"/>
      <c r="JZO5" s="138"/>
      <c r="JZQ5" s="139"/>
      <c r="JZS5" s="140"/>
      <c r="JZT5" s="64"/>
      <c r="JZU5" s="64"/>
      <c r="JZV5" s="64"/>
      <c r="JZW5" s="141"/>
      <c r="JZX5" s="141"/>
      <c r="JZY5" s="142"/>
      <c r="JZZ5" s="142"/>
      <c r="KAA5" s="142"/>
      <c r="KAB5" s="143"/>
      <c r="KAD5" s="144"/>
      <c r="KAE5" s="131"/>
      <c r="KAJ5" s="132"/>
      <c r="KAK5" s="133"/>
      <c r="KAL5" s="134"/>
      <c r="KAM5" s="135"/>
      <c r="KAN5" s="136"/>
      <c r="KAR5" s="137"/>
      <c r="KAS5" s="138"/>
      <c r="KAT5" s="138"/>
      <c r="KBC5" s="138"/>
      <c r="KBD5" s="138"/>
      <c r="KBF5" s="139"/>
      <c r="KBH5" s="140"/>
      <c r="KBI5" s="64"/>
      <c r="KBJ5" s="64"/>
      <c r="KBK5" s="64"/>
      <c r="KBL5" s="141"/>
      <c r="KBM5" s="141"/>
      <c r="KBN5" s="142"/>
      <c r="KBO5" s="142"/>
      <c r="KBP5" s="142"/>
      <c r="KBQ5" s="143"/>
      <c r="KBS5" s="144"/>
      <c r="KBT5" s="131"/>
      <c r="KBY5" s="132"/>
      <c r="KBZ5" s="133"/>
      <c r="KCA5" s="134"/>
      <c r="KCB5" s="135"/>
      <c r="KCC5" s="136"/>
      <c r="KCG5" s="137"/>
      <c r="KCH5" s="138"/>
      <c r="KCI5" s="138"/>
      <c r="KCR5" s="138"/>
      <c r="KCS5" s="138"/>
      <c r="KCU5" s="139"/>
      <c r="KCW5" s="140"/>
      <c r="KCX5" s="64"/>
      <c r="KCY5" s="64"/>
      <c r="KCZ5" s="64"/>
      <c r="KDA5" s="141"/>
      <c r="KDB5" s="141"/>
      <c r="KDC5" s="142"/>
      <c r="KDD5" s="142"/>
      <c r="KDE5" s="142"/>
      <c r="KDF5" s="143"/>
      <c r="KDH5" s="144"/>
      <c r="KDI5" s="131"/>
      <c r="KDN5" s="132"/>
      <c r="KDO5" s="133"/>
      <c r="KDP5" s="134"/>
      <c r="KDQ5" s="135"/>
      <c r="KDR5" s="136"/>
      <c r="KDV5" s="137"/>
      <c r="KDW5" s="138"/>
      <c r="KDX5" s="138"/>
      <c r="KEG5" s="138"/>
      <c r="KEH5" s="138"/>
      <c r="KEJ5" s="139"/>
      <c r="KEL5" s="140"/>
      <c r="KEM5" s="64"/>
      <c r="KEN5" s="64"/>
      <c r="KEO5" s="64"/>
      <c r="KEP5" s="141"/>
      <c r="KEQ5" s="141"/>
      <c r="KER5" s="142"/>
      <c r="KES5" s="142"/>
      <c r="KET5" s="142"/>
      <c r="KEU5" s="143"/>
      <c r="KEW5" s="144"/>
      <c r="KEX5" s="131"/>
      <c r="KFC5" s="132"/>
      <c r="KFD5" s="133"/>
      <c r="KFE5" s="134"/>
      <c r="KFF5" s="135"/>
      <c r="KFG5" s="136"/>
      <c r="KFK5" s="137"/>
      <c r="KFL5" s="138"/>
      <c r="KFM5" s="138"/>
      <c r="KFV5" s="138"/>
      <c r="KFW5" s="138"/>
      <c r="KFY5" s="139"/>
      <c r="KGA5" s="140"/>
      <c r="KGB5" s="64"/>
      <c r="KGC5" s="64"/>
      <c r="KGD5" s="64"/>
      <c r="KGE5" s="141"/>
      <c r="KGF5" s="141"/>
      <c r="KGG5" s="142"/>
      <c r="KGH5" s="142"/>
      <c r="KGI5" s="142"/>
      <c r="KGJ5" s="143"/>
      <c r="KGL5" s="144"/>
      <c r="KGM5" s="131"/>
      <c r="KGR5" s="132"/>
      <c r="KGS5" s="133"/>
      <c r="KGT5" s="134"/>
      <c r="KGU5" s="135"/>
      <c r="KGV5" s="136"/>
      <c r="KGZ5" s="137"/>
      <c r="KHA5" s="138"/>
      <c r="KHB5" s="138"/>
      <c r="KHK5" s="138"/>
      <c r="KHL5" s="138"/>
      <c r="KHN5" s="139"/>
      <c r="KHP5" s="140"/>
      <c r="KHQ5" s="64"/>
      <c r="KHR5" s="64"/>
      <c r="KHS5" s="64"/>
      <c r="KHT5" s="141"/>
      <c r="KHU5" s="141"/>
      <c r="KHV5" s="142"/>
      <c r="KHW5" s="142"/>
      <c r="KHX5" s="142"/>
      <c r="KHY5" s="143"/>
      <c r="KIA5" s="144"/>
      <c r="KIB5" s="131"/>
      <c r="KIG5" s="132"/>
      <c r="KIH5" s="133"/>
      <c r="KII5" s="134"/>
      <c r="KIJ5" s="135"/>
      <c r="KIK5" s="136"/>
      <c r="KIO5" s="137"/>
      <c r="KIP5" s="138"/>
      <c r="KIQ5" s="138"/>
      <c r="KIZ5" s="138"/>
      <c r="KJA5" s="138"/>
      <c r="KJC5" s="139"/>
      <c r="KJE5" s="140"/>
      <c r="KJF5" s="64"/>
      <c r="KJG5" s="64"/>
      <c r="KJH5" s="64"/>
      <c r="KJI5" s="141"/>
      <c r="KJJ5" s="141"/>
      <c r="KJK5" s="142"/>
      <c r="KJL5" s="142"/>
      <c r="KJM5" s="142"/>
      <c r="KJN5" s="143"/>
      <c r="KJP5" s="144"/>
      <c r="KJQ5" s="131"/>
      <c r="KJV5" s="132"/>
      <c r="KJW5" s="133"/>
      <c r="KJX5" s="134"/>
      <c r="KJY5" s="135"/>
      <c r="KJZ5" s="136"/>
      <c r="KKD5" s="137"/>
      <c r="KKE5" s="138"/>
      <c r="KKF5" s="138"/>
      <c r="KKO5" s="138"/>
      <c r="KKP5" s="138"/>
      <c r="KKR5" s="139"/>
      <c r="KKT5" s="140"/>
      <c r="KKU5" s="64"/>
      <c r="KKV5" s="64"/>
      <c r="KKW5" s="64"/>
      <c r="KKX5" s="141"/>
      <c r="KKY5" s="141"/>
      <c r="KKZ5" s="142"/>
      <c r="KLA5" s="142"/>
      <c r="KLB5" s="142"/>
      <c r="KLC5" s="143"/>
      <c r="KLE5" s="144"/>
      <c r="KLF5" s="131"/>
      <c r="KLK5" s="132"/>
      <c r="KLL5" s="133"/>
      <c r="KLM5" s="134"/>
      <c r="KLN5" s="135"/>
      <c r="KLO5" s="136"/>
      <c r="KLS5" s="137"/>
      <c r="KLT5" s="138"/>
      <c r="KLU5" s="138"/>
      <c r="KMD5" s="138"/>
      <c r="KME5" s="138"/>
      <c r="KMG5" s="139"/>
      <c r="KMI5" s="140"/>
      <c r="KMJ5" s="64"/>
      <c r="KMK5" s="64"/>
      <c r="KML5" s="64"/>
      <c r="KMM5" s="141"/>
      <c r="KMN5" s="141"/>
      <c r="KMO5" s="142"/>
      <c r="KMP5" s="142"/>
      <c r="KMQ5" s="142"/>
      <c r="KMR5" s="143"/>
      <c r="KMT5" s="144"/>
      <c r="KMU5" s="131"/>
      <c r="KMZ5" s="132"/>
      <c r="KNA5" s="133"/>
      <c r="KNB5" s="134"/>
      <c r="KNC5" s="135"/>
      <c r="KND5" s="136"/>
      <c r="KNH5" s="137"/>
      <c r="KNI5" s="138"/>
      <c r="KNJ5" s="138"/>
      <c r="KNS5" s="138"/>
      <c r="KNT5" s="138"/>
      <c r="KNV5" s="139"/>
      <c r="KNX5" s="140"/>
      <c r="KNY5" s="64"/>
      <c r="KNZ5" s="64"/>
      <c r="KOA5" s="64"/>
      <c r="KOB5" s="141"/>
      <c r="KOC5" s="141"/>
      <c r="KOD5" s="142"/>
      <c r="KOE5" s="142"/>
      <c r="KOF5" s="142"/>
      <c r="KOG5" s="143"/>
      <c r="KOI5" s="144"/>
      <c r="KOJ5" s="131"/>
      <c r="KOO5" s="132"/>
      <c r="KOP5" s="133"/>
      <c r="KOQ5" s="134"/>
      <c r="KOR5" s="135"/>
      <c r="KOS5" s="136"/>
      <c r="KOW5" s="137"/>
      <c r="KOX5" s="138"/>
      <c r="KOY5" s="138"/>
      <c r="KPH5" s="138"/>
      <c r="KPI5" s="138"/>
      <c r="KPK5" s="139"/>
      <c r="KPM5" s="140"/>
      <c r="KPN5" s="64"/>
      <c r="KPO5" s="64"/>
      <c r="KPP5" s="64"/>
      <c r="KPQ5" s="141"/>
      <c r="KPR5" s="141"/>
      <c r="KPS5" s="142"/>
      <c r="KPT5" s="142"/>
      <c r="KPU5" s="142"/>
      <c r="KPV5" s="143"/>
      <c r="KPX5" s="144"/>
      <c r="KPY5" s="131"/>
      <c r="KQD5" s="132"/>
      <c r="KQE5" s="133"/>
      <c r="KQF5" s="134"/>
      <c r="KQG5" s="135"/>
      <c r="KQH5" s="136"/>
      <c r="KQL5" s="137"/>
      <c r="KQM5" s="138"/>
      <c r="KQN5" s="138"/>
      <c r="KQW5" s="138"/>
      <c r="KQX5" s="138"/>
      <c r="KQZ5" s="139"/>
      <c r="KRB5" s="140"/>
      <c r="KRC5" s="64"/>
      <c r="KRD5" s="64"/>
      <c r="KRE5" s="64"/>
      <c r="KRF5" s="141"/>
      <c r="KRG5" s="141"/>
      <c r="KRH5" s="142"/>
      <c r="KRI5" s="142"/>
      <c r="KRJ5" s="142"/>
      <c r="KRK5" s="143"/>
      <c r="KRM5" s="144"/>
      <c r="KRN5" s="131"/>
      <c r="KRS5" s="132"/>
      <c r="KRT5" s="133"/>
      <c r="KRU5" s="134"/>
      <c r="KRV5" s="135"/>
      <c r="KRW5" s="136"/>
      <c r="KSA5" s="137"/>
      <c r="KSB5" s="138"/>
      <c r="KSC5" s="138"/>
      <c r="KSL5" s="138"/>
      <c r="KSM5" s="138"/>
      <c r="KSO5" s="139"/>
      <c r="KSQ5" s="140"/>
      <c r="KSR5" s="64"/>
      <c r="KSS5" s="64"/>
      <c r="KST5" s="64"/>
      <c r="KSU5" s="141"/>
      <c r="KSV5" s="141"/>
      <c r="KSW5" s="142"/>
      <c r="KSX5" s="142"/>
      <c r="KSY5" s="142"/>
      <c r="KSZ5" s="143"/>
      <c r="KTB5" s="144"/>
      <c r="KTC5" s="131"/>
      <c r="KTH5" s="132"/>
      <c r="KTI5" s="133"/>
      <c r="KTJ5" s="134"/>
      <c r="KTK5" s="135"/>
      <c r="KTL5" s="136"/>
      <c r="KTP5" s="137"/>
      <c r="KTQ5" s="138"/>
      <c r="KTR5" s="138"/>
      <c r="KUA5" s="138"/>
      <c r="KUB5" s="138"/>
      <c r="KUD5" s="139"/>
      <c r="KUF5" s="140"/>
      <c r="KUG5" s="64"/>
      <c r="KUH5" s="64"/>
      <c r="KUI5" s="64"/>
      <c r="KUJ5" s="141"/>
      <c r="KUK5" s="141"/>
      <c r="KUL5" s="142"/>
      <c r="KUM5" s="142"/>
      <c r="KUN5" s="142"/>
      <c r="KUO5" s="143"/>
      <c r="KUQ5" s="144"/>
      <c r="KUR5" s="131"/>
      <c r="KUW5" s="132"/>
      <c r="KUX5" s="133"/>
      <c r="KUY5" s="134"/>
      <c r="KUZ5" s="135"/>
      <c r="KVA5" s="136"/>
      <c r="KVE5" s="137"/>
      <c r="KVF5" s="138"/>
      <c r="KVG5" s="138"/>
      <c r="KVP5" s="138"/>
      <c r="KVQ5" s="138"/>
      <c r="KVS5" s="139"/>
      <c r="KVU5" s="140"/>
      <c r="KVV5" s="64"/>
      <c r="KVW5" s="64"/>
      <c r="KVX5" s="64"/>
      <c r="KVY5" s="141"/>
      <c r="KVZ5" s="141"/>
      <c r="KWA5" s="142"/>
      <c r="KWB5" s="142"/>
      <c r="KWC5" s="142"/>
      <c r="KWD5" s="143"/>
      <c r="KWF5" s="144"/>
      <c r="KWG5" s="131"/>
      <c r="KWL5" s="132"/>
      <c r="KWM5" s="133"/>
      <c r="KWN5" s="134"/>
      <c r="KWO5" s="135"/>
      <c r="KWP5" s="136"/>
      <c r="KWT5" s="137"/>
      <c r="KWU5" s="138"/>
      <c r="KWV5" s="138"/>
      <c r="KXE5" s="138"/>
      <c r="KXF5" s="138"/>
      <c r="KXH5" s="139"/>
      <c r="KXJ5" s="140"/>
      <c r="KXK5" s="64"/>
      <c r="KXL5" s="64"/>
      <c r="KXM5" s="64"/>
      <c r="KXN5" s="141"/>
      <c r="KXO5" s="141"/>
      <c r="KXP5" s="142"/>
      <c r="KXQ5" s="142"/>
      <c r="KXR5" s="142"/>
      <c r="KXS5" s="143"/>
      <c r="KXU5" s="144"/>
      <c r="KXV5" s="131"/>
      <c r="KYA5" s="132"/>
      <c r="KYB5" s="133"/>
      <c r="KYC5" s="134"/>
      <c r="KYD5" s="135"/>
      <c r="KYE5" s="136"/>
      <c r="KYI5" s="137"/>
      <c r="KYJ5" s="138"/>
      <c r="KYK5" s="138"/>
      <c r="KYT5" s="138"/>
      <c r="KYU5" s="138"/>
      <c r="KYW5" s="139"/>
      <c r="KYY5" s="140"/>
      <c r="KYZ5" s="64"/>
      <c r="KZA5" s="64"/>
      <c r="KZB5" s="64"/>
      <c r="KZC5" s="141"/>
      <c r="KZD5" s="141"/>
      <c r="KZE5" s="142"/>
      <c r="KZF5" s="142"/>
      <c r="KZG5" s="142"/>
      <c r="KZH5" s="143"/>
      <c r="KZJ5" s="144"/>
      <c r="KZK5" s="131"/>
      <c r="KZP5" s="132"/>
      <c r="KZQ5" s="133"/>
      <c r="KZR5" s="134"/>
      <c r="KZS5" s="135"/>
      <c r="KZT5" s="136"/>
      <c r="KZX5" s="137"/>
      <c r="KZY5" s="138"/>
      <c r="KZZ5" s="138"/>
      <c r="LAI5" s="138"/>
      <c r="LAJ5" s="138"/>
      <c r="LAL5" s="139"/>
      <c r="LAN5" s="140"/>
      <c r="LAO5" s="64"/>
      <c r="LAP5" s="64"/>
      <c r="LAQ5" s="64"/>
      <c r="LAR5" s="141"/>
      <c r="LAS5" s="141"/>
      <c r="LAT5" s="142"/>
      <c r="LAU5" s="142"/>
      <c r="LAV5" s="142"/>
      <c r="LAW5" s="143"/>
      <c r="LAY5" s="144"/>
      <c r="LAZ5" s="131"/>
      <c r="LBE5" s="132"/>
      <c r="LBF5" s="133"/>
      <c r="LBG5" s="134"/>
      <c r="LBH5" s="135"/>
      <c r="LBI5" s="136"/>
      <c r="LBM5" s="137"/>
      <c r="LBN5" s="138"/>
      <c r="LBO5" s="138"/>
      <c r="LBX5" s="138"/>
      <c r="LBY5" s="138"/>
      <c r="LCA5" s="139"/>
      <c r="LCC5" s="140"/>
      <c r="LCD5" s="64"/>
      <c r="LCE5" s="64"/>
      <c r="LCF5" s="64"/>
      <c r="LCG5" s="141"/>
      <c r="LCH5" s="141"/>
      <c r="LCI5" s="142"/>
      <c r="LCJ5" s="142"/>
      <c r="LCK5" s="142"/>
      <c r="LCL5" s="143"/>
      <c r="LCN5" s="144"/>
      <c r="LCO5" s="131"/>
      <c r="LCT5" s="132"/>
      <c r="LCU5" s="133"/>
      <c r="LCV5" s="134"/>
      <c r="LCW5" s="135"/>
      <c r="LCX5" s="136"/>
      <c r="LDB5" s="137"/>
      <c r="LDC5" s="138"/>
      <c r="LDD5" s="138"/>
      <c r="LDM5" s="138"/>
      <c r="LDN5" s="138"/>
      <c r="LDP5" s="139"/>
      <c r="LDR5" s="140"/>
      <c r="LDS5" s="64"/>
      <c r="LDT5" s="64"/>
      <c r="LDU5" s="64"/>
      <c r="LDV5" s="141"/>
      <c r="LDW5" s="141"/>
      <c r="LDX5" s="142"/>
      <c r="LDY5" s="142"/>
      <c r="LDZ5" s="142"/>
      <c r="LEA5" s="143"/>
      <c r="LEC5" s="144"/>
      <c r="LED5" s="131"/>
      <c r="LEI5" s="132"/>
      <c r="LEJ5" s="133"/>
      <c r="LEK5" s="134"/>
      <c r="LEL5" s="135"/>
      <c r="LEM5" s="136"/>
      <c r="LEQ5" s="137"/>
      <c r="LER5" s="138"/>
      <c r="LES5" s="138"/>
      <c r="LFB5" s="138"/>
      <c r="LFC5" s="138"/>
      <c r="LFE5" s="139"/>
      <c r="LFG5" s="140"/>
      <c r="LFH5" s="64"/>
      <c r="LFI5" s="64"/>
      <c r="LFJ5" s="64"/>
      <c r="LFK5" s="141"/>
      <c r="LFL5" s="141"/>
      <c r="LFM5" s="142"/>
      <c r="LFN5" s="142"/>
      <c r="LFO5" s="142"/>
      <c r="LFP5" s="143"/>
      <c r="LFR5" s="144"/>
      <c r="LFS5" s="131"/>
      <c r="LFX5" s="132"/>
      <c r="LFY5" s="133"/>
      <c r="LFZ5" s="134"/>
      <c r="LGA5" s="135"/>
      <c r="LGB5" s="136"/>
      <c r="LGF5" s="137"/>
      <c r="LGG5" s="138"/>
      <c r="LGH5" s="138"/>
      <c r="LGQ5" s="138"/>
      <c r="LGR5" s="138"/>
      <c r="LGT5" s="139"/>
      <c r="LGV5" s="140"/>
      <c r="LGW5" s="64"/>
      <c r="LGX5" s="64"/>
      <c r="LGY5" s="64"/>
      <c r="LGZ5" s="141"/>
      <c r="LHA5" s="141"/>
      <c r="LHB5" s="142"/>
      <c r="LHC5" s="142"/>
      <c r="LHD5" s="142"/>
      <c r="LHE5" s="143"/>
      <c r="LHG5" s="144"/>
      <c r="LHH5" s="131"/>
      <c r="LHM5" s="132"/>
      <c r="LHN5" s="133"/>
      <c r="LHO5" s="134"/>
      <c r="LHP5" s="135"/>
      <c r="LHQ5" s="136"/>
      <c r="LHU5" s="137"/>
      <c r="LHV5" s="138"/>
      <c r="LHW5" s="138"/>
      <c r="LIF5" s="138"/>
      <c r="LIG5" s="138"/>
      <c r="LII5" s="139"/>
      <c r="LIK5" s="140"/>
      <c r="LIL5" s="64"/>
      <c r="LIM5" s="64"/>
      <c r="LIN5" s="64"/>
      <c r="LIO5" s="141"/>
      <c r="LIP5" s="141"/>
      <c r="LIQ5" s="142"/>
      <c r="LIR5" s="142"/>
      <c r="LIS5" s="142"/>
      <c r="LIT5" s="143"/>
      <c r="LIV5" s="144"/>
      <c r="LIW5" s="131"/>
      <c r="LJB5" s="132"/>
      <c r="LJC5" s="133"/>
      <c r="LJD5" s="134"/>
      <c r="LJE5" s="135"/>
      <c r="LJF5" s="136"/>
      <c r="LJJ5" s="137"/>
      <c r="LJK5" s="138"/>
      <c r="LJL5" s="138"/>
      <c r="LJU5" s="138"/>
      <c r="LJV5" s="138"/>
      <c r="LJX5" s="139"/>
      <c r="LJZ5" s="140"/>
      <c r="LKA5" s="64"/>
      <c r="LKB5" s="64"/>
      <c r="LKC5" s="64"/>
      <c r="LKD5" s="141"/>
      <c r="LKE5" s="141"/>
      <c r="LKF5" s="142"/>
      <c r="LKG5" s="142"/>
      <c r="LKH5" s="142"/>
      <c r="LKI5" s="143"/>
      <c r="LKK5" s="144"/>
      <c r="LKL5" s="131"/>
      <c r="LKQ5" s="132"/>
      <c r="LKR5" s="133"/>
      <c r="LKS5" s="134"/>
      <c r="LKT5" s="135"/>
      <c r="LKU5" s="136"/>
      <c r="LKY5" s="137"/>
      <c r="LKZ5" s="138"/>
      <c r="LLA5" s="138"/>
      <c r="LLJ5" s="138"/>
      <c r="LLK5" s="138"/>
      <c r="LLM5" s="139"/>
      <c r="LLO5" s="140"/>
      <c r="LLP5" s="64"/>
      <c r="LLQ5" s="64"/>
      <c r="LLR5" s="64"/>
      <c r="LLS5" s="141"/>
      <c r="LLT5" s="141"/>
      <c r="LLU5" s="142"/>
      <c r="LLV5" s="142"/>
      <c r="LLW5" s="142"/>
      <c r="LLX5" s="143"/>
      <c r="LLZ5" s="144"/>
      <c r="LMA5" s="131"/>
      <c r="LMF5" s="132"/>
      <c r="LMG5" s="133"/>
      <c r="LMH5" s="134"/>
      <c r="LMI5" s="135"/>
      <c r="LMJ5" s="136"/>
      <c r="LMN5" s="137"/>
      <c r="LMO5" s="138"/>
      <c r="LMP5" s="138"/>
      <c r="LMY5" s="138"/>
      <c r="LMZ5" s="138"/>
      <c r="LNB5" s="139"/>
      <c r="LND5" s="140"/>
      <c r="LNE5" s="64"/>
      <c r="LNF5" s="64"/>
      <c r="LNG5" s="64"/>
      <c r="LNH5" s="141"/>
      <c r="LNI5" s="141"/>
      <c r="LNJ5" s="142"/>
      <c r="LNK5" s="142"/>
      <c r="LNL5" s="142"/>
      <c r="LNM5" s="143"/>
      <c r="LNO5" s="144"/>
      <c r="LNP5" s="131"/>
      <c r="LNU5" s="132"/>
      <c r="LNV5" s="133"/>
      <c r="LNW5" s="134"/>
      <c r="LNX5" s="135"/>
      <c r="LNY5" s="136"/>
      <c r="LOC5" s="137"/>
      <c r="LOD5" s="138"/>
      <c r="LOE5" s="138"/>
      <c r="LON5" s="138"/>
      <c r="LOO5" s="138"/>
      <c r="LOQ5" s="139"/>
      <c r="LOS5" s="140"/>
      <c r="LOT5" s="64"/>
      <c r="LOU5" s="64"/>
      <c r="LOV5" s="64"/>
      <c r="LOW5" s="141"/>
      <c r="LOX5" s="141"/>
      <c r="LOY5" s="142"/>
      <c r="LOZ5" s="142"/>
      <c r="LPA5" s="142"/>
      <c r="LPB5" s="143"/>
      <c r="LPD5" s="144"/>
      <c r="LPE5" s="131"/>
      <c r="LPJ5" s="132"/>
      <c r="LPK5" s="133"/>
      <c r="LPL5" s="134"/>
      <c r="LPM5" s="135"/>
      <c r="LPN5" s="136"/>
      <c r="LPR5" s="137"/>
      <c r="LPS5" s="138"/>
      <c r="LPT5" s="138"/>
      <c r="LQC5" s="138"/>
      <c r="LQD5" s="138"/>
      <c r="LQF5" s="139"/>
      <c r="LQH5" s="140"/>
      <c r="LQI5" s="64"/>
      <c r="LQJ5" s="64"/>
      <c r="LQK5" s="64"/>
      <c r="LQL5" s="141"/>
      <c r="LQM5" s="141"/>
      <c r="LQN5" s="142"/>
      <c r="LQO5" s="142"/>
      <c r="LQP5" s="142"/>
      <c r="LQQ5" s="143"/>
      <c r="LQS5" s="144"/>
      <c r="LQT5" s="131"/>
      <c r="LQY5" s="132"/>
      <c r="LQZ5" s="133"/>
      <c r="LRA5" s="134"/>
      <c r="LRB5" s="135"/>
      <c r="LRC5" s="136"/>
      <c r="LRG5" s="137"/>
      <c r="LRH5" s="138"/>
      <c r="LRI5" s="138"/>
      <c r="LRR5" s="138"/>
      <c r="LRS5" s="138"/>
      <c r="LRU5" s="139"/>
      <c r="LRW5" s="140"/>
      <c r="LRX5" s="64"/>
      <c r="LRY5" s="64"/>
      <c r="LRZ5" s="64"/>
      <c r="LSA5" s="141"/>
      <c r="LSB5" s="141"/>
      <c r="LSC5" s="142"/>
      <c r="LSD5" s="142"/>
      <c r="LSE5" s="142"/>
      <c r="LSF5" s="143"/>
      <c r="LSH5" s="144"/>
      <c r="LSI5" s="131"/>
      <c r="LSN5" s="132"/>
      <c r="LSO5" s="133"/>
      <c r="LSP5" s="134"/>
      <c r="LSQ5" s="135"/>
      <c r="LSR5" s="136"/>
      <c r="LSV5" s="137"/>
      <c r="LSW5" s="138"/>
      <c r="LSX5" s="138"/>
      <c r="LTG5" s="138"/>
      <c r="LTH5" s="138"/>
      <c r="LTJ5" s="139"/>
      <c r="LTL5" s="140"/>
      <c r="LTM5" s="64"/>
      <c r="LTN5" s="64"/>
      <c r="LTO5" s="64"/>
      <c r="LTP5" s="141"/>
      <c r="LTQ5" s="141"/>
      <c r="LTR5" s="142"/>
      <c r="LTS5" s="142"/>
      <c r="LTT5" s="142"/>
      <c r="LTU5" s="143"/>
      <c r="LTW5" s="144"/>
      <c r="LTX5" s="131"/>
      <c r="LUC5" s="132"/>
      <c r="LUD5" s="133"/>
      <c r="LUE5" s="134"/>
      <c r="LUF5" s="135"/>
      <c r="LUG5" s="136"/>
      <c r="LUK5" s="137"/>
      <c r="LUL5" s="138"/>
      <c r="LUM5" s="138"/>
      <c r="LUV5" s="138"/>
      <c r="LUW5" s="138"/>
      <c r="LUY5" s="139"/>
      <c r="LVA5" s="140"/>
      <c r="LVB5" s="64"/>
      <c r="LVC5" s="64"/>
      <c r="LVD5" s="64"/>
      <c r="LVE5" s="141"/>
      <c r="LVF5" s="141"/>
      <c r="LVG5" s="142"/>
      <c r="LVH5" s="142"/>
      <c r="LVI5" s="142"/>
      <c r="LVJ5" s="143"/>
      <c r="LVL5" s="144"/>
      <c r="LVM5" s="131"/>
      <c r="LVR5" s="132"/>
      <c r="LVS5" s="133"/>
      <c r="LVT5" s="134"/>
      <c r="LVU5" s="135"/>
      <c r="LVV5" s="136"/>
      <c r="LVZ5" s="137"/>
      <c r="LWA5" s="138"/>
      <c r="LWB5" s="138"/>
      <c r="LWK5" s="138"/>
      <c r="LWL5" s="138"/>
      <c r="LWN5" s="139"/>
      <c r="LWP5" s="140"/>
      <c r="LWQ5" s="64"/>
      <c r="LWR5" s="64"/>
      <c r="LWS5" s="64"/>
      <c r="LWT5" s="141"/>
      <c r="LWU5" s="141"/>
      <c r="LWV5" s="142"/>
      <c r="LWW5" s="142"/>
      <c r="LWX5" s="142"/>
      <c r="LWY5" s="143"/>
      <c r="LXA5" s="144"/>
      <c r="LXB5" s="131"/>
      <c r="LXG5" s="132"/>
      <c r="LXH5" s="133"/>
      <c r="LXI5" s="134"/>
      <c r="LXJ5" s="135"/>
      <c r="LXK5" s="136"/>
      <c r="LXO5" s="137"/>
      <c r="LXP5" s="138"/>
      <c r="LXQ5" s="138"/>
      <c r="LXZ5" s="138"/>
      <c r="LYA5" s="138"/>
      <c r="LYC5" s="139"/>
      <c r="LYE5" s="140"/>
      <c r="LYF5" s="64"/>
      <c r="LYG5" s="64"/>
      <c r="LYH5" s="64"/>
      <c r="LYI5" s="141"/>
      <c r="LYJ5" s="141"/>
      <c r="LYK5" s="142"/>
      <c r="LYL5" s="142"/>
      <c r="LYM5" s="142"/>
      <c r="LYN5" s="143"/>
      <c r="LYP5" s="144"/>
      <c r="LYQ5" s="131"/>
      <c r="LYV5" s="132"/>
      <c r="LYW5" s="133"/>
      <c r="LYX5" s="134"/>
      <c r="LYY5" s="135"/>
      <c r="LYZ5" s="136"/>
      <c r="LZD5" s="137"/>
      <c r="LZE5" s="138"/>
      <c r="LZF5" s="138"/>
      <c r="LZO5" s="138"/>
      <c r="LZP5" s="138"/>
      <c r="LZR5" s="139"/>
      <c r="LZT5" s="140"/>
      <c r="LZU5" s="64"/>
      <c r="LZV5" s="64"/>
      <c r="LZW5" s="64"/>
      <c r="LZX5" s="141"/>
      <c r="LZY5" s="141"/>
      <c r="LZZ5" s="142"/>
      <c r="MAA5" s="142"/>
      <c r="MAB5" s="142"/>
      <c r="MAC5" s="143"/>
      <c r="MAE5" s="144"/>
      <c r="MAF5" s="131"/>
      <c r="MAK5" s="132"/>
      <c r="MAL5" s="133"/>
      <c r="MAM5" s="134"/>
      <c r="MAN5" s="135"/>
      <c r="MAO5" s="136"/>
      <c r="MAS5" s="137"/>
      <c r="MAT5" s="138"/>
      <c r="MAU5" s="138"/>
      <c r="MBD5" s="138"/>
      <c r="MBE5" s="138"/>
      <c r="MBG5" s="139"/>
      <c r="MBI5" s="140"/>
      <c r="MBJ5" s="64"/>
      <c r="MBK5" s="64"/>
      <c r="MBL5" s="64"/>
      <c r="MBM5" s="141"/>
      <c r="MBN5" s="141"/>
      <c r="MBO5" s="142"/>
      <c r="MBP5" s="142"/>
      <c r="MBQ5" s="142"/>
      <c r="MBR5" s="143"/>
      <c r="MBT5" s="144"/>
      <c r="MBU5" s="131"/>
      <c r="MBZ5" s="132"/>
      <c r="MCA5" s="133"/>
      <c r="MCB5" s="134"/>
      <c r="MCC5" s="135"/>
      <c r="MCD5" s="136"/>
      <c r="MCH5" s="137"/>
      <c r="MCI5" s="138"/>
      <c r="MCJ5" s="138"/>
      <c r="MCS5" s="138"/>
      <c r="MCT5" s="138"/>
      <c r="MCV5" s="139"/>
      <c r="MCX5" s="140"/>
      <c r="MCY5" s="64"/>
      <c r="MCZ5" s="64"/>
      <c r="MDA5" s="64"/>
      <c r="MDB5" s="141"/>
      <c r="MDC5" s="141"/>
      <c r="MDD5" s="142"/>
      <c r="MDE5" s="142"/>
      <c r="MDF5" s="142"/>
      <c r="MDG5" s="143"/>
      <c r="MDI5" s="144"/>
      <c r="MDJ5" s="131"/>
      <c r="MDO5" s="132"/>
      <c r="MDP5" s="133"/>
      <c r="MDQ5" s="134"/>
      <c r="MDR5" s="135"/>
      <c r="MDS5" s="136"/>
      <c r="MDW5" s="137"/>
      <c r="MDX5" s="138"/>
      <c r="MDY5" s="138"/>
      <c r="MEH5" s="138"/>
      <c r="MEI5" s="138"/>
      <c r="MEK5" s="139"/>
      <c r="MEM5" s="140"/>
      <c r="MEN5" s="64"/>
      <c r="MEO5" s="64"/>
      <c r="MEP5" s="64"/>
      <c r="MEQ5" s="141"/>
      <c r="MER5" s="141"/>
      <c r="MES5" s="142"/>
      <c r="MET5" s="142"/>
      <c r="MEU5" s="142"/>
      <c r="MEV5" s="143"/>
      <c r="MEX5" s="144"/>
      <c r="MEY5" s="131"/>
      <c r="MFD5" s="132"/>
      <c r="MFE5" s="133"/>
      <c r="MFF5" s="134"/>
      <c r="MFG5" s="135"/>
      <c r="MFH5" s="136"/>
      <c r="MFL5" s="137"/>
      <c r="MFM5" s="138"/>
      <c r="MFN5" s="138"/>
      <c r="MFW5" s="138"/>
      <c r="MFX5" s="138"/>
      <c r="MFZ5" s="139"/>
      <c r="MGB5" s="140"/>
      <c r="MGC5" s="64"/>
      <c r="MGD5" s="64"/>
      <c r="MGE5" s="64"/>
      <c r="MGF5" s="141"/>
      <c r="MGG5" s="141"/>
      <c r="MGH5" s="142"/>
      <c r="MGI5" s="142"/>
      <c r="MGJ5" s="142"/>
      <c r="MGK5" s="143"/>
      <c r="MGM5" s="144"/>
      <c r="MGN5" s="131"/>
      <c r="MGS5" s="132"/>
      <c r="MGT5" s="133"/>
      <c r="MGU5" s="134"/>
      <c r="MGV5" s="135"/>
      <c r="MGW5" s="136"/>
      <c r="MHA5" s="137"/>
      <c r="MHB5" s="138"/>
      <c r="MHC5" s="138"/>
      <c r="MHL5" s="138"/>
      <c r="MHM5" s="138"/>
      <c r="MHO5" s="139"/>
      <c r="MHQ5" s="140"/>
      <c r="MHR5" s="64"/>
      <c r="MHS5" s="64"/>
      <c r="MHT5" s="64"/>
      <c r="MHU5" s="141"/>
      <c r="MHV5" s="141"/>
      <c r="MHW5" s="142"/>
      <c r="MHX5" s="142"/>
      <c r="MHY5" s="142"/>
      <c r="MHZ5" s="143"/>
      <c r="MIB5" s="144"/>
      <c r="MIC5" s="131"/>
      <c r="MIH5" s="132"/>
      <c r="MII5" s="133"/>
      <c r="MIJ5" s="134"/>
      <c r="MIK5" s="135"/>
      <c r="MIL5" s="136"/>
      <c r="MIP5" s="137"/>
      <c r="MIQ5" s="138"/>
      <c r="MIR5" s="138"/>
      <c r="MJA5" s="138"/>
      <c r="MJB5" s="138"/>
      <c r="MJD5" s="139"/>
      <c r="MJF5" s="140"/>
      <c r="MJG5" s="64"/>
      <c r="MJH5" s="64"/>
      <c r="MJI5" s="64"/>
      <c r="MJJ5" s="141"/>
      <c r="MJK5" s="141"/>
      <c r="MJL5" s="142"/>
      <c r="MJM5" s="142"/>
      <c r="MJN5" s="142"/>
      <c r="MJO5" s="143"/>
      <c r="MJQ5" s="144"/>
      <c r="MJR5" s="131"/>
      <c r="MJW5" s="132"/>
      <c r="MJX5" s="133"/>
      <c r="MJY5" s="134"/>
      <c r="MJZ5" s="135"/>
      <c r="MKA5" s="136"/>
      <c r="MKE5" s="137"/>
      <c r="MKF5" s="138"/>
      <c r="MKG5" s="138"/>
      <c r="MKP5" s="138"/>
      <c r="MKQ5" s="138"/>
      <c r="MKS5" s="139"/>
      <c r="MKU5" s="140"/>
      <c r="MKV5" s="64"/>
      <c r="MKW5" s="64"/>
      <c r="MKX5" s="64"/>
      <c r="MKY5" s="141"/>
      <c r="MKZ5" s="141"/>
      <c r="MLA5" s="142"/>
      <c r="MLB5" s="142"/>
      <c r="MLC5" s="142"/>
      <c r="MLD5" s="143"/>
      <c r="MLF5" s="144"/>
      <c r="MLG5" s="131"/>
      <c r="MLL5" s="132"/>
      <c r="MLM5" s="133"/>
      <c r="MLN5" s="134"/>
      <c r="MLO5" s="135"/>
      <c r="MLP5" s="136"/>
      <c r="MLT5" s="137"/>
      <c r="MLU5" s="138"/>
      <c r="MLV5" s="138"/>
      <c r="MME5" s="138"/>
      <c r="MMF5" s="138"/>
      <c r="MMH5" s="139"/>
      <c r="MMJ5" s="140"/>
      <c r="MMK5" s="64"/>
      <c r="MML5" s="64"/>
      <c r="MMM5" s="64"/>
      <c r="MMN5" s="141"/>
      <c r="MMO5" s="141"/>
      <c r="MMP5" s="142"/>
      <c r="MMQ5" s="142"/>
      <c r="MMR5" s="142"/>
      <c r="MMS5" s="143"/>
      <c r="MMU5" s="144"/>
      <c r="MMV5" s="131"/>
      <c r="MNA5" s="132"/>
      <c r="MNB5" s="133"/>
      <c r="MNC5" s="134"/>
      <c r="MND5" s="135"/>
      <c r="MNE5" s="136"/>
      <c r="MNI5" s="137"/>
      <c r="MNJ5" s="138"/>
      <c r="MNK5" s="138"/>
      <c r="MNT5" s="138"/>
      <c r="MNU5" s="138"/>
      <c r="MNW5" s="139"/>
      <c r="MNY5" s="140"/>
      <c r="MNZ5" s="64"/>
      <c r="MOA5" s="64"/>
      <c r="MOB5" s="64"/>
      <c r="MOC5" s="141"/>
      <c r="MOD5" s="141"/>
      <c r="MOE5" s="142"/>
      <c r="MOF5" s="142"/>
      <c r="MOG5" s="142"/>
      <c r="MOH5" s="143"/>
      <c r="MOJ5" s="144"/>
      <c r="MOK5" s="131"/>
      <c r="MOP5" s="132"/>
      <c r="MOQ5" s="133"/>
      <c r="MOR5" s="134"/>
      <c r="MOS5" s="135"/>
      <c r="MOT5" s="136"/>
      <c r="MOX5" s="137"/>
      <c r="MOY5" s="138"/>
      <c r="MOZ5" s="138"/>
      <c r="MPI5" s="138"/>
      <c r="MPJ5" s="138"/>
      <c r="MPL5" s="139"/>
      <c r="MPN5" s="140"/>
      <c r="MPO5" s="64"/>
      <c r="MPP5" s="64"/>
      <c r="MPQ5" s="64"/>
      <c r="MPR5" s="141"/>
      <c r="MPS5" s="141"/>
      <c r="MPT5" s="142"/>
      <c r="MPU5" s="142"/>
      <c r="MPV5" s="142"/>
      <c r="MPW5" s="143"/>
      <c r="MPY5" s="144"/>
      <c r="MPZ5" s="131"/>
      <c r="MQE5" s="132"/>
      <c r="MQF5" s="133"/>
      <c r="MQG5" s="134"/>
      <c r="MQH5" s="135"/>
      <c r="MQI5" s="136"/>
      <c r="MQM5" s="137"/>
      <c r="MQN5" s="138"/>
      <c r="MQO5" s="138"/>
      <c r="MQX5" s="138"/>
      <c r="MQY5" s="138"/>
      <c r="MRA5" s="139"/>
      <c r="MRC5" s="140"/>
      <c r="MRD5" s="64"/>
      <c r="MRE5" s="64"/>
      <c r="MRF5" s="64"/>
      <c r="MRG5" s="141"/>
      <c r="MRH5" s="141"/>
      <c r="MRI5" s="142"/>
      <c r="MRJ5" s="142"/>
      <c r="MRK5" s="142"/>
      <c r="MRL5" s="143"/>
      <c r="MRN5" s="144"/>
      <c r="MRO5" s="131"/>
      <c r="MRT5" s="132"/>
      <c r="MRU5" s="133"/>
      <c r="MRV5" s="134"/>
      <c r="MRW5" s="135"/>
      <c r="MRX5" s="136"/>
      <c r="MSB5" s="137"/>
      <c r="MSC5" s="138"/>
      <c r="MSD5" s="138"/>
      <c r="MSM5" s="138"/>
      <c r="MSN5" s="138"/>
      <c r="MSP5" s="139"/>
      <c r="MSR5" s="140"/>
      <c r="MSS5" s="64"/>
      <c r="MST5" s="64"/>
      <c r="MSU5" s="64"/>
      <c r="MSV5" s="141"/>
      <c r="MSW5" s="141"/>
      <c r="MSX5" s="142"/>
      <c r="MSY5" s="142"/>
      <c r="MSZ5" s="142"/>
      <c r="MTA5" s="143"/>
      <c r="MTC5" s="144"/>
      <c r="MTD5" s="131"/>
      <c r="MTI5" s="132"/>
      <c r="MTJ5" s="133"/>
      <c r="MTK5" s="134"/>
      <c r="MTL5" s="135"/>
      <c r="MTM5" s="136"/>
      <c r="MTQ5" s="137"/>
      <c r="MTR5" s="138"/>
      <c r="MTS5" s="138"/>
      <c r="MUB5" s="138"/>
      <c r="MUC5" s="138"/>
      <c r="MUE5" s="139"/>
      <c r="MUG5" s="140"/>
      <c r="MUH5" s="64"/>
      <c r="MUI5" s="64"/>
      <c r="MUJ5" s="64"/>
      <c r="MUK5" s="141"/>
      <c r="MUL5" s="141"/>
      <c r="MUM5" s="142"/>
      <c r="MUN5" s="142"/>
      <c r="MUO5" s="142"/>
      <c r="MUP5" s="143"/>
      <c r="MUR5" s="144"/>
      <c r="MUS5" s="131"/>
      <c r="MUX5" s="132"/>
      <c r="MUY5" s="133"/>
      <c r="MUZ5" s="134"/>
      <c r="MVA5" s="135"/>
      <c r="MVB5" s="136"/>
      <c r="MVF5" s="137"/>
      <c r="MVG5" s="138"/>
      <c r="MVH5" s="138"/>
      <c r="MVQ5" s="138"/>
      <c r="MVR5" s="138"/>
      <c r="MVT5" s="139"/>
      <c r="MVV5" s="140"/>
      <c r="MVW5" s="64"/>
      <c r="MVX5" s="64"/>
      <c r="MVY5" s="64"/>
      <c r="MVZ5" s="141"/>
      <c r="MWA5" s="141"/>
      <c r="MWB5" s="142"/>
      <c r="MWC5" s="142"/>
      <c r="MWD5" s="142"/>
      <c r="MWE5" s="143"/>
      <c r="MWG5" s="144"/>
      <c r="MWH5" s="131"/>
      <c r="MWM5" s="132"/>
      <c r="MWN5" s="133"/>
      <c r="MWO5" s="134"/>
      <c r="MWP5" s="135"/>
      <c r="MWQ5" s="136"/>
      <c r="MWU5" s="137"/>
      <c r="MWV5" s="138"/>
      <c r="MWW5" s="138"/>
      <c r="MXF5" s="138"/>
      <c r="MXG5" s="138"/>
      <c r="MXI5" s="139"/>
      <c r="MXK5" s="140"/>
      <c r="MXL5" s="64"/>
      <c r="MXM5" s="64"/>
      <c r="MXN5" s="64"/>
      <c r="MXO5" s="141"/>
      <c r="MXP5" s="141"/>
      <c r="MXQ5" s="142"/>
      <c r="MXR5" s="142"/>
      <c r="MXS5" s="142"/>
      <c r="MXT5" s="143"/>
      <c r="MXV5" s="144"/>
      <c r="MXW5" s="131"/>
      <c r="MYB5" s="132"/>
      <c r="MYC5" s="133"/>
      <c r="MYD5" s="134"/>
      <c r="MYE5" s="135"/>
      <c r="MYF5" s="136"/>
      <c r="MYJ5" s="137"/>
      <c r="MYK5" s="138"/>
      <c r="MYL5" s="138"/>
      <c r="MYU5" s="138"/>
      <c r="MYV5" s="138"/>
      <c r="MYX5" s="139"/>
      <c r="MYZ5" s="140"/>
      <c r="MZA5" s="64"/>
      <c r="MZB5" s="64"/>
      <c r="MZC5" s="64"/>
      <c r="MZD5" s="141"/>
      <c r="MZE5" s="141"/>
      <c r="MZF5" s="142"/>
      <c r="MZG5" s="142"/>
      <c r="MZH5" s="142"/>
      <c r="MZI5" s="143"/>
      <c r="MZK5" s="144"/>
      <c r="MZL5" s="131"/>
      <c r="MZQ5" s="132"/>
      <c r="MZR5" s="133"/>
      <c r="MZS5" s="134"/>
      <c r="MZT5" s="135"/>
      <c r="MZU5" s="136"/>
      <c r="MZY5" s="137"/>
      <c r="MZZ5" s="138"/>
      <c r="NAA5" s="138"/>
      <c r="NAJ5" s="138"/>
      <c r="NAK5" s="138"/>
      <c r="NAM5" s="139"/>
      <c r="NAO5" s="140"/>
      <c r="NAP5" s="64"/>
      <c r="NAQ5" s="64"/>
      <c r="NAR5" s="64"/>
      <c r="NAS5" s="141"/>
      <c r="NAT5" s="141"/>
      <c r="NAU5" s="142"/>
      <c r="NAV5" s="142"/>
      <c r="NAW5" s="142"/>
      <c r="NAX5" s="143"/>
      <c r="NAZ5" s="144"/>
      <c r="NBA5" s="131"/>
      <c r="NBF5" s="132"/>
      <c r="NBG5" s="133"/>
      <c r="NBH5" s="134"/>
      <c r="NBI5" s="135"/>
      <c r="NBJ5" s="136"/>
      <c r="NBN5" s="137"/>
      <c r="NBO5" s="138"/>
      <c r="NBP5" s="138"/>
      <c r="NBY5" s="138"/>
      <c r="NBZ5" s="138"/>
      <c r="NCB5" s="139"/>
      <c r="NCD5" s="140"/>
      <c r="NCE5" s="64"/>
      <c r="NCF5" s="64"/>
      <c r="NCG5" s="64"/>
      <c r="NCH5" s="141"/>
      <c r="NCI5" s="141"/>
      <c r="NCJ5" s="142"/>
      <c r="NCK5" s="142"/>
      <c r="NCL5" s="142"/>
      <c r="NCM5" s="143"/>
      <c r="NCO5" s="144"/>
      <c r="NCP5" s="131"/>
      <c r="NCU5" s="132"/>
      <c r="NCV5" s="133"/>
      <c r="NCW5" s="134"/>
      <c r="NCX5" s="135"/>
      <c r="NCY5" s="136"/>
      <c r="NDC5" s="137"/>
      <c r="NDD5" s="138"/>
      <c r="NDE5" s="138"/>
      <c r="NDN5" s="138"/>
      <c r="NDO5" s="138"/>
      <c r="NDQ5" s="139"/>
      <c r="NDS5" s="140"/>
      <c r="NDT5" s="64"/>
      <c r="NDU5" s="64"/>
      <c r="NDV5" s="64"/>
      <c r="NDW5" s="141"/>
      <c r="NDX5" s="141"/>
      <c r="NDY5" s="142"/>
      <c r="NDZ5" s="142"/>
      <c r="NEA5" s="142"/>
      <c r="NEB5" s="143"/>
      <c r="NED5" s="144"/>
      <c r="NEE5" s="131"/>
      <c r="NEJ5" s="132"/>
      <c r="NEK5" s="133"/>
      <c r="NEL5" s="134"/>
      <c r="NEM5" s="135"/>
      <c r="NEN5" s="136"/>
      <c r="NER5" s="137"/>
      <c r="NES5" s="138"/>
      <c r="NET5" s="138"/>
      <c r="NFC5" s="138"/>
      <c r="NFD5" s="138"/>
      <c r="NFF5" s="139"/>
      <c r="NFH5" s="140"/>
      <c r="NFI5" s="64"/>
      <c r="NFJ5" s="64"/>
      <c r="NFK5" s="64"/>
      <c r="NFL5" s="141"/>
      <c r="NFM5" s="141"/>
      <c r="NFN5" s="142"/>
      <c r="NFO5" s="142"/>
      <c r="NFP5" s="142"/>
      <c r="NFQ5" s="143"/>
      <c r="NFS5" s="144"/>
      <c r="NFT5" s="131"/>
      <c r="NFY5" s="132"/>
      <c r="NFZ5" s="133"/>
      <c r="NGA5" s="134"/>
      <c r="NGB5" s="135"/>
      <c r="NGC5" s="136"/>
      <c r="NGG5" s="137"/>
      <c r="NGH5" s="138"/>
      <c r="NGI5" s="138"/>
      <c r="NGR5" s="138"/>
      <c r="NGS5" s="138"/>
      <c r="NGU5" s="139"/>
      <c r="NGW5" s="140"/>
      <c r="NGX5" s="64"/>
      <c r="NGY5" s="64"/>
      <c r="NGZ5" s="64"/>
      <c r="NHA5" s="141"/>
      <c r="NHB5" s="141"/>
      <c r="NHC5" s="142"/>
      <c r="NHD5" s="142"/>
      <c r="NHE5" s="142"/>
      <c r="NHF5" s="143"/>
      <c r="NHH5" s="144"/>
      <c r="NHI5" s="131"/>
      <c r="NHN5" s="132"/>
      <c r="NHO5" s="133"/>
      <c r="NHP5" s="134"/>
      <c r="NHQ5" s="135"/>
      <c r="NHR5" s="136"/>
      <c r="NHV5" s="137"/>
      <c r="NHW5" s="138"/>
      <c r="NHX5" s="138"/>
      <c r="NIG5" s="138"/>
      <c r="NIH5" s="138"/>
      <c r="NIJ5" s="139"/>
      <c r="NIL5" s="140"/>
      <c r="NIM5" s="64"/>
      <c r="NIN5" s="64"/>
      <c r="NIO5" s="64"/>
      <c r="NIP5" s="141"/>
      <c r="NIQ5" s="141"/>
      <c r="NIR5" s="142"/>
      <c r="NIS5" s="142"/>
      <c r="NIT5" s="142"/>
      <c r="NIU5" s="143"/>
      <c r="NIW5" s="144"/>
      <c r="NIX5" s="131"/>
      <c r="NJC5" s="132"/>
      <c r="NJD5" s="133"/>
      <c r="NJE5" s="134"/>
      <c r="NJF5" s="135"/>
      <c r="NJG5" s="136"/>
      <c r="NJK5" s="137"/>
      <c r="NJL5" s="138"/>
      <c r="NJM5" s="138"/>
      <c r="NJV5" s="138"/>
      <c r="NJW5" s="138"/>
      <c r="NJY5" s="139"/>
      <c r="NKA5" s="140"/>
      <c r="NKB5" s="64"/>
      <c r="NKC5" s="64"/>
      <c r="NKD5" s="64"/>
      <c r="NKE5" s="141"/>
      <c r="NKF5" s="141"/>
      <c r="NKG5" s="142"/>
      <c r="NKH5" s="142"/>
      <c r="NKI5" s="142"/>
      <c r="NKJ5" s="143"/>
      <c r="NKL5" s="144"/>
      <c r="NKM5" s="131"/>
      <c r="NKR5" s="132"/>
      <c r="NKS5" s="133"/>
      <c r="NKT5" s="134"/>
      <c r="NKU5" s="135"/>
      <c r="NKV5" s="136"/>
      <c r="NKZ5" s="137"/>
      <c r="NLA5" s="138"/>
      <c r="NLB5" s="138"/>
      <c r="NLK5" s="138"/>
      <c r="NLL5" s="138"/>
      <c r="NLN5" s="139"/>
      <c r="NLP5" s="140"/>
      <c r="NLQ5" s="64"/>
      <c r="NLR5" s="64"/>
      <c r="NLS5" s="64"/>
      <c r="NLT5" s="141"/>
      <c r="NLU5" s="141"/>
      <c r="NLV5" s="142"/>
      <c r="NLW5" s="142"/>
      <c r="NLX5" s="142"/>
      <c r="NLY5" s="143"/>
      <c r="NMA5" s="144"/>
      <c r="NMB5" s="131"/>
      <c r="NMG5" s="132"/>
      <c r="NMH5" s="133"/>
      <c r="NMI5" s="134"/>
      <c r="NMJ5" s="135"/>
      <c r="NMK5" s="136"/>
      <c r="NMO5" s="137"/>
      <c r="NMP5" s="138"/>
      <c r="NMQ5" s="138"/>
      <c r="NMZ5" s="138"/>
      <c r="NNA5" s="138"/>
      <c r="NNC5" s="139"/>
      <c r="NNE5" s="140"/>
      <c r="NNF5" s="64"/>
      <c r="NNG5" s="64"/>
      <c r="NNH5" s="64"/>
      <c r="NNI5" s="141"/>
      <c r="NNJ5" s="141"/>
      <c r="NNK5" s="142"/>
      <c r="NNL5" s="142"/>
      <c r="NNM5" s="142"/>
      <c r="NNN5" s="143"/>
      <c r="NNP5" s="144"/>
      <c r="NNQ5" s="131"/>
      <c r="NNV5" s="132"/>
      <c r="NNW5" s="133"/>
      <c r="NNX5" s="134"/>
      <c r="NNY5" s="135"/>
      <c r="NNZ5" s="136"/>
      <c r="NOD5" s="137"/>
      <c r="NOE5" s="138"/>
      <c r="NOF5" s="138"/>
      <c r="NOO5" s="138"/>
      <c r="NOP5" s="138"/>
      <c r="NOR5" s="139"/>
      <c r="NOT5" s="140"/>
      <c r="NOU5" s="64"/>
      <c r="NOV5" s="64"/>
      <c r="NOW5" s="64"/>
      <c r="NOX5" s="141"/>
      <c r="NOY5" s="141"/>
      <c r="NOZ5" s="142"/>
      <c r="NPA5" s="142"/>
      <c r="NPB5" s="142"/>
      <c r="NPC5" s="143"/>
      <c r="NPE5" s="144"/>
      <c r="NPF5" s="131"/>
      <c r="NPK5" s="132"/>
      <c r="NPL5" s="133"/>
      <c r="NPM5" s="134"/>
      <c r="NPN5" s="135"/>
      <c r="NPO5" s="136"/>
      <c r="NPS5" s="137"/>
      <c r="NPT5" s="138"/>
      <c r="NPU5" s="138"/>
      <c r="NQD5" s="138"/>
      <c r="NQE5" s="138"/>
      <c r="NQG5" s="139"/>
      <c r="NQI5" s="140"/>
      <c r="NQJ5" s="64"/>
      <c r="NQK5" s="64"/>
      <c r="NQL5" s="64"/>
      <c r="NQM5" s="141"/>
      <c r="NQN5" s="141"/>
      <c r="NQO5" s="142"/>
      <c r="NQP5" s="142"/>
      <c r="NQQ5" s="142"/>
      <c r="NQR5" s="143"/>
      <c r="NQT5" s="144"/>
      <c r="NQU5" s="131"/>
      <c r="NQZ5" s="132"/>
      <c r="NRA5" s="133"/>
      <c r="NRB5" s="134"/>
      <c r="NRC5" s="135"/>
      <c r="NRD5" s="136"/>
      <c r="NRH5" s="137"/>
      <c r="NRI5" s="138"/>
      <c r="NRJ5" s="138"/>
      <c r="NRS5" s="138"/>
      <c r="NRT5" s="138"/>
      <c r="NRV5" s="139"/>
      <c r="NRX5" s="140"/>
      <c r="NRY5" s="64"/>
      <c r="NRZ5" s="64"/>
      <c r="NSA5" s="64"/>
      <c r="NSB5" s="141"/>
      <c r="NSC5" s="141"/>
      <c r="NSD5" s="142"/>
      <c r="NSE5" s="142"/>
      <c r="NSF5" s="142"/>
      <c r="NSG5" s="143"/>
      <c r="NSI5" s="144"/>
      <c r="NSJ5" s="131"/>
      <c r="NSO5" s="132"/>
      <c r="NSP5" s="133"/>
      <c r="NSQ5" s="134"/>
      <c r="NSR5" s="135"/>
      <c r="NSS5" s="136"/>
      <c r="NSW5" s="137"/>
      <c r="NSX5" s="138"/>
      <c r="NSY5" s="138"/>
      <c r="NTH5" s="138"/>
      <c r="NTI5" s="138"/>
      <c r="NTK5" s="139"/>
      <c r="NTM5" s="140"/>
      <c r="NTN5" s="64"/>
      <c r="NTO5" s="64"/>
      <c r="NTP5" s="64"/>
      <c r="NTQ5" s="141"/>
      <c r="NTR5" s="141"/>
      <c r="NTS5" s="142"/>
      <c r="NTT5" s="142"/>
      <c r="NTU5" s="142"/>
      <c r="NTV5" s="143"/>
      <c r="NTX5" s="144"/>
      <c r="NTY5" s="131"/>
      <c r="NUD5" s="132"/>
      <c r="NUE5" s="133"/>
      <c r="NUF5" s="134"/>
      <c r="NUG5" s="135"/>
      <c r="NUH5" s="136"/>
      <c r="NUL5" s="137"/>
      <c r="NUM5" s="138"/>
      <c r="NUN5" s="138"/>
      <c r="NUW5" s="138"/>
      <c r="NUX5" s="138"/>
      <c r="NUZ5" s="139"/>
      <c r="NVB5" s="140"/>
      <c r="NVC5" s="64"/>
      <c r="NVD5" s="64"/>
      <c r="NVE5" s="64"/>
      <c r="NVF5" s="141"/>
      <c r="NVG5" s="141"/>
      <c r="NVH5" s="142"/>
      <c r="NVI5" s="142"/>
      <c r="NVJ5" s="142"/>
      <c r="NVK5" s="143"/>
      <c r="NVM5" s="144"/>
      <c r="NVN5" s="131"/>
      <c r="NVS5" s="132"/>
      <c r="NVT5" s="133"/>
      <c r="NVU5" s="134"/>
      <c r="NVV5" s="135"/>
      <c r="NVW5" s="136"/>
      <c r="NWA5" s="137"/>
      <c r="NWB5" s="138"/>
      <c r="NWC5" s="138"/>
      <c r="NWL5" s="138"/>
      <c r="NWM5" s="138"/>
      <c r="NWO5" s="139"/>
      <c r="NWQ5" s="140"/>
      <c r="NWR5" s="64"/>
      <c r="NWS5" s="64"/>
      <c r="NWT5" s="64"/>
      <c r="NWU5" s="141"/>
      <c r="NWV5" s="141"/>
      <c r="NWW5" s="142"/>
      <c r="NWX5" s="142"/>
      <c r="NWY5" s="142"/>
      <c r="NWZ5" s="143"/>
      <c r="NXB5" s="144"/>
      <c r="NXC5" s="131"/>
      <c r="NXH5" s="132"/>
      <c r="NXI5" s="133"/>
      <c r="NXJ5" s="134"/>
      <c r="NXK5" s="135"/>
      <c r="NXL5" s="136"/>
      <c r="NXP5" s="137"/>
      <c r="NXQ5" s="138"/>
      <c r="NXR5" s="138"/>
      <c r="NYA5" s="138"/>
      <c r="NYB5" s="138"/>
      <c r="NYD5" s="139"/>
      <c r="NYF5" s="140"/>
      <c r="NYG5" s="64"/>
      <c r="NYH5" s="64"/>
      <c r="NYI5" s="64"/>
      <c r="NYJ5" s="141"/>
      <c r="NYK5" s="141"/>
      <c r="NYL5" s="142"/>
      <c r="NYM5" s="142"/>
      <c r="NYN5" s="142"/>
      <c r="NYO5" s="143"/>
      <c r="NYQ5" s="144"/>
      <c r="NYR5" s="131"/>
      <c r="NYW5" s="132"/>
      <c r="NYX5" s="133"/>
      <c r="NYY5" s="134"/>
      <c r="NYZ5" s="135"/>
      <c r="NZA5" s="136"/>
      <c r="NZE5" s="137"/>
      <c r="NZF5" s="138"/>
      <c r="NZG5" s="138"/>
      <c r="NZP5" s="138"/>
      <c r="NZQ5" s="138"/>
      <c r="NZS5" s="139"/>
      <c r="NZU5" s="140"/>
      <c r="NZV5" s="64"/>
      <c r="NZW5" s="64"/>
      <c r="NZX5" s="64"/>
      <c r="NZY5" s="141"/>
      <c r="NZZ5" s="141"/>
      <c r="OAA5" s="142"/>
      <c r="OAB5" s="142"/>
      <c r="OAC5" s="142"/>
      <c r="OAD5" s="143"/>
      <c r="OAF5" s="144"/>
      <c r="OAG5" s="131"/>
      <c r="OAL5" s="132"/>
      <c r="OAM5" s="133"/>
      <c r="OAN5" s="134"/>
      <c r="OAO5" s="135"/>
      <c r="OAP5" s="136"/>
      <c r="OAT5" s="137"/>
      <c r="OAU5" s="138"/>
      <c r="OAV5" s="138"/>
      <c r="OBE5" s="138"/>
      <c r="OBF5" s="138"/>
      <c r="OBH5" s="139"/>
      <c r="OBJ5" s="140"/>
      <c r="OBK5" s="64"/>
      <c r="OBL5" s="64"/>
      <c r="OBM5" s="64"/>
      <c r="OBN5" s="141"/>
      <c r="OBO5" s="141"/>
      <c r="OBP5" s="142"/>
      <c r="OBQ5" s="142"/>
      <c r="OBR5" s="142"/>
      <c r="OBS5" s="143"/>
      <c r="OBU5" s="144"/>
      <c r="OBV5" s="131"/>
      <c r="OCA5" s="132"/>
      <c r="OCB5" s="133"/>
      <c r="OCC5" s="134"/>
      <c r="OCD5" s="135"/>
      <c r="OCE5" s="136"/>
      <c r="OCI5" s="137"/>
      <c r="OCJ5" s="138"/>
      <c r="OCK5" s="138"/>
      <c r="OCT5" s="138"/>
      <c r="OCU5" s="138"/>
      <c r="OCW5" s="139"/>
      <c r="OCY5" s="140"/>
      <c r="OCZ5" s="64"/>
      <c r="ODA5" s="64"/>
      <c r="ODB5" s="64"/>
      <c r="ODC5" s="141"/>
      <c r="ODD5" s="141"/>
      <c r="ODE5" s="142"/>
      <c r="ODF5" s="142"/>
      <c r="ODG5" s="142"/>
      <c r="ODH5" s="143"/>
      <c r="ODJ5" s="144"/>
      <c r="ODK5" s="131"/>
      <c r="ODP5" s="132"/>
      <c r="ODQ5" s="133"/>
      <c r="ODR5" s="134"/>
      <c r="ODS5" s="135"/>
      <c r="ODT5" s="136"/>
      <c r="ODX5" s="137"/>
      <c r="ODY5" s="138"/>
      <c r="ODZ5" s="138"/>
      <c r="OEI5" s="138"/>
      <c r="OEJ5" s="138"/>
      <c r="OEL5" s="139"/>
      <c r="OEN5" s="140"/>
      <c r="OEO5" s="64"/>
      <c r="OEP5" s="64"/>
      <c r="OEQ5" s="64"/>
      <c r="OER5" s="141"/>
      <c r="OES5" s="141"/>
      <c r="OET5" s="142"/>
      <c r="OEU5" s="142"/>
      <c r="OEV5" s="142"/>
      <c r="OEW5" s="143"/>
      <c r="OEY5" s="144"/>
      <c r="OEZ5" s="131"/>
      <c r="OFE5" s="132"/>
      <c r="OFF5" s="133"/>
      <c r="OFG5" s="134"/>
      <c r="OFH5" s="135"/>
      <c r="OFI5" s="136"/>
      <c r="OFM5" s="137"/>
      <c r="OFN5" s="138"/>
      <c r="OFO5" s="138"/>
      <c r="OFX5" s="138"/>
      <c r="OFY5" s="138"/>
      <c r="OGA5" s="139"/>
      <c r="OGC5" s="140"/>
      <c r="OGD5" s="64"/>
      <c r="OGE5" s="64"/>
      <c r="OGF5" s="64"/>
      <c r="OGG5" s="141"/>
      <c r="OGH5" s="141"/>
      <c r="OGI5" s="142"/>
      <c r="OGJ5" s="142"/>
      <c r="OGK5" s="142"/>
      <c r="OGL5" s="143"/>
      <c r="OGN5" s="144"/>
      <c r="OGO5" s="131"/>
      <c r="OGT5" s="132"/>
      <c r="OGU5" s="133"/>
      <c r="OGV5" s="134"/>
      <c r="OGW5" s="135"/>
      <c r="OGX5" s="136"/>
      <c r="OHB5" s="137"/>
      <c r="OHC5" s="138"/>
      <c r="OHD5" s="138"/>
      <c r="OHM5" s="138"/>
      <c r="OHN5" s="138"/>
      <c r="OHP5" s="139"/>
      <c r="OHR5" s="140"/>
      <c r="OHS5" s="64"/>
      <c r="OHT5" s="64"/>
      <c r="OHU5" s="64"/>
      <c r="OHV5" s="141"/>
      <c r="OHW5" s="141"/>
      <c r="OHX5" s="142"/>
      <c r="OHY5" s="142"/>
      <c r="OHZ5" s="142"/>
      <c r="OIA5" s="143"/>
      <c r="OIC5" s="144"/>
      <c r="OID5" s="131"/>
      <c r="OII5" s="132"/>
      <c r="OIJ5" s="133"/>
      <c r="OIK5" s="134"/>
      <c r="OIL5" s="135"/>
      <c r="OIM5" s="136"/>
      <c r="OIQ5" s="137"/>
      <c r="OIR5" s="138"/>
      <c r="OIS5" s="138"/>
      <c r="OJB5" s="138"/>
      <c r="OJC5" s="138"/>
      <c r="OJE5" s="139"/>
      <c r="OJG5" s="140"/>
      <c r="OJH5" s="64"/>
      <c r="OJI5" s="64"/>
      <c r="OJJ5" s="64"/>
      <c r="OJK5" s="141"/>
      <c r="OJL5" s="141"/>
      <c r="OJM5" s="142"/>
      <c r="OJN5" s="142"/>
      <c r="OJO5" s="142"/>
      <c r="OJP5" s="143"/>
      <c r="OJR5" s="144"/>
      <c r="OJS5" s="131"/>
      <c r="OJX5" s="132"/>
      <c r="OJY5" s="133"/>
      <c r="OJZ5" s="134"/>
      <c r="OKA5" s="135"/>
      <c r="OKB5" s="136"/>
      <c r="OKF5" s="137"/>
      <c r="OKG5" s="138"/>
      <c r="OKH5" s="138"/>
      <c r="OKQ5" s="138"/>
      <c r="OKR5" s="138"/>
      <c r="OKT5" s="139"/>
      <c r="OKV5" s="140"/>
      <c r="OKW5" s="64"/>
      <c r="OKX5" s="64"/>
      <c r="OKY5" s="64"/>
      <c r="OKZ5" s="141"/>
      <c r="OLA5" s="141"/>
      <c r="OLB5" s="142"/>
      <c r="OLC5" s="142"/>
      <c r="OLD5" s="142"/>
      <c r="OLE5" s="143"/>
      <c r="OLG5" s="144"/>
      <c r="OLH5" s="131"/>
      <c r="OLM5" s="132"/>
      <c r="OLN5" s="133"/>
      <c r="OLO5" s="134"/>
      <c r="OLP5" s="135"/>
      <c r="OLQ5" s="136"/>
      <c r="OLU5" s="137"/>
      <c r="OLV5" s="138"/>
      <c r="OLW5" s="138"/>
      <c r="OMF5" s="138"/>
      <c r="OMG5" s="138"/>
      <c r="OMI5" s="139"/>
      <c r="OMK5" s="140"/>
      <c r="OML5" s="64"/>
      <c r="OMM5" s="64"/>
      <c r="OMN5" s="64"/>
      <c r="OMO5" s="141"/>
      <c r="OMP5" s="141"/>
      <c r="OMQ5" s="142"/>
      <c r="OMR5" s="142"/>
      <c r="OMS5" s="142"/>
      <c r="OMT5" s="143"/>
      <c r="OMV5" s="144"/>
      <c r="OMW5" s="131"/>
      <c r="ONB5" s="132"/>
      <c r="ONC5" s="133"/>
      <c r="OND5" s="134"/>
      <c r="ONE5" s="135"/>
      <c r="ONF5" s="136"/>
      <c r="ONJ5" s="137"/>
      <c r="ONK5" s="138"/>
      <c r="ONL5" s="138"/>
      <c r="ONU5" s="138"/>
      <c r="ONV5" s="138"/>
      <c r="ONX5" s="139"/>
      <c r="ONZ5" s="140"/>
      <c r="OOA5" s="64"/>
      <c r="OOB5" s="64"/>
      <c r="OOC5" s="64"/>
      <c r="OOD5" s="141"/>
      <c r="OOE5" s="141"/>
      <c r="OOF5" s="142"/>
      <c r="OOG5" s="142"/>
      <c r="OOH5" s="142"/>
      <c r="OOI5" s="143"/>
      <c r="OOK5" s="144"/>
      <c r="OOL5" s="131"/>
      <c r="OOQ5" s="132"/>
      <c r="OOR5" s="133"/>
      <c r="OOS5" s="134"/>
      <c r="OOT5" s="135"/>
      <c r="OOU5" s="136"/>
      <c r="OOY5" s="137"/>
      <c r="OOZ5" s="138"/>
      <c r="OPA5" s="138"/>
      <c r="OPJ5" s="138"/>
      <c r="OPK5" s="138"/>
      <c r="OPM5" s="139"/>
      <c r="OPO5" s="140"/>
      <c r="OPP5" s="64"/>
      <c r="OPQ5" s="64"/>
      <c r="OPR5" s="64"/>
      <c r="OPS5" s="141"/>
      <c r="OPT5" s="141"/>
      <c r="OPU5" s="142"/>
      <c r="OPV5" s="142"/>
      <c r="OPW5" s="142"/>
      <c r="OPX5" s="143"/>
      <c r="OPZ5" s="144"/>
      <c r="OQA5" s="131"/>
      <c r="OQF5" s="132"/>
      <c r="OQG5" s="133"/>
      <c r="OQH5" s="134"/>
      <c r="OQI5" s="135"/>
      <c r="OQJ5" s="136"/>
      <c r="OQN5" s="137"/>
      <c r="OQO5" s="138"/>
      <c r="OQP5" s="138"/>
      <c r="OQY5" s="138"/>
      <c r="OQZ5" s="138"/>
      <c r="ORB5" s="139"/>
      <c r="ORD5" s="140"/>
      <c r="ORE5" s="64"/>
      <c r="ORF5" s="64"/>
      <c r="ORG5" s="64"/>
      <c r="ORH5" s="141"/>
      <c r="ORI5" s="141"/>
      <c r="ORJ5" s="142"/>
      <c r="ORK5" s="142"/>
      <c r="ORL5" s="142"/>
      <c r="ORM5" s="143"/>
      <c r="ORO5" s="144"/>
      <c r="ORP5" s="131"/>
      <c r="ORU5" s="132"/>
      <c r="ORV5" s="133"/>
      <c r="ORW5" s="134"/>
      <c r="ORX5" s="135"/>
      <c r="ORY5" s="136"/>
      <c r="OSC5" s="137"/>
      <c r="OSD5" s="138"/>
      <c r="OSE5" s="138"/>
      <c r="OSN5" s="138"/>
      <c r="OSO5" s="138"/>
      <c r="OSQ5" s="139"/>
      <c r="OSS5" s="140"/>
      <c r="OST5" s="64"/>
      <c r="OSU5" s="64"/>
      <c r="OSV5" s="64"/>
      <c r="OSW5" s="141"/>
      <c r="OSX5" s="141"/>
      <c r="OSY5" s="142"/>
      <c r="OSZ5" s="142"/>
      <c r="OTA5" s="142"/>
      <c r="OTB5" s="143"/>
      <c r="OTD5" s="144"/>
      <c r="OTE5" s="131"/>
      <c r="OTJ5" s="132"/>
      <c r="OTK5" s="133"/>
      <c r="OTL5" s="134"/>
      <c r="OTM5" s="135"/>
      <c r="OTN5" s="136"/>
      <c r="OTR5" s="137"/>
      <c r="OTS5" s="138"/>
      <c r="OTT5" s="138"/>
      <c r="OUC5" s="138"/>
      <c r="OUD5" s="138"/>
      <c r="OUF5" s="139"/>
      <c r="OUH5" s="140"/>
      <c r="OUI5" s="64"/>
      <c r="OUJ5" s="64"/>
      <c r="OUK5" s="64"/>
      <c r="OUL5" s="141"/>
      <c r="OUM5" s="141"/>
      <c r="OUN5" s="142"/>
      <c r="OUO5" s="142"/>
      <c r="OUP5" s="142"/>
      <c r="OUQ5" s="143"/>
      <c r="OUS5" s="144"/>
      <c r="OUT5" s="131"/>
      <c r="OUY5" s="132"/>
      <c r="OUZ5" s="133"/>
      <c r="OVA5" s="134"/>
      <c r="OVB5" s="135"/>
      <c r="OVC5" s="136"/>
      <c r="OVG5" s="137"/>
      <c r="OVH5" s="138"/>
      <c r="OVI5" s="138"/>
      <c r="OVR5" s="138"/>
      <c r="OVS5" s="138"/>
      <c r="OVU5" s="139"/>
      <c r="OVW5" s="140"/>
      <c r="OVX5" s="64"/>
      <c r="OVY5" s="64"/>
      <c r="OVZ5" s="64"/>
      <c r="OWA5" s="141"/>
      <c r="OWB5" s="141"/>
      <c r="OWC5" s="142"/>
      <c r="OWD5" s="142"/>
      <c r="OWE5" s="142"/>
      <c r="OWF5" s="143"/>
      <c r="OWH5" s="144"/>
      <c r="OWI5" s="131"/>
      <c r="OWN5" s="132"/>
      <c r="OWO5" s="133"/>
      <c r="OWP5" s="134"/>
      <c r="OWQ5" s="135"/>
      <c r="OWR5" s="136"/>
      <c r="OWV5" s="137"/>
      <c r="OWW5" s="138"/>
      <c r="OWX5" s="138"/>
      <c r="OXG5" s="138"/>
      <c r="OXH5" s="138"/>
      <c r="OXJ5" s="139"/>
      <c r="OXL5" s="140"/>
      <c r="OXM5" s="64"/>
      <c r="OXN5" s="64"/>
      <c r="OXO5" s="64"/>
      <c r="OXP5" s="141"/>
      <c r="OXQ5" s="141"/>
      <c r="OXR5" s="142"/>
      <c r="OXS5" s="142"/>
      <c r="OXT5" s="142"/>
      <c r="OXU5" s="143"/>
      <c r="OXW5" s="144"/>
      <c r="OXX5" s="131"/>
      <c r="OYC5" s="132"/>
      <c r="OYD5" s="133"/>
      <c r="OYE5" s="134"/>
      <c r="OYF5" s="135"/>
      <c r="OYG5" s="136"/>
      <c r="OYK5" s="137"/>
      <c r="OYL5" s="138"/>
      <c r="OYM5" s="138"/>
      <c r="OYV5" s="138"/>
      <c r="OYW5" s="138"/>
      <c r="OYY5" s="139"/>
      <c r="OZA5" s="140"/>
      <c r="OZB5" s="64"/>
      <c r="OZC5" s="64"/>
      <c r="OZD5" s="64"/>
      <c r="OZE5" s="141"/>
      <c r="OZF5" s="141"/>
      <c r="OZG5" s="142"/>
      <c r="OZH5" s="142"/>
      <c r="OZI5" s="142"/>
      <c r="OZJ5" s="143"/>
      <c r="OZL5" s="144"/>
      <c r="OZM5" s="131"/>
      <c r="OZR5" s="132"/>
      <c r="OZS5" s="133"/>
      <c r="OZT5" s="134"/>
      <c r="OZU5" s="135"/>
      <c r="OZV5" s="136"/>
      <c r="OZZ5" s="137"/>
      <c r="PAA5" s="138"/>
      <c r="PAB5" s="138"/>
      <c r="PAK5" s="138"/>
      <c r="PAL5" s="138"/>
      <c r="PAN5" s="139"/>
      <c r="PAP5" s="140"/>
      <c r="PAQ5" s="64"/>
      <c r="PAR5" s="64"/>
      <c r="PAS5" s="64"/>
      <c r="PAT5" s="141"/>
      <c r="PAU5" s="141"/>
      <c r="PAV5" s="142"/>
      <c r="PAW5" s="142"/>
      <c r="PAX5" s="142"/>
      <c r="PAY5" s="143"/>
      <c r="PBA5" s="144"/>
      <c r="PBB5" s="131"/>
      <c r="PBG5" s="132"/>
      <c r="PBH5" s="133"/>
      <c r="PBI5" s="134"/>
      <c r="PBJ5" s="135"/>
      <c r="PBK5" s="136"/>
      <c r="PBO5" s="137"/>
      <c r="PBP5" s="138"/>
      <c r="PBQ5" s="138"/>
      <c r="PBZ5" s="138"/>
      <c r="PCA5" s="138"/>
      <c r="PCC5" s="139"/>
      <c r="PCE5" s="140"/>
      <c r="PCF5" s="64"/>
      <c r="PCG5" s="64"/>
      <c r="PCH5" s="64"/>
      <c r="PCI5" s="141"/>
      <c r="PCJ5" s="141"/>
      <c r="PCK5" s="142"/>
      <c r="PCL5" s="142"/>
      <c r="PCM5" s="142"/>
      <c r="PCN5" s="143"/>
      <c r="PCP5" s="144"/>
      <c r="PCQ5" s="131"/>
      <c r="PCV5" s="132"/>
      <c r="PCW5" s="133"/>
      <c r="PCX5" s="134"/>
      <c r="PCY5" s="135"/>
      <c r="PCZ5" s="136"/>
      <c r="PDD5" s="137"/>
      <c r="PDE5" s="138"/>
      <c r="PDF5" s="138"/>
      <c r="PDO5" s="138"/>
      <c r="PDP5" s="138"/>
      <c r="PDR5" s="139"/>
      <c r="PDT5" s="140"/>
      <c r="PDU5" s="64"/>
      <c r="PDV5" s="64"/>
      <c r="PDW5" s="64"/>
      <c r="PDX5" s="141"/>
      <c r="PDY5" s="141"/>
      <c r="PDZ5" s="142"/>
      <c r="PEA5" s="142"/>
      <c r="PEB5" s="142"/>
      <c r="PEC5" s="143"/>
      <c r="PEE5" s="144"/>
      <c r="PEF5" s="131"/>
      <c r="PEK5" s="132"/>
      <c r="PEL5" s="133"/>
      <c r="PEM5" s="134"/>
      <c r="PEN5" s="135"/>
      <c r="PEO5" s="136"/>
      <c r="PES5" s="137"/>
      <c r="PET5" s="138"/>
      <c r="PEU5" s="138"/>
      <c r="PFD5" s="138"/>
      <c r="PFE5" s="138"/>
      <c r="PFG5" s="139"/>
      <c r="PFI5" s="140"/>
      <c r="PFJ5" s="64"/>
      <c r="PFK5" s="64"/>
      <c r="PFL5" s="64"/>
      <c r="PFM5" s="141"/>
      <c r="PFN5" s="141"/>
      <c r="PFO5" s="142"/>
      <c r="PFP5" s="142"/>
      <c r="PFQ5" s="142"/>
      <c r="PFR5" s="143"/>
      <c r="PFT5" s="144"/>
      <c r="PFU5" s="131"/>
      <c r="PFZ5" s="132"/>
      <c r="PGA5" s="133"/>
      <c r="PGB5" s="134"/>
      <c r="PGC5" s="135"/>
      <c r="PGD5" s="136"/>
      <c r="PGH5" s="137"/>
      <c r="PGI5" s="138"/>
      <c r="PGJ5" s="138"/>
      <c r="PGS5" s="138"/>
      <c r="PGT5" s="138"/>
      <c r="PGV5" s="139"/>
      <c r="PGX5" s="140"/>
      <c r="PGY5" s="64"/>
      <c r="PGZ5" s="64"/>
      <c r="PHA5" s="64"/>
      <c r="PHB5" s="141"/>
      <c r="PHC5" s="141"/>
      <c r="PHD5" s="142"/>
      <c r="PHE5" s="142"/>
      <c r="PHF5" s="142"/>
      <c r="PHG5" s="143"/>
      <c r="PHI5" s="144"/>
      <c r="PHJ5" s="131"/>
      <c r="PHO5" s="132"/>
      <c r="PHP5" s="133"/>
      <c r="PHQ5" s="134"/>
      <c r="PHR5" s="135"/>
      <c r="PHS5" s="136"/>
      <c r="PHW5" s="137"/>
      <c r="PHX5" s="138"/>
      <c r="PHY5" s="138"/>
      <c r="PIH5" s="138"/>
      <c r="PII5" s="138"/>
      <c r="PIK5" s="139"/>
      <c r="PIM5" s="140"/>
      <c r="PIN5" s="64"/>
      <c r="PIO5" s="64"/>
      <c r="PIP5" s="64"/>
      <c r="PIQ5" s="141"/>
      <c r="PIR5" s="141"/>
      <c r="PIS5" s="142"/>
      <c r="PIT5" s="142"/>
      <c r="PIU5" s="142"/>
      <c r="PIV5" s="143"/>
      <c r="PIX5" s="144"/>
      <c r="PIY5" s="131"/>
      <c r="PJD5" s="132"/>
      <c r="PJE5" s="133"/>
      <c r="PJF5" s="134"/>
      <c r="PJG5" s="135"/>
      <c r="PJH5" s="136"/>
      <c r="PJL5" s="137"/>
      <c r="PJM5" s="138"/>
      <c r="PJN5" s="138"/>
      <c r="PJW5" s="138"/>
      <c r="PJX5" s="138"/>
      <c r="PJZ5" s="139"/>
      <c r="PKB5" s="140"/>
      <c r="PKC5" s="64"/>
      <c r="PKD5" s="64"/>
      <c r="PKE5" s="64"/>
      <c r="PKF5" s="141"/>
      <c r="PKG5" s="141"/>
      <c r="PKH5" s="142"/>
      <c r="PKI5" s="142"/>
      <c r="PKJ5" s="142"/>
      <c r="PKK5" s="143"/>
      <c r="PKM5" s="144"/>
      <c r="PKN5" s="131"/>
      <c r="PKS5" s="132"/>
      <c r="PKT5" s="133"/>
      <c r="PKU5" s="134"/>
      <c r="PKV5" s="135"/>
      <c r="PKW5" s="136"/>
      <c r="PLA5" s="137"/>
      <c r="PLB5" s="138"/>
      <c r="PLC5" s="138"/>
      <c r="PLL5" s="138"/>
      <c r="PLM5" s="138"/>
      <c r="PLO5" s="139"/>
      <c r="PLQ5" s="140"/>
      <c r="PLR5" s="64"/>
      <c r="PLS5" s="64"/>
      <c r="PLT5" s="64"/>
      <c r="PLU5" s="141"/>
      <c r="PLV5" s="141"/>
      <c r="PLW5" s="142"/>
      <c r="PLX5" s="142"/>
      <c r="PLY5" s="142"/>
      <c r="PLZ5" s="143"/>
      <c r="PMB5" s="144"/>
      <c r="PMC5" s="131"/>
      <c r="PMH5" s="132"/>
      <c r="PMI5" s="133"/>
      <c r="PMJ5" s="134"/>
      <c r="PMK5" s="135"/>
      <c r="PML5" s="136"/>
      <c r="PMP5" s="137"/>
      <c r="PMQ5" s="138"/>
      <c r="PMR5" s="138"/>
      <c r="PNA5" s="138"/>
      <c r="PNB5" s="138"/>
      <c r="PND5" s="139"/>
      <c r="PNF5" s="140"/>
      <c r="PNG5" s="64"/>
      <c r="PNH5" s="64"/>
      <c r="PNI5" s="64"/>
      <c r="PNJ5" s="141"/>
      <c r="PNK5" s="141"/>
      <c r="PNL5" s="142"/>
      <c r="PNM5" s="142"/>
      <c r="PNN5" s="142"/>
      <c r="PNO5" s="143"/>
      <c r="PNQ5" s="144"/>
      <c r="PNR5" s="131"/>
      <c r="PNW5" s="132"/>
      <c r="PNX5" s="133"/>
      <c r="PNY5" s="134"/>
      <c r="PNZ5" s="135"/>
      <c r="POA5" s="136"/>
      <c r="POE5" s="137"/>
      <c r="POF5" s="138"/>
      <c r="POG5" s="138"/>
      <c r="POP5" s="138"/>
      <c r="POQ5" s="138"/>
      <c r="POS5" s="139"/>
      <c r="POU5" s="140"/>
      <c r="POV5" s="64"/>
      <c r="POW5" s="64"/>
      <c r="POX5" s="64"/>
      <c r="POY5" s="141"/>
      <c r="POZ5" s="141"/>
      <c r="PPA5" s="142"/>
      <c r="PPB5" s="142"/>
      <c r="PPC5" s="142"/>
      <c r="PPD5" s="143"/>
      <c r="PPF5" s="144"/>
      <c r="PPG5" s="131"/>
      <c r="PPL5" s="132"/>
      <c r="PPM5" s="133"/>
      <c r="PPN5" s="134"/>
      <c r="PPO5" s="135"/>
      <c r="PPP5" s="136"/>
      <c r="PPT5" s="137"/>
      <c r="PPU5" s="138"/>
      <c r="PPV5" s="138"/>
      <c r="PQE5" s="138"/>
      <c r="PQF5" s="138"/>
      <c r="PQH5" s="139"/>
      <c r="PQJ5" s="140"/>
      <c r="PQK5" s="64"/>
      <c r="PQL5" s="64"/>
      <c r="PQM5" s="64"/>
      <c r="PQN5" s="141"/>
      <c r="PQO5" s="141"/>
      <c r="PQP5" s="142"/>
      <c r="PQQ5" s="142"/>
      <c r="PQR5" s="142"/>
      <c r="PQS5" s="143"/>
      <c r="PQU5" s="144"/>
      <c r="PQV5" s="131"/>
      <c r="PRA5" s="132"/>
      <c r="PRB5" s="133"/>
      <c r="PRC5" s="134"/>
      <c r="PRD5" s="135"/>
      <c r="PRE5" s="136"/>
      <c r="PRI5" s="137"/>
      <c r="PRJ5" s="138"/>
      <c r="PRK5" s="138"/>
      <c r="PRT5" s="138"/>
      <c r="PRU5" s="138"/>
      <c r="PRW5" s="139"/>
      <c r="PRY5" s="140"/>
      <c r="PRZ5" s="64"/>
      <c r="PSA5" s="64"/>
      <c r="PSB5" s="64"/>
      <c r="PSC5" s="141"/>
      <c r="PSD5" s="141"/>
      <c r="PSE5" s="142"/>
      <c r="PSF5" s="142"/>
      <c r="PSG5" s="142"/>
      <c r="PSH5" s="143"/>
      <c r="PSJ5" s="144"/>
      <c r="PSK5" s="131"/>
      <c r="PSP5" s="132"/>
      <c r="PSQ5" s="133"/>
      <c r="PSR5" s="134"/>
      <c r="PSS5" s="135"/>
      <c r="PST5" s="136"/>
      <c r="PSX5" s="137"/>
      <c r="PSY5" s="138"/>
      <c r="PSZ5" s="138"/>
      <c r="PTI5" s="138"/>
      <c r="PTJ5" s="138"/>
      <c r="PTL5" s="139"/>
      <c r="PTN5" s="140"/>
      <c r="PTO5" s="64"/>
      <c r="PTP5" s="64"/>
      <c r="PTQ5" s="64"/>
      <c r="PTR5" s="141"/>
      <c r="PTS5" s="141"/>
      <c r="PTT5" s="142"/>
      <c r="PTU5" s="142"/>
      <c r="PTV5" s="142"/>
      <c r="PTW5" s="143"/>
      <c r="PTY5" s="144"/>
      <c r="PTZ5" s="131"/>
      <c r="PUE5" s="132"/>
      <c r="PUF5" s="133"/>
      <c r="PUG5" s="134"/>
      <c r="PUH5" s="135"/>
      <c r="PUI5" s="136"/>
      <c r="PUM5" s="137"/>
      <c r="PUN5" s="138"/>
      <c r="PUO5" s="138"/>
      <c r="PUX5" s="138"/>
      <c r="PUY5" s="138"/>
      <c r="PVA5" s="139"/>
      <c r="PVC5" s="140"/>
      <c r="PVD5" s="64"/>
      <c r="PVE5" s="64"/>
      <c r="PVF5" s="64"/>
      <c r="PVG5" s="141"/>
      <c r="PVH5" s="141"/>
      <c r="PVI5" s="142"/>
      <c r="PVJ5" s="142"/>
      <c r="PVK5" s="142"/>
      <c r="PVL5" s="143"/>
      <c r="PVN5" s="144"/>
      <c r="PVO5" s="131"/>
      <c r="PVT5" s="132"/>
      <c r="PVU5" s="133"/>
      <c r="PVV5" s="134"/>
      <c r="PVW5" s="135"/>
      <c r="PVX5" s="136"/>
      <c r="PWB5" s="137"/>
      <c r="PWC5" s="138"/>
      <c r="PWD5" s="138"/>
      <c r="PWM5" s="138"/>
      <c r="PWN5" s="138"/>
      <c r="PWP5" s="139"/>
      <c r="PWR5" s="140"/>
      <c r="PWS5" s="64"/>
      <c r="PWT5" s="64"/>
      <c r="PWU5" s="64"/>
      <c r="PWV5" s="141"/>
      <c r="PWW5" s="141"/>
      <c r="PWX5" s="142"/>
      <c r="PWY5" s="142"/>
      <c r="PWZ5" s="142"/>
      <c r="PXA5" s="143"/>
      <c r="PXC5" s="144"/>
      <c r="PXD5" s="131"/>
      <c r="PXI5" s="132"/>
      <c r="PXJ5" s="133"/>
      <c r="PXK5" s="134"/>
      <c r="PXL5" s="135"/>
      <c r="PXM5" s="136"/>
      <c r="PXQ5" s="137"/>
      <c r="PXR5" s="138"/>
      <c r="PXS5" s="138"/>
      <c r="PYB5" s="138"/>
      <c r="PYC5" s="138"/>
      <c r="PYE5" s="139"/>
      <c r="PYG5" s="140"/>
      <c r="PYH5" s="64"/>
      <c r="PYI5" s="64"/>
      <c r="PYJ5" s="64"/>
      <c r="PYK5" s="141"/>
      <c r="PYL5" s="141"/>
      <c r="PYM5" s="142"/>
      <c r="PYN5" s="142"/>
      <c r="PYO5" s="142"/>
      <c r="PYP5" s="143"/>
      <c r="PYR5" s="144"/>
      <c r="PYS5" s="131"/>
      <c r="PYX5" s="132"/>
      <c r="PYY5" s="133"/>
      <c r="PYZ5" s="134"/>
      <c r="PZA5" s="135"/>
      <c r="PZB5" s="136"/>
      <c r="PZF5" s="137"/>
      <c r="PZG5" s="138"/>
      <c r="PZH5" s="138"/>
      <c r="PZQ5" s="138"/>
      <c r="PZR5" s="138"/>
      <c r="PZT5" s="139"/>
      <c r="PZV5" s="140"/>
      <c r="PZW5" s="64"/>
      <c r="PZX5" s="64"/>
      <c r="PZY5" s="64"/>
      <c r="PZZ5" s="141"/>
      <c r="QAA5" s="141"/>
      <c r="QAB5" s="142"/>
      <c r="QAC5" s="142"/>
      <c r="QAD5" s="142"/>
      <c r="QAE5" s="143"/>
      <c r="QAG5" s="144"/>
      <c r="QAH5" s="131"/>
      <c r="QAM5" s="132"/>
      <c r="QAN5" s="133"/>
      <c r="QAO5" s="134"/>
      <c r="QAP5" s="135"/>
      <c r="QAQ5" s="136"/>
      <c r="QAU5" s="137"/>
      <c r="QAV5" s="138"/>
      <c r="QAW5" s="138"/>
      <c r="QBF5" s="138"/>
      <c r="QBG5" s="138"/>
      <c r="QBI5" s="139"/>
      <c r="QBK5" s="140"/>
      <c r="QBL5" s="64"/>
      <c r="QBM5" s="64"/>
      <c r="QBN5" s="64"/>
      <c r="QBO5" s="141"/>
      <c r="QBP5" s="141"/>
      <c r="QBQ5" s="142"/>
      <c r="QBR5" s="142"/>
      <c r="QBS5" s="142"/>
      <c r="QBT5" s="143"/>
      <c r="QBV5" s="144"/>
      <c r="QBW5" s="131"/>
      <c r="QCB5" s="132"/>
      <c r="QCC5" s="133"/>
      <c r="QCD5" s="134"/>
      <c r="QCE5" s="135"/>
      <c r="QCF5" s="136"/>
      <c r="QCJ5" s="137"/>
      <c r="QCK5" s="138"/>
      <c r="QCL5" s="138"/>
      <c r="QCU5" s="138"/>
      <c r="QCV5" s="138"/>
      <c r="QCX5" s="139"/>
      <c r="QCZ5" s="140"/>
      <c r="QDA5" s="64"/>
      <c r="QDB5" s="64"/>
      <c r="QDC5" s="64"/>
      <c r="QDD5" s="141"/>
      <c r="QDE5" s="141"/>
      <c r="QDF5" s="142"/>
      <c r="QDG5" s="142"/>
      <c r="QDH5" s="142"/>
      <c r="QDI5" s="143"/>
      <c r="QDK5" s="144"/>
      <c r="QDL5" s="131"/>
      <c r="QDQ5" s="132"/>
      <c r="QDR5" s="133"/>
      <c r="QDS5" s="134"/>
      <c r="QDT5" s="135"/>
      <c r="QDU5" s="136"/>
      <c r="QDY5" s="137"/>
      <c r="QDZ5" s="138"/>
      <c r="QEA5" s="138"/>
      <c r="QEJ5" s="138"/>
      <c r="QEK5" s="138"/>
      <c r="QEM5" s="139"/>
      <c r="QEO5" s="140"/>
      <c r="QEP5" s="64"/>
      <c r="QEQ5" s="64"/>
      <c r="QER5" s="64"/>
      <c r="QES5" s="141"/>
      <c r="QET5" s="141"/>
      <c r="QEU5" s="142"/>
      <c r="QEV5" s="142"/>
      <c r="QEW5" s="142"/>
      <c r="QEX5" s="143"/>
      <c r="QEZ5" s="144"/>
      <c r="QFA5" s="131"/>
      <c r="QFF5" s="132"/>
      <c r="QFG5" s="133"/>
      <c r="QFH5" s="134"/>
      <c r="QFI5" s="135"/>
      <c r="QFJ5" s="136"/>
      <c r="QFN5" s="137"/>
      <c r="QFO5" s="138"/>
      <c r="QFP5" s="138"/>
      <c r="QFY5" s="138"/>
      <c r="QFZ5" s="138"/>
      <c r="QGB5" s="139"/>
      <c r="QGD5" s="140"/>
      <c r="QGE5" s="64"/>
      <c r="QGF5" s="64"/>
      <c r="QGG5" s="64"/>
      <c r="QGH5" s="141"/>
      <c r="QGI5" s="141"/>
      <c r="QGJ5" s="142"/>
      <c r="QGK5" s="142"/>
      <c r="QGL5" s="142"/>
      <c r="QGM5" s="143"/>
      <c r="QGO5" s="144"/>
      <c r="QGP5" s="131"/>
      <c r="QGU5" s="132"/>
      <c r="QGV5" s="133"/>
      <c r="QGW5" s="134"/>
      <c r="QGX5" s="135"/>
      <c r="QGY5" s="136"/>
      <c r="QHC5" s="137"/>
      <c r="QHD5" s="138"/>
      <c r="QHE5" s="138"/>
      <c r="QHN5" s="138"/>
      <c r="QHO5" s="138"/>
      <c r="QHQ5" s="139"/>
      <c r="QHS5" s="140"/>
      <c r="QHT5" s="64"/>
      <c r="QHU5" s="64"/>
      <c r="QHV5" s="64"/>
      <c r="QHW5" s="141"/>
      <c r="QHX5" s="141"/>
      <c r="QHY5" s="142"/>
      <c r="QHZ5" s="142"/>
      <c r="QIA5" s="142"/>
      <c r="QIB5" s="143"/>
      <c r="QID5" s="144"/>
      <c r="QIE5" s="131"/>
      <c r="QIJ5" s="132"/>
      <c r="QIK5" s="133"/>
      <c r="QIL5" s="134"/>
      <c r="QIM5" s="135"/>
      <c r="QIN5" s="136"/>
      <c r="QIR5" s="137"/>
      <c r="QIS5" s="138"/>
      <c r="QIT5" s="138"/>
      <c r="QJC5" s="138"/>
      <c r="QJD5" s="138"/>
      <c r="QJF5" s="139"/>
      <c r="QJH5" s="140"/>
      <c r="QJI5" s="64"/>
      <c r="QJJ5" s="64"/>
      <c r="QJK5" s="64"/>
      <c r="QJL5" s="141"/>
      <c r="QJM5" s="141"/>
      <c r="QJN5" s="142"/>
      <c r="QJO5" s="142"/>
      <c r="QJP5" s="142"/>
      <c r="QJQ5" s="143"/>
      <c r="QJS5" s="144"/>
      <c r="QJT5" s="131"/>
      <c r="QJY5" s="132"/>
      <c r="QJZ5" s="133"/>
      <c r="QKA5" s="134"/>
      <c r="QKB5" s="135"/>
      <c r="QKC5" s="136"/>
      <c r="QKG5" s="137"/>
      <c r="QKH5" s="138"/>
      <c r="QKI5" s="138"/>
      <c r="QKR5" s="138"/>
      <c r="QKS5" s="138"/>
      <c r="QKU5" s="139"/>
      <c r="QKW5" s="140"/>
      <c r="QKX5" s="64"/>
      <c r="QKY5" s="64"/>
      <c r="QKZ5" s="64"/>
      <c r="QLA5" s="141"/>
      <c r="QLB5" s="141"/>
      <c r="QLC5" s="142"/>
      <c r="QLD5" s="142"/>
      <c r="QLE5" s="142"/>
      <c r="QLF5" s="143"/>
      <c r="QLH5" s="144"/>
      <c r="QLI5" s="131"/>
      <c r="QLN5" s="132"/>
      <c r="QLO5" s="133"/>
      <c r="QLP5" s="134"/>
      <c r="QLQ5" s="135"/>
      <c r="QLR5" s="136"/>
      <c r="QLV5" s="137"/>
      <c r="QLW5" s="138"/>
      <c r="QLX5" s="138"/>
      <c r="QMG5" s="138"/>
      <c r="QMH5" s="138"/>
      <c r="QMJ5" s="139"/>
      <c r="QML5" s="140"/>
      <c r="QMM5" s="64"/>
      <c r="QMN5" s="64"/>
      <c r="QMO5" s="64"/>
      <c r="QMP5" s="141"/>
      <c r="QMQ5" s="141"/>
      <c r="QMR5" s="142"/>
      <c r="QMS5" s="142"/>
      <c r="QMT5" s="142"/>
      <c r="QMU5" s="143"/>
      <c r="QMW5" s="144"/>
      <c r="QMX5" s="131"/>
      <c r="QNC5" s="132"/>
      <c r="QND5" s="133"/>
      <c r="QNE5" s="134"/>
      <c r="QNF5" s="135"/>
      <c r="QNG5" s="136"/>
      <c r="QNK5" s="137"/>
      <c r="QNL5" s="138"/>
      <c r="QNM5" s="138"/>
      <c r="QNV5" s="138"/>
      <c r="QNW5" s="138"/>
      <c r="QNY5" s="139"/>
      <c r="QOA5" s="140"/>
      <c r="QOB5" s="64"/>
      <c r="QOC5" s="64"/>
      <c r="QOD5" s="64"/>
      <c r="QOE5" s="141"/>
      <c r="QOF5" s="141"/>
      <c r="QOG5" s="142"/>
      <c r="QOH5" s="142"/>
      <c r="QOI5" s="142"/>
      <c r="QOJ5" s="143"/>
      <c r="QOL5" s="144"/>
      <c r="QOM5" s="131"/>
      <c r="QOR5" s="132"/>
      <c r="QOS5" s="133"/>
      <c r="QOT5" s="134"/>
      <c r="QOU5" s="135"/>
      <c r="QOV5" s="136"/>
      <c r="QOZ5" s="137"/>
      <c r="QPA5" s="138"/>
      <c r="QPB5" s="138"/>
      <c r="QPK5" s="138"/>
      <c r="QPL5" s="138"/>
      <c r="QPN5" s="139"/>
      <c r="QPP5" s="140"/>
      <c r="QPQ5" s="64"/>
      <c r="QPR5" s="64"/>
      <c r="QPS5" s="64"/>
      <c r="QPT5" s="141"/>
      <c r="QPU5" s="141"/>
      <c r="QPV5" s="142"/>
      <c r="QPW5" s="142"/>
      <c r="QPX5" s="142"/>
      <c r="QPY5" s="143"/>
      <c r="QQA5" s="144"/>
      <c r="QQB5" s="131"/>
      <c r="QQG5" s="132"/>
      <c r="QQH5" s="133"/>
      <c r="QQI5" s="134"/>
      <c r="QQJ5" s="135"/>
      <c r="QQK5" s="136"/>
      <c r="QQO5" s="137"/>
      <c r="QQP5" s="138"/>
      <c r="QQQ5" s="138"/>
      <c r="QQZ5" s="138"/>
      <c r="QRA5" s="138"/>
      <c r="QRC5" s="139"/>
      <c r="QRE5" s="140"/>
      <c r="QRF5" s="64"/>
      <c r="QRG5" s="64"/>
      <c r="QRH5" s="64"/>
      <c r="QRI5" s="141"/>
      <c r="QRJ5" s="141"/>
      <c r="QRK5" s="142"/>
      <c r="QRL5" s="142"/>
      <c r="QRM5" s="142"/>
      <c r="QRN5" s="143"/>
      <c r="QRP5" s="144"/>
      <c r="QRQ5" s="131"/>
      <c r="QRV5" s="132"/>
      <c r="QRW5" s="133"/>
      <c r="QRX5" s="134"/>
      <c r="QRY5" s="135"/>
      <c r="QRZ5" s="136"/>
      <c r="QSD5" s="137"/>
      <c r="QSE5" s="138"/>
      <c r="QSF5" s="138"/>
      <c r="QSO5" s="138"/>
      <c r="QSP5" s="138"/>
      <c r="QSR5" s="139"/>
      <c r="QST5" s="140"/>
      <c r="QSU5" s="64"/>
      <c r="QSV5" s="64"/>
      <c r="QSW5" s="64"/>
      <c r="QSX5" s="141"/>
      <c r="QSY5" s="141"/>
      <c r="QSZ5" s="142"/>
      <c r="QTA5" s="142"/>
      <c r="QTB5" s="142"/>
      <c r="QTC5" s="143"/>
      <c r="QTE5" s="144"/>
      <c r="QTF5" s="131"/>
      <c r="QTK5" s="132"/>
      <c r="QTL5" s="133"/>
      <c r="QTM5" s="134"/>
      <c r="QTN5" s="135"/>
      <c r="QTO5" s="136"/>
      <c r="QTS5" s="137"/>
      <c r="QTT5" s="138"/>
      <c r="QTU5" s="138"/>
      <c r="QUD5" s="138"/>
      <c r="QUE5" s="138"/>
      <c r="QUG5" s="139"/>
      <c r="QUI5" s="140"/>
      <c r="QUJ5" s="64"/>
      <c r="QUK5" s="64"/>
      <c r="QUL5" s="64"/>
      <c r="QUM5" s="141"/>
      <c r="QUN5" s="141"/>
      <c r="QUO5" s="142"/>
      <c r="QUP5" s="142"/>
      <c r="QUQ5" s="142"/>
      <c r="QUR5" s="143"/>
      <c r="QUT5" s="144"/>
      <c r="QUU5" s="131"/>
      <c r="QUZ5" s="132"/>
      <c r="QVA5" s="133"/>
      <c r="QVB5" s="134"/>
      <c r="QVC5" s="135"/>
      <c r="QVD5" s="136"/>
      <c r="QVH5" s="137"/>
      <c r="QVI5" s="138"/>
      <c r="QVJ5" s="138"/>
      <c r="QVS5" s="138"/>
      <c r="QVT5" s="138"/>
      <c r="QVV5" s="139"/>
      <c r="QVX5" s="140"/>
      <c r="QVY5" s="64"/>
      <c r="QVZ5" s="64"/>
      <c r="QWA5" s="64"/>
      <c r="QWB5" s="141"/>
      <c r="QWC5" s="141"/>
      <c r="QWD5" s="142"/>
      <c r="QWE5" s="142"/>
      <c r="QWF5" s="142"/>
      <c r="QWG5" s="143"/>
      <c r="QWI5" s="144"/>
      <c r="QWJ5" s="131"/>
      <c r="QWO5" s="132"/>
      <c r="QWP5" s="133"/>
      <c r="QWQ5" s="134"/>
      <c r="QWR5" s="135"/>
      <c r="QWS5" s="136"/>
      <c r="QWW5" s="137"/>
      <c r="QWX5" s="138"/>
      <c r="QWY5" s="138"/>
      <c r="QXH5" s="138"/>
      <c r="QXI5" s="138"/>
      <c r="QXK5" s="139"/>
      <c r="QXM5" s="140"/>
      <c r="QXN5" s="64"/>
      <c r="QXO5" s="64"/>
      <c r="QXP5" s="64"/>
      <c r="QXQ5" s="141"/>
      <c r="QXR5" s="141"/>
      <c r="QXS5" s="142"/>
      <c r="QXT5" s="142"/>
      <c r="QXU5" s="142"/>
      <c r="QXV5" s="143"/>
      <c r="QXX5" s="144"/>
      <c r="QXY5" s="131"/>
      <c r="QYD5" s="132"/>
      <c r="QYE5" s="133"/>
      <c r="QYF5" s="134"/>
      <c r="QYG5" s="135"/>
      <c r="QYH5" s="136"/>
      <c r="QYL5" s="137"/>
      <c r="QYM5" s="138"/>
      <c r="QYN5" s="138"/>
      <c r="QYW5" s="138"/>
      <c r="QYX5" s="138"/>
      <c r="QYZ5" s="139"/>
      <c r="QZB5" s="140"/>
      <c r="QZC5" s="64"/>
      <c r="QZD5" s="64"/>
      <c r="QZE5" s="64"/>
      <c r="QZF5" s="141"/>
      <c r="QZG5" s="141"/>
      <c r="QZH5" s="142"/>
      <c r="QZI5" s="142"/>
      <c r="QZJ5" s="142"/>
      <c r="QZK5" s="143"/>
      <c r="QZM5" s="144"/>
      <c r="QZN5" s="131"/>
      <c r="QZS5" s="132"/>
      <c r="QZT5" s="133"/>
      <c r="QZU5" s="134"/>
      <c r="QZV5" s="135"/>
      <c r="QZW5" s="136"/>
      <c r="RAA5" s="137"/>
      <c r="RAB5" s="138"/>
      <c r="RAC5" s="138"/>
      <c r="RAL5" s="138"/>
      <c r="RAM5" s="138"/>
      <c r="RAO5" s="139"/>
      <c r="RAQ5" s="140"/>
      <c r="RAR5" s="64"/>
      <c r="RAS5" s="64"/>
      <c r="RAT5" s="64"/>
      <c r="RAU5" s="141"/>
      <c r="RAV5" s="141"/>
      <c r="RAW5" s="142"/>
      <c r="RAX5" s="142"/>
      <c r="RAY5" s="142"/>
      <c r="RAZ5" s="143"/>
      <c r="RBB5" s="144"/>
      <c r="RBC5" s="131"/>
      <c r="RBH5" s="132"/>
      <c r="RBI5" s="133"/>
      <c r="RBJ5" s="134"/>
      <c r="RBK5" s="135"/>
      <c r="RBL5" s="136"/>
      <c r="RBP5" s="137"/>
      <c r="RBQ5" s="138"/>
      <c r="RBR5" s="138"/>
      <c r="RCA5" s="138"/>
      <c r="RCB5" s="138"/>
      <c r="RCD5" s="139"/>
      <c r="RCF5" s="140"/>
      <c r="RCG5" s="64"/>
      <c r="RCH5" s="64"/>
      <c r="RCI5" s="64"/>
      <c r="RCJ5" s="141"/>
      <c r="RCK5" s="141"/>
      <c r="RCL5" s="142"/>
      <c r="RCM5" s="142"/>
      <c r="RCN5" s="142"/>
      <c r="RCO5" s="143"/>
      <c r="RCQ5" s="144"/>
      <c r="RCR5" s="131"/>
      <c r="RCW5" s="132"/>
      <c r="RCX5" s="133"/>
      <c r="RCY5" s="134"/>
      <c r="RCZ5" s="135"/>
      <c r="RDA5" s="136"/>
      <c r="RDE5" s="137"/>
      <c r="RDF5" s="138"/>
      <c r="RDG5" s="138"/>
      <c r="RDP5" s="138"/>
      <c r="RDQ5" s="138"/>
      <c r="RDS5" s="139"/>
      <c r="RDU5" s="140"/>
      <c r="RDV5" s="64"/>
      <c r="RDW5" s="64"/>
      <c r="RDX5" s="64"/>
      <c r="RDY5" s="141"/>
      <c r="RDZ5" s="141"/>
      <c r="REA5" s="142"/>
      <c r="REB5" s="142"/>
      <c r="REC5" s="142"/>
      <c r="RED5" s="143"/>
      <c r="REF5" s="144"/>
      <c r="REG5" s="131"/>
      <c r="REL5" s="132"/>
      <c r="REM5" s="133"/>
      <c r="REN5" s="134"/>
      <c r="REO5" s="135"/>
      <c r="REP5" s="136"/>
      <c r="RET5" s="137"/>
      <c r="REU5" s="138"/>
      <c r="REV5" s="138"/>
      <c r="RFE5" s="138"/>
      <c r="RFF5" s="138"/>
      <c r="RFH5" s="139"/>
      <c r="RFJ5" s="140"/>
      <c r="RFK5" s="64"/>
      <c r="RFL5" s="64"/>
      <c r="RFM5" s="64"/>
      <c r="RFN5" s="141"/>
      <c r="RFO5" s="141"/>
      <c r="RFP5" s="142"/>
      <c r="RFQ5" s="142"/>
      <c r="RFR5" s="142"/>
      <c r="RFS5" s="143"/>
      <c r="RFU5" s="144"/>
      <c r="RFV5" s="131"/>
      <c r="RGA5" s="132"/>
      <c r="RGB5" s="133"/>
      <c r="RGC5" s="134"/>
      <c r="RGD5" s="135"/>
      <c r="RGE5" s="136"/>
      <c r="RGI5" s="137"/>
      <c r="RGJ5" s="138"/>
      <c r="RGK5" s="138"/>
      <c r="RGT5" s="138"/>
      <c r="RGU5" s="138"/>
      <c r="RGW5" s="139"/>
      <c r="RGY5" s="140"/>
      <c r="RGZ5" s="64"/>
      <c r="RHA5" s="64"/>
      <c r="RHB5" s="64"/>
      <c r="RHC5" s="141"/>
      <c r="RHD5" s="141"/>
      <c r="RHE5" s="142"/>
      <c r="RHF5" s="142"/>
      <c r="RHG5" s="142"/>
      <c r="RHH5" s="143"/>
      <c r="RHJ5" s="144"/>
      <c r="RHK5" s="131"/>
      <c r="RHP5" s="132"/>
      <c r="RHQ5" s="133"/>
      <c r="RHR5" s="134"/>
      <c r="RHS5" s="135"/>
      <c r="RHT5" s="136"/>
      <c r="RHX5" s="137"/>
      <c r="RHY5" s="138"/>
      <c r="RHZ5" s="138"/>
      <c r="RII5" s="138"/>
      <c r="RIJ5" s="138"/>
      <c r="RIL5" s="139"/>
      <c r="RIN5" s="140"/>
      <c r="RIO5" s="64"/>
      <c r="RIP5" s="64"/>
      <c r="RIQ5" s="64"/>
      <c r="RIR5" s="141"/>
      <c r="RIS5" s="141"/>
      <c r="RIT5" s="142"/>
      <c r="RIU5" s="142"/>
      <c r="RIV5" s="142"/>
      <c r="RIW5" s="143"/>
      <c r="RIY5" s="144"/>
      <c r="RIZ5" s="131"/>
      <c r="RJE5" s="132"/>
      <c r="RJF5" s="133"/>
      <c r="RJG5" s="134"/>
      <c r="RJH5" s="135"/>
      <c r="RJI5" s="136"/>
      <c r="RJM5" s="137"/>
      <c r="RJN5" s="138"/>
      <c r="RJO5" s="138"/>
      <c r="RJX5" s="138"/>
      <c r="RJY5" s="138"/>
      <c r="RKA5" s="139"/>
      <c r="RKC5" s="140"/>
      <c r="RKD5" s="64"/>
      <c r="RKE5" s="64"/>
      <c r="RKF5" s="64"/>
      <c r="RKG5" s="141"/>
      <c r="RKH5" s="141"/>
      <c r="RKI5" s="142"/>
      <c r="RKJ5" s="142"/>
      <c r="RKK5" s="142"/>
      <c r="RKL5" s="143"/>
      <c r="RKN5" s="144"/>
      <c r="RKO5" s="131"/>
      <c r="RKT5" s="132"/>
      <c r="RKU5" s="133"/>
      <c r="RKV5" s="134"/>
      <c r="RKW5" s="135"/>
      <c r="RKX5" s="136"/>
      <c r="RLB5" s="137"/>
      <c r="RLC5" s="138"/>
      <c r="RLD5" s="138"/>
      <c r="RLM5" s="138"/>
      <c r="RLN5" s="138"/>
      <c r="RLP5" s="139"/>
      <c r="RLR5" s="140"/>
      <c r="RLS5" s="64"/>
      <c r="RLT5" s="64"/>
      <c r="RLU5" s="64"/>
      <c r="RLV5" s="141"/>
      <c r="RLW5" s="141"/>
      <c r="RLX5" s="142"/>
      <c r="RLY5" s="142"/>
      <c r="RLZ5" s="142"/>
      <c r="RMA5" s="143"/>
      <c r="RMC5" s="144"/>
      <c r="RMD5" s="131"/>
      <c r="RMI5" s="132"/>
      <c r="RMJ5" s="133"/>
      <c r="RMK5" s="134"/>
      <c r="RML5" s="135"/>
      <c r="RMM5" s="136"/>
      <c r="RMQ5" s="137"/>
      <c r="RMR5" s="138"/>
      <c r="RMS5" s="138"/>
      <c r="RNB5" s="138"/>
      <c r="RNC5" s="138"/>
      <c r="RNE5" s="139"/>
      <c r="RNG5" s="140"/>
      <c r="RNH5" s="64"/>
      <c r="RNI5" s="64"/>
      <c r="RNJ5" s="64"/>
      <c r="RNK5" s="141"/>
      <c r="RNL5" s="141"/>
      <c r="RNM5" s="142"/>
      <c r="RNN5" s="142"/>
      <c r="RNO5" s="142"/>
      <c r="RNP5" s="143"/>
      <c r="RNR5" s="144"/>
      <c r="RNS5" s="131"/>
      <c r="RNX5" s="132"/>
      <c r="RNY5" s="133"/>
      <c r="RNZ5" s="134"/>
      <c r="ROA5" s="135"/>
      <c r="ROB5" s="136"/>
      <c r="ROF5" s="137"/>
      <c r="ROG5" s="138"/>
      <c r="ROH5" s="138"/>
      <c r="ROQ5" s="138"/>
      <c r="ROR5" s="138"/>
      <c r="ROT5" s="139"/>
      <c r="ROV5" s="140"/>
      <c r="ROW5" s="64"/>
      <c r="ROX5" s="64"/>
      <c r="ROY5" s="64"/>
      <c r="ROZ5" s="141"/>
      <c r="RPA5" s="141"/>
      <c r="RPB5" s="142"/>
      <c r="RPC5" s="142"/>
      <c r="RPD5" s="142"/>
      <c r="RPE5" s="143"/>
      <c r="RPG5" s="144"/>
      <c r="RPH5" s="131"/>
      <c r="RPM5" s="132"/>
      <c r="RPN5" s="133"/>
      <c r="RPO5" s="134"/>
      <c r="RPP5" s="135"/>
      <c r="RPQ5" s="136"/>
      <c r="RPU5" s="137"/>
      <c r="RPV5" s="138"/>
      <c r="RPW5" s="138"/>
      <c r="RQF5" s="138"/>
      <c r="RQG5" s="138"/>
      <c r="RQI5" s="139"/>
      <c r="RQK5" s="140"/>
      <c r="RQL5" s="64"/>
      <c r="RQM5" s="64"/>
      <c r="RQN5" s="64"/>
      <c r="RQO5" s="141"/>
      <c r="RQP5" s="141"/>
      <c r="RQQ5" s="142"/>
      <c r="RQR5" s="142"/>
      <c r="RQS5" s="142"/>
      <c r="RQT5" s="143"/>
      <c r="RQV5" s="144"/>
      <c r="RQW5" s="131"/>
      <c r="RRB5" s="132"/>
      <c r="RRC5" s="133"/>
      <c r="RRD5" s="134"/>
      <c r="RRE5" s="135"/>
      <c r="RRF5" s="136"/>
      <c r="RRJ5" s="137"/>
      <c r="RRK5" s="138"/>
      <c r="RRL5" s="138"/>
      <c r="RRU5" s="138"/>
      <c r="RRV5" s="138"/>
      <c r="RRX5" s="139"/>
      <c r="RRZ5" s="140"/>
      <c r="RSA5" s="64"/>
      <c r="RSB5" s="64"/>
      <c r="RSC5" s="64"/>
      <c r="RSD5" s="141"/>
      <c r="RSE5" s="141"/>
      <c r="RSF5" s="142"/>
      <c r="RSG5" s="142"/>
      <c r="RSH5" s="142"/>
      <c r="RSI5" s="143"/>
      <c r="RSK5" s="144"/>
      <c r="RSL5" s="131"/>
      <c r="RSQ5" s="132"/>
      <c r="RSR5" s="133"/>
      <c r="RSS5" s="134"/>
      <c r="RST5" s="135"/>
      <c r="RSU5" s="136"/>
      <c r="RSY5" s="137"/>
      <c r="RSZ5" s="138"/>
      <c r="RTA5" s="138"/>
      <c r="RTJ5" s="138"/>
      <c r="RTK5" s="138"/>
      <c r="RTM5" s="139"/>
      <c r="RTO5" s="140"/>
      <c r="RTP5" s="64"/>
      <c r="RTQ5" s="64"/>
      <c r="RTR5" s="64"/>
      <c r="RTS5" s="141"/>
      <c r="RTT5" s="141"/>
      <c r="RTU5" s="142"/>
      <c r="RTV5" s="142"/>
      <c r="RTW5" s="142"/>
      <c r="RTX5" s="143"/>
      <c r="RTZ5" s="144"/>
      <c r="RUA5" s="131"/>
      <c r="RUF5" s="132"/>
      <c r="RUG5" s="133"/>
      <c r="RUH5" s="134"/>
      <c r="RUI5" s="135"/>
      <c r="RUJ5" s="136"/>
      <c r="RUN5" s="137"/>
      <c r="RUO5" s="138"/>
      <c r="RUP5" s="138"/>
      <c r="RUY5" s="138"/>
      <c r="RUZ5" s="138"/>
      <c r="RVB5" s="139"/>
      <c r="RVD5" s="140"/>
      <c r="RVE5" s="64"/>
      <c r="RVF5" s="64"/>
      <c r="RVG5" s="64"/>
      <c r="RVH5" s="141"/>
      <c r="RVI5" s="141"/>
      <c r="RVJ5" s="142"/>
      <c r="RVK5" s="142"/>
      <c r="RVL5" s="142"/>
      <c r="RVM5" s="143"/>
      <c r="RVO5" s="144"/>
      <c r="RVP5" s="131"/>
      <c r="RVU5" s="132"/>
      <c r="RVV5" s="133"/>
      <c r="RVW5" s="134"/>
      <c r="RVX5" s="135"/>
      <c r="RVY5" s="136"/>
      <c r="RWC5" s="137"/>
      <c r="RWD5" s="138"/>
      <c r="RWE5" s="138"/>
      <c r="RWN5" s="138"/>
      <c r="RWO5" s="138"/>
      <c r="RWQ5" s="139"/>
      <c r="RWS5" s="140"/>
      <c r="RWT5" s="64"/>
      <c r="RWU5" s="64"/>
      <c r="RWV5" s="64"/>
      <c r="RWW5" s="141"/>
      <c r="RWX5" s="141"/>
      <c r="RWY5" s="142"/>
      <c r="RWZ5" s="142"/>
      <c r="RXA5" s="142"/>
      <c r="RXB5" s="143"/>
      <c r="RXD5" s="144"/>
      <c r="RXE5" s="131"/>
      <c r="RXJ5" s="132"/>
      <c r="RXK5" s="133"/>
      <c r="RXL5" s="134"/>
      <c r="RXM5" s="135"/>
      <c r="RXN5" s="136"/>
      <c r="RXR5" s="137"/>
      <c r="RXS5" s="138"/>
      <c r="RXT5" s="138"/>
      <c r="RYC5" s="138"/>
      <c r="RYD5" s="138"/>
      <c r="RYF5" s="139"/>
      <c r="RYH5" s="140"/>
      <c r="RYI5" s="64"/>
      <c r="RYJ5" s="64"/>
      <c r="RYK5" s="64"/>
      <c r="RYL5" s="141"/>
      <c r="RYM5" s="141"/>
      <c r="RYN5" s="142"/>
      <c r="RYO5" s="142"/>
      <c r="RYP5" s="142"/>
      <c r="RYQ5" s="143"/>
      <c r="RYS5" s="144"/>
      <c r="RYT5" s="131"/>
      <c r="RYY5" s="132"/>
      <c r="RYZ5" s="133"/>
      <c r="RZA5" s="134"/>
      <c r="RZB5" s="135"/>
      <c r="RZC5" s="136"/>
      <c r="RZG5" s="137"/>
      <c r="RZH5" s="138"/>
      <c r="RZI5" s="138"/>
      <c r="RZR5" s="138"/>
      <c r="RZS5" s="138"/>
      <c r="RZU5" s="139"/>
      <c r="RZW5" s="140"/>
      <c r="RZX5" s="64"/>
      <c r="RZY5" s="64"/>
      <c r="RZZ5" s="64"/>
      <c r="SAA5" s="141"/>
      <c r="SAB5" s="141"/>
      <c r="SAC5" s="142"/>
      <c r="SAD5" s="142"/>
      <c r="SAE5" s="142"/>
      <c r="SAF5" s="143"/>
      <c r="SAH5" s="144"/>
      <c r="SAI5" s="131"/>
      <c r="SAN5" s="132"/>
      <c r="SAO5" s="133"/>
      <c r="SAP5" s="134"/>
      <c r="SAQ5" s="135"/>
      <c r="SAR5" s="136"/>
      <c r="SAV5" s="137"/>
      <c r="SAW5" s="138"/>
      <c r="SAX5" s="138"/>
      <c r="SBG5" s="138"/>
      <c r="SBH5" s="138"/>
      <c r="SBJ5" s="139"/>
      <c r="SBL5" s="140"/>
      <c r="SBM5" s="64"/>
      <c r="SBN5" s="64"/>
      <c r="SBO5" s="64"/>
      <c r="SBP5" s="141"/>
      <c r="SBQ5" s="141"/>
      <c r="SBR5" s="142"/>
      <c r="SBS5" s="142"/>
      <c r="SBT5" s="142"/>
      <c r="SBU5" s="143"/>
      <c r="SBW5" s="144"/>
      <c r="SBX5" s="131"/>
      <c r="SCC5" s="132"/>
      <c r="SCD5" s="133"/>
      <c r="SCE5" s="134"/>
      <c r="SCF5" s="135"/>
      <c r="SCG5" s="136"/>
      <c r="SCK5" s="137"/>
      <c r="SCL5" s="138"/>
      <c r="SCM5" s="138"/>
      <c r="SCV5" s="138"/>
      <c r="SCW5" s="138"/>
      <c r="SCY5" s="139"/>
      <c r="SDA5" s="140"/>
      <c r="SDB5" s="64"/>
      <c r="SDC5" s="64"/>
      <c r="SDD5" s="64"/>
      <c r="SDE5" s="141"/>
      <c r="SDF5" s="141"/>
      <c r="SDG5" s="142"/>
      <c r="SDH5" s="142"/>
      <c r="SDI5" s="142"/>
      <c r="SDJ5" s="143"/>
      <c r="SDL5" s="144"/>
      <c r="SDM5" s="131"/>
      <c r="SDR5" s="132"/>
      <c r="SDS5" s="133"/>
      <c r="SDT5" s="134"/>
      <c r="SDU5" s="135"/>
      <c r="SDV5" s="136"/>
      <c r="SDZ5" s="137"/>
      <c r="SEA5" s="138"/>
      <c r="SEB5" s="138"/>
      <c r="SEK5" s="138"/>
      <c r="SEL5" s="138"/>
      <c r="SEN5" s="139"/>
      <c r="SEP5" s="140"/>
      <c r="SEQ5" s="64"/>
      <c r="SER5" s="64"/>
      <c r="SES5" s="64"/>
      <c r="SET5" s="141"/>
      <c r="SEU5" s="141"/>
      <c r="SEV5" s="142"/>
      <c r="SEW5" s="142"/>
      <c r="SEX5" s="142"/>
      <c r="SEY5" s="143"/>
      <c r="SFA5" s="144"/>
      <c r="SFB5" s="131"/>
      <c r="SFG5" s="132"/>
      <c r="SFH5" s="133"/>
      <c r="SFI5" s="134"/>
      <c r="SFJ5" s="135"/>
      <c r="SFK5" s="136"/>
      <c r="SFO5" s="137"/>
      <c r="SFP5" s="138"/>
      <c r="SFQ5" s="138"/>
      <c r="SFZ5" s="138"/>
      <c r="SGA5" s="138"/>
      <c r="SGC5" s="139"/>
      <c r="SGE5" s="140"/>
      <c r="SGF5" s="64"/>
      <c r="SGG5" s="64"/>
      <c r="SGH5" s="64"/>
      <c r="SGI5" s="141"/>
      <c r="SGJ5" s="141"/>
      <c r="SGK5" s="142"/>
      <c r="SGL5" s="142"/>
      <c r="SGM5" s="142"/>
      <c r="SGN5" s="143"/>
      <c r="SGP5" s="144"/>
      <c r="SGQ5" s="131"/>
      <c r="SGV5" s="132"/>
      <c r="SGW5" s="133"/>
      <c r="SGX5" s="134"/>
      <c r="SGY5" s="135"/>
      <c r="SGZ5" s="136"/>
      <c r="SHD5" s="137"/>
      <c r="SHE5" s="138"/>
      <c r="SHF5" s="138"/>
      <c r="SHO5" s="138"/>
      <c r="SHP5" s="138"/>
      <c r="SHR5" s="139"/>
      <c r="SHT5" s="140"/>
      <c r="SHU5" s="64"/>
      <c r="SHV5" s="64"/>
      <c r="SHW5" s="64"/>
      <c r="SHX5" s="141"/>
      <c r="SHY5" s="141"/>
      <c r="SHZ5" s="142"/>
      <c r="SIA5" s="142"/>
      <c r="SIB5" s="142"/>
      <c r="SIC5" s="143"/>
      <c r="SIE5" s="144"/>
      <c r="SIF5" s="131"/>
      <c r="SIK5" s="132"/>
      <c r="SIL5" s="133"/>
      <c r="SIM5" s="134"/>
      <c r="SIN5" s="135"/>
      <c r="SIO5" s="136"/>
      <c r="SIS5" s="137"/>
      <c r="SIT5" s="138"/>
      <c r="SIU5" s="138"/>
      <c r="SJD5" s="138"/>
      <c r="SJE5" s="138"/>
      <c r="SJG5" s="139"/>
      <c r="SJI5" s="140"/>
      <c r="SJJ5" s="64"/>
      <c r="SJK5" s="64"/>
      <c r="SJL5" s="64"/>
      <c r="SJM5" s="141"/>
      <c r="SJN5" s="141"/>
      <c r="SJO5" s="142"/>
      <c r="SJP5" s="142"/>
      <c r="SJQ5" s="142"/>
      <c r="SJR5" s="143"/>
      <c r="SJT5" s="144"/>
      <c r="SJU5" s="131"/>
      <c r="SJZ5" s="132"/>
      <c r="SKA5" s="133"/>
      <c r="SKB5" s="134"/>
      <c r="SKC5" s="135"/>
      <c r="SKD5" s="136"/>
      <c r="SKH5" s="137"/>
      <c r="SKI5" s="138"/>
      <c r="SKJ5" s="138"/>
      <c r="SKS5" s="138"/>
      <c r="SKT5" s="138"/>
      <c r="SKV5" s="139"/>
      <c r="SKX5" s="140"/>
      <c r="SKY5" s="64"/>
      <c r="SKZ5" s="64"/>
      <c r="SLA5" s="64"/>
      <c r="SLB5" s="141"/>
      <c r="SLC5" s="141"/>
      <c r="SLD5" s="142"/>
      <c r="SLE5" s="142"/>
      <c r="SLF5" s="142"/>
      <c r="SLG5" s="143"/>
      <c r="SLI5" s="144"/>
      <c r="SLJ5" s="131"/>
      <c r="SLO5" s="132"/>
      <c r="SLP5" s="133"/>
      <c r="SLQ5" s="134"/>
      <c r="SLR5" s="135"/>
      <c r="SLS5" s="136"/>
      <c r="SLW5" s="137"/>
      <c r="SLX5" s="138"/>
      <c r="SLY5" s="138"/>
      <c r="SMH5" s="138"/>
      <c r="SMI5" s="138"/>
      <c r="SMK5" s="139"/>
      <c r="SMM5" s="140"/>
      <c r="SMN5" s="64"/>
      <c r="SMO5" s="64"/>
      <c r="SMP5" s="64"/>
      <c r="SMQ5" s="141"/>
      <c r="SMR5" s="141"/>
      <c r="SMS5" s="142"/>
      <c r="SMT5" s="142"/>
      <c r="SMU5" s="142"/>
      <c r="SMV5" s="143"/>
      <c r="SMX5" s="144"/>
      <c r="SMY5" s="131"/>
      <c r="SND5" s="132"/>
      <c r="SNE5" s="133"/>
      <c r="SNF5" s="134"/>
      <c r="SNG5" s="135"/>
      <c r="SNH5" s="136"/>
      <c r="SNL5" s="137"/>
      <c r="SNM5" s="138"/>
      <c r="SNN5" s="138"/>
      <c r="SNW5" s="138"/>
      <c r="SNX5" s="138"/>
      <c r="SNZ5" s="139"/>
      <c r="SOB5" s="140"/>
      <c r="SOC5" s="64"/>
      <c r="SOD5" s="64"/>
      <c r="SOE5" s="64"/>
      <c r="SOF5" s="141"/>
      <c r="SOG5" s="141"/>
      <c r="SOH5" s="142"/>
      <c r="SOI5" s="142"/>
      <c r="SOJ5" s="142"/>
      <c r="SOK5" s="143"/>
      <c r="SOM5" s="144"/>
      <c r="SON5" s="131"/>
      <c r="SOS5" s="132"/>
      <c r="SOT5" s="133"/>
      <c r="SOU5" s="134"/>
      <c r="SOV5" s="135"/>
      <c r="SOW5" s="136"/>
      <c r="SPA5" s="137"/>
      <c r="SPB5" s="138"/>
      <c r="SPC5" s="138"/>
      <c r="SPL5" s="138"/>
      <c r="SPM5" s="138"/>
      <c r="SPO5" s="139"/>
      <c r="SPQ5" s="140"/>
      <c r="SPR5" s="64"/>
      <c r="SPS5" s="64"/>
      <c r="SPT5" s="64"/>
      <c r="SPU5" s="141"/>
      <c r="SPV5" s="141"/>
      <c r="SPW5" s="142"/>
      <c r="SPX5" s="142"/>
      <c r="SPY5" s="142"/>
      <c r="SPZ5" s="143"/>
      <c r="SQB5" s="144"/>
      <c r="SQC5" s="131"/>
      <c r="SQH5" s="132"/>
      <c r="SQI5" s="133"/>
      <c r="SQJ5" s="134"/>
      <c r="SQK5" s="135"/>
      <c r="SQL5" s="136"/>
      <c r="SQP5" s="137"/>
      <c r="SQQ5" s="138"/>
      <c r="SQR5" s="138"/>
      <c r="SRA5" s="138"/>
      <c r="SRB5" s="138"/>
      <c r="SRD5" s="139"/>
      <c r="SRF5" s="140"/>
      <c r="SRG5" s="64"/>
      <c r="SRH5" s="64"/>
      <c r="SRI5" s="64"/>
      <c r="SRJ5" s="141"/>
      <c r="SRK5" s="141"/>
      <c r="SRL5" s="142"/>
      <c r="SRM5" s="142"/>
      <c r="SRN5" s="142"/>
      <c r="SRO5" s="143"/>
      <c r="SRQ5" s="144"/>
      <c r="SRR5" s="131"/>
      <c r="SRW5" s="132"/>
      <c r="SRX5" s="133"/>
      <c r="SRY5" s="134"/>
      <c r="SRZ5" s="135"/>
      <c r="SSA5" s="136"/>
      <c r="SSE5" s="137"/>
      <c r="SSF5" s="138"/>
      <c r="SSG5" s="138"/>
      <c r="SSP5" s="138"/>
      <c r="SSQ5" s="138"/>
      <c r="SSS5" s="139"/>
      <c r="SSU5" s="140"/>
      <c r="SSV5" s="64"/>
      <c r="SSW5" s="64"/>
      <c r="SSX5" s="64"/>
      <c r="SSY5" s="141"/>
      <c r="SSZ5" s="141"/>
      <c r="STA5" s="142"/>
      <c r="STB5" s="142"/>
      <c r="STC5" s="142"/>
      <c r="STD5" s="143"/>
      <c r="STF5" s="144"/>
      <c r="STG5" s="131"/>
      <c r="STL5" s="132"/>
      <c r="STM5" s="133"/>
      <c r="STN5" s="134"/>
      <c r="STO5" s="135"/>
      <c r="STP5" s="136"/>
      <c r="STT5" s="137"/>
      <c r="STU5" s="138"/>
      <c r="STV5" s="138"/>
      <c r="SUE5" s="138"/>
      <c r="SUF5" s="138"/>
      <c r="SUH5" s="139"/>
      <c r="SUJ5" s="140"/>
      <c r="SUK5" s="64"/>
      <c r="SUL5" s="64"/>
      <c r="SUM5" s="64"/>
      <c r="SUN5" s="141"/>
      <c r="SUO5" s="141"/>
      <c r="SUP5" s="142"/>
      <c r="SUQ5" s="142"/>
      <c r="SUR5" s="142"/>
      <c r="SUS5" s="143"/>
      <c r="SUU5" s="144"/>
      <c r="SUV5" s="131"/>
      <c r="SVA5" s="132"/>
      <c r="SVB5" s="133"/>
      <c r="SVC5" s="134"/>
      <c r="SVD5" s="135"/>
      <c r="SVE5" s="136"/>
      <c r="SVI5" s="137"/>
      <c r="SVJ5" s="138"/>
      <c r="SVK5" s="138"/>
      <c r="SVT5" s="138"/>
      <c r="SVU5" s="138"/>
      <c r="SVW5" s="139"/>
      <c r="SVY5" s="140"/>
      <c r="SVZ5" s="64"/>
      <c r="SWA5" s="64"/>
      <c r="SWB5" s="64"/>
      <c r="SWC5" s="141"/>
      <c r="SWD5" s="141"/>
      <c r="SWE5" s="142"/>
      <c r="SWF5" s="142"/>
      <c r="SWG5" s="142"/>
      <c r="SWH5" s="143"/>
      <c r="SWJ5" s="144"/>
      <c r="SWK5" s="131"/>
      <c r="SWP5" s="132"/>
      <c r="SWQ5" s="133"/>
      <c r="SWR5" s="134"/>
      <c r="SWS5" s="135"/>
      <c r="SWT5" s="136"/>
      <c r="SWX5" s="137"/>
      <c r="SWY5" s="138"/>
      <c r="SWZ5" s="138"/>
      <c r="SXI5" s="138"/>
      <c r="SXJ5" s="138"/>
      <c r="SXL5" s="139"/>
      <c r="SXN5" s="140"/>
      <c r="SXO5" s="64"/>
      <c r="SXP5" s="64"/>
      <c r="SXQ5" s="64"/>
      <c r="SXR5" s="141"/>
      <c r="SXS5" s="141"/>
      <c r="SXT5" s="142"/>
      <c r="SXU5" s="142"/>
      <c r="SXV5" s="142"/>
      <c r="SXW5" s="143"/>
      <c r="SXY5" s="144"/>
      <c r="SXZ5" s="131"/>
      <c r="SYE5" s="132"/>
      <c r="SYF5" s="133"/>
      <c r="SYG5" s="134"/>
      <c r="SYH5" s="135"/>
      <c r="SYI5" s="136"/>
      <c r="SYM5" s="137"/>
      <c r="SYN5" s="138"/>
      <c r="SYO5" s="138"/>
      <c r="SYX5" s="138"/>
      <c r="SYY5" s="138"/>
      <c r="SZA5" s="139"/>
      <c r="SZC5" s="140"/>
      <c r="SZD5" s="64"/>
      <c r="SZE5" s="64"/>
      <c r="SZF5" s="64"/>
      <c r="SZG5" s="141"/>
      <c r="SZH5" s="141"/>
      <c r="SZI5" s="142"/>
      <c r="SZJ5" s="142"/>
      <c r="SZK5" s="142"/>
      <c r="SZL5" s="143"/>
      <c r="SZN5" s="144"/>
      <c r="SZO5" s="131"/>
      <c r="SZT5" s="132"/>
      <c r="SZU5" s="133"/>
      <c r="SZV5" s="134"/>
      <c r="SZW5" s="135"/>
      <c r="SZX5" s="136"/>
      <c r="TAB5" s="137"/>
      <c r="TAC5" s="138"/>
      <c r="TAD5" s="138"/>
      <c r="TAM5" s="138"/>
      <c r="TAN5" s="138"/>
      <c r="TAP5" s="139"/>
      <c r="TAR5" s="140"/>
      <c r="TAS5" s="64"/>
      <c r="TAT5" s="64"/>
      <c r="TAU5" s="64"/>
      <c r="TAV5" s="141"/>
      <c r="TAW5" s="141"/>
      <c r="TAX5" s="142"/>
      <c r="TAY5" s="142"/>
      <c r="TAZ5" s="142"/>
      <c r="TBA5" s="143"/>
      <c r="TBC5" s="144"/>
      <c r="TBD5" s="131"/>
      <c r="TBI5" s="132"/>
      <c r="TBJ5" s="133"/>
      <c r="TBK5" s="134"/>
      <c r="TBL5" s="135"/>
      <c r="TBM5" s="136"/>
      <c r="TBQ5" s="137"/>
      <c r="TBR5" s="138"/>
      <c r="TBS5" s="138"/>
      <c r="TCB5" s="138"/>
      <c r="TCC5" s="138"/>
      <c r="TCE5" s="139"/>
      <c r="TCG5" s="140"/>
      <c r="TCH5" s="64"/>
      <c r="TCI5" s="64"/>
      <c r="TCJ5" s="64"/>
      <c r="TCK5" s="141"/>
      <c r="TCL5" s="141"/>
      <c r="TCM5" s="142"/>
      <c r="TCN5" s="142"/>
      <c r="TCO5" s="142"/>
      <c r="TCP5" s="143"/>
      <c r="TCR5" s="144"/>
      <c r="TCS5" s="131"/>
      <c r="TCX5" s="132"/>
      <c r="TCY5" s="133"/>
      <c r="TCZ5" s="134"/>
      <c r="TDA5" s="135"/>
      <c r="TDB5" s="136"/>
      <c r="TDF5" s="137"/>
      <c r="TDG5" s="138"/>
      <c r="TDH5" s="138"/>
      <c r="TDQ5" s="138"/>
      <c r="TDR5" s="138"/>
      <c r="TDT5" s="139"/>
      <c r="TDV5" s="140"/>
      <c r="TDW5" s="64"/>
      <c r="TDX5" s="64"/>
      <c r="TDY5" s="64"/>
      <c r="TDZ5" s="141"/>
      <c r="TEA5" s="141"/>
      <c r="TEB5" s="142"/>
      <c r="TEC5" s="142"/>
      <c r="TED5" s="142"/>
      <c r="TEE5" s="143"/>
      <c r="TEG5" s="144"/>
      <c r="TEH5" s="131"/>
      <c r="TEM5" s="132"/>
      <c r="TEN5" s="133"/>
      <c r="TEO5" s="134"/>
      <c r="TEP5" s="135"/>
      <c r="TEQ5" s="136"/>
      <c r="TEU5" s="137"/>
      <c r="TEV5" s="138"/>
      <c r="TEW5" s="138"/>
      <c r="TFF5" s="138"/>
      <c r="TFG5" s="138"/>
      <c r="TFI5" s="139"/>
      <c r="TFK5" s="140"/>
      <c r="TFL5" s="64"/>
      <c r="TFM5" s="64"/>
      <c r="TFN5" s="64"/>
      <c r="TFO5" s="141"/>
      <c r="TFP5" s="141"/>
      <c r="TFQ5" s="142"/>
      <c r="TFR5" s="142"/>
      <c r="TFS5" s="142"/>
      <c r="TFT5" s="143"/>
      <c r="TFV5" s="144"/>
      <c r="TFW5" s="131"/>
      <c r="TGB5" s="132"/>
      <c r="TGC5" s="133"/>
      <c r="TGD5" s="134"/>
      <c r="TGE5" s="135"/>
      <c r="TGF5" s="136"/>
      <c r="TGJ5" s="137"/>
      <c r="TGK5" s="138"/>
      <c r="TGL5" s="138"/>
      <c r="TGU5" s="138"/>
      <c r="TGV5" s="138"/>
      <c r="TGX5" s="139"/>
      <c r="TGZ5" s="140"/>
      <c r="THA5" s="64"/>
      <c r="THB5" s="64"/>
      <c r="THC5" s="64"/>
      <c r="THD5" s="141"/>
      <c r="THE5" s="141"/>
      <c r="THF5" s="142"/>
      <c r="THG5" s="142"/>
      <c r="THH5" s="142"/>
      <c r="THI5" s="143"/>
      <c r="THK5" s="144"/>
      <c r="THL5" s="131"/>
      <c r="THQ5" s="132"/>
      <c r="THR5" s="133"/>
      <c r="THS5" s="134"/>
      <c r="THT5" s="135"/>
      <c r="THU5" s="136"/>
      <c r="THY5" s="137"/>
      <c r="THZ5" s="138"/>
      <c r="TIA5" s="138"/>
      <c r="TIJ5" s="138"/>
      <c r="TIK5" s="138"/>
      <c r="TIM5" s="139"/>
      <c r="TIO5" s="140"/>
      <c r="TIP5" s="64"/>
      <c r="TIQ5" s="64"/>
      <c r="TIR5" s="64"/>
      <c r="TIS5" s="141"/>
      <c r="TIT5" s="141"/>
      <c r="TIU5" s="142"/>
      <c r="TIV5" s="142"/>
      <c r="TIW5" s="142"/>
      <c r="TIX5" s="143"/>
      <c r="TIZ5" s="144"/>
      <c r="TJA5" s="131"/>
      <c r="TJF5" s="132"/>
      <c r="TJG5" s="133"/>
      <c r="TJH5" s="134"/>
      <c r="TJI5" s="135"/>
      <c r="TJJ5" s="136"/>
      <c r="TJN5" s="137"/>
      <c r="TJO5" s="138"/>
      <c r="TJP5" s="138"/>
      <c r="TJY5" s="138"/>
      <c r="TJZ5" s="138"/>
      <c r="TKB5" s="139"/>
      <c r="TKD5" s="140"/>
      <c r="TKE5" s="64"/>
      <c r="TKF5" s="64"/>
      <c r="TKG5" s="64"/>
      <c r="TKH5" s="141"/>
      <c r="TKI5" s="141"/>
      <c r="TKJ5" s="142"/>
      <c r="TKK5" s="142"/>
      <c r="TKL5" s="142"/>
      <c r="TKM5" s="143"/>
      <c r="TKO5" s="144"/>
      <c r="TKP5" s="131"/>
      <c r="TKU5" s="132"/>
      <c r="TKV5" s="133"/>
      <c r="TKW5" s="134"/>
      <c r="TKX5" s="135"/>
      <c r="TKY5" s="136"/>
      <c r="TLC5" s="137"/>
      <c r="TLD5" s="138"/>
      <c r="TLE5" s="138"/>
      <c r="TLN5" s="138"/>
      <c r="TLO5" s="138"/>
      <c r="TLQ5" s="139"/>
      <c r="TLS5" s="140"/>
      <c r="TLT5" s="64"/>
      <c r="TLU5" s="64"/>
      <c r="TLV5" s="64"/>
      <c r="TLW5" s="141"/>
      <c r="TLX5" s="141"/>
      <c r="TLY5" s="142"/>
      <c r="TLZ5" s="142"/>
      <c r="TMA5" s="142"/>
      <c r="TMB5" s="143"/>
      <c r="TMD5" s="144"/>
      <c r="TME5" s="131"/>
      <c r="TMJ5" s="132"/>
      <c r="TMK5" s="133"/>
      <c r="TML5" s="134"/>
      <c r="TMM5" s="135"/>
      <c r="TMN5" s="136"/>
      <c r="TMR5" s="137"/>
      <c r="TMS5" s="138"/>
      <c r="TMT5" s="138"/>
      <c r="TNC5" s="138"/>
      <c r="TND5" s="138"/>
      <c r="TNF5" s="139"/>
      <c r="TNH5" s="140"/>
      <c r="TNI5" s="64"/>
      <c r="TNJ5" s="64"/>
      <c r="TNK5" s="64"/>
      <c r="TNL5" s="141"/>
      <c r="TNM5" s="141"/>
      <c r="TNN5" s="142"/>
      <c r="TNO5" s="142"/>
      <c r="TNP5" s="142"/>
      <c r="TNQ5" s="143"/>
      <c r="TNS5" s="144"/>
      <c r="TNT5" s="131"/>
      <c r="TNY5" s="132"/>
      <c r="TNZ5" s="133"/>
      <c r="TOA5" s="134"/>
      <c r="TOB5" s="135"/>
      <c r="TOC5" s="136"/>
      <c r="TOG5" s="137"/>
      <c r="TOH5" s="138"/>
      <c r="TOI5" s="138"/>
      <c r="TOR5" s="138"/>
      <c r="TOS5" s="138"/>
      <c r="TOU5" s="139"/>
      <c r="TOW5" s="140"/>
      <c r="TOX5" s="64"/>
      <c r="TOY5" s="64"/>
      <c r="TOZ5" s="64"/>
      <c r="TPA5" s="141"/>
      <c r="TPB5" s="141"/>
      <c r="TPC5" s="142"/>
      <c r="TPD5" s="142"/>
      <c r="TPE5" s="142"/>
      <c r="TPF5" s="143"/>
      <c r="TPH5" s="144"/>
      <c r="TPI5" s="131"/>
      <c r="TPN5" s="132"/>
      <c r="TPO5" s="133"/>
      <c r="TPP5" s="134"/>
      <c r="TPQ5" s="135"/>
      <c r="TPR5" s="136"/>
      <c r="TPV5" s="137"/>
      <c r="TPW5" s="138"/>
      <c r="TPX5" s="138"/>
      <c r="TQG5" s="138"/>
      <c r="TQH5" s="138"/>
      <c r="TQJ5" s="139"/>
      <c r="TQL5" s="140"/>
      <c r="TQM5" s="64"/>
      <c r="TQN5" s="64"/>
      <c r="TQO5" s="64"/>
      <c r="TQP5" s="141"/>
      <c r="TQQ5" s="141"/>
      <c r="TQR5" s="142"/>
      <c r="TQS5" s="142"/>
      <c r="TQT5" s="142"/>
      <c r="TQU5" s="143"/>
      <c r="TQW5" s="144"/>
      <c r="TQX5" s="131"/>
      <c r="TRC5" s="132"/>
      <c r="TRD5" s="133"/>
      <c r="TRE5" s="134"/>
      <c r="TRF5" s="135"/>
      <c r="TRG5" s="136"/>
      <c r="TRK5" s="137"/>
      <c r="TRL5" s="138"/>
      <c r="TRM5" s="138"/>
      <c r="TRV5" s="138"/>
      <c r="TRW5" s="138"/>
      <c r="TRY5" s="139"/>
      <c r="TSA5" s="140"/>
      <c r="TSB5" s="64"/>
      <c r="TSC5" s="64"/>
      <c r="TSD5" s="64"/>
      <c r="TSE5" s="141"/>
      <c r="TSF5" s="141"/>
      <c r="TSG5" s="142"/>
      <c r="TSH5" s="142"/>
      <c r="TSI5" s="142"/>
      <c r="TSJ5" s="143"/>
      <c r="TSL5" s="144"/>
      <c r="TSM5" s="131"/>
      <c r="TSR5" s="132"/>
      <c r="TSS5" s="133"/>
      <c r="TST5" s="134"/>
      <c r="TSU5" s="135"/>
      <c r="TSV5" s="136"/>
      <c r="TSZ5" s="137"/>
      <c r="TTA5" s="138"/>
      <c r="TTB5" s="138"/>
      <c r="TTK5" s="138"/>
      <c r="TTL5" s="138"/>
      <c r="TTN5" s="139"/>
      <c r="TTP5" s="140"/>
      <c r="TTQ5" s="64"/>
      <c r="TTR5" s="64"/>
      <c r="TTS5" s="64"/>
      <c r="TTT5" s="141"/>
      <c r="TTU5" s="141"/>
      <c r="TTV5" s="142"/>
      <c r="TTW5" s="142"/>
      <c r="TTX5" s="142"/>
      <c r="TTY5" s="143"/>
      <c r="TUA5" s="144"/>
      <c r="TUB5" s="131"/>
      <c r="TUG5" s="132"/>
      <c r="TUH5" s="133"/>
      <c r="TUI5" s="134"/>
      <c r="TUJ5" s="135"/>
      <c r="TUK5" s="136"/>
      <c r="TUO5" s="137"/>
      <c r="TUP5" s="138"/>
      <c r="TUQ5" s="138"/>
      <c r="TUZ5" s="138"/>
      <c r="TVA5" s="138"/>
      <c r="TVC5" s="139"/>
      <c r="TVE5" s="140"/>
      <c r="TVF5" s="64"/>
      <c r="TVG5" s="64"/>
      <c r="TVH5" s="64"/>
      <c r="TVI5" s="141"/>
      <c r="TVJ5" s="141"/>
      <c r="TVK5" s="142"/>
      <c r="TVL5" s="142"/>
      <c r="TVM5" s="142"/>
      <c r="TVN5" s="143"/>
      <c r="TVP5" s="144"/>
      <c r="TVQ5" s="131"/>
      <c r="TVV5" s="132"/>
      <c r="TVW5" s="133"/>
      <c r="TVX5" s="134"/>
      <c r="TVY5" s="135"/>
      <c r="TVZ5" s="136"/>
      <c r="TWD5" s="137"/>
      <c r="TWE5" s="138"/>
      <c r="TWF5" s="138"/>
      <c r="TWO5" s="138"/>
      <c r="TWP5" s="138"/>
      <c r="TWR5" s="139"/>
      <c r="TWT5" s="140"/>
      <c r="TWU5" s="64"/>
      <c r="TWV5" s="64"/>
      <c r="TWW5" s="64"/>
      <c r="TWX5" s="141"/>
      <c r="TWY5" s="141"/>
      <c r="TWZ5" s="142"/>
      <c r="TXA5" s="142"/>
      <c r="TXB5" s="142"/>
      <c r="TXC5" s="143"/>
      <c r="TXE5" s="144"/>
      <c r="TXF5" s="131"/>
      <c r="TXK5" s="132"/>
      <c r="TXL5" s="133"/>
      <c r="TXM5" s="134"/>
      <c r="TXN5" s="135"/>
      <c r="TXO5" s="136"/>
      <c r="TXS5" s="137"/>
      <c r="TXT5" s="138"/>
      <c r="TXU5" s="138"/>
      <c r="TYD5" s="138"/>
      <c r="TYE5" s="138"/>
      <c r="TYG5" s="139"/>
      <c r="TYI5" s="140"/>
      <c r="TYJ5" s="64"/>
      <c r="TYK5" s="64"/>
      <c r="TYL5" s="64"/>
      <c r="TYM5" s="141"/>
      <c r="TYN5" s="141"/>
      <c r="TYO5" s="142"/>
      <c r="TYP5" s="142"/>
      <c r="TYQ5" s="142"/>
      <c r="TYR5" s="143"/>
      <c r="TYT5" s="144"/>
      <c r="TYU5" s="131"/>
      <c r="TYZ5" s="132"/>
      <c r="TZA5" s="133"/>
      <c r="TZB5" s="134"/>
      <c r="TZC5" s="135"/>
      <c r="TZD5" s="136"/>
      <c r="TZH5" s="137"/>
      <c r="TZI5" s="138"/>
      <c r="TZJ5" s="138"/>
      <c r="TZS5" s="138"/>
      <c r="TZT5" s="138"/>
      <c r="TZV5" s="139"/>
      <c r="TZX5" s="140"/>
      <c r="TZY5" s="64"/>
      <c r="TZZ5" s="64"/>
      <c r="UAA5" s="64"/>
      <c r="UAB5" s="141"/>
      <c r="UAC5" s="141"/>
      <c r="UAD5" s="142"/>
      <c r="UAE5" s="142"/>
      <c r="UAF5" s="142"/>
      <c r="UAG5" s="143"/>
      <c r="UAI5" s="144"/>
      <c r="UAJ5" s="131"/>
      <c r="UAO5" s="132"/>
      <c r="UAP5" s="133"/>
      <c r="UAQ5" s="134"/>
      <c r="UAR5" s="135"/>
      <c r="UAS5" s="136"/>
      <c r="UAW5" s="137"/>
      <c r="UAX5" s="138"/>
      <c r="UAY5" s="138"/>
      <c r="UBH5" s="138"/>
      <c r="UBI5" s="138"/>
      <c r="UBK5" s="139"/>
      <c r="UBM5" s="140"/>
      <c r="UBN5" s="64"/>
      <c r="UBO5" s="64"/>
      <c r="UBP5" s="64"/>
      <c r="UBQ5" s="141"/>
      <c r="UBR5" s="141"/>
      <c r="UBS5" s="142"/>
      <c r="UBT5" s="142"/>
      <c r="UBU5" s="142"/>
      <c r="UBV5" s="143"/>
      <c r="UBX5" s="144"/>
      <c r="UBY5" s="131"/>
      <c r="UCD5" s="132"/>
      <c r="UCE5" s="133"/>
      <c r="UCF5" s="134"/>
      <c r="UCG5" s="135"/>
      <c r="UCH5" s="136"/>
      <c r="UCL5" s="137"/>
      <c r="UCM5" s="138"/>
      <c r="UCN5" s="138"/>
      <c r="UCW5" s="138"/>
      <c r="UCX5" s="138"/>
      <c r="UCZ5" s="139"/>
      <c r="UDB5" s="140"/>
      <c r="UDC5" s="64"/>
      <c r="UDD5" s="64"/>
      <c r="UDE5" s="64"/>
      <c r="UDF5" s="141"/>
      <c r="UDG5" s="141"/>
      <c r="UDH5" s="142"/>
      <c r="UDI5" s="142"/>
      <c r="UDJ5" s="142"/>
      <c r="UDK5" s="143"/>
      <c r="UDM5" s="144"/>
      <c r="UDN5" s="131"/>
      <c r="UDS5" s="132"/>
      <c r="UDT5" s="133"/>
      <c r="UDU5" s="134"/>
      <c r="UDV5" s="135"/>
      <c r="UDW5" s="136"/>
      <c r="UEA5" s="137"/>
      <c r="UEB5" s="138"/>
      <c r="UEC5" s="138"/>
      <c r="UEL5" s="138"/>
      <c r="UEM5" s="138"/>
      <c r="UEO5" s="139"/>
      <c r="UEQ5" s="140"/>
      <c r="UER5" s="64"/>
      <c r="UES5" s="64"/>
      <c r="UET5" s="64"/>
      <c r="UEU5" s="141"/>
      <c r="UEV5" s="141"/>
      <c r="UEW5" s="142"/>
      <c r="UEX5" s="142"/>
      <c r="UEY5" s="142"/>
      <c r="UEZ5" s="143"/>
      <c r="UFB5" s="144"/>
      <c r="UFC5" s="131"/>
      <c r="UFH5" s="132"/>
      <c r="UFI5" s="133"/>
      <c r="UFJ5" s="134"/>
      <c r="UFK5" s="135"/>
      <c r="UFL5" s="136"/>
      <c r="UFP5" s="137"/>
      <c r="UFQ5" s="138"/>
      <c r="UFR5" s="138"/>
      <c r="UGA5" s="138"/>
      <c r="UGB5" s="138"/>
      <c r="UGD5" s="139"/>
      <c r="UGF5" s="140"/>
      <c r="UGG5" s="64"/>
      <c r="UGH5" s="64"/>
      <c r="UGI5" s="64"/>
      <c r="UGJ5" s="141"/>
      <c r="UGK5" s="141"/>
      <c r="UGL5" s="142"/>
      <c r="UGM5" s="142"/>
      <c r="UGN5" s="142"/>
      <c r="UGO5" s="143"/>
      <c r="UGQ5" s="144"/>
      <c r="UGR5" s="131"/>
      <c r="UGW5" s="132"/>
      <c r="UGX5" s="133"/>
      <c r="UGY5" s="134"/>
      <c r="UGZ5" s="135"/>
      <c r="UHA5" s="136"/>
      <c r="UHE5" s="137"/>
      <c r="UHF5" s="138"/>
      <c r="UHG5" s="138"/>
      <c r="UHP5" s="138"/>
      <c r="UHQ5" s="138"/>
      <c r="UHS5" s="139"/>
      <c r="UHU5" s="140"/>
      <c r="UHV5" s="64"/>
      <c r="UHW5" s="64"/>
      <c r="UHX5" s="64"/>
      <c r="UHY5" s="141"/>
      <c r="UHZ5" s="141"/>
      <c r="UIA5" s="142"/>
      <c r="UIB5" s="142"/>
      <c r="UIC5" s="142"/>
      <c r="UID5" s="143"/>
      <c r="UIF5" s="144"/>
      <c r="UIG5" s="131"/>
      <c r="UIL5" s="132"/>
      <c r="UIM5" s="133"/>
      <c r="UIN5" s="134"/>
      <c r="UIO5" s="135"/>
      <c r="UIP5" s="136"/>
      <c r="UIT5" s="137"/>
      <c r="UIU5" s="138"/>
      <c r="UIV5" s="138"/>
      <c r="UJE5" s="138"/>
      <c r="UJF5" s="138"/>
      <c r="UJH5" s="139"/>
      <c r="UJJ5" s="140"/>
      <c r="UJK5" s="64"/>
      <c r="UJL5" s="64"/>
      <c r="UJM5" s="64"/>
      <c r="UJN5" s="141"/>
      <c r="UJO5" s="141"/>
      <c r="UJP5" s="142"/>
      <c r="UJQ5" s="142"/>
      <c r="UJR5" s="142"/>
      <c r="UJS5" s="143"/>
      <c r="UJU5" s="144"/>
      <c r="UJV5" s="131"/>
      <c r="UKA5" s="132"/>
      <c r="UKB5" s="133"/>
      <c r="UKC5" s="134"/>
      <c r="UKD5" s="135"/>
      <c r="UKE5" s="136"/>
      <c r="UKI5" s="137"/>
      <c r="UKJ5" s="138"/>
      <c r="UKK5" s="138"/>
      <c r="UKT5" s="138"/>
      <c r="UKU5" s="138"/>
      <c r="UKW5" s="139"/>
      <c r="UKY5" s="140"/>
      <c r="UKZ5" s="64"/>
      <c r="ULA5" s="64"/>
      <c r="ULB5" s="64"/>
      <c r="ULC5" s="141"/>
      <c r="ULD5" s="141"/>
      <c r="ULE5" s="142"/>
      <c r="ULF5" s="142"/>
      <c r="ULG5" s="142"/>
      <c r="ULH5" s="143"/>
      <c r="ULJ5" s="144"/>
      <c r="ULK5" s="131"/>
      <c r="ULP5" s="132"/>
      <c r="ULQ5" s="133"/>
      <c r="ULR5" s="134"/>
      <c r="ULS5" s="135"/>
      <c r="ULT5" s="136"/>
      <c r="ULX5" s="137"/>
      <c r="ULY5" s="138"/>
      <c r="ULZ5" s="138"/>
      <c r="UMI5" s="138"/>
      <c r="UMJ5" s="138"/>
      <c r="UML5" s="139"/>
      <c r="UMN5" s="140"/>
      <c r="UMO5" s="64"/>
      <c r="UMP5" s="64"/>
      <c r="UMQ5" s="64"/>
      <c r="UMR5" s="141"/>
      <c r="UMS5" s="141"/>
      <c r="UMT5" s="142"/>
      <c r="UMU5" s="142"/>
      <c r="UMV5" s="142"/>
      <c r="UMW5" s="143"/>
      <c r="UMY5" s="144"/>
      <c r="UMZ5" s="131"/>
      <c r="UNE5" s="132"/>
      <c r="UNF5" s="133"/>
      <c r="UNG5" s="134"/>
      <c r="UNH5" s="135"/>
      <c r="UNI5" s="136"/>
      <c r="UNM5" s="137"/>
      <c r="UNN5" s="138"/>
      <c r="UNO5" s="138"/>
      <c r="UNX5" s="138"/>
      <c r="UNY5" s="138"/>
      <c r="UOA5" s="139"/>
      <c r="UOC5" s="140"/>
      <c r="UOD5" s="64"/>
      <c r="UOE5" s="64"/>
      <c r="UOF5" s="64"/>
      <c r="UOG5" s="141"/>
      <c r="UOH5" s="141"/>
      <c r="UOI5" s="142"/>
      <c r="UOJ5" s="142"/>
      <c r="UOK5" s="142"/>
      <c r="UOL5" s="143"/>
      <c r="UON5" s="144"/>
      <c r="UOO5" s="131"/>
      <c r="UOT5" s="132"/>
      <c r="UOU5" s="133"/>
      <c r="UOV5" s="134"/>
      <c r="UOW5" s="135"/>
      <c r="UOX5" s="136"/>
      <c r="UPB5" s="137"/>
      <c r="UPC5" s="138"/>
      <c r="UPD5" s="138"/>
      <c r="UPM5" s="138"/>
      <c r="UPN5" s="138"/>
      <c r="UPP5" s="139"/>
      <c r="UPR5" s="140"/>
      <c r="UPS5" s="64"/>
      <c r="UPT5" s="64"/>
      <c r="UPU5" s="64"/>
      <c r="UPV5" s="141"/>
      <c r="UPW5" s="141"/>
      <c r="UPX5" s="142"/>
      <c r="UPY5" s="142"/>
      <c r="UPZ5" s="142"/>
      <c r="UQA5" s="143"/>
      <c r="UQC5" s="144"/>
      <c r="UQD5" s="131"/>
      <c r="UQI5" s="132"/>
      <c r="UQJ5" s="133"/>
      <c r="UQK5" s="134"/>
      <c r="UQL5" s="135"/>
      <c r="UQM5" s="136"/>
      <c r="UQQ5" s="137"/>
      <c r="UQR5" s="138"/>
      <c r="UQS5" s="138"/>
      <c r="URB5" s="138"/>
      <c r="URC5" s="138"/>
      <c r="URE5" s="139"/>
      <c r="URG5" s="140"/>
      <c r="URH5" s="64"/>
      <c r="URI5" s="64"/>
      <c r="URJ5" s="64"/>
      <c r="URK5" s="141"/>
      <c r="URL5" s="141"/>
      <c r="URM5" s="142"/>
      <c r="URN5" s="142"/>
      <c r="URO5" s="142"/>
      <c r="URP5" s="143"/>
      <c r="URR5" s="144"/>
      <c r="URS5" s="131"/>
      <c r="URX5" s="132"/>
      <c r="URY5" s="133"/>
      <c r="URZ5" s="134"/>
      <c r="USA5" s="135"/>
      <c r="USB5" s="136"/>
      <c r="USF5" s="137"/>
      <c r="USG5" s="138"/>
      <c r="USH5" s="138"/>
      <c r="USQ5" s="138"/>
      <c r="USR5" s="138"/>
      <c r="UST5" s="139"/>
      <c r="USV5" s="140"/>
      <c r="USW5" s="64"/>
      <c r="USX5" s="64"/>
      <c r="USY5" s="64"/>
      <c r="USZ5" s="141"/>
      <c r="UTA5" s="141"/>
      <c r="UTB5" s="142"/>
      <c r="UTC5" s="142"/>
      <c r="UTD5" s="142"/>
      <c r="UTE5" s="143"/>
      <c r="UTG5" s="144"/>
      <c r="UTH5" s="131"/>
      <c r="UTM5" s="132"/>
      <c r="UTN5" s="133"/>
      <c r="UTO5" s="134"/>
      <c r="UTP5" s="135"/>
      <c r="UTQ5" s="136"/>
      <c r="UTU5" s="137"/>
      <c r="UTV5" s="138"/>
      <c r="UTW5" s="138"/>
      <c r="UUF5" s="138"/>
      <c r="UUG5" s="138"/>
      <c r="UUI5" s="139"/>
      <c r="UUK5" s="140"/>
      <c r="UUL5" s="64"/>
      <c r="UUM5" s="64"/>
      <c r="UUN5" s="64"/>
      <c r="UUO5" s="141"/>
      <c r="UUP5" s="141"/>
      <c r="UUQ5" s="142"/>
      <c r="UUR5" s="142"/>
      <c r="UUS5" s="142"/>
      <c r="UUT5" s="143"/>
      <c r="UUV5" s="144"/>
      <c r="UUW5" s="131"/>
      <c r="UVB5" s="132"/>
      <c r="UVC5" s="133"/>
      <c r="UVD5" s="134"/>
      <c r="UVE5" s="135"/>
      <c r="UVF5" s="136"/>
      <c r="UVJ5" s="137"/>
      <c r="UVK5" s="138"/>
      <c r="UVL5" s="138"/>
      <c r="UVU5" s="138"/>
      <c r="UVV5" s="138"/>
      <c r="UVX5" s="139"/>
      <c r="UVZ5" s="140"/>
      <c r="UWA5" s="64"/>
      <c r="UWB5" s="64"/>
      <c r="UWC5" s="64"/>
      <c r="UWD5" s="141"/>
      <c r="UWE5" s="141"/>
      <c r="UWF5" s="142"/>
      <c r="UWG5" s="142"/>
      <c r="UWH5" s="142"/>
      <c r="UWI5" s="143"/>
      <c r="UWK5" s="144"/>
      <c r="UWL5" s="131"/>
      <c r="UWQ5" s="132"/>
      <c r="UWR5" s="133"/>
      <c r="UWS5" s="134"/>
      <c r="UWT5" s="135"/>
      <c r="UWU5" s="136"/>
      <c r="UWY5" s="137"/>
      <c r="UWZ5" s="138"/>
      <c r="UXA5" s="138"/>
      <c r="UXJ5" s="138"/>
      <c r="UXK5" s="138"/>
      <c r="UXM5" s="139"/>
      <c r="UXO5" s="140"/>
      <c r="UXP5" s="64"/>
      <c r="UXQ5" s="64"/>
      <c r="UXR5" s="64"/>
      <c r="UXS5" s="141"/>
      <c r="UXT5" s="141"/>
      <c r="UXU5" s="142"/>
      <c r="UXV5" s="142"/>
      <c r="UXW5" s="142"/>
      <c r="UXX5" s="143"/>
      <c r="UXZ5" s="144"/>
      <c r="UYA5" s="131"/>
      <c r="UYF5" s="132"/>
      <c r="UYG5" s="133"/>
      <c r="UYH5" s="134"/>
      <c r="UYI5" s="135"/>
      <c r="UYJ5" s="136"/>
      <c r="UYN5" s="137"/>
      <c r="UYO5" s="138"/>
      <c r="UYP5" s="138"/>
      <c r="UYY5" s="138"/>
      <c r="UYZ5" s="138"/>
      <c r="UZB5" s="139"/>
      <c r="UZD5" s="140"/>
      <c r="UZE5" s="64"/>
      <c r="UZF5" s="64"/>
      <c r="UZG5" s="64"/>
      <c r="UZH5" s="141"/>
      <c r="UZI5" s="141"/>
      <c r="UZJ5" s="142"/>
      <c r="UZK5" s="142"/>
      <c r="UZL5" s="142"/>
      <c r="UZM5" s="143"/>
      <c r="UZO5" s="144"/>
      <c r="UZP5" s="131"/>
      <c r="UZU5" s="132"/>
      <c r="UZV5" s="133"/>
      <c r="UZW5" s="134"/>
      <c r="UZX5" s="135"/>
      <c r="UZY5" s="136"/>
      <c r="VAC5" s="137"/>
      <c r="VAD5" s="138"/>
      <c r="VAE5" s="138"/>
      <c r="VAN5" s="138"/>
      <c r="VAO5" s="138"/>
      <c r="VAQ5" s="139"/>
      <c r="VAS5" s="140"/>
      <c r="VAT5" s="64"/>
      <c r="VAU5" s="64"/>
      <c r="VAV5" s="64"/>
      <c r="VAW5" s="141"/>
      <c r="VAX5" s="141"/>
      <c r="VAY5" s="142"/>
      <c r="VAZ5" s="142"/>
      <c r="VBA5" s="142"/>
      <c r="VBB5" s="143"/>
      <c r="VBD5" s="144"/>
      <c r="VBE5" s="131"/>
      <c r="VBJ5" s="132"/>
      <c r="VBK5" s="133"/>
      <c r="VBL5" s="134"/>
      <c r="VBM5" s="135"/>
      <c r="VBN5" s="136"/>
      <c r="VBR5" s="137"/>
      <c r="VBS5" s="138"/>
      <c r="VBT5" s="138"/>
      <c r="VCC5" s="138"/>
      <c r="VCD5" s="138"/>
      <c r="VCF5" s="139"/>
      <c r="VCH5" s="140"/>
      <c r="VCI5" s="64"/>
      <c r="VCJ5" s="64"/>
      <c r="VCK5" s="64"/>
      <c r="VCL5" s="141"/>
      <c r="VCM5" s="141"/>
      <c r="VCN5" s="142"/>
      <c r="VCO5" s="142"/>
      <c r="VCP5" s="142"/>
      <c r="VCQ5" s="143"/>
      <c r="VCS5" s="144"/>
      <c r="VCT5" s="131"/>
      <c r="VCY5" s="132"/>
      <c r="VCZ5" s="133"/>
      <c r="VDA5" s="134"/>
      <c r="VDB5" s="135"/>
      <c r="VDC5" s="136"/>
      <c r="VDG5" s="137"/>
      <c r="VDH5" s="138"/>
      <c r="VDI5" s="138"/>
      <c r="VDR5" s="138"/>
      <c r="VDS5" s="138"/>
      <c r="VDU5" s="139"/>
      <c r="VDW5" s="140"/>
      <c r="VDX5" s="64"/>
      <c r="VDY5" s="64"/>
      <c r="VDZ5" s="64"/>
      <c r="VEA5" s="141"/>
      <c r="VEB5" s="141"/>
      <c r="VEC5" s="142"/>
      <c r="VED5" s="142"/>
      <c r="VEE5" s="142"/>
      <c r="VEF5" s="143"/>
      <c r="VEH5" s="144"/>
      <c r="VEI5" s="131"/>
      <c r="VEN5" s="132"/>
      <c r="VEO5" s="133"/>
      <c r="VEP5" s="134"/>
      <c r="VEQ5" s="135"/>
      <c r="VER5" s="136"/>
      <c r="VEV5" s="137"/>
      <c r="VEW5" s="138"/>
      <c r="VEX5" s="138"/>
      <c r="VFG5" s="138"/>
      <c r="VFH5" s="138"/>
      <c r="VFJ5" s="139"/>
      <c r="VFL5" s="140"/>
      <c r="VFM5" s="64"/>
      <c r="VFN5" s="64"/>
      <c r="VFO5" s="64"/>
      <c r="VFP5" s="141"/>
      <c r="VFQ5" s="141"/>
      <c r="VFR5" s="142"/>
      <c r="VFS5" s="142"/>
      <c r="VFT5" s="142"/>
      <c r="VFU5" s="143"/>
      <c r="VFW5" s="144"/>
      <c r="VFX5" s="131"/>
      <c r="VGC5" s="132"/>
      <c r="VGD5" s="133"/>
      <c r="VGE5" s="134"/>
      <c r="VGF5" s="135"/>
      <c r="VGG5" s="136"/>
      <c r="VGK5" s="137"/>
      <c r="VGL5" s="138"/>
      <c r="VGM5" s="138"/>
      <c r="VGV5" s="138"/>
      <c r="VGW5" s="138"/>
      <c r="VGY5" s="139"/>
      <c r="VHA5" s="140"/>
      <c r="VHB5" s="64"/>
      <c r="VHC5" s="64"/>
      <c r="VHD5" s="64"/>
      <c r="VHE5" s="141"/>
      <c r="VHF5" s="141"/>
      <c r="VHG5" s="142"/>
      <c r="VHH5" s="142"/>
      <c r="VHI5" s="142"/>
      <c r="VHJ5" s="143"/>
      <c r="VHL5" s="144"/>
      <c r="VHM5" s="131"/>
      <c r="VHR5" s="132"/>
      <c r="VHS5" s="133"/>
      <c r="VHT5" s="134"/>
      <c r="VHU5" s="135"/>
      <c r="VHV5" s="136"/>
      <c r="VHZ5" s="137"/>
      <c r="VIA5" s="138"/>
      <c r="VIB5" s="138"/>
      <c r="VIK5" s="138"/>
      <c r="VIL5" s="138"/>
      <c r="VIN5" s="139"/>
      <c r="VIP5" s="140"/>
      <c r="VIQ5" s="64"/>
      <c r="VIR5" s="64"/>
      <c r="VIS5" s="64"/>
      <c r="VIT5" s="141"/>
      <c r="VIU5" s="141"/>
      <c r="VIV5" s="142"/>
      <c r="VIW5" s="142"/>
      <c r="VIX5" s="142"/>
      <c r="VIY5" s="143"/>
      <c r="VJA5" s="144"/>
      <c r="VJB5" s="131"/>
      <c r="VJG5" s="132"/>
      <c r="VJH5" s="133"/>
      <c r="VJI5" s="134"/>
      <c r="VJJ5" s="135"/>
      <c r="VJK5" s="136"/>
      <c r="VJO5" s="137"/>
      <c r="VJP5" s="138"/>
      <c r="VJQ5" s="138"/>
      <c r="VJZ5" s="138"/>
      <c r="VKA5" s="138"/>
      <c r="VKC5" s="139"/>
      <c r="VKE5" s="140"/>
      <c r="VKF5" s="64"/>
      <c r="VKG5" s="64"/>
      <c r="VKH5" s="64"/>
      <c r="VKI5" s="141"/>
      <c r="VKJ5" s="141"/>
      <c r="VKK5" s="142"/>
      <c r="VKL5" s="142"/>
      <c r="VKM5" s="142"/>
      <c r="VKN5" s="143"/>
      <c r="VKP5" s="144"/>
      <c r="VKQ5" s="131"/>
      <c r="VKV5" s="132"/>
      <c r="VKW5" s="133"/>
      <c r="VKX5" s="134"/>
      <c r="VKY5" s="135"/>
      <c r="VKZ5" s="136"/>
      <c r="VLD5" s="137"/>
      <c r="VLE5" s="138"/>
      <c r="VLF5" s="138"/>
      <c r="VLO5" s="138"/>
      <c r="VLP5" s="138"/>
      <c r="VLR5" s="139"/>
      <c r="VLT5" s="140"/>
      <c r="VLU5" s="64"/>
      <c r="VLV5" s="64"/>
      <c r="VLW5" s="64"/>
      <c r="VLX5" s="141"/>
      <c r="VLY5" s="141"/>
      <c r="VLZ5" s="142"/>
      <c r="VMA5" s="142"/>
      <c r="VMB5" s="142"/>
      <c r="VMC5" s="143"/>
      <c r="VME5" s="144"/>
      <c r="VMF5" s="131"/>
      <c r="VMK5" s="132"/>
      <c r="VML5" s="133"/>
      <c r="VMM5" s="134"/>
      <c r="VMN5" s="135"/>
      <c r="VMO5" s="136"/>
      <c r="VMS5" s="137"/>
      <c r="VMT5" s="138"/>
      <c r="VMU5" s="138"/>
      <c r="VND5" s="138"/>
      <c r="VNE5" s="138"/>
      <c r="VNG5" s="139"/>
      <c r="VNI5" s="140"/>
      <c r="VNJ5" s="64"/>
      <c r="VNK5" s="64"/>
      <c r="VNL5" s="64"/>
      <c r="VNM5" s="141"/>
      <c r="VNN5" s="141"/>
      <c r="VNO5" s="142"/>
      <c r="VNP5" s="142"/>
      <c r="VNQ5" s="142"/>
      <c r="VNR5" s="143"/>
      <c r="VNT5" s="144"/>
      <c r="VNU5" s="131"/>
      <c r="VNZ5" s="132"/>
      <c r="VOA5" s="133"/>
      <c r="VOB5" s="134"/>
      <c r="VOC5" s="135"/>
      <c r="VOD5" s="136"/>
      <c r="VOH5" s="137"/>
      <c r="VOI5" s="138"/>
      <c r="VOJ5" s="138"/>
      <c r="VOS5" s="138"/>
      <c r="VOT5" s="138"/>
      <c r="VOV5" s="139"/>
      <c r="VOX5" s="140"/>
      <c r="VOY5" s="64"/>
      <c r="VOZ5" s="64"/>
      <c r="VPA5" s="64"/>
      <c r="VPB5" s="141"/>
      <c r="VPC5" s="141"/>
      <c r="VPD5" s="142"/>
      <c r="VPE5" s="142"/>
      <c r="VPF5" s="142"/>
      <c r="VPG5" s="143"/>
      <c r="VPI5" s="144"/>
      <c r="VPJ5" s="131"/>
      <c r="VPO5" s="132"/>
      <c r="VPP5" s="133"/>
      <c r="VPQ5" s="134"/>
      <c r="VPR5" s="135"/>
      <c r="VPS5" s="136"/>
      <c r="VPW5" s="137"/>
      <c r="VPX5" s="138"/>
      <c r="VPY5" s="138"/>
      <c r="VQH5" s="138"/>
      <c r="VQI5" s="138"/>
      <c r="VQK5" s="139"/>
      <c r="VQM5" s="140"/>
      <c r="VQN5" s="64"/>
      <c r="VQO5" s="64"/>
      <c r="VQP5" s="64"/>
      <c r="VQQ5" s="141"/>
      <c r="VQR5" s="141"/>
      <c r="VQS5" s="142"/>
      <c r="VQT5" s="142"/>
      <c r="VQU5" s="142"/>
      <c r="VQV5" s="143"/>
      <c r="VQX5" s="144"/>
      <c r="VQY5" s="131"/>
      <c r="VRD5" s="132"/>
      <c r="VRE5" s="133"/>
      <c r="VRF5" s="134"/>
      <c r="VRG5" s="135"/>
      <c r="VRH5" s="136"/>
      <c r="VRL5" s="137"/>
      <c r="VRM5" s="138"/>
      <c r="VRN5" s="138"/>
      <c r="VRW5" s="138"/>
      <c r="VRX5" s="138"/>
      <c r="VRZ5" s="139"/>
      <c r="VSB5" s="140"/>
      <c r="VSC5" s="64"/>
      <c r="VSD5" s="64"/>
      <c r="VSE5" s="64"/>
      <c r="VSF5" s="141"/>
      <c r="VSG5" s="141"/>
      <c r="VSH5" s="142"/>
      <c r="VSI5" s="142"/>
      <c r="VSJ5" s="142"/>
      <c r="VSK5" s="143"/>
      <c r="VSM5" s="144"/>
      <c r="VSN5" s="131"/>
      <c r="VSS5" s="132"/>
      <c r="VST5" s="133"/>
      <c r="VSU5" s="134"/>
      <c r="VSV5" s="135"/>
      <c r="VSW5" s="136"/>
      <c r="VTA5" s="137"/>
      <c r="VTB5" s="138"/>
      <c r="VTC5" s="138"/>
      <c r="VTL5" s="138"/>
      <c r="VTM5" s="138"/>
      <c r="VTO5" s="139"/>
      <c r="VTQ5" s="140"/>
      <c r="VTR5" s="64"/>
      <c r="VTS5" s="64"/>
      <c r="VTT5" s="64"/>
      <c r="VTU5" s="141"/>
      <c r="VTV5" s="141"/>
      <c r="VTW5" s="142"/>
      <c r="VTX5" s="142"/>
      <c r="VTY5" s="142"/>
      <c r="VTZ5" s="143"/>
      <c r="VUB5" s="144"/>
      <c r="VUC5" s="131"/>
      <c r="VUH5" s="132"/>
      <c r="VUI5" s="133"/>
      <c r="VUJ5" s="134"/>
      <c r="VUK5" s="135"/>
      <c r="VUL5" s="136"/>
      <c r="VUP5" s="137"/>
      <c r="VUQ5" s="138"/>
      <c r="VUR5" s="138"/>
      <c r="VVA5" s="138"/>
      <c r="VVB5" s="138"/>
      <c r="VVD5" s="139"/>
      <c r="VVF5" s="140"/>
      <c r="VVG5" s="64"/>
      <c r="VVH5" s="64"/>
      <c r="VVI5" s="64"/>
      <c r="VVJ5" s="141"/>
      <c r="VVK5" s="141"/>
      <c r="VVL5" s="142"/>
      <c r="VVM5" s="142"/>
      <c r="VVN5" s="142"/>
      <c r="VVO5" s="143"/>
      <c r="VVQ5" s="144"/>
      <c r="VVR5" s="131"/>
      <c r="VVW5" s="132"/>
      <c r="VVX5" s="133"/>
      <c r="VVY5" s="134"/>
      <c r="VVZ5" s="135"/>
      <c r="VWA5" s="136"/>
      <c r="VWE5" s="137"/>
      <c r="VWF5" s="138"/>
      <c r="VWG5" s="138"/>
      <c r="VWP5" s="138"/>
      <c r="VWQ5" s="138"/>
      <c r="VWS5" s="139"/>
      <c r="VWU5" s="140"/>
      <c r="VWV5" s="64"/>
      <c r="VWW5" s="64"/>
      <c r="VWX5" s="64"/>
      <c r="VWY5" s="141"/>
      <c r="VWZ5" s="141"/>
      <c r="VXA5" s="142"/>
      <c r="VXB5" s="142"/>
      <c r="VXC5" s="142"/>
      <c r="VXD5" s="143"/>
      <c r="VXF5" s="144"/>
      <c r="VXG5" s="131"/>
      <c r="VXL5" s="132"/>
      <c r="VXM5" s="133"/>
      <c r="VXN5" s="134"/>
      <c r="VXO5" s="135"/>
      <c r="VXP5" s="136"/>
      <c r="VXT5" s="137"/>
      <c r="VXU5" s="138"/>
      <c r="VXV5" s="138"/>
      <c r="VYE5" s="138"/>
      <c r="VYF5" s="138"/>
      <c r="VYH5" s="139"/>
      <c r="VYJ5" s="140"/>
      <c r="VYK5" s="64"/>
      <c r="VYL5" s="64"/>
      <c r="VYM5" s="64"/>
      <c r="VYN5" s="141"/>
      <c r="VYO5" s="141"/>
      <c r="VYP5" s="142"/>
      <c r="VYQ5" s="142"/>
      <c r="VYR5" s="142"/>
      <c r="VYS5" s="143"/>
      <c r="VYU5" s="144"/>
      <c r="VYV5" s="131"/>
      <c r="VZA5" s="132"/>
      <c r="VZB5" s="133"/>
      <c r="VZC5" s="134"/>
      <c r="VZD5" s="135"/>
      <c r="VZE5" s="136"/>
      <c r="VZI5" s="137"/>
      <c r="VZJ5" s="138"/>
      <c r="VZK5" s="138"/>
      <c r="VZT5" s="138"/>
      <c r="VZU5" s="138"/>
      <c r="VZW5" s="139"/>
      <c r="VZY5" s="140"/>
      <c r="VZZ5" s="64"/>
      <c r="WAA5" s="64"/>
      <c r="WAB5" s="64"/>
      <c r="WAC5" s="141"/>
      <c r="WAD5" s="141"/>
      <c r="WAE5" s="142"/>
      <c r="WAF5" s="142"/>
      <c r="WAG5" s="142"/>
      <c r="WAH5" s="143"/>
      <c r="WAJ5" s="144"/>
      <c r="WAK5" s="131"/>
      <c r="WAP5" s="132"/>
      <c r="WAQ5" s="133"/>
      <c r="WAR5" s="134"/>
      <c r="WAS5" s="135"/>
      <c r="WAT5" s="136"/>
      <c r="WAX5" s="137"/>
      <c r="WAY5" s="138"/>
      <c r="WAZ5" s="138"/>
      <c r="WBI5" s="138"/>
      <c r="WBJ5" s="138"/>
      <c r="WBL5" s="139"/>
      <c r="WBN5" s="140"/>
      <c r="WBO5" s="64"/>
      <c r="WBP5" s="64"/>
      <c r="WBQ5" s="64"/>
      <c r="WBR5" s="141"/>
      <c r="WBS5" s="141"/>
      <c r="WBT5" s="142"/>
      <c r="WBU5" s="142"/>
      <c r="WBV5" s="142"/>
      <c r="WBW5" s="143"/>
      <c r="WBY5" s="144"/>
      <c r="WBZ5" s="131"/>
      <c r="WCE5" s="132"/>
      <c r="WCF5" s="133"/>
      <c r="WCG5" s="134"/>
      <c r="WCH5" s="135"/>
      <c r="WCI5" s="136"/>
      <c r="WCM5" s="137"/>
      <c r="WCN5" s="138"/>
      <c r="WCO5" s="138"/>
      <c r="WCX5" s="138"/>
      <c r="WCY5" s="138"/>
      <c r="WDA5" s="139"/>
      <c r="WDC5" s="140"/>
      <c r="WDD5" s="64"/>
      <c r="WDE5" s="64"/>
      <c r="WDF5" s="64"/>
      <c r="WDG5" s="141"/>
      <c r="WDH5" s="141"/>
      <c r="WDI5" s="142"/>
      <c r="WDJ5" s="142"/>
      <c r="WDK5" s="142"/>
      <c r="WDL5" s="143"/>
      <c r="WDN5" s="144"/>
      <c r="WDO5" s="131"/>
      <c r="WDT5" s="132"/>
      <c r="WDU5" s="133"/>
      <c r="WDV5" s="134"/>
      <c r="WDW5" s="135"/>
      <c r="WDX5" s="136"/>
      <c r="WEB5" s="137"/>
      <c r="WEC5" s="138"/>
      <c r="WED5" s="138"/>
      <c r="WEM5" s="138"/>
      <c r="WEN5" s="138"/>
      <c r="WEP5" s="139"/>
      <c r="WER5" s="140"/>
      <c r="WES5" s="64"/>
      <c r="WET5" s="64"/>
      <c r="WEU5" s="64"/>
      <c r="WEV5" s="141"/>
      <c r="WEW5" s="141"/>
      <c r="WEX5" s="142"/>
      <c r="WEY5" s="142"/>
      <c r="WEZ5" s="142"/>
      <c r="WFA5" s="143"/>
      <c r="WFC5" s="144"/>
      <c r="WFD5" s="131"/>
      <c r="WFI5" s="132"/>
      <c r="WFJ5" s="133"/>
      <c r="WFK5" s="134"/>
      <c r="WFL5" s="135"/>
      <c r="WFM5" s="136"/>
      <c r="WFQ5" s="137"/>
      <c r="WFR5" s="138"/>
      <c r="WFS5" s="138"/>
      <c r="WGB5" s="138"/>
      <c r="WGC5" s="138"/>
      <c r="WGE5" s="139"/>
      <c r="WGG5" s="140"/>
      <c r="WGH5" s="64"/>
      <c r="WGI5" s="64"/>
      <c r="WGJ5" s="64"/>
      <c r="WGK5" s="141"/>
      <c r="WGL5" s="141"/>
      <c r="WGM5" s="142"/>
      <c r="WGN5" s="142"/>
      <c r="WGO5" s="142"/>
      <c r="WGP5" s="143"/>
      <c r="WGR5" s="144"/>
      <c r="WGS5" s="131"/>
      <c r="WGX5" s="132"/>
      <c r="WGY5" s="133"/>
      <c r="WGZ5" s="134"/>
      <c r="WHA5" s="135"/>
      <c r="WHB5" s="136"/>
      <c r="WHF5" s="137"/>
      <c r="WHG5" s="138"/>
      <c r="WHH5" s="138"/>
      <c r="WHQ5" s="138"/>
      <c r="WHR5" s="138"/>
      <c r="WHT5" s="139"/>
      <c r="WHV5" s="140"/>
      <c r="WHW5" s="64"/>
      <c r="WHX5" s="64"/>
      <c r="WHY5" s="64"/>
      <c r="WHZ5" s="141"/>
      <c r="WIA5" s="141"/>
      <c r="WIB5" s="142"/>
      <c r="WIC5" s="142"/>
      <c r="WID5" s="142"/>
      <c r="WIE5" s="143"/>
      <c r="WIG5" s="144"/>
      <c r="WIH5" s="131"/>
      <c r="WIM5" s="132"/>
      <c r="WIN5" s="133"/>
      <c r="WIO5" s="134"/>
      <c r="WIP5" s="135"/>
      <c r="WIQ5" s="136"/>
      <c r="WIU5" s="137"/>
      <c r="WIV5" s="138"/>
      <c r="WIW5" s="138"/>
      <c r="WJF5" s="138"/>
      <c r="WJG5" s="138"/>
      <c r="WJI5" s="139"/>
      <c r="WJK5" s="140"/>
      <c r="WJL5" s="64"/>
      <c r="WJM5" s="64"/>
      <c r="WJN5" s="64"/>
      <c r="WJO5" s="141"/>
      <c r="WJP5" s="141"/>
      <c r="WJQ5" s="142"/>
      <c r="WJR5" s="142"/>
      <c r="WJS5" s="142"/>
      <c r="WJT5" s="143"/>
      <c r="WJV5" s="144"/>
      <c r="WJW5" s="131"/>
      <c r="WKB5" s="132"/>
      <c r="WKC5" s="133"/>
      <c r="WKD5" s="134"/>
      <c r="WKE5" s="135"/>
      <c r="WKF5" s="136"/>
      <c r="WKJ5" s="137"/>
      <c r="WKK5" s="138"/>
      <c r="WKL5" s="138"/>
      <c r="WKU5" s="138"/>
      <c r="WKV5" s="138"/>
      <c r="WKX5" s="139"/>
      <c r="WKZ5" s="140"/>
      <c r="WLA5" s="64"/>
      <c r="WLB5" s="64"/>
      <c r="WLC5" s="64"/>
      <c r="WLD5" s="141"/>
      <c r="WLE5" s="141"/>
      <c r="WLF5" s="142"/>
      <c r="WLG5" s="142"/>
      <c r="WLH5" s="142"/>
      <c r="WLI5" s="143"/>
      <c r="WLK5" s="144"/>
      <c r="WLL5" s="131"/>
      <c r="WLQ5" s="132"/>
      <c r="WLR5" s="133"/>
      <c r="WLS5" s="134"/>
      <c r="WLT5" s="135"/>
      <c r="WLU5" s="136"/>
      <c r="WLY5" s="137"/>
      <c r="WLZ5" s="138"/>
      <c r="WMA5" s="138"/>
      <c r="WMJ5" s="138"/>
      <c r="WMK5" s="138"/>
      <c r="WMM5" s="139"/>
      <c r="WMO5" s="140"/>
      <c r="WMP5" s="64"/>
      <c r="WMQ5" s="64"/>
      <c r="WMR5" s="64"/>
      <c r="WMS5" s="141"/>
      <c r="WMT5" s="141"/>
      <c r="WMU5" s="142"/>
      <c r="WMV5" s="142"/>
      <c r="WMW5" s="142"/>
      <c r="WMX5" s="143"/>
      <c r="WMZ5" s="144"/>
      <c r="WNA5" s="131"/>
      <c r="WNF5" s="132"/>
      <c r="WNG5" s="133"/>
      <c r="WNH5" s="134"/>
      <c r="WNI5" s="135"/>
      <c r="WNJ5" s="136"/>
      <c r="WNN5" s="137"/>
      <c r="WNO5" s="138"/>
      <c r="WNP5" s="138"/>
      <c r="WNY5" s="138"/>
      <c r="WNZ5" s="138"/>
      <c r="WOB5" s="139"/>
      <c r="WOD5" s="140"/>
      <c r="WOE5" s="64"/>
      <c r="WOF5" s="64"/>
      <c r="WOG5" s="64"/>
      <c r="WOH5" s="141"/>
      <c r="WOI5" s="141"/>
      <c r="WOJ5" s="142"/>
      <c r="WOK5" s="142"/>
      <c r="WOL5" s="142"/>
      <c r="WOM5" s="143"/>
      <c r="WOO5" s="144"/>
      <c r="WOP5" s="131"/>
      <c r="WOU5" s="132"/>
      <c r="WOV5" s="133"/>
      <c r="WOW5" s="134"/>
      <c r="WOX5" s="135"/>
      <c r="WOY5" s="136"/>
      <c r="WPC5" s="137"/>
      <c r="WPD5" s="138"/>
      <c r="WPE5" s="138"/>
      <c r="WPN5" s="138"/>
      <c r="WPO5" s="138"/>
      <c r="WPQ5" s="139"/>
      <c r="WPS5" s="140"/>
      <c r="WPT5" s="64"/>
      <c r="WPU5" s="64"/>
      <c r="WPV5" s="64"/>
      <c r="WPW5" s="141"/>
      <c r="WPX5" s="141"/>
      <c r="WPY5" s="142"/>
      <c r="WPZ5" s="142"/>
      <c r="WQA5" s="142"/>
      <c r="WQB5" s="143"/>
      <c r="WQD5" s="144"/>
      <c r="WQE5" s="131"/>
      <c r="WQJ5" s="132"/>
      <c r="WQK5" s="133"/>
      <c r="WQL5" s="134"/>
      <c r="WQM5" s="135"/>
      <c r="WQN5" s="136"/>
      <c r="WQR5" s="137"/>
      <c r="WQS5" s="138"/>
      <c r="WQT5" s="138"/>
      <c r="WRC5" s="138"/>
      <c r="WRD5" s="138"/>
      <c r="WRF5" s="139"/>
      <c r="WRH5" s="140"/>
      <c r="WRI5" s="64"/>
      <c r="WRJ5" s="64"/>
      <c r="WRK5" s="64"/>
      <c r="WRL5" s="141"/>
      <c r="WRM5" s="141"/>
      <c r="WRN5" s="142"/>
      <c r="WRO5" s="142"/>
      <c r="WRP5" s="142"/>
      <c r="WRQ5" s="143"/>
      <c r="WRS5" s="144"/>
      <c r="WRT5" s="131"/>
      <c r="WRY5" s="132"/>
      <c r="WRZ5" s="133"/>
      <c r="WSA5" s="134"/>
      <c r="WSB5" s="135"/>
      <c r="WSC5" s="136"/>
      <c r="WSG5" s="137"/>
      <c r="WSH5" s="138"/>
      <c r="WSI5" s="138"/>
      <c r="WSR5" s="138"/>
      <c r="WSS5" s="138"/>
      <c r="WSU5" s="139"/>
      <c r="WSW5" s="140"/>
      <c r="WSX5" s="64"/>
      <c r="WSY5" s="64"/>
      <c r="WSZ5" s="64"/>
      <c r="WTA5" s="141"/>
      <c r="WTB5" s="141"/>
      <c r="WTC5" s="142"/>
      <c r="WTD5" s="142"/>
      <c r="WTE5" s="142"/>
      <c r="WTF5" s="143"/>
      <c r="WTH5" s="144"/>
      <c r="WTI5" s="131"/>
      <c r="WTN5" s="132"/>
      <c r="WTO5" s="133"/>
      <c r="WTP5" s="134"/>
      <c r="WTQ5" s="135"/>
      <c r="WTR5" s="136"/>
      <c r="WTV5" s="137"/>
      <c r="WTW5" s="138"/>
      <c r="WTX5" s="138"/>
      <c r="WUG5" s="138"/>
      <c r="WUH5" s="138"/>
      <c r="WUJ5" s="139"/>
      <c r="WUL5" s="140"/>
      <c r="WUM5" s="64"/>
      <c r="WUN5" s="64"/>
      <c r="WUO5" s="64"/>
      <c r="WUP5" s="141"/>
      <c r="WUQ5" s="141"/>
      <c r="WUR5" s="142"/>
      <c r="WUS5" s="142"/>
      <c r="WUT5" s="142"/>
      <c r="WUU5" s="143"/>
      <c r="WUW5" s="144"/>
      <c r="WUX5" s="131"/>
      <c r="WVC5" s="132"/>
      <c r="WVD5" s="133"/>
      <c r="WVE5" s="134"/>
      <c r="WVF5" s="135"/>
      <c r="WVG5" s="136"/>
      <c r="WVK5" s="137"/>
      <c r="WVL5" s="138"/>
      <c r="WVM5" s="138"/>
      <c r="WVV5" s="138"/>
      <c r="WVW5" s="138"/>
      <c r="WVY5" s="139"/>
      <c r="WWA5" s="140"/>
      <c r="WWB5" s="64"/>
      <c r="WWC5" s="64"/>
      <c r="WWD5" s="64"/>
      <c r="WWE5" s="141"/>
      <c r="WWF5" s="141"/>
      <c r="WWG5" s="142"/>
      <c r="WWH5" s="142"/>
      <c r="WWI5" s="142"/>
      <c r="WWJ5" s="143"/>
      <c r="WWL5" s="144"/>
      <c r="WWM5" s="131"/>
      <c r="WWR5" s="132"/>
      <c r="WWS5" s="133"/>
      <c r="WWT5" s="134"/>
      <c r="WWU5" s="135"/>
      <c r="WWV5" s="136"/>
      <c r="WWZ5" s="137"/>
      <c r="WXA5" s="138"/>
      <c r="WXB5" s="138"/>
      <c r="WXK5" s="138"/>
      <c r="WXL5" s="138"/>
      <c r="WXN5" s="139"/>
      <c r="WXP5" s="140"/>
      <c r="WXQ5" s="64"/>
      <c r="WXR5" s="64"/>
      <c r="WXS5" s="64"/>
      <c r="WXT5" s="141"/>
      <c r="WXU5" s="141"/>
      <c r="WXV5" s="142"/>
      <c r="WXW5" s="142"/>
      <c r="WXX5" s="142"/>
      <c r="WXY5" s="143"/>
      <c r="WYA5" s="144"/>
      <c r="WYB5" s="131"/>
      <c r="WYG5" s="132"/>
      <c r="WYH5" s="133"/>
      <c r="WYI5" s="134"/>
      <c r="WYJ5" s="135"/>
      <c r="WYK5" s="136"/>
      <c r="WYO5" s="137"/>
      <c r="WYP5" s="138"/>
      <c r="WYQ5" s="138"/>
      <c r="WYZ5" s="138"/>
      <c r="WZA5" s="138"/>
      <c r="WZC5" s="139"/>
      <c r="WZE5" s="140"/>
      <c r="WZF5" s="64"/>
      <c r="WZG5" s="64"/>
      <c r="WZH5" s="64"/>
      <c r="WZI5" s="141"/>
      <c r="WZJ5" s="141"/>
      <c r="WZK5" s="142"/>
      <c r="WZL5" s="142"/>
      <c r="WZM5" s="142"/>
      <c r="WZN5" s="143"/>
      <c r="WZP5" s="144"/>
      <c r="WZQ5" s="131"/>
      <c r="WZV5" s="132"/>
      <c r="WZW5" s="133"/>
      <c r="WZX5" s="134"/>
      <c r="WZY5" s="135"/>
      <c r="WZZ5" s="136"/>
      <c r="XAD5" s="137"/>
      <c r="XAE5" s="138"/>
      <c r="XAF5" s="138"/>
      <c r="XAO5" s="138"/>
      <c r="XAP5" s="138"/>
      <c r="XAR5" s="139"/>
      <c r="XAT5" s="140"/>
      <c r="XAU5" s="64"/>
      <c r="XAV5" s="64"/>
      <c r="XAW5" s="64"/>
      <c r="XAX5" s="141"/>
      <c r="XAY5" s="141"/>
      <c r="XAZ5" s="142"/>
      <c r="XBA5" s="142"/>
      <c r="XBB5" s="142"/>
      <c r="XBC5" s="143"/>
      <c r="XBE5" s="144"/>
      <c r="XBF5" s="131"/>
      <c r="XBK5" s="132"/>
      <c r="XBL5" s="133"/>
      <c r="XBM5" s="134"/>
      <c r="XBN5" s="135"/>
      <c r="XBO5" s="136"/>
      <c r="XBS5" s="137"/>
      <c r="XBT5" s="138"/>
      <c r="XBU5" s="138"/>
      <c r="XCD5" s="138"/>
      <c r="XCE5" s="138"/>
      <c r="XCG5" s="139"/>
      <c r="XCI5" s="140"/>
      <c r="XCJ5" s="64"/>
      <c r="XCK5" s="64"/>
      <c r="XCL5" s="64"/>
      <c r="XCM5" s="141"/>
      <c r="XCN5" s="141"/>
      <c r="XCO5" s="142"/>
      <c r="XCP5" s="142"/>
      <c r="XCQ5" s="142"/>
      <c r="XCR5" s="143"/>
      <c r="XCT5" s="144"/>
      <c r="XCU5" s="131"/>
      <c r="XCZ5" s="132"/>
      <c r="XDA5" s="133"/>
      <c r="XDB5" s="134"/>
      <c r="XDC5" s="135"/>
      <c r="XDD5" s="136"/>
      <c r="XDH5" s="137"/>
      <c r="XDI5" s="138"/>
      <c r="XDJ5" s="138"/>
      <c r="XDS5" s="138"/>
      <c r="XDT5" s="138"/>
      <c r="XDV5" s="139"/>
      <c r="XDX5" s="140"/>
      <c r="XDY5" s="64"/>
      <c r="XDZ5" s="64"/>
      <c r="XEA5" s="64"/>
      <c r="XEB5" s="141"/>
      <c r="XEC5" s="141"/>
      <c r="XED5" s="142"/>
      <c r="XEE5" s="142"/>
      <c r="XEF5" s="142"/>
      <c r="XEG5" s="143"/>
      <c r="XEI5" s="144"/>
      <c r="XEJ5" s="131"/>
      <c r="XEO5" s="132"/>
      <c r="XEP5" s="133"/>
      <c r="XEQ5" s="134"/>
      <c r="XER5" s="135"/>
      <c r="XES5" s="136"/>
      <c r="XEW5" s="137"/>
      <c r="XEX5" s="138"/>
      <c r="XEY5" s="138"/>
    </row>
    <row r="6" spans="1:8191 8193:9216 9218:10239 10241:11264 11266:13304 13313:14329 14338:15354 15363:16379" ht="18.75" x14ac:dyDescent="0.25">
      <c r="AD6" s="70" t="s">
        <v>48</v>
      </c>
      <c r="AE6" s="70"/>
      <c r="AF6" s="70"/>
      <c r="AG6" s="70"/>
      <c r="AH6" s="70"/>
      <c r="AI6" s="70"/>
      <c r="AJ6" s="70"/>
      <c r="AK6" s="71"/>
      <c r="AL6" s="71"/>
      <c r="AM6" s="71">
        <f>SUM(Table2[BL_NET_QTY_BBLS])</f>
        <v>4</v>
      </c>
      <c r="AN6" s="71"/>
      <c r="AO6" s="71">
        <f>SUM(Table2[OT_NET_QTY_BBLS])</f>
        <v>4</v>
      </c>
      <c r="AP6" s="71"/>
    </row>
    <row r="7" spans="1:8191 8193:9216 9218:10239 10241:11264 11266:13304 13313:14329 14338:15354 15363:16379" x14ac:dyDescent="0.25">
      <c r="I7" s="122"/>
      <c r="J7" s="69"/>
    </row>
  </sheetData>
  <sortState ref="C36:AE42">
    <sortCondition ref="O36:O42"/>
  </sortState>
  <conditionalFormatting sqref="XDZ5:XFD5">
    <cfRule type="expression" dxfId="132" priority="2411">
      <formula>B5&lt;&gt;""</formula>
    </cfRule>
    <cfRule type="expression" dxfId="131" priority="2412">
      <formula>AND(A5&lt;&gt;"",AJ="")</formula>
    </cfRule>
    <cfRule type="expression" dxfId="130" priority="2413">
      <formula>A5=""</formula>
    </cfRule>
  </conditionalFormatting>
  <conditionalFormatting sqref="XDY5">
    <cfRule type="expression" dxfId="129" priority="2417">
      <formula>A5&lt;&gt;""</formula>
    </cfRule>
    <cfRule type="expression" dxfId="128" priority="2418">
      <formula>AND(#REF!&lt;&gt;"",AJ="")</formula>
    </cfRule>
    <cfRule type="expression" dxfId="127" priority="2419">
      <formula>#REF!=""</formula>
    </cfRule>
  </conditionalFormatting>
  <conditionalFormatting sqref="XDX5">
    <cfRule type="expression" dxfId="126" priority="2423">
      <formula>A5&lt;&gt;""</formula>
    </cfRule>
    <cfRule type="expression" dxfId="125" priority="2424">
      <formula>AND(#REF!&lt;&gt;"",AJ="")</formula>
    </cfRule>
    <cfRule type="expression" dxfId="124" priority="2425">
      <formula>#REF!=""</formula>
    </cfRule>
  </conditionalFormatting>
  <conditionalFormatting sqref="XDW5">
    <cfRule type="expression" dxfId="123" priority="2435">
      <formula>A5&lt;&gt;""</formula>
    </cfRule>
    <cfRule type="expression" dxfId="122" priority="2436">
      <formula>AND(#REF!&lt;&gt;"",AJ="")</formula>
    </cfRule>
    <cfRule type="expression" dxfId="121" priority="2437">
      <formula>#REF!=""</formula>
    </cfRule>
  </conditionalFormatting>
  <conditionalFormatting sqref="XDZ2:XFD2">
    <cfRule type="expression" dxfId="120" priority="159">
      <formula>B2&lt;&gt;""</formula>
    </cfRule>
    <cfRule type="expression" dxfId="119" priority="160">
      <formula>AND(A2&lt;&gt;"",AJ="")</formula>
    </cfRule>
    <cfRule type="expression" dxfId="118" priority="161">
      <formula>A2=""</formula>
    </cfRule>
  </conditionalFormatting>
  <conditionalFormatting sqref="XDY2">
    <cfRule type="expression" dxfId="117" priority="162">
      <formula>A2&lt;&gt;""</formula>
    </cfRule>
    <cfRule type="expression" dxfId="116" priority="163">
      <formula>AND(#REF!&lt;&gt;"",AJ="")</formula>
    </cfRule>
    <cfRule type="expression" dxfId="115" priority="164">
      <formula>#REF!=""</formula>
    </cfRule>
  </conditionalFormatting>
  <conditionalFormatting sqref="XDX2">
    <cfRule type="expression" dxfId="114" priority="165">
      <formula>A2&lt;&gt;""</formula>
    </cfRule>
    <cfRule type="expression" dxfId="113" priority="166">
      <formula>AND(#REF!&lt;&gt;"",AJ="")</formula>
    </cfRule>
    <cfRule type="expression" dxfId="112" priority="167">
      <formula>#REF!=""</formula>
    </cfRule>
  </conditionalFormatting>
  <conditionalFormatting sqref="XDW2">
    <cfRule type="expression" dxfId="111" priority="174">
      <formula>A2&lt;&gt;""</formula>
    </cfRule>
    <cfRule type="expression" dxfId="110" priority="175">
      <formula>AND(#REF!&lt;&gt;"",AJ="")</formula>
    </cfRule>
    <cfRule type="expression" dxfId="109" priority="176">
      <formula>#REF!=""</formula>
    </cfRule>
  </conditionalFormatting>
  <conditionalFormatting sqref="A2:B2 H2 AK2 AQ2:AR2 AQ5:AR5 D3:G4 AK3:AP5 I2:AJ4">
    <cfRule type="expression" dxfId="108" priority="97">
      <formula>AJ2&lt;&gt;""</formula>
    </cfRule>
    <cfRule type="expression" dxfId="107" priority="98">
      <formula>AJ2=""</formula>
    </cfRule>
    <cfRule type="expression" priority="101">
      <formula>AI2=""</formula>
    </cfRule>
  </conditionalFormatting>
  <conditionalFormatting sqref="A5:AB5">
    <cfRule type="expression" dxfId="106" priority="82">
      <formula>AJ5&lt;&gt;""</formula>
    </cfRule>
    <cfRule type="expression" dxfId="105" priority="83">
      <formula>AJ5=""</formula>
    </cfRule>
    <cfRule type="expression" priority="84">
      <formula>AI5=""</formula>
    </cfRule>
  </conditionalFormatting>
  <conditionalFormatting sqref="XDZ4:XFD4">
    <cfRule type="expression" dxfId="104" priority="70">
      <formula>B4&lt;&gt;""</formula>
    </cfRule>
    <cfRule type="expression" dxfId="103" priority="71">
      <formula>AND(A4&lt;&gt;"",AJ="")</formula>
    </cfRule>
    <cfRule type="expression" dxfId="102" priority="72">
      <formula>A4=""</formula>
    </cfRule>
  </conditionalFormatting>
  <conditionalFormatting sqref="XDY4">
    <cfRule type="expression" dxfId="101" priority="73">
      <formula>A4&lt;&gt;""</formula>
    </cfRule>
    <cfRule type="expression" dxfId="100" priority="74">
      <formula>AND(#REF!&lt;&gt;"",AJ="")</formula>
    </cfRule>
    <cfRule type="expression" dxfId="99" priority="75">
      <formula>#REF!=""</formula>
    </cfRule>
  </conditionalFormatting>
  <conditionalFormatting sqref="XDX4">
    <cfRule type="expression" dxfId="98" priority="76">
      <formula>A4&lt;&gt;""</formula>
    </cfRule>
    <cfRule type="expression" dxfId="97" priority="77">
      <formula>AND(#REF!&lt;&gt;"",AJ="")</formula>
    </cfRule>
    <cfRule type="expression" dxfId="96" priority="78">
      <formula>#REF!=""</formula>
    </cfRule>
  </conditionalFormatting>
  <conditionalFormatting sqref="XDW4">
    <cfRule type="expression" dxfId="95" priority="79">
      <formula>A4&lt;&gt;""</formula>
    </cfRule>
    <cfRule type="expression" dxfId="94" priority="80">
      <formula>AND(#REF!&lt;&gt;"",AJ="")</formula>
    </cfRule>
    <cfRule type="expression" dxfId="93" priority="81">
      <formula>#REF!=""</formula>
    </cfRule>
  </conditionalFormatting>
  <conditionalFormatting sqref="A4:B4 H4 AQ4:AR4">
    <cfRule type="expression" dxfId="92" priority="67">
      <formula>AJ4&lt;&gt;""</formula>
    </cfRule>
    <cfRule type="expression" dxfId="91" priority="68">
      <formula>AJ4=""</formula>
    </cfRule>
    <cfRule type="expression" priority="69">
      <formula>AI4=""</formula>
    </cfRule>
  </conditionalFormatting>
  <conditionalFormatting sqref="XDZ3:XFD3">
    <cfRule type="expression" dxfId="90" priority="25">
      <formula>B3&lt;&gt;""</formula>
    </cfRule>
    <cfRule type="expression" dxfId="89" priority="26">
      <formula>AND(A3&lt;&gt;"",AJ="")</formula>
    </cfRule>
    <cfRule type="expression" dxfId="88" priority="27">
      <formula>A3=""</formula>
    </cfRule>
  </conditionalFormatting>
  <conditionalFormatting sqref="XDY3">
    <cfRule type="expression" dxfId="87" priority="28">
      <formula>A3&lt;&gt;""</formula>
    </cfRule>
    <cfRule type="expression" dxfId="86" priority="29">
      <formula>AND(#REF!&lt;&gt;"",AJ="")</formula>
    </cfRule>
    <cfRule type="expression" dxfId="85" priority="30">
      <formula>#REF!=""</formula>
    </cfRule>
  </conditionalFormatting>
  <conditionalFormatting sqref="XDX3">
    <cfRule type="expression" dxfId="84" priority="31">
      <formula>A3&lt;&gt;""</formula>
    </cfRule>
    <cfRule type="expression" dxfId="83" priority="32">
      <formula>AND(#REF!&lt;&gt;"",AJ="")</formula>
    </cfRule>
    <cfRule type="expression" dxfId="82" priority="33">
      <formula>#REF!=""</formula>
    </cfRule>
  </conditionalFormatting>
  <conditionalFormatting sqref="XDW3">
    <cfRule type="expression" dxfId="81" priority="34">
      <formula>A3&lt;&gt;""</formula>
    </cfRule>
    <cfRule type="expression" dxfId="80" priority="35">
      <formula>AND(#REF!&lt;&gt;"",AJ="")</formula>
    </cfRule>
    <cfRule type="expression" dxfId="79" priority="36">
      <formula>#REF!=""</formula>
    </cfRule>
  </conditionalFormatting>
  <conditionalFormatting sqref="A3:B3 H3 AQ3:AR3">
    <cfRule type="expression" dxfId="78" priority="22">
      <formula>AJ3&lt;&gt;""</formula>
    </cfRule>
    <cfRule type="expression" dxfId="77" priority="23">
      <formula>AJ3=""</formula>
    </cfRule>
    <cfRule type="expression" priority="24">
      <formula>AI3=""</formula>
    </cfRule>
  </conditionalFormatting>
  <conditionalFormatting sqref="C3:C4 C2:G2">
    <cfRule type="expression" dxfId="76" priority="19">
      <formula>AL2&lt;&gt;""</formula>
    </cfRule>
    <cfRule type="expression" dxfId="75" priority="20">
      <formula>AL2=""</formula>
    </cfRule>
    <cfRule type="expression" priority="21">
      <formula>AK2=""</formula>
    </cfRule>
  </conditionalFormatting>
  <conditionalFormatting sqref="AC5:AJ5">
    <cfRule type="expression" dxfId="74" priority="13">
      <formula>BL5&lt;&gt;""</formula>
    </cfRule>
    <cfRule type="expression" dxfId="73" priority="14">
      <formula>BL5=""</formula>
    </cfRule>
    <cfRule type="expression" priority="15">
      <formula>BK5=""</formula>
    </cfRule>
  </conditionalFormatting>
  <conditionalFormatting sqref="AL2:AP2">
    <cfRule type="expression" dxfId="72" priority="7">
      <formula>BU2&lt;&gt;""</formula>
    </cfRule>
    <cfRule type="expression" dxfId="71" priority="8">
      <formula>BU2=""</formula>
    </cfRule>
    <cfRule type="expression" priority="9">
      <formula>BT2=""</formula>
    </cfRule>
  </conditionalFormatting>
  <dataValidations count="16">
    <dataValidation type="list" allowBlank="1" showInputMessage="1" showErrorMessage="1" sqref="Y5">
      <formula1>DP</formula1>
    </dataValidation>
    <dataValidation type="list" allowBlank="1" showInputMessage="1" sqref="F5">
      <formula1>GRADE2</formula1>
    </dataValidation>
    <dataValidation type="list" allowBlank="1" showInputMessage="1" showErrorMessage="1" sqref="S5">
      <formula1>DP_SHARE</formula1>
    </dataValidation>
    <dataValidation type="list" allowBlank="1" showInputMessage="1" showErrorMessage="1" sqref="R5">
      <formula1>LP_INSP</formula1>
    </dataValidation>
    <dataValidation type="list" allowBlank="1" showInputMessage="1" sqref="E5">
      <formula1>IF(E5&lt;&gt;"",OFFSET(VSL_NAME,MATCH(E5&amp;"*",VSL_NAME,0)-1,,SUMPRODUCT((MID(VSL_NAME,1,LEN(E5))=TEXT(E5,"0"))*1)),VSL_NAME)</formula1>
    </dataValidation>
    <dataValidation type="list" allowBlank="1" showInputMessage="1" showErrorMessage="1" sqref="E2:G4 AC5:AJ5 I2:AJ4 D2:D5">
      <formula1>OIC</formula1>
    </dataValidation>
    <dataValidation type="list" allowBlank="1" showInputMessage="1" showErrorMessage="1" sqref="U5:V5">
      <formula1>AGENTS</formula1>
    </dataValidation>
    <dataValidation type="list" allowBlank="1" showInputMessage="1" showErrorMessage="1" sqref="J5">
      <formula1>TOL</formula1>
    </dataValidation>
    <dataValidation type="list" allowBlank="1" showInputMessage="1" showErrorMessage="1" sqref="W5">
      <formula1>RECEIVERS</formula1>
    </dataValidation>
    <dataValidation type="list" allowBlank="1" showInputMessage="1" sqref="G5">
      <formula1>LP</formula1>
    </dataValidation>
    <dataValidation type="list" allowBlank="1" sqref="L5">
      <formula1>SUPPLIER</formula1>
    </dataValidation>
    <dataValidation type="list" allowBlank="1" showInputMessage="1" showErrorMessage="1" sqref="M5">
      <formula1>TERMP</formula1>
    </dataValidation>
    <dataValidation type="list" allowBlank="1" showInputMessage="1" showErrorMessage="1" sqref="N5 AB5">
      <formula1>DATE</formula1>
    </dataValidation>
    <dataValidation type="list" allowBlank="1" showInputMessage="1" showErrorMessage="1" sqref="X5">
      <formula1>TERMSS</formula1>
    </dataValidation>
    <dataValidation type="list" allowBlank="1" showInputMessage="1" showErrorMessage="1" sqref="A2:A5">
      <formula1>MONTH_OF_PROGRAM</formula1>
    </dataValidation>
    <dataValidation type="list" allowBlank="1" showInputMessage="1" showErrorMessage="1" sqref="H2:H5">
      <formula1>INS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2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5"/>
  <sheetViews>
    <sheetView tabSelected="1" zoomScale="75" zoomScaleNormal="75" workbookViewId="0">
      <pane xSplit="9" ySplit="1" topLeftCell="BB2" activePane="bottomRight" state="frozen"/>
      <selection pane="topRight" activeCell="J1" sqref="J1"/>
      <selection pane="bottomLeft" activeCell="A4" sqref="A4"/>
      <selection pane="bottomRight" activeCell="J4" sqref="J4:BG5"/>
    </sheetView>
  </sheetViews>
  <sheetFormatPr defaultColWidth="15" defaultRowHeight="12.75" x14ac:dyDescent="0.25"/>
  <cols>
    <col min="1" max="1" width="19.140625" style="2" bestFit="1" customWidth="1"/>
    <col min="2" max="2" width="12.5703125" style="2" bestFit="1" customWidth="1"/>
    <col min="3" max="3" width="11.5703125" style="2" bestFit="1" customWidth="1"/>
    <col min="4" max="4" width="19.140625" style="3" bestFit="1" customWidth="1"/>
    <col min="5" max="5" width="15.42578125" style="2" bestFit="1" customWidth="1"/>
    <col min="6" max="6" width="17.7109375" style="4" bestFit="1" customWidth="1"/>
    <col min="7" max="7" width="22" style="5" bestFit="1" customWidth="1"/>
    <col min="8" max="8" width="22.28515625" style="5" bestFit="1" customWidth="1"/>
    <col min="9" max="9" width="18.85546875" style="6" bestFit="1" customWidth="1"/>
    <col min="10" max="10" width="18.5703125" style="34" bestFit="1" customWidth="1"/>
    <col min="11" max="11" width="15.140625" style="34" bestFit="1" customWidth="1"/>
    <col min="12" max="12" width="11.42578125" style="3" bestFit="1" customWidth="1"/>
    <col min="13" max="13" width="24.28515625" style="34" bestFit="1" customWidth="1"/>
    <col min="14" max="14" width="16.5703125" style="49" bestFit="1" customWidth="1"/>
    <col min="15" max="15" width="35.140625" style="35" bestFit="1" customWidth="1"/>
    <col min="16" max="16" width="18.28515625" style="36" bestFit="1" customWidth="1"/>
    <col min="17" max="17" width="12.5703125" style="3" bestFit="1" customWidth="1"/>
    <col min="18" max="18" width="12.5703125" style="37" bestFit="1" customWidth="1"/>
    <col min="19" max="19" width="19.5703125" style="37" bestFit="1" customWidth="1"/>
    <col min="20" max="20" width="23.42578125" style="38" bestFit="1" customWidth="1"/>
    <col min="21" max="21" width="24.85546875" style="2" bestFit="1" customWidth="1"/>
    <col min="22" max="22" width="32.85546875" style="80" bestFit="1" customWidth="1"/>
    <col min="23" max="23" width="28" style="81" bestFit="1" customWidth="1"/>
    <col min="24" max="24" width="21.42578125" style="4" bestFit="1" customWidth="1"/>
    <col min="25" max="25" width="18.5703125" style="3" bestFit="1" customWidth="1"/>
    <col min="26" max="26" width="20" style="3" bestFit="1" customWidth="1"/>
    <col min="27" max="27" width="15.140625" style="34" bestFit="1" customWidth="1"/>
    <col min="28" max="28" width="11.42578125" style="3" bestFit="1" customWidth="1"/>
    <col min="29" max="29" width="24.28515625" style="3" bestFit="1" customWidth="1"/>
    <col min="30" max="30" width="16.5703125" style="37" bestFit="1" customWidth="1"/>
    <col min="31" max="31" width="56.140625" style="3" bestFit="1" customWidth="1"/>
    <col min="32" max="32" width="18.28515625" style="3" bestFit="1" customWidth="1"/>
    <col min="33" max="34" width="12.5703125" style="3" bestFit="1" customWidth="1"/>
    <col min="35" max="35" width="19" style="3" bestFit="1" customWidth="1"/>
    <col min="36" max="36" width="35.140625" style="37" bestFit="1" customWidth="1"/>
    <col min="37" max="37" width="21.85546875" style="37" bestFit="1" customWidth="1"/>
    <col min="38" max="38" width="29.85546875" style="3" bestFit="1" customWidth="1"/>
    <col min="39" max="39" width="31.7109375" style="83" bestFit="1" customWidth="1"/>
    <col min="40" max="40" width="20" style="40" bestFit="1" customWidth="1"/>
    <col min="41" max="41" width="26.42578125" style="3" bestFit="1" customWidth="1"/>
    <col min="42" max="42" width="31.5703125" style="39" bestFit="1" customWidth="1"/>
    <col min="43" max="43" width="21.42578125" style="36" bestFit="1" customWidth="1"/>
    <col min="44" max="44" width="23" style="3" bestFit="1" customWidth="1"/>
    <col min="45" max="45" width="25.140625" style="7" bestFit="1" customWidth="1"/>
    <col min="46" max="46" width="25.140625" style="3" bestFit="1" customWidth="1"/>
    <col min="47" max="47" width="17.28515625" style="3" bestFit="1" customWidth="1"/>
    <col min="48" max="48" width="11.7109375" style="3" bestFit="1" customWidth="1"/>
    <col min="49" max="49" width="20.140625" style="2" bestFit="1" customWidth="1"/>
    <col min="50" max="50" width="21.140625" style="57" bestFit="1" customWidth="1"/>
    <col min="51" max="51" width="20.140625" style="2" bestFit="1" customWidth="1"/>
    <col min="52" max="52" width="15" style="56" bestFit="1" customWidth="1"/>
    <col min="53" max="53" width="25.28515625" style="57" bestFit="1" customWidth="1"/>
    <col min="54" max="54" width="17.42578125" style="38" bestFit="1" customWidth="1"/>
    <col min="55" max="55" width="21.85546875" style="2" bestFit="1" customWidth="1"/>
    <col min="56" max="56" width="29.140625" style="2" bestFit="1" customWidth="1"/>
    <col min="57" max="57" width="37.7109375" style="2" bestFit="1" customWidth="1"/>
    <col min="58" max="58" width="29.42578125" style="57" bestFit="1" customWidth="1"/>
    <col min="59" max="59" width="26.42578125" style="57" bestFit="1" customWidth="1"/>
    <col min="60" max="16384" width="15" style="2"/>
  </cols>
  <sheetData>
    <row r="1" spans="1:59" s="3" customFormat="1" ht="25.5" x14ac:dyDescent="0.25">
      <c r="A1" s="8" t="s">
        <v>7</v>
      </c>
      <c r="B1" s="8" t="s">
        <v>14</v>
      </c>
      <c r="C1" s="8" t="s">
        <v>4</v>
      </c>
      <c r="D1" s="8" t="s">
        <v>15</v>
      </c>
      <c r="E1" s="8" t="s">
        <v>0</v>
      </c>
      <c r="F1" s="9" t="s">
        <v>16</v>
      </c>
      <c r="G1" s="10" t="s">
        <v>17</v>
      </c>
      <c r="H1" s="10" t="s">
        <v>18</v>
      </c>
      <c r="I1" s="11" t="s">
        <v>19</v>
      </c>
      <c r="J1" s="12" t="s">
        <v>8</v>
      </c>
      <c r="K1" s="12" t="s">
        <v>47</v>
      </c>
      <c r="L1" s="13" t="s">
        <v>20</v>
      </c>
      <c r="M1" s="13" t="s">
        <v>67</v>
      </c>
      <c r="N1" s="48" t="s">
        <v>68</v>
      </c>
      <c r="O1" s="14" t="s">
        <v>1</v>
      </c>
      <c r="P1" s="15" t="s">
        <v>21</v>
      </c>
      <c r="Q1" s="16" t="s">
        <v>2</v>
      </c>
      <c r="R1" s="17" t="s">
        <v>22</v>
      </c>
      <c r="S1" s="17" t="s">
        <v>23</v>
      </c>
      <c r="T1" s="17" t="s">
        <v>24</v>
      </c>
      <c r="U1" s="17" t="s">
        <v>25</v>
      </c>
      <c r="V1" s="76" t="s">
        <v>40</v>
      </c>
      <c r="W1" s="77" t="s">
        <v>26</v>
      </c>
      <c r="X1" s="15" t="s">
        <v>27</v>
      </c>
      <c r="Y1" s="12" t="s">
        <v>28</v>
      </c>
      <c r="Z1" s="19" t="s">
        <v>9</v>
      </c>
      <c r="AA1" s="19" t="s">
        <v>47</v>
      </c>
      <c r="AB1" s="19" t="s">
        <v>20</v>
      </c>
      <c r="AC1" s="20" t="s">
        <v>67</v>
      </c>
      <c r="AD1" s="24" t="s">
        <v>68</v>
      </c>
      <c r="AE1" s="21" t="s">
        <v>1</v>
      </c>
      <c r="AF1" s="22" t="s">
        <v>21</v>
      </c>
      <c r="AG1" s="23" t="s">
        <v>2</v>
      </c>
      <c r="AH1" s="24" t="s">
        <v>29</v>
      </c>
      <c r="AI1" s="24" t="s">
        <v>30</v>
      </c>
      <c r="AJ1" s="24" t="s">
        <v>54</v>
      </c>
      <c r="AK1" s="24" t="s">
        <v>31</v>
      </c>
      <c r="AL1" s="25" t="s">
        <v>52</v>
      </c>
      <c r="AM1" s="82" t="s">
        <v>49</v>
      </c>
      <c r="AN1" s="27" t="s">
        <v>51</v>
      </c>
      <c r="AO1" s="25" t="s">
        <v>53</v>
      </c>
      <c r="AP1" s="26" t="s">
        <v>50</v>
      </c>
      <c r="AQ1" s="22" t="s">
        <v>27</v>
      </c>
      <c r="AR1" s="19" t="s">
        <v>32</v>
      </c>
      <c r="AS1" s="28" t="s">
        <v>33</v>
      </c>
      <c r="AT1" s="29" t="s">
        <v>34</v>
      </c>
      <c r="AU1" s="29" t="s">
        <v>13</v>
      </c>
      <c r="AV1" s="29" t="s">
        <v>35</v>
      </c>
      <c r="AW1" s="29" t="s">
        <v>36</v>
      </c>
      <c r="AX1" s="58" t="s">
        <v>37</v>
      </c>
      <c r="AY1" s="29" t="s">
        <v>36</v>
      </c>
      <c r="AZ1" s="54" t="s">
        <v>37</v>
      </c>
      <c r="BA1" s="58" t="s">
        <v>39</v>
      </c>
      <c r="BB1" s="53" t="s">
        <v>55</v>
      </c>
      <c r="BC1" s="29" t="s">
        <v>57</v>
      </c>
      <c r="BD1" s="29" t="s">
        <v>85</v>
      </c>
      <c r="BE1" s="29" t="s">
        <v>86</v>
      </c>
      <c r="BF1" s="29" t="s">
        <v>56</v>
      </c>
      <c r="BG1" s="58" t="s">
        <v>38</v>
      </c>
    </row>
    <row r="2" spans="1:59" ht="13.5" customHeight="1" x14ac:dyDescent="0.25">
      <c r="A2" s="105" t="str">
        <f>RECAP!A2</f>
        <v>01 - JAN</v>
      </c>
      <c r="B2" s="106" t="str">
        <f>RECAP!C2</f>
        <v>2016CT001</v>
      </c>
      <c r="C2" s="106" t="str">
        <f>RECAP!D2</f>
        <v>XXXXX</v>
      </c>
      <c r="D2" s="106" t="str">
        <f>RECAP!E2</f>
        <v>XXXXX</v>
      </c>
      <c r="E2" s="106" t="str">
        <f>RECAP!F2</f>
        <v>XXXXX</v>
      </c>
      <c r="F2" s="30" t="str">
        <f>RECAP!AI2</f>
        <v>XXXXX</v>
      </c>
      <c r="G2" s="45">
        <f>Table2[BL_NET_QTY_BBLS]</f>
        <v>1</v>
      </c>
      <c r="H2" s="45">
        <f>+RECAP!AO2</f>
        <v>1</v>
      </c>
      <c r="I2" s="121">
        <f t="shared" ref="I2:I4" si="0">IFERROR(IF(H2&lt;&gt;"N/A",(H2-G2)/G2,"N/A"),"N/A")</f>
        <v>0</v>
      </c>
      <c r="J2" s="109" t="str">
        <f>+RECAP!L2</f>
        <v>XXXXX</v>
      </c>
      <c r="K2" s="109" t="str">
        <f>+RECAP!M2</f>
        <v>XXXXX</v>
      </c>
      <c r="L2" s="120" t="str">
        <f>+'PRICING FINAL'!L2</f>
        <v>N/A</v>
      </c>
      <c r="M2" s="120">
        <f>+'PRICING FINAL'!M2</f>
        <v>0</v>
      </c>
      <c r="N2" s="47">
        <f t="shared" ref="N2:N4" si="1">IF(M2="EXXON 0.5",((IF(H2="",ROUND(G2,0),ROUND(IF(AND((IF(H2="","",(G2*(0.5%)+H2)))&gt;G2,H2&lt;G2),G2,IF((IF(H2="","",(G2*(0.5%)+H2)))&lt;G2,(IF(H2="","",(G2*(0.5%)+H2))),IF(H2&gt;G2,H2,G2))),0)))),IF(M2="NET BL",ROUND(G2,0),ROUND(H2,0)))</f>
        <v>1</v>
      </c>
      <c r="O2" s="31">
        <f>+'PRICING FINAL'!O2</f>
        <v>0</v>
      </c>
      <c r="P2" s="107">
        <f>+'PRICING FINAL'!P2</f>
        <v>0</v>
      </c>
      <c r="Q2" s="112" t="str">
        <f>IFERROR(IF(RIGHT(LEFT(O2,9),5)="BRENT",LOOKUP(RIGHT(LEFT(O2,24),8),'[2]YEARLY BRENT DTD'!$G$6:$R$6,'[2]YEARLY BRENT DTD'!$G$7:$R$7),IF(RIGHT(LEFT(O2,9),5)="URALS",LOOKUP(RIGHT(LEFT(O2,24),8),'[2]YEARLY  URAL MED DTD'!$G$5:$R$5,'[2]YEARLY  URAL MED DTD'!$G$6:$R$6),"")),"")</f>
        <v/>
      </c>
      <c r="R2" s="32">
        <f t="array" ref="R2">SUM(IF((E2=[3]Sheet1!$A$5:$A$15)*(RIGHT(LEFT(O2,33),8)=[3]Sheet1!$B$4:$M$4),[3]Sheet1!$B$5:$M$15,0))+SUM(IF((E2=[3]Sheet1!$A$19:$A$20)*(RIGHT(LEFT(O2,33),8)=[3]Sheet1!$B$18:$M$18),[3]Sheet1!$B$19:$M$20,0))</f>
        <v>0</v>
      </c>
      <c r="S2" s="32">
        <f>+'PRICING FINAL'!S2</f>
        <v>1</v>
      </c>
      <c r="T2" s="32">
        <f t="shared" ref="T2:T4" si="2">+IF(ISNUMBER(SEARCH("DESC",O2)),"",0)</f>
        <v>0</v>
      </c>
      <c r="U2" s="32">
        <f t="shared" ref="U2:U4" si="3">IFERROR(IF(ISNUMBER(SEARCH("FRT",O2)),BG2,0),"")</f>
        <v>0</v>
      </c>
      <c r="V2" s="78" t="str">
        <f>IFERROR(IF(ISNUMBER(SEARCH("NOC",J2)),(ROUND(SUM(Q2:T2),2)),IF(#REF!&lt;1,ROUND(SUM(Q2:U2),3),ROUND(SUM(Q2:T2)+U2,3))),"N/A")</f>
        <v>N/A</v>
      </c>
      <c r="W2" s="79" t="str">
        <f t="shared" ref="W2:W4" si="4">IFERROR(IF(U2&gt;1,ROUND(V2*N2,2)+U2,ROUND(V2*N2,2)),"N/A")</f>
        <v>N/A</v>
      </c>
      <c r="X2" s="107" t="e">
        <f t="shared" ref="X2:X4" si="5">IF(P2="30 days after B/L",F2+30,F2+29)</f>
        <v>#VALUE!</v>
      </c>
      <c r="Y2" s="109" t="s">
        <v>46</v>
      </c>
      <c r="Z2" s="96" t="str">
        <f>+RECAP!W2</f>
        <v>XXXXX</v>
      </c>
      <c r="AA2" s="96" t="str">
        <f>+RECAP!X2</f>
        <v>XXXXX</v>
      </c>
      <c r="AB2" s="96" t="str">
        <f>+'PRICING FINAL'!AD2</f>
        <v>XXXXX</v>
      </c>
      <c r="AC2" s="113" t="str">
        <f>+'PRICING FINAL'!AE2</f>
        <v>XXXXX</v>
      </c>
      <c r="AD2" s="99">
        <f t="shared" ref="AD2:AD4" si="6">IF(AC2="EXXON 0.5",((IF(H2="",ROUND(G2,0),ROUND(IF(AND((IF(H2="","",(G2*(0.5%)+H2)))&gt;G2,H2&lt;G2),G2,IF((IF(H2="","",(G2*(0.5%)+H2)))&lt;G2,(IF(H2="","",(G2*(0.5%)+H2))),IF(H2&gt;G2,H2,G2))),0)))),IF(AC2="NET BL",ROUND(G2,0),ROUND(H2,0)))</f>
        <v>1</v>
      </c>
      <c r="AE2" s="116" t="str">
        <f>+'PRICING FINAL'!AG2</f>
        <v>XXXXX</v>
      </c>
      <c r="AF2" s="115" t="str">
        <f>+'PRICING FINAL'!AH2</f>
        <v>XXXXX</v>
      </c>
      <c r="AG2" s="100" t="str">
        <f>IFERROR(IF(RIGHT(LEFT(AE2,9),5)="BRENT",LOOKUP(RIGHT(LEFT(AE2,18),8),'[2]YEARLY BRENT DTD'!$G$6:$R$6,'[2]YEARLY BRENT DTD'!$G$7:$R$7),IF(RIGHT(LEFT(AE2,9),5)="URALS",LOOKUP(RIGHT(LEFT(AE2,18),8),'[2]YEARLY  URAL MED DTD'!$G$5:$R$5,'[2]YEARLY  URAL MED DTD'!$G$6:$R$6),"")),"N/A")</f>
        <v/>
      </c>
      <c r="AH2" s="99">
        <f t="array" ref="AH2">SUM(IF((E2=[3]Sheet1!$A$5:$A$15)*(RIGHT(LEFT(AE2,33),8)=[3]Sheet1!$B$4:$M$4),[3]Sheet1!$B$5:$M$15,0))+SUM(IF((E2=[3]Sheet1!$A$19:$A$20)*(RIGHT(LEFT(AE2,33),8)=[3]Sheet1!$B$18:$M$18),[3]Sheet1!$B$19:$M$20,0))</f>
        <v>0</v>
      </c>
      <c r="AI2" s="99">
        <v>1</v>
      </c>
      <c r="AJ2" s="99">
        <f t="shared" ref="AJ2:AJ4" si="7">+IF(ISNUMBER(SEARCH("SERV",AE2)),(0.15),0)</f>
        <v>0</v>
      </c>
      <c r="AK2" s="100">
        <f t="shared" ref="AK2:AK4" si="8">IFERROR(IF(AND((OR(Z2="TAMSA",Z2="HEMCL")),ISNUMBER(SEARCH("FRT",AE2))),ROUND(BG2/AD2,4),IF(AND((OR(Z2&lt;&gt;"TAMSA",Z2&lt;&gt;"HEMCL")),ISNUMBER(SEARCH("FRT",AE2))),ROUND(BG2,2),0)),"N/A")</f>
        <v>0</v>
      </c>
      <c r="AL2" s="119">
        <f t="shared" ref="AL2:AL4" si="9">IFERROR(IF(AK2&lt;3,ROUND(SUM(AG2:AK2),3),ROUND((SUM(AG2:AJ2)),3)),"N/A")</f>
        <v>1</v>
      </c>
      <c r="AM2" s="101">
        <f t="shared" ref="AM2:AM4" si="10">IFERROR(IF(AK2&lt;3,ROUND(AL2*AD2,2),ROUND(ROUND(AL2*AD2,2)+AK2,2)),"N/A")</f>
        <v>1</v>
      </c>
      <c r="AN2" s="102" t="str">
        <f t="shared" ref="AN2:AN4" si="11">IF(Z2="TAMSA","","N/A")</f>
        <v>N/A</v>
      </c>
      <c r="AO2" s="119" t="str">
        <f t="shared" ref="AO2:AO4" si="12">IF(Z2="TAMSA",ROUND(AL2*AN2,3),"N/A")</f>
        <v>N/A</v>
      </c>
      <c r="AP2" s="104" t="s">
        <v>46</v>
      </c>
      <c r="AQ2" s="103" t="e">
        <f t="shared" ref="AQ2:AQ4" si="13">IF(AF2="30 days after B/L",F2+30,F2+29)</f>
        <v>#VALUE!</v>
      </c>
      <c r="AR2" s="96" t="s">
        <v>46</v>
      </c>
      <c r="AS2" s="87" t="str">
        <f t="shared" ref="AS2:AS4" si="14">IFERROR(IF(AND(U2=0,AK2&lt;&gt;"",BG2&lt;&gt;"N/A"),(AM2-W2-BG2),AM2-W2),"N/A")</f>
        <v>N/A</v>
      </c>
      <c r="AT2" s="97">
        <f>Table2[[#This Row],[BL_GROSS_QTY_MTS]]</f>
        <v>1</v>
      </c>
      <c r="AU2" s="97" t="str">
        <f>+'PRICING FINAL'!AW2</f>
        <v>N/A</v>
      </c>
      <c r="AV2" s="97" t="str">
        <f>+'PRICING FINAL'!AX2</f>
        <v>N/A</v>
      </c>
      <c r="AW2" s="94" t="str">
        <f t="array" ref="AW2">IFERROR(IF(ISNUMBER(SEARCH("FRT",$AE2)),SUM(IF((RECAP!G2=[4]Sheet1!$A$5:$A$25)*(RECAP!Y2=[4]Sheet1!$B$3:$I$3),[4]Sheet1!$B$5:$I$25,0)),"N/A"),"N/A")</f>
        <v>N/A</v>
      </c>
      <c r="AX2" s="117" t="str">
        <f t="shared" ref="AX2:AX4" si="15">+IF(ISNUMBER(SEARCH("FRT",$AE2)),ROUND(IF(AT2&gt;AU2,((AU2*AV2*AW2)/100)+(((AT2-AU2)*AV2*AW2)/2/100),(AU2*AV2*AW2)/100),2),"N/A")</f>
        <v>N/A</v>
      </c>
      <c r="AY2" s="94" t="str">
        <f t="array" ref="AY2">+IF(ISNUMBER(SEARCH("FRT DIFF",$AE2)),SUM(IF((RECAP!G2=[4]Sheet1!$A$5:$A$25),[4]Sheet1!$B$5:$B$25,0)),"N/A")</f>
        <v>N/A</v>
      </c>
      <c r="AZ2" s="55" t="str">
        <f t="shared" ref="AZ2:AZ4" si="16">+IF(ISNUMBER(SEARCH("FRT DIFF",$AE2)),IF(AT2&gt;AU2,((AU2*AV2*AY2)/100)+(((AT2-AU2)*AV2*AY2)/2/100),(AU2*AV2*AY2)/100),"N/A")</f>
        <v>N/A</v>
      </c>
      <c r="BA2" s="117" t="str">
        <f t="shared" ref="BA2:BA4" si="17">IF(AY2&lt;&gt;"N/A",ROUND(AZ2-AX2,2),"N/A")</f>
        <v>N/A</v>
      </c>
      <c r="BB2" s="98" t="str">
        <f>+IF(RECAP!Y2="ROTTERDAM (NETHERLANDS)","","N/A")</f>
        <v>N/A</v>
      </c>
      <c r="BC2" s="95" t="str">
        <f t="shared" ref="BC2:BC4" si="18">+IF(BB2&lt;&gt;"N/A",BB2*0.4,"N/A")</f>
        <v>N/A</v>
      </c>
      <c r="BD2" s="95" t="str">
        <f t="shared" ref="BD2:BD4" si="19">+IF(BB2&lt;&gt;"N/A",BB2*0.96*1.33639,"N/A")</f>
        <v>N/A</v>
      </c>
      <c r="BE2" s="95" t="str">
        <f t="shared" ref="BE2:BE4" si="20">+IF(BB2&lt;&gt;"N/A",AT2*0.96,"N/A")</f>
        <v>N/A</v>
      </c>
      <c r="BF2" s="117" t="str">
        <f t="shared" ref="BF2:BF4" si="21">IF(BB2&lt;&gt;"N/A",ROUND(IF(BE2&lt;BD2,BC2+BE2,BC2+BD2),2),"N/A")</f>
        <v>N/A</v>
      </c>
      <c r="BG2" s="117" t="str">
        <f t="shared" ref="BG2:BG4" si="22">IFERROR(IF(ISNUMBER(SEARCH("FRT",$AE2)),IF(BA2&lt;&gt;"N/A",SUM(BA2,BF2),SUM(BF2,AX2)),"N/A"),"N/A")</f>
        <v>N/A</v>
      </c>
    </row>
    <row r="3" spans="1:59" x14ac:dyDescent="0.25">
      <c r="A3" s="105" t="str">
        <f>RECAP!A3</f>
        <v>01 - JAN</v>
      </c>
      <c r="B3" s="106" t="str">
        <f>RECAP!C3</f>
        <v>2016CT002</v>
      </c>
      <c r="C3" s="106" t="str">
        <f>RECAP!D3</f>
        <v>XXXXX</v>
      </c>
      <c r="D3" s="106" t="str">
        <f>RECAP!E3</f>
        <v>XXXXX</v>
      </c>
      <c r="E3" s="106" t="str">
        <f>RECAP!F3</f>
        <v>XXXXX</v>
      </c>
      <c r="F3" s="30" t="str">
        <f>RECAP!AI3</f>
        <v>XXXXX</v>
      </c>
      <c r="G3" s="45">
        <f>Table2[BL_NET_QTY_BBLS]</f>
        <v>1</v>
      </c>
      <c r="H3" s="45">
        <f>+RECAP!AO3</f>
        <v>1</v>
      </c>
      <c r="I3" s="121">
        <f t="shared" si="0"/>
        <v>0</v>
      </c>
      <c r="J3" s="109" t="str">
        <f>+RECAP!L3</f>
        <v>XXXXX</v>
      </c>
      <c r="K3" s="109" t="str">
        <f>+RECAP!M3</f>
        <v>XXXXX</v>
      </c>
      <c r="L3" s="120" t="str">
        <f>+'PRICING FINAL'!L3</f>
        <v>N/A</v>
      </c>
      <c r="M3" s="120">
        <f>+'PRICING FINAL'!M3</f>
        <v>0</v>
      </c>
      <c r="N3" s="47">
        <f t="shared" si="1"/>
        <v>1</v>
      </c>
      <c r="O3" s="31">
        <f>+'PRICING FINAL'!O3</f>
        <v>0</v>
      </c>
      <c r="P3" s="107">
        <f>+'PRICING FINAL'!P3</f>
        <v>0</v>
      </c>
      <c r="Q3" s="112" t="str">
        <f>IFERROR(IF(RIGHT(LEFT(O3,9),5)="BRENT",LOOKUP(RIGHT(LEFT(O3,24),8),'[2]YEARLY BRENT DTD'!$G$6:$R$6,'[2]YEARLY BRENT DTD'!$G$7:$R$7),IF(RIGHT(LEFT(O3,9),5)="URALS",LOOKUP(RIGHT(LEFT(O3,24),8),'[2]YEARLY  URAL MED DTD'!$G$5:$R$5,'[2]YEARLY  URAL MED DTD'!$G$6:$R$6),"")),"")</f>
        <v/>
      </c>
      <c r="R3" s="32">
        <f t="array" ref="R3">SUM(IF((E3=[3]Sheet1!$A$5:$A$15)*(RIGHT(LEFT(O3,33),8)=[3]Sheet1!$B$4:$M$4),[3]Sheet1!$B$5:$M$15,0))+SUM(IF((E3=[3]Sheet1!$A$19:$A$20)*(RIGHT(LEFT(O3,33),8)=[3]Sheet1!$B$18:$M$18),[3]Sheet1!$B$19:$M$20,0))</f>
        <v>0</v>
      </c>
      <c r="S3" s="32">
        <f>+'PRICING FINAL'!S3</f>
        <v>1</v>
      </c>
      <c r="T3" s="32">
        <f t="shared" si="2"/>
        <v>0</v>
      </c>
      <c r="U3" s="32">
        <f t="shared" si="3"/>
        <v>0</v>
      </c>
      <c r="V3" s="78" t="str">
        <f>IFERROR(IF(ISNUMBER(SEARCH("NOC",J3)),(ROUND(SUM(Q3:T3),2)),IF(#REF!&lt;1,ROUND(SUM(Q3:U3),3),ROUND(SUM(Q3:T3)+U3,3))),"N/A")</f>
        <v>N/A</v>
      </c>
      <c r="W3" s="79" t="str">
        <f t="shared" si="4"/>
        <v>N/A</v>
      </c>
      <c r="X3" s="107" t="e">
        <f t="shared" si="5"/>
        <v>#VALUE!</v>
      </c>
      <c r="Y3" s="109" t="s">
        <v>46</v>
      </c>
      <c r="Z3" s="96" t="str">
        <f>+RECAP!W3</f>
        <v>XXXXX</v>
      </c>
      <c r="AA3" s="96" t="str">
        <f>+RECAP!X3</f>
        <v>XXXXX</v>
      </c>
      <c r="AB3" s="96" t="str">
        <f>+'PRICING FINAL'!AD3</f>
        <v>XXXXX</v>
      </c>
      <c r="AC3" s="113" t="str">
        <f>+'PRICING FINAL'!AE3</f>
        <v>XXXXX</v>
      </c>
      <c r="AD3" s="99">
        <f t="shared" si="6"/>
        <v>1</v>
      </c>
      <c r="AE3" s="116" t="str">
        <f>+'PRICING FINAL'!AG3</f>
        <v>XXXXX</v>
      </c>
      <c r="AF3" s="115" t="str">
        <f>+'PRICING FINAL'!AH3</f>
        <v>XXXXX</v>
      </c>
      <c r="AG3" s="100" t="str">
        <f>IFERROR(IF(RIGHT(LEFT(AE3,9),5)="BRENT",LOOKUP(RIGHT(LEFT(AE3,18),8),'[2]YEARLY BRENT DTD'!$G$6:$R$6,'[2]YEARLY BRENT DTD'!$G$7:$R$7),IF(RIGHT(LEFT(AE3,9),5)="URALS",LOOKUP(RIGHT(LEFT(AE3,18),8),'[2]YEARLY  URAL MED DTD'!$G$5:$R$5,'[2]YEARLY  URAL MED DTD'!$G$6:$R$6),"")),"N/A")</f>
        <v/>
      </c>
      <c r="AH3" s="99">
        <f t="array" ref="AH3">SUM(IF((E3=[3]Sheet1!$A$5:$A$15)*(RIGHT(LEFT(AE3,33),8)=[3]Sheet1!$B$4:$M$4),[3]Sheet1!$B$5:$M$15,0))+SUM(IF((E3=[3]Sheet1!$A$19:$A$20)*(RIGHT(LEFT(AE3,33),8)=[3]Sheet1!$B$18:$M$18),[3]Sheet1!$B$19:$M$20,0))</f>
        <v>0</v>
      </c>
      <c r="AI3" s="99">
        <v>1</v>
      </c>
      <c r="AJ3" s="99">
        <f t="shared" si="7"/>
        <v>0</v>
      </c>
      <c r="AK3" s="100">
        <f t="shared" si="8"/>
        <v>0</v>
      </c>
      <c r="AL3" s="119">
        <f t="shared" si="9"/>
        <v>1</v>
      </c>
      <c r="AM3" s="101">
        <f t="shared" si="10"/>
        <v>1</v>
      </c>
      <c r="AN3" s="102" t="str">
        <f t="shared" si="11"/>
        <v>N/A</v>
      </c>
      <c r="AO3" s="119" t="str">
        <f t="shared" si="12"/>
        <v>N/A</v>
      </c>
      <c r="AP3" s="104" t="s">
        <v>46</v>
      </c>
      <c r="AQ3" s="103" t="e">
        <f t="shared" si="13"/>
        <v>#VALUE!</v>
      </c>
      <c r="AR3" s="96" t="s">
        <v>46</v>
      </c>
      <c r="AS3" s="87" t="str">
        <f t="shared" si="14"/>
        <v>N/A</v>
      </c>
      <c r="AT3" s="97">
        <f>Table2[[#This Row],[BL_GROSS_QTY_MTS]]</f>
        <v>1</v>
      </c>
      <c r="AU3" s="97">
        <f>+'PRICING FINAL'!AW3</f>
        <v>0</v>
      </c>
      <c r="AV3" s="97">
        <f>+'PRICING FINAL'!AX3</f>
        <v>0</v>
      </c>
      <c r="AW3" s="94" t="str">
        <f t="array" ref="AW3">IFERROR(IF(ISNUMBER(SEARCH("FRT",$AE3)),SUM(IF((RECAP!G3=[4]Sheet1!$A$5:$A$25)*(RECAP!Y3=[4]Sheet1!$B$3:$I$3),[4]Sheet1!$B$5:$I$25,0)),"N/A"),"N/A")</f>
        <v>N/A</v>
      </c>
      <c r="AX3" s="117" t="str">
        <f t="shared" si="15"/>
        <v>N/A</v>
      </c>
      <c r="AY3" s="94" t="str">
        <f t="array" ref="AY3">+IF(ISNUMBER(SEARCH("FRT DIFF",$AE3)),SUM(IF((RECAP!G3=[4]Sheet1!$A$5:$A$25),[4]Sheet1!$B$5:$B$25,0)),"N/A")</f>
        <v>N/A</v>
      </c>
      <c r="AZ3" s="55" t="str">
        <f t="shared" si="16"/>
        <v>N/A</v>
      </c>
      <c r="BA3" s="117" t="str">
        <f t="shared" si="17"/>
        <v>N/A</v>
      </c>
      <c r="BB3" s="98" t="str">
        <f>+IF(RECAP!Y3="ROTTERDAM (NETHERLANDS)","","N/A")</f>
        <v>N/A</v>
      </c>
      <c r="BC3" s="95" t="str">
        <f t="shared" si="18"/>
        <v>N/A</v>
      </c>
      <c r="BD3" s="95" t="str">
        <f t="shared" si="19"/>
        <v>N/A</v>
      </c>
      <c r="BE3" s="95" t="str">
        <f t="shared" si="20"/>
        <v>N/A</v>
      </c>
      <c r="BF3" s="117" t="str">
        <f t="shared" si="21"/>
        <v>N/A</v>
      </c>
      <c r="BG3" s="117" t="str">
        <f t="shared" si="22"/>
        <v>N/A</v>
      </c>
    </row>
    <row r="4" spans="1:59" ht="13.5" customHeight="1" x14ac:dyDescent="0.25">
      <c r="A4" s="105" t="str">
        <f>RECAP!A4</f>
        <v>01 - JAN</v>
      </c>
      <c r="B4" s="106" t="str">
        <f>RECAP!C4</f>
        <v>2016CT003</v>
      </c>
      <c r="C4" s="106" t="str">
        <f>RECAP!D4</f>
        <v>XXXXX</v>
      </c>
      <c r="D4" s="106" t="str">
        <f>RECAP!E4</f>
        <v>XXXXX</v>
      </c>
      <c r="E4" s="106" t="str">
        <f>RECAP!F4</f>
        <v>XXXXX</v>
      </c>
      <c r="F4" s="30" t="str">
        <f>RECAP!AI4</f>
        <v>XXXXX</v>
      </c>
      <c r="G4" s="45">
        <f>Table2[BL_NET_QTY_BBLS]</f>
        <v>1</v>
      </c>
      <c r="H4" s="45">
        <f>+RECAP!AO4</f>
        <v>1</v>
      </c>
      <c r="I4" s="121">
        <f t="shared" si="0"/>
        <v>0</v>
      </c>
      <c r="J4" s="109" t="str">
        <f>+RECAP!L4</f>
        <v>XXXXX</v>
      </c>
      <c r="K4" s="109" t="str">
        <f>+RECAP!M4</f>
        <v>XXXXX</v>
      </c>
      <c r="L4" s="120" t="str">
        <f>+'PRICING FINAL'!L4</f>
        <v>N/A</v>
      </c>
      <c r="M4" s="120">
        <f>+'PRICING FINAL'!M4</f>
        <v>0</v>
      </c>
      <c r="N4" s="47">
        <f t="shared" si="1"/>
        <v>1</v>
      </c>
      <c r="O4" s="31">
        <f>+'PRICING FINAL'!O4</f>
        <v>0</v>
      </c>
      <c r="P4" s="107">
        <f>+'PRICING FINAL'!P4</f>
        <v>0</v>
      </c>
      <c r="Q4" s="112" t="str">
        <f>IFERROR(IF(RIGHT(LEFT(O4,9),5)="BRENT",LOOKUP(RIGHT(LEFT(O4,24),8),'[2]YEARLY BRENT DTD'!$G$6:$R$6,'[2]YEARLY BRENT DTD'!$G$7:$R$7),IF(RIGHT(LEFT(O4,9),5)="URALS",LOOKUP(RIGHT(LEFT(O4,24),8),'[2]YEARLY  URAL MED DTD'!$G$5:$R$5,'[2]YEARLY  URAL MED DTD'!$G$6:$R$6),"")),"")</f>
        <v/>
      </c>
      <c r="R4" s="32">
        <f t="array" ref="R4">SUM(IF((E4=[3]Sheet1!$A$5:$A$15)*(RIGHT(LEFT(O4,33),8)=[3]Sheet1!$B$4:$M$4),[3]Sheet1!$B$5:$M$15,0))+SUM(IF((E4=[3]Sheet1!$A$19:$A$20)*(RIGHT(LEFT(O4,33),8)=[3]Sheet1!$B$18:$M$18),[3]Sheet1!$B$19:$M$20,0))</f>
        <v>0</v>
      </c>
      <c r="S4" s="32">
        <f>+'PRICING FINAL'!S4</f>
        <v>1</v>
      </c>
      <c r="T4" s="32">
        <f t="shared" si="2"/>
        <v>0</v>
      </c>
      <c r="U4" s="32">
        <f t="shared" si="3"/>
        <v>0</v>
      </c>
      <c r="V4" s="78" t="str">
        <f>IFERROR(IF(ISNUMBER(SEARCH("NOC",J4)),(ROUND(SUM(Q4:T4),2)),IF(#REF!&lt;1,ROUND(SUM(Q4:U4),3),ROUND(SUM(Q4:T4)+U4,3))),"N/A")</f>
        <v>N/A</v>
      </c>
      <c r="W4" s="79" t="str">
        <f t="shared" si="4"/>
        <v>N/A</v>
      </c>
      <c r="X4" s="107" t="e">
        <f t="shared" si="5"/>
        <v>#VALUE!</v>
      </c>
      <c r="Y4" s="109" t="s">
        <v>46</v>
      </c>
      <c r="Z4" s="96" t="str">
        <f>+RECAP!W4</f>
        <v>XXXXX</v>
      </c>
      <c r="AA4" s="96" t="str">
        <f>+RECAP!X4</f>
        <v>XXXXX</v>
      </c>
      <c r="AB4" s="96" t="str">
        <f>+'PRICING FINAL'!AD4</f>
        <v>XXXXX</v>
      </c>
      <c r="AC4" s="113" t="str">
        <f>+'PRICING FINAL'!AE4</f>
        <v>XXXXX</v>
      </c>
      <c r="AD4" s="99">
        <f t="shared" si="6"/>
        <v>1</v>
      </c>
      <c r="AE4" s="116" t="str">
        <f>+'PRICING FINAL'!AG4</f>
        <v>XXXXX</v>
      </c>
      <c r="AF4" s="115" t="str">
        <f>+'PRICING FINAL'!AH4</f>
        <v>XXXXX</v>
      </c>
      <c r="AG4" s="100" t="str">
        <f>IFERROR(IF(RIGHT(LEFT(AE4,9),5)="BRENT",LOOKUP(RIGHT(LEFT(AE4,18),8),'[2]YEARLY BRENT DTD'!$G$6:$R$6,'[2]YEARLY BRENT DTD'!$G$7:$R$7),IF(RIGHT(LEFT(AE4,9),5)="URALS",LOOKUP(RIGHT(LEFT(AE4,18),8),'[2]YEARLY  URAL MED DTD'!$G$5:$R$5,'[2]YEARLY  URAL MED DTD'!$G$6:$R$6),"")),"N/A")</f>
        <v/>
      </c>
      <c r="AH4" s="99">
        <f t="array" ref="AH4">SUM(IF((E4=[3]Sheet1!$A$5:$A$15)*(RIGHT(LEFT(AE4,33),8)=[3]Sheet1!$B$4:$M$4),[3]Sheet1!$B$5:$M$15,0))+SUM(IF((E4=[3]Sheet1!$A$19:$A$20)*(RIGHT(LEFT(AE4,33),8)=[3]Sheet1!$B$18:$M$18),[3]Sheet1!$B$19:$M$20,0))</f>
        <v>0</v>
      </c>
      <c r="AI4" s="99">
        <v>1</v>
      </c>
      <c r="AJ4" s="99">
        <f t="shared" si="7"/>
        <v>0</v>
      </c>
      <c r="AK4" s="100">
        <f t="shared" si="8"/>
        <v>0</v>
      </c>
      <c r="AL4" s="119">
        <f t="shared" si="9"/>
        <v>1</v>
      </c>
      <c r="AM4" s="101">
        <f t="shared" si="10"/>
        <v>1</v>
      </c>
      <c r="AN4" s="102" t="str">
        <f t="shared" si="11"/>
        <v>N/A</v>
      </c>
      <c r="AO4" s="119" t="str">
        <f t="shared" si="12"/>
        <v>N/A</v>
      </c>
      <c r="AP4" s="104" t="s">
        <v>46</v>
      </c>
      <c r="AQ4" s="103" t="e">
        <f t="shared" si="13"/>
        <v>#VALUE!</v>
      </c>
      <c r="AR4" s="96" t="s">
        <v>46</v>
      </c>
      <c r="AS4" s="87" t="str">
        <f t="shared" si="14"/>
        <v>N/A</v>
      </c>
      <c r="AT4" s="97">
        <f>Table2[[#This Row],[BL_GROSS_QTY_MTS]]</f>
        <v>1</v>
      </c>
      <c r="AU4" s="97">
        <f>+'PRICING FINAL'!AW4</f>
        <v>80000</v>
      </c>
      <c r="AV4" s="97">
        <f>+'PRICING FINAL'!AX4</f>
        <v>112.5</v>
      </c>
      <c r="AW4" s="94" t="str">
        <f t="array" ref="AW4">IFERROR(IF(ISNUMBER(SEARCH("FRT",$AE4)),SUM(IF((RECAP!G4=[4]Sheet1!$A$5:$A$25)*(RECAP!Y4=[4]Sheet1!$B$3:$I$3),[4]Sheet1!$B$5:$I$25,0)),"N/A"),"N/A")</f>
        <v>N/A</v>
      </c>
      <c r="AX4" s="117" t="str">
        <f t="shared" si="15"/>
        <v>N/A</v>
      </c>
      <c r="AY4" s="94" t="str">
        <f t="array" ref="AY4">+IF(ISNUMBER(SEARCH("FRT DIFF",$AE4)),SUM(IF((RECAP!G4=[4]Sheet1!$A$5:$A$25),[4]Sheet1!$B$5:$B$25,0)),"N/A")</f>
        <v>N/A</v>
      </c>
      <c r="AZ4" s="55" t="str">
        <f t="shared" si="16"/>
        <v>N/A</v>
      </c>
      <c r="BA4" s="117" t="str">
        <f t="shared" si="17"/>
        <v>N/A</v>
      </c>
      <c r="BB4" s="98" t="str">
        <f>+IF(RECAP!Y4="ROTTERDAM (NETHERLANDS)","","N/A")</f>
        <v>N/A</v>
      </c>
      <c r="BC4" s="95" t="str">
        <f t="shared" si="18"/>
        <v>N/A</v>
      </c>
      <c r="BD4" s="95" t="str">
        <f t="shared" si="19"/>
        <v>N/A</v>
      </c>
      <c r="BE4" s="95" t="str">
        <f t="shared" si="20"/>
        <v>N/A</v>
      </c>
      <c r="BF4" s="117" t="str">
        <f t="shared" si="21"/>
        <v>N/A</v>
      </c>
      <c r="BG4" s="117" t="str">
        <f t="shared" si="22"/>
        <v>N/A</v>
      </c>
    </row>
    <row r="5" spans="1:59" x14ac:dyDescent="0.25">
      <c r="A5" s="105">
        <f>RECAP!A5</f>
        <v>0</v>
      </c>
      <c r="B5" s="106" t="str">
        <f>RECAP!C5</f>
        <v/>
      </c>
      <c r="C5" s="106">
        <f>RECAP!D5</f>
        <v>0</v>
      </c>
      <c r="D5" s="106">
        <f>RECAP!E5</f>
        <v>0</v>
      </c>
      <c r="E5" s="106">
        <f>RECAP!F5</f>
        <v>0</v>
      </c>
      <c r="F5" s="30" t="str">
        <f>RECAP!AI5</f>
        <v>XXXXX</v>
      </c>
      <c r="G5" s="45">
        <f>Table2[BL_NET_QTY_BBLS]</f>
        <v>1</v>
      </c>
      <c r="H5" s="45">
        <f>+RECAP!AO5</f>
        <v>1</v>
      </c>
      <c r="I5" s="121">
        <f t="shared" ref="I5" si="23">IFERROR(IF(H5&lt;&gt;"N/A",(H5-G5)/G5,"N/A"),"N/A")</f>
        <v>0</v>
      </c>
      <c r="J5" s="109">
        <f>+RECAP!L5</f>
        <v>0</v>
      </c>
      <c r="K5" s="109">
        <f>+RECAP!M5</f>
        <v>0</v>
      </c>
      <c r="L5" s="120" t="str">
        <f>+'PRICING FINAL'!L5</f>
        <v>N/A</v>
      </c>
      <c r="M5" s="120">
        <f>+'PRICING FINAL'!M5</f>
        <v>0</v>
      </c>
      <c r="N5" s="47">
        <f t="shared" ref="N5" si="24">IF(M5="EXXON 0.5",((IF(H5="",ROUND(G5,0),ROUND(IF(AND((IF(H5="","",(G5*(0.5%)+H5)))&gt;G5,H5&lt;G5),G5,IF((IF(H5="","",(G5*(0.5%)+H5)))&lt;G5,(IF(H5="","",(G5*(0.5%)+H5))),IF(H5&gt;G5,H5,G5))),0)))),IF(M5="NET BL",ROUND(G5,0),ROUND(H5,0)))</f>
        <v>1</v>
      </c>
      <c r="O5" s="31">
        <f>+'PRICING FINAL'!O5</f>
        <v>0</v>
      </c>
      <c r="P5" s="107">
        <f>+'PRICING FINAL'!P5</f>
        <v>0</v>
      </c>
      <c r="Q5" s="112" t="str">
        <f>IFERROR(IF(RIGHT(LEFT(O5,9),5)="BRENT",LOOKUP(RIGHT(LEFT(O5,24),8),'[2]YEARLY BRENT DTD'!$G$6:$R$6,'[2]YEARLY BRENT DTD'!$G$7:$R$7),IF(RIGHT(LEFT(O5,9),5)="URALS",LOOKUP(RIGHT(LEFT(O5,24),8),'[2]YEARLY  URAL MED DTD'!$G$5:$R$5,'[2]YEARLY  URAL MED DTD'!$G$6:$R$6),"")),"")</f>
        <v/>
      </c>
      <c r="R5" s="32">
        <f t="array" ref="R5">SUM(IF((E5=[3]Sheet1!$A$5:$A$15)*(RIGHT(LEFT(O5,33),8)=[3]Sheet1!$B$4:$M$4),[3]Sheet1!$B$5:$M$15,0))+SUM(IF((E5=[3]Sheet1!$A$19:$A$20)*(RIGHT(LEFT(O5,33),8)=[3]Sheet1!$B$18:$M$18),[3]Sheet1!$B$19:$M$20,0))</f>
        <v>0</v>
      </c>
      <c r="S5" s="32">
        <f>+'PRICING FINAL'!S5</f>
        <v>1</v>
      </c>
      <c r="T5" s="32">
        <f t="shared" ref="T5" si="25">+IF(ISNUMBER(SEARCH("DESC",O5)),"",0)</f>
        <v>0</v>
      </c>
      <c r="U5" s="32">
        <f t="shared" ref="U5" si="26">IFERROR(IF(ISNUMBER(SEARCH("FRT",O5)),BG5,0),"")</f>
        <v>0</v>
      </c>
      <c r="V5" s="78" t="str">
        <f>IFERROR(IF(ISNUMBER(SEARCH("NOC",J5)),(ROUND(SUM(Q5:T5),2)),IF(#REF!&lt;1,ROUND(SUM(Q5:U5),3),ROUND(SUM(Q5:T5)+U5,3))),"N/A")</f>
        <v>N/A</v>
      </c>
      <c r="W5" s="79" t="str">
        <f t="shared" ref="W5" si="27">IFERROR(IF(U5&gt;1,ROUND(V5*N5,2)+U5,ROUND(V5*N5,2)),"N/A")</f>
        <v>N/A</v>
      </c>
      <c r="X5" s="107" t="e">
        <f t="shared" ref="X5" si="28">IF(P5="30 days after B/L",F5+30,F5+29)</f>
        <v>#VALUE!</v>
      </c>
      <c r="Y5" s="109" t="s">
        <v>46</v>
      </c>
      <c r="Z5" s="96">
        <f>+RECAP!W5</f>
        <v>0</v>
      </c>
      <c r="AA5" s="96">
        <f>+RECAP!X5</f>
        <v>0</v>
      </c>
      <c r="AB5" s="96" t="str">
        <f>+'PRICING FINAL'!AD5</f>
        <v>N/A</v>
      </c>
      <c r="AC5" s="113">
        <f>+'PRICING FINAL'!AE5</f>
        <v>0</v>
      </c>
      <c r="AD5" s="99">
        <f t="shared" ref="AD5" si="29">IF(AC5="EXXON 0.5",((IF(H5="",ROUND(G5,0),ROUND(IF(AND((IF(H5="","",(G5*(0.5%)+H5)))&gt;G5,H5&lt;G5),G5,IF((IF(H5="","",(G5*(0.5%)+H5)))&lt;G5,(IF(H5="","",(G5*(0.5%)+H5))),IF(H5&gt;G5,H5,G5))),0)))),IF(AC5="NET BL",ROUND(G5,0),ROUND(H5,0)))</f>
        <v>1</v>
      </c>
      <c r="AE5" s="116">
        <f>+'PRICING FINAL'!AG5</f>
        <v>0</v>
      </c>
      <c r="AF5" s="115">
        <f>+'PRICING FINAL'!AH5</f>
        <v>0</v>
      </c>
      <c r="AG5" s="100" t="str">
        <f>IFERROR(IF(RIGHT(LEFT(AE5,9),5)="BRENT",LOOKUP(RIGHT(LEFT(AE5,18),8),'[2]YEARLY BRENT DTD'!$G$6:$R$6,'[2]YEARLY BRENT DTD'!$G$7:$R$7),IF(RIGHT(LEFT(AE5,9),5)="URALS",LOOKUP(RIGHT(LEFT(AE5,18),8),'[2]YEARLY  URAL MED DTD'!$G$5:$R$5,'[2]YEARLY  URAL MED DTD'!$G$6:$R$6),"")),"N/A")</f>
        <v/>
      </c>
      <c r="AH5" s="99">
        <f t="array" ref="AH5">SUM(IF((E5=[3]Sheet1!$A$5:$A$15)*(RIGHT(LEFT(AE5,33),8)=[3]Sheet1!$B$4:$M$4),[3]Sheet1!$B$5:$M$15,0))+SUM(IF((E5=[3]Sheet1!$A$19:$A$20)*(RIGHT(LEFT(AE5,33),8)=[3]Sheet1!$B$18:$M$18),[3]Sheet1!$B$19:$M$20,0))</f>
        <v>0</v>
      </c>
      <c r="AI5" s="99">
        <v>2</v>
      </c>
      <c r="AJ5" s="99">
        <f t="shared" ref="AJ5" si="30">+IF(ISNUMBER(SEARCH("SERV",AE5)),(0.15),0)</f>
        <v>0</v>
      </c>
      <c r="AK5" s="100">
        <f t="shared" ref="AK5" si="31">IFERROR(IF(AND((OR(Z5="TAMSA",Z5="HEMCL")),ISNUMBER(SEARCH("FRT",AE5))),ROUND(BG5/AD5,4),IF(AND((OR(Z5&lt;&gt;"TAMSA",Z5&lt;&gt;"HEMCL")),ISNUMBER(SEARCH("FRT",AE5))),ROUND(BG5,2),0)),"N/A")</f>
        <v>0</v>
      </c>
      <c r="AL5" s="119">
        <f t="shared" ref="AL5" si="32">IFERROR(IF(AK5&lt;3,ROUND(SUM(AG5:AK5),3),ROUND((SUM(AG5:AJ5)),3)),"N/A")</f>
        <v>2</v>
      </c>
      <c r="AM5" s="101">
        <f t="shared" ref="AM5" si="33">IFERROR(IF(AK5&lt;3,ROUND(AL5*AD5,2),ROUND(ROUND(AL5*AD5,2)+AK5,2)),"N/A")</f>
        <v>2</v>
      </c>
      <c r="AN5" s="102" t="str">
        <f t="shared" ref="AN5" si="34">IF(Z5="TAMSA","","N/A")</f>
        <v>N/A</v>
      </c>
      <c r="AO5" s="119" t="str">
        <f t="shared" ref="AO5" si="35">IF(Z5="TAMSA",ROUND(AL5*AN5,3),"N/A")</f>
        <v>N/A</v>
      </c>
      <c r="AP5" s="104" t="s">
        <v>46</v>
      </c>
      <c r="AQ5" s="103" t="e">
        <f t="shared" ref="AQ5" si="36">IF(AF5="30 days after B/L",F5+30,F5+29)</f>
        <v>#VALUE!</v>
      </c>
      <c r="AR5" s="96" t="s">
        <v>46</v>
      </c>
      <c r="AS5" s="87" t="str">
        <f t="shared" ref="AS5" si="37">IFERROR(IF(AND(U5=0,AK5&lt;&gt;"",BG5&lt;&gt;"N/A"),(AM5-W5-BG5),AM5-W5),"N/A")</f>
        <v>N/A</v>
      </c>
      <c r="AT5" s="97">
        <f>Table2[[#This Row],[BL_GROSS_QTY_MTS]]</f>
        <v>1</v>
      </c>
      <c r="AU5" s="97">
        <f>+'PRICING FINAL'!AW5</f>
        <v>0</v>
      </c>
      <c r="AV5" s="97">
        <f>+'PRICING FINAL'!AX5</f>
        <v>0</v>
      </c>
      <c r="AW5" s="94" t="str">
        <f t="array" ref="AW5">IFERROR(IF(ISNUMBER(SEARCH("FRT",$AE5)),SUM(IF((RECAP!G5=[4]Sheet1!$A$5:$A$25)*(RECAP!Y5=[4]Sheet1!$B$3:$I$3),[4]Sheet1!$B$5:$I$25,0)),"N/A"),"N/A")</f>
        <v>N/A</v>
      </c>
      <c r="AX5" s="117" t="str">
        <f t="shared" ref="AX5" si="38">+IF(ISNUMBER(SEARCH("FRT",$AE5)),ROUND(IF(AT5&gt;AU5,((AU5*AV5*AW5)/100)+(((AT5-AU5)*AV5*AW5)/2/100),(AU5*AV5*AW5)/100),2),"N/A")</f>
        <v>N/A</v>
      </c>
      <c r="AY5" s="94" t="str">
        <f t="array" ref="AY5">+IF(ISNUMBER(SEARCH("FRT DIFF",$AE5)),SUM(IF((RECAP!G5=[4]Sheet1!$A$5:$A$25),[4]Sheet1!$B$5:$B$25,0)),"N/A")</f>
        <v>N/A</v>
      </c>
      <c r="AZ5" s="55" t="str">
        <f t="shared" ref="AZ5" si="39">+IF(ISNUMBER(SEARCH("FRT DIFF",$AE5)),IF(AT5&gt;AU5,((AU5*AV5*AY5)/100)+(((AT5-AU5)*AV5*AY5)/2/100),(AU5*AV5*AY5)/100),"N/A")</f>
        <v>N/A</v>
      </c>
      <c r="BA5" s="117" t="str">
        <f t="shared" ref="BA5" si="40">IF(AY5&lt;&gt;"N/A",ROUND(AZ5-AX5,2),"N/A")</f>
        <v>N/A</v>
      </c>
      <c r="BB5" s="98" t="str">
        <f>+IF(RECAP!Y5="ROTTERDAM (NETHERLANDS)","","N/A")</f>
        <v>N/A</v>
      </c>
      <c r="BC5" s="95" t="str">
        <f t="shared" ref="BC5" si="41">+IF(BB5&lt;&gt;"N/A",BB5*0.4,"N/A")</f>
        <v>N/A</v>
      </c>
      <c r="BD5" s="95" t="str">
        <f t="shared" ref="BD5" si="42">+IF(BB5&lt;&gt;"N/A",BB5*0.96*1.33639,"N/A")</f>
        <v>N/A</v>
      </c>
      <c r="BE5" s="95" t="str">
        <f t="shared" ref="BE5" si="43">+IF(BB5&lt;&gt;"N/A",AT5*0.96,"N/A")</f>
        <v>N/A</v>
      </c>
      <c r="BF5" s="117" t="str">
        <f t="shared" ref="BF5" si="44">IF(BB5&lt;&gt;"N/A",ROUND(IF(BE5&lt;BD5,BC5+BE5,BC5+BD5),2),"N/A")</f>
        <v>N/A</v>
      </c>
      <c r="BG5" s="117" t="str">
        <f t="shared" ref="BG5" si="45">IFERROR(IF(ISNUMBER(SEARCH("FRT",$AE5)),IF(BA5&lt;&gt;"N/A",SUM(BA5,BF5),SUM(BF5,AX5)),"N/A"),"N/A")</f>
        <v>N/A</v>
      </c>
    </row>
  </sheetData>
  <autoFilter ref="A1:BG2"/>
  <conditionalFormatting sqref="A4:AH4 AJ4:AW4 AI3:AI4 AY4:BG5 A5:AW5">
    <cfRule type="expression" dxfId="70" priority="2297">
      <formula>$D3=""</formula>
    </cfRule>
    <cfRule type="expression" dxfId="69" priority="2298">
      <formula>OR($Y3="",$AR3="")</formula>
    </cfRule>
  </conditionalFormatting>
  <conditionalFormatting sqref="AX4:AX5">
    <cfRule type="expression" dxfId="68" priority="2109">
      <formula>$D4=""</formula>
    </cfRule>
    <cfRule type="expression" dxfId="67" priority="2110">
      <formula>OR($Z4="",$AR4="")</formula>
    </cfRule>
  </conditionalFormatting>
  <conditionalFormatting sqref="AY2:BG2 Y2">
    <cfRule type="expression" dxfId="66" priority="85">
      <formula>$D2=""</formula>
    </cfRule>
    <cfRule type="expression" dxfId="65" priority="86">
      <formula>OR($Y2="",$AR2="")</formula>
    </cfRule>
  </conditionalFormatting>
  <conditionalFormatting sqref="M2:X2 AT2:AW2 Z2:AN2 A2:K2">
    <cfRule type="expression" dxfId="64" priority="77">
      <formula>$D2=""</formula>
    </cfRule>
    <cfRule type="expression" dxfId="63" priority="78">
      <formula>OR($Y2="",$AR2="")</formula>
    </cfRule>
  </conditionalFormatting>
  <conditionalFormatting sqref="AQ2:AR2">
    <cfRule type="expression" dxfId="62" priority="83">
      <formula>$D2=""</formula>
    </cfRule>
    <cfRule type="expression" dxfId="61" priority="84">
      <formula>OR($Y2="",$AR2="")</formula>
    </cfRule>
  </conditionalFormatting>
  <conditionalFormatting sqref="AP2">
    <cfRule type="expression" dxfId="60" priority="81">
      <formula>$D2=""</formula>
    </cfRule>
    <cfRule type="expression" dxfId="59" priority="82">
      <formula>OR($Y2="",$AR2="")</formula>
    </cfRule>
  </conditionalFormatting>
  <conditionalFormatting sqref="AO2">
    <cfRule type="expression" dxfId="58" priority="79">
      <formula>$D2=""</formula>
    </cfRule>
    <cfRule type="expression" dxfId="57" priority="80">
      <formula>OR($Y2="",$AR2="")</formula>
    </cfRule>
  </conditionalFormatting>
  <conditionalFormatting sqref="L2">
    <cfRule type="expression" dxfId="56" priority="75">
      <formula>$D2=""</formula>
    </cfRule>
    <cfRule type="expression" dxfId="55" priority="76">
      <formula>OR($Y2="",$AR2="")</formula>
    </cfRule>
  </conditionalFormatting>
  <conditionalFormatting sqref="AS2">
    <cfRule type="expression" dxfId="54" priority="73">
      <formula>$D2=""</formula>
    </cfRule>
    <cfRule type="expression" dxfId="53" priority="74">
      <formula>OR($Y2="",$AR2="")</formula>
    </cfRule>
  </conditionalFormatting>
  <conditionalFormatting sqref="AX2">
    <cfRule type="expression" dxfId="52" priority="71">
      <formula>$D2=""</formula>
    </cfRule>
    <cfRule type="expression" dxfId="51" priority="72">
      <formula>OR($Z2="",$AR2="")</formula>
    </cfRule>
  </conditionalFormatting>
  <conditionalFormatting sqref="Y3 AY3:BG3">
    <cfRule type="expression" dxfId="50" priority="19">
      <formula>$D3=""</formula>
    </cfRule>
    <cfRule type="expression" dxfId="49" priority="20">
      <formula>OR($Y3="",$AR3="")</formula>
    </cfRule>
  </conditionalFormatting>
  <conditionalFormatting sqref="A3:F3 M3:P3 AT3:AW3 R3:X3 Z3:AH3 H3:K3 AJ3:AN3">
    <cfRule type="expression" dxfId="48" priority="11">
      <formula>$D3=""</formula>
    </cfRule>
    <cfRule type="expression" dxfId="47" priority="12">
      <formula>OR($Y3="",$AR3="")</formula>
    </cfRule>
  </conditionalFormatting>
  <conditionalFormatting sqref="AQ3:AR3">
    <cfRule type="expression" dxfId="46" priority="17">
      <formula>$D3=""</formula>
    </cfRule>
    <cfRule type="expression" dxfId="45" priority="18">
      <formula>OR($Y3="",$AR3="")</formula>
    </cfRule>
  </conditionalFormatting>
  <conditionalFormatting sqref="AP3">
    <cfRule type="expression" dxfId="44" priority="15">
      <formula>$D3=""</formula>
    </cfRule>
    <cfRule type="expression" dxfId="43" priority="16">
      <formula>OR($Y3="",$AR3="")</formula>
    </cfRule>
  </conditionalFormatting>
  <conditionalFormatting sqref="AO3">
    <cfRule type="expression" dxfId="42" priority="13">
      <formula>$D3=""</formula>
    </cfRule>
    <cfRule type="expression" dxfId="41" priority="14">
      <formula>OR($Y3="",$AR3="")</formula>
    </cfRule>
  </conditionalFormatting>
  <conditionalFormatting sqref="L3">
    <cfRule type="expression" dxfId="40" priority="9">
      <formula>$D3=""</formula>
    </cfRule>
    <cfRule type="expression" dxfId="39" priority="10">
      <formula>OR($Y3="",$AR3="")</formula>
    </cfRule>
  </conditionalFormatting>
  <conditionalFormatting sqref="AS3">
    <cfRule type="expression" dxfId="38" priority="7">
      <formula>$D3=""</formula>
    </cfRule>
    <cfRule type="expression" dxfId="37" priority="8">
      <formula>OR($Y3="",$AR3="")</formula>
    </cfRule>
  </conditionalFormatting>
  <conditionalFormatting sqref="AX3">
    <cfRule type="expression" dxfId="36" priority="5">
      <formula>$D3=""</formula>
    </cfRule>
    <cfRule type="expression" dxfId="35" priority="6">
      <formula>OR($Z3="",$AR3="")</formula>
    </cfRule>
  </conditionalFormatting>
  <conditionalFormatting sqref="Q3 G3">
    <cfRule type="expression" dxfId="34" priority="3">
      <formula>$D3=""</formula>
    </cfRule>
    <cfRule type="expression" dxfId="33" priority="4">
      <formula>OR($Y3="",$AR3="")</formula>
    </cfRule>
  </conditionalFormatting>
  <dataValidations count="8">
    <dataValidation type="list" allowBlank="1" showInputMessage="1" showErrorMessage="1" sqref="AB2:AB5 L2:L5">
      <formula1>LC</formula1>
    </dataValidation>
    <dataValidation type="list" allowBlank="1" showInputMessage="1" showErrorMessage="1" sqref="O2:O5">
      <formula1>PRICING_IN</formula1>
    </dataValidation>
    <dataValidation type="list" allowBlank="1" showInputMessage="1" showErrorMessage="1" sqref="J2:K5">
      <formula1>suppliers</formula1>
    </dataValidation>
    <dataValidation type="list" allowBlank="1" showInputMessage="1" showErrorMessage="1" sqref="AC2:AC5">
      <formula1>INVQTYOUT</formula1>
    </dataValidation>
    <dataValidation type="list" allowBlank="1" showInputMessage="1" showErrorMessage="1" sqref="AE2:AF5">
      <formula1>PRICEOUT</formula1>
    </dataValidation>
    <dataValidation type="list" allowBlank="1" showInputMessage="1" showErrorMessage="1" sqref="Z2:AA5">
      <formula1>RCVRS</formula1>
    </dataValidation>
    <dataValidation type="list" allowBlank="1" showInputMessage="1" showErrorMessage="1" sqref="P2:P5">
      <formula1>PMTIN</formula1>
    </dataValidation>
    <dataValidation type="list" allowBlank="1" showInputMessage="1" showErrorMessage="1" sqref="M2:M5">
      <formula1>INVOICING_QTY_NET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BI5"/>
  <sheetViews>
    <sheetView zoomScale="78" zoomScaleNormal="78" workbookViewId="0">
      <pane xSplit="9" ySplit="1" topLeftCell="BH2" activePane="bottomRight" state="frozen"/>
      <selection pane="topRight" activeCell="J1" sqref="J1"/>
      <selection pane="bottomLeft" activeCell="A4" sqref="A4"/>
      <selection pane="bottomRight" activeCell="A5" sqref="A5:XFD8"/>
    </sheetView>
  </sheetViews>
  <sheetFormatPr defaultColWidth="14.42578125" defaultRowHeight="12.75" x14ac:dyDescent="0.25"/>
  <cols>
    <col min="1" max="1" width="32.85546875" style="125" customWidth="1"/>
    <col min="2" max="2" width="13.42578125" style="2" bestFit="1" customWidth="1"/>
    <col min="3" max="3" width="11.7109375" style="2" customWidth="1"/>
    <col min="4" max="4" width="26.42578125" style="3" bestFit="1" customWidth="1"/>
    <col min="5" max="5" width="19" style="2" bestFit="1" customWidth="1"/>
    <col min="6" max="6" width="17.42578125" style="4" bestFit="1" customWidth="1"/>
    <col min="7" max="7" width="22.28515625" style="50" bestFit="1" customWidth="1"/>
    <col min="8" max="8" width="22.85546875" style="50" bestFit="1" customWidth="1"/>
    <col min="9" max="9" width="18.85546875" style="6" bestFit="1" customWidth="1"/>
    <col min="10" max="10" width="18" style="34" customWidth="1"/>
    <col min="11" max="11" width="15.42578125" style="34" customWidth="1"/>
    <col min="12" max="12" width="11" style="3" customWidth="1"/>
    <col min="13" max="14" width="31.140625" style="34" customWidth="1"/>
    <col min="15" max="15" width="33.42578125" style="35" bestFit="1" customWidth="1"/>
    <col min="16" max="16" width="19" style="36" customWidth="1"/>
    <col min="17" max="17" width="15.7109375" style="3" customWidth="1"/>
    <col min="18" max="18" width="12.140625" style="37" customWidth="1"/>
    <col min="19" max="19" width="19.7109375" style="37" customWidth="1"/>
    <col min="20" max="20" width="24.140625" style="38" customWidth="1"/>
    <col min="21" max="21" width="25.140625" style="2" customWidth="1"/>
    <col min="22" max="22" width="33.42578125" style="2" customWidth="1"/>
    <col min="23" max="25" width="28.28515625" style="81" customWidth="1"/>
    <col min="26" max="26" width="21.42578125" style="4" customWidth="1"/>
    <col min="27" max="27" width="26" style="3" customWidth="1"/>
    <col min="28" max="28" width="20" style="3" customWidth="1"/>
    <col min="29" max="29" width="15.42578125" style="34" customWidth="1"/>
    <col min="30" max="30" width="11" style="3" customWidth="1"/>
    <col min="31" max="32" width="25.7109375" style="3" customWidth="1"/>
    <col min="33" max="33" width="42.85546875" style="3" customWidth="1"/>
    <col min="34" max="34" width="18.42578125" style="3" bestFit="1" customWidth="1"/>
    <col min="35" max="36" width="12.140625" style="3" bestFit="1" customWidth="1"/>
    <col min="37" max="37" width="28.85546875" style="3" bestFit="1" customWidth="1"/>
    <col min="38" max="38" width="36.140625" style="37" bestFit="1" customWidth="1"/>
    <col min="39" max="39" width="32" style="37" bestFit="1" customWidth="1"/>
    <col min="40" max="40" width="30.85546875" style="3" bestFit="1" customWidth="1"/>
    <col min="41" max="41" width="32" style="83" bestFit="1" customWidth="1"/>
    <col min="42" max="43" width="32" style="83" customWidth="1"/>
    <col min="44" max="44" width="21.42578125" style="36" bestFit="1" customWidth="1"/>
    <col min="45" max="45" width="28.140625" style="3" bestFit="1" customWidth="1"/>
    <col min="46" max="46" width="28.140625" style="85" customWidth="1"/>
    <col min="47" max="47" width="25.28515625" style="7" bestFit="1" customWidth="1"/>
    <col min="48" max="48" width="25.42578125" style="3" bestFit="1" customWidth="1"/>
    <col min="49" max="49" width="18" style="3" bestFit="1" customWidth="1"/>
    <col min="50" max="50" width="11.5703125" style="3" bestFit="1" customWidth="1"/>
    <col min="51" max="51" width="20.140625" style="37" bestFit="1" customWidth="1"/>
    <col min="52" max="52" width="21.140625" style="2" bestFit="1" customWidth="1"/>
    <col min="53" max="53" width="20.140625" style="2" bestFit="1" customWidth="1"/>
    <col min="54" max="54" width="18.85546875" style="2" bestFit="1" customWidth="1"/>
    <col min="55" max="55" width="26.85546875" style="2" bestFit="1" customWidth="1"/>
    <col min="56" max="56" width="20.85546875" style="38" customWidth="1"/>
    <col min="57" max="60" width="20.85546875" style="2" customWidth="1"/>
    <col min="61" max="61" width="36.7109375" style="41" bestFit="1" customWidth="1"/>
    <col min="62" max="62" width="16.140625" style="2" bestFit="1" customWidth="1"/>
    <col min="63" max="16384" width="14.42578125" style="2"/>
  </cols>
  <sheetData>
    <row r="1" spans="1:61" s="3" customFormat="1" ht="38.25" x14ac:dyDescent="0.25">
      <c r="A1" s="123" t="s">
        <v>7</v>
      </c>
      <c r="B1" s="8" t="s">
        <v>14</v>
      </c>
      <c r="C1" s="8" t="s">
        <v>4</v>
      </c>
      <c r="D1" s="8" t="s">
        <v>15</v>
      </c>
      <c r="E1" s="8" t="s">
        <v>0</v>
      </c>
      <c r="F1" s="9" t="s">
        <v>16</v>
      </c>
      <c r="G1" s="51" t="s">
        <v>17</v>
      </c>
      <c r="H1" s="51" t="s">
        <v>18</v>
      </c>
      <c r="I1" s="11" t="s">
        <v>19</v>
      </c>
      <c r="J1" s="12" t="s">
        <v>8</v>
      </c>
      <c r="K1" s="12" t="s">
        <v>47</v>
      </c>
      <c r="L1" s="13" t="s">
        <v>20</v>
      </c>
      <c r="M1" s="13" t="s">
        <v>88</v>
      </c>
      <c r="N1" s="13" t="s">
        <v>92</v>
      </c>
      <c r="O1" s="14" t="s">
        <v>96</v>
      </c>
      <c r="P1" s="15" t="s">
        <v>89</v>
      </c>
      <c r="Q1" s="16" t="s">
        <v>2</v>
      </c>
      <c r="R1" s="17">
        <v>0</v>
      </c>
      <c r="S1" s="17" t="s">
        <v>124</v>
      </c>
      <c r="T1" s="17" t="s">
        <v>24</v>
      </c>
      <c r="U1" s="17" t="s">
        <v>25</v>
      </c>
      <c r="V1" s="18" t="s">
        <v>58</v>
      </c>
      <c r="W1" s="77" t="s">
        <v>59</v>
      </c>
      <c r="X1" s="77" t="s">
        <v>93</v>
      </c>
      <c r="Y1" s="77" t="s">
        <v>60</v>
      </c>
      <c r="Z1" s="15" t="s">
        <v>61</v>
      </c>
      <c r="AA1" s="12" t="s">
        <v>28</v>
      </c>
      <c r="AB1" s="19" t="s">
        <v>9</v>
      </c>
      <c r="AC1" s="19" t="s">
        <v>47</v>
      </c>
      <c r="AD1" s="19" t="s">
        <v>20</v>
      </c>
      <c r="AE1" s="20" t="s">
        <v>88</v>
      </c>
      <c r="AF1" s="20" t="s">
        <v>94</v>
      </c>
      <c r="AG1" s="21" t="s">
        <v>97</v>
      </c>
      <c r="AH1" s="22" t="s">
        <v>89</v>
      </c>
      <c r="AI1" s="23" t="s">
        <v>2</v>
      </c>
      <c r="AJ1" s="24">
        <v>0</v>
      </c>
      <c r="AK1" s="24">
        <v>2.25</v>
      </c>
      <c r="AL1" s="24" t="s">
        <v>54</v>
      </c>
      <c r="AM1" s="24" t="s">
        <v>31</v>
      </c>
      <c r="AN1" s="25" t="s">
        <v>62</v>
      </c>
      <c r="AO1" s="82" t="s">
        <v>63</v>
      </c>
      <c r="AP1" s="82" t="s">
        <v>64</v>
      </c>
      <c r="AQ1" s="82" t="s">
        <v>65</v>
      </c>
      <c r="AR1" s="22" t="s">
        <v>61</v>
      </c>
      <c r="AS1" s="19" t="s">
        <v>32</v>
      </c>
      <c r="AT1" s="88" t="s">
        <v>87</v>
      </c>
      <c r="AU1" s="28" t="s">
        <v>66</v>
      </c>
      <c r="AV1" s="29" t="s">
        <v>34</v>
      </c>
      <c r="AW1" s="29"/>
      <c r="AX1" s="29"/>
      <c r="AY1" s="53" t="s">
        <v>36</v>
      </c>
      <c r="AZ1" s="29" t="s">
        <v>37</v>
      </c>
      <c r="BA1" s="29" t="s">
        <v>36</v>
      </c>
      <c r="BB1" s="29" t="s">
        <v>37</v>
      </c>
      <c r="BC1" s="29" t="s">
        <v>39</v>
      </c>
      <c r="BD1" s="53" t="s">
        <v>55</v>
      </c>
      <c r="BE1" s="29" t="s">
        <v>69</v>
      </c>
      <c r="BF1" s="29" t="s">
        <v>85</v>
      </c>
      <c r="BG1" s="29" t="s">
        <v>86</v>
      </c>
      <c r="BH1" s="29" t="s">
        <v>56</v>
      </c>
      <c r="BI1" s="29" t="s">
        <v>38</v>
      </c>
    </row>
    <row r="2" spans="1:61" ht="12" customHeight="1" x14ac:dyDescent="0.25">
      <c r="A2" s="124" t="str">
        <f>RECAP!A2</f>
        <v>01 - JAN</v>
      </c>
      <c r="B2" s="106" t="str">
        <f>RECAP!C2</f>
        <v>2016CT001</v>
      </c>
      <c r="C2" s="106" t="str">
        <f>RECAP!D2</f>
        <v>XXXXX</v>
      </c>
      <c r="D2" s="106" t="str">
        <f>RECAP!E2</f>
        <v>XXXXX</v>
      </c>
      <c r="E2" s="106" t="str">
        <f>RECAP!F2</f>
        <v>XXXXX</v>
      </c>
      <c r="F2" s="30" t="str">
        <f>RECAP!AI2</f>
        <v>XXXXX</v>
      </c>
      <c r="G2" s="52">
        <f>Table2[BL_NET_QTY_BBLS]</f>
        <v>1</v>
      </c>
      <c r="H2" s="52">
        <f>Table2[OT_NET_QTY_BBLS]</f>
        <v>1</v>
      </c>
      <c r="I2" s="46">
        <f t="shared" ref="I2:I5" si="0">IF(H2&lt;&gt;"N/A",(H2-G2)/G2,"N/A")</f>
        <v>0</v>
      </c>
      <c r="J2" s="106" t="s">
        <v>125</v>
      </c>
      <c r="K2" s="106" t="str">
        <f>RECAP!L2</f>
        <v>XXXXX</v>
      </c>
      <c r="L2" s="120" t="s">
        <v>46</v>
      </c>
      <c r="M2" s="120"/>
      <c r="N2" s="110">
        <f t="shared" ref="N2:N5" si="1">IF(M2="EXXON 0.5",((IF(H2="",ROUND(G2,0),ROUND(IF(AND((IF(H2="","",(G2*(0.5%)+H2)))&gt;G2,H2&lt;G2),G2,IF((IF(H2="","",(G2*(0.5%)+H2)))&lt;G2,(IF(H2="","",(G2*(0.5%)+H2))),IF(H2&gt;G2,H2,G2))),0)))),IF(M2="NET BL",ROUND(G2,0),ROUND(H2,0)))</f>
        <v>1</v>
      </c>
      <c r="O2" s="111"/>
      <c r="P2" s="111"/>
      <c r="Q2" s="112" t="str">
        <f>IFERROR(IF(RIGHT(LEFT(O2,9),5)="BRENT",LOOKUP(RIGHT(LEFT(O2,24),8),'[2]YEARLY BRENT DTD'!$G$6:$R$6,'[2]YEARLY BRENT DTD'!$G$7:$R$7),IF(RIGHT(LEFT(O2,9),5)="URALS",LOOKUP(RIGHT(LEFT(O2,24),8),'[2]YEARLY  URAL MED DTD'!$G$5:$R$5,'[2]YEARLY  URAL MED DTD'!$G$6:$R$6),"")),"")</f>
        <v/>
      </c>
      <c r="R2" s="32">
        <v>0</v>
      </c>
      <c r="S2" s="32">
        <v>1</v>
      </c>
      <c r="T2" s="32">
        <v>0</v>
      </c>
      <c r="U2" s="32">
        <f t="shared" ref="U2:U5" si="2">IF(ISNUMBER(SEARCH("FRT",O2)),BI2,0)</f>
        <v>0</v>
      </c>
      <c r="V2" s="33" t="e">
        <f>+IF(ISNUMBER(SEARCH("NOC",#REF!)),(ROUND(SUM(#REF!),2)),IF(#REF!&lt;3,ROUND(SUM(#REF!),3),ROUND(SUM(#REF!)+#REF!,3)))</f>
        <v>#REF!</v>
      </c>
      <c r="W2" s="79" t="str">
        <f t="shared" ref="W2:W5" si="3">IFERROR(IF(U2&gt;1,ROUND(V2*N2,2)+U2,ROUND(V2*N2,2)),"N/A")</f>
        <v>N/A</v>
      </c>
      <c r="X2" s="79" t="str">
        <f>IF('PRICING PROVISIONAL'!W2="",0,'PRICING PROVISIONAL'!W2)</f>
        <v>N/A</v>
      </c>
      <c r="Y2" s="79" t="e">
        <f t="shared" ref="Y2:Y5" si="4">IF(X2=0,"N/A",W2-X2)</f>
        <v>#VALUE!</v>
      </c>
      <c r="Z2" s="107" t="e">
        <f t="shared" ref="Z2:Z5" si="5">IF(P2="30 days after B/L",F2+30,F2+29)</f>
        <v>#VALUE!</v>
      </c>
      <c r="AA2" s="109"/>
      <c r="AB2" s="96" t="s">
        <v>123</v>
      </c>
      <c r="AC2" s="96" t="s">
        <v>123</v>
      </c>
      <c r="AD2" s="96" t="s">
        <v>123</v>
      </c>
      <c r="AE2" s="96" t="s">
        <v>123</v>
      </c>
      <c r="AF2" s="96" t="s">
        <v>123</v>
      </c>
      <c r="AG2" s="96" t="s">
        <v>123</v>
      </c>
      <c r="AH2" s="96" t="s">
        <v>123</v>
      </c>
      <c r="AI2" s="100" t="str">
        <f>IFERROR(IF(RIGHT(LEFT(AG2,9),5)="BRENT",LOOKUP(RIGHT(LEFT(AG2,24),8),'[2]YEARLY BRENT DTD'!$G$6:$R$6,'[2]YEARLY BRENT DTD'!$G$7:$R$7),IF(RIGHT(LEFT(AG2,9),5)="URALS",LOOKUP(RIGHT(LEFT(AG2,24),8),'[2]YEARLY  URAL MED DTD'!$G$5:$R$5,'[2]YEARLY  URAL MED DTD'!$G$6:$R$6),"")),"")</f>
        <v/>
      </c>
      <c r="AJ2" s="99">
        <v>0</v>
      </c>
      <c r="AK2" s="99">
        <v>3.6</v>
      </c>
      <c r="AL2" s="99">
        <f t="shared" ref="AL2:AL5" si="6">IFERROR(IF(ISNUMBER(SEARCH("SERV",AG2)),(0.15),0)+(IF(ISNUMBER(SEARCH("OT",AG2)),0.05,0)),"N/A")</f>
        <v>0</v>
      </c>
      <c r="AM2" s="100">
        <f t="shared" ref="AM2:AM5" si="7">IFERROR(IF(AND((OR(AB2="TAMSA",AB2="HEMCL")),ISNUMBER(SEARCH("FRT",AG2))),ROUND(BI2/AF2,4),IF(AND((OR(AB2&lt;&gt;"TAMSA",AB2&lt;&gt;"HEMCL")),ISNUMBER(SEARCH("FRT",AG2))),ROUND(BI2,2),0)),"N/A")</f>
        <v>0</v>
      </c>
      <c r="AN2" s="119">
        <f t="shared" ref="AN2:AN5" si="8">IFERROR(IF(AM2&lt;3,ROUND(SUM(AI2:AM2),3),ROUND((SUM(AI2:AL2)),3)),"N/A")</f>
        <v>3.6</v>
      </c>
      <c r="AO2" s="101" t="str">
        <f t="shared" ref="AO2:AO5" si="9">IFERROR(IF(AM2&lt;3,ROUND(AN2*AF2,2),ROUND(ROUND(AN2*AF2,2)+AM2,2)),"N/A")</f>
        <v>N/A</v>
      </c>
      <c r="AP2" s="101">
        <f>'PRICING PROVISIONAL'!AM2</f>
        <v>1</v>
      </c>
      <c r="AQ2" s="101" t="str">
        <f t="shared" ref="AQ2:AQ5" si="10">IFERROR(IF(AP2=0,"N/A",AO2-AP2),"N/A")</f>
        <v>N/A</v>
      </c>
      <c r="AR2" s="103" t="e">
        <f t="shared" ref="AR2:AR5" si="11">IF(AH2="30 days after B/L",F2+30,F2+29)</f>
        <v>#VALUE!</v>
      </c>
      <c r="AS2" s="96"/>
      <c r="AT2" s="118" t="e">
        <f>IF(AK2&lt;&gt;S2,((S2-AK2)*RECAP!I2),0)</f>
        <v>#VALUE!</v>
      </c>
      <c r="AU2" s="86">
        <v>121516.870000005</v>
      </c>
      <c r="AV2" s="97">
        <f>RECAP!AK2</f>
        <v>1</v>
      </c>
      <c r="AW2" s="97" t="s">
        <v>46</v>
      </c>
      <c r="AX2" s="94" t="s">
        <v>46</v>
      </c>
      <c r="AY2" s="98" t="str">
        <f t="array" ref="AY2">IFERROR(IF(ISNUMBER(SEARCH("FRT",AG2)),SUM(IF((RECAP!G2=[4]Sheet1!$A$5:$A$25)*(RECAP!Y2=[4]Sheet1!$B$3:$I$3),[4]Sheet1!$B$5:$I$25,0)),"N/A"),"N/A")</f>
        <v>N/A</v>
      </c>
      <c r="AZ2" s="95" t="str">
        <f t="shared" ref="AZ2:AZ5" si="12">+IF(ISNUMBER(SEARCH("FRT",$AG2)),ROUND(IF(AV2&gt;AW2,((AW2*AX2*AY2)/100)+(((AV2-AW2)*AX2*AY2)/2/100),(AW2*AX2*AY2)/100),2),"N/A")</f>
        <v>N/A</v>
      </c>
      <c r="BA2" s="94" t="str">
        <f t="array" ref="BA2">+IF(ISNUMBER(SEARCH("FRT DIFF",$AG2)),SUM(IF((RECAP!G2=[4]Sheet1!$A$5:$A$25),[4]Sheet1!$B$5:$B$25,0)),"N/A")</f>
        <v>N/A</v>
      </c>
      <c r="BB2" s="94" t="str">
        <f t="shared" ref="BB2:BB5" si="13">+IF(ISNUMBER(SEARCH("FRT DIFF",$AG2)),IF(AV2&gt;AW2,((AW2*AX2*BA2)/100)+(((AV2-AW2)*AX2*BA2)/2/100),(AW2*AX2*BA2)/100),"N/A")</f>
        <v>N/A</v>
      </c>
      <c r="BC2" s="95" t="str">
        <f t="shared" ref="BC2:BC5" si="14">IF(BA2&lt;&gt;"N/A",ROUND(BB2-AZ2,2),"N/A")</f>
        <v>N/A</v>
      </c>
      <c r="BD2" s="98" t="str">
        <f>+IF(RECAP!Y2="ROTTERDAM (NETHERLANDS)","","N/A")</f>
        <v>N/A</v>
      </c>
      <c r="BE2" s="95" t="str">
        <f t="shared" ref="BE2:BE5" si="15">+IF(BD2&lt;&gt;"N/A",BD2*0.4,"N/A")</f>
        <v>N/A</v>
      </c>
      <c r="BF2" s="95" t="str">
        <f t="shared" ref="BF2:BF5" si="16">+IF(BD2&lt;&gt;"N/A",BD2*0.96*1.33639,"N/A")</f>
        <v>N/A</v>
      </c>
      <c r="BG2" s="95" t="str">
        <f t="shared" ref="BG2:BG5" si="17">+IF(BD2&lt;&gt;"N/A",AV2*0.96,"N/A")</f>
        <v>N/A</v>
      </c>
      <c r="BH2" s="95" t="str">
        <f t="shared" ref="BH2:BH5" si="18">IF(BD2&lt;&gt;"N/A",ROUND(IF(BG2&lt;BF2,BE2+BG2,BE2+BF2),2),"N/A")</f>
        <v>N/A</v>
      </c>
      <c r="BI2" s="95" t="str">
        <f t="shared" ref="BI2:BI5" si="19">IFERROR(IF(ISNUMBER(SEARCH("FRT",$AG2)),IF(BA2&lt;&gt;"N/A",SUM(BC2,BH2),SUM(BH2,AZ2)),"N/A"),"N/A")</f>
        <v>N/A</v>
      </c>
    </row>
    <row r="3" spans="1:61" ht="12" customHeight="1" x14ac:dyDescent="0.25">
      <c r="A3" s="124" t="str">
        <f>RECAP!A3</f>
        <v>01 - JAN</v>
      </c>
      <c r="B3" s="106" t="str">
        <f>RECAP!C3</f>
        <v>2016CT002</v>
      </c>
      <c r="C3" s="106" t="str">
        <f>RECAP!D3</f>
        <v>XXXXX</v>
      </c>
      <c r="D3" s="106" t="str">
        <f>RECAP!E3</f>
        <v>XXXXX</v>
      </c>
      <c r="E3" s="106" t="str">
        <f>RECAP!F3</f>
        <v>XXXXX</v>
      </c>
      <c r="F3" s="30" t="str">
        <f>RECAP!AI3</f>
        <v>XXXXX</v>
      </c>
      <c r="G3" s="52">
        <f>Table2[BL_NET_QTY_BBLS]</f>
        <v>1</v>
      </c>
      <c r="H3" s="52">
        <f>Table2[OT_NET_QTY_BBLS]</f>
        <v>1</v>
      </c>
      <c r="I3" s="46">
        <f t="shared" si="0"/>
        <v>0</v>
      </c>
      <c r="J3" s="106" t="str">
        <f>RECAP!K3</f>
        <v>XXXXX</v>
      </c>
      <c r="K3" s="106" t="str">
        <f>RECAP!L3</f>
        <v>XXXXX</v>
      </c>
      <c r="L3" s="120" t="s">
        <v>46</v>
      </c>
      <c r="M3" s="120"/>
      <c r="N3" s="110">
        <f t="shared" ref="N3" si="20">IF(M3="EXXON 0.5",((IF(H3="",ROUND(G3,0),ROUND(IF(AND((IF(H3="","",(G3*(0.5%)+H3)))&gt;G3,H3&lt;G3),G3,IF((IF(H3="","",(G3*(0.5%)+H3)))&lt;G3,(IF(H3="","",(G3*(0.5%)+H3))),IF(H3&gt;G3,H3,G3))),0)))),IF(M3="NET BL",ROUND(G3,0),ROUND(H3,0)))</f>
        <v>1</v>
      </c>
      <c r="O3" s="111"/>
      <c r="P3" s="111"/>
      <c r="Q3" s="112" t="str">
        <f>IFERROR(IF(RIGHT(LEFT(O3,9),5)="BRENT",LOOKUP(RIGHT(LEFT(O3,24),8),'[2]YEARLY BRENT DTD'!$G$6:$R$6,'[2]YEARLY BRENT DTD'!$G$7:$R$7),IF(RIGHT(LEFT(O3,9),5)="URALS",LOOKUP(RIGHT(LEFT(O3,24),8),'[2]YEARLY  URAL MED DTD'!$G$5:$R$5,'[2]YEARLY  URAL MED DTD'!$G$6:$R$6),"")),"")</f>
        <v/>
      </c>
      <c r="R3" s="32">
        <v>0</v>
      </c>
      <c r="S3" s="32">
        <v>1</v>
      </c>
      <c r="T3" s="32">
        <v>0</v>
      </c>
      <c r="U3" s="32">
        <f t="shared" ref="U3" si="21">IF(ISNUMBER(SEARCH("FRT",O3)),BI3,0)</f>
        <v>0</v>
      </c>
      <c r="V3" s="33" t="e">
        <f>+IF(ISNUMBER(SEARCH("NOC",#REF!)),(ROUND(SUM(#REF!),2)),IF(#REF!&lt;3,ROUND(SUM(#REF!),3),ROUND(SUM(#REF!)+#REF!,3)))</f>
        <v>#REF!</v>
      </c>
      <c r="W3" s="79" t="str">
        <f t="shared" ref="W3" si="22">IFERROR(IF(U3&gt;1,ROUND(V3*N3,2)+U3,ROUND(V3*N3,2)),"N/A")</f>
        <v>N/A</v>
      </c>
      <c r="X3" s="79" t="str">
        <f>IF('PRICING PROVISIONAL'!W3="",0,'PRICING PROVISIONAL'!W3)</f>
        <v>N/A</v>
      </c>
      <c r="Y3" s="79" t="e">
        <f t="shared" ref="Y3" si="23">IF(X3=0,"N/A",W3-X3)</f>
        <v>#VALUE!</v>
      </c>
      <c r="Z3" s="107" t="e">
        <f t="shared" ref="Z3" si="24">IF(P3="30 days after B/L",F3+30,F3+29)</f>
        <v>#VALUE!</v>
      </c>
      <c r="AA3" s="109"/>
      <c r="AB3" s="96" t="s">
        <v>123</v>
      </c>
      <c r="AC3" s="96" t="s">
        <v>123</v>
      </c>
      <c r="AD3" s="96" t="s">
        <v>123</v>
      </c>
      <c r="AE3" s="96" t="s">
        <v>123</v>
      </c>
      <c r="AF3" s="96" t="s">
        <v>123</v>
      </c>
      <c r="AG3" s="96" t="s">
        <v>123</v>
      </c>
      <c r="AH3" s="96" t="s">
        <v>123</v>
      </c>
      <c r="AI3" s="100" t="str">
        <f>IFERROR(IF(RIGHT(LEFT(AG3,9),5)="BRENT",LOOKUP(RIGHT(LEFT(AG3,24),8),'[2]YEARLY BRENT DTD'!$G$6:$R$6,'[2]YEARLY BRENT DTD'!$G$7:$R$7),IF(RIGHT(LEFT(AG3,9),5)="URALS",LOOKUP(RIGHT(LEFT(AG3,24),8),'[2]YEARLY  URAL MED DTD'!$G$5:$R$5,'[2]YEARLY  URAL MED DTD'!$G$6:$R$6),"")),"")</f>
        <v/>
      </c>
      <c r="AJ3" s="99">
        <v>0</v>
      </c>
      <c r="AK3" s="99">
        <v>1.55</v>
      </c>
      <c r="AL3" s="99">
        <f t="shared" ref="AL3" si="25">IFERROR(IF(ISNUMBER(SEARCH("SERV",AG3)),(0.15),0)+(IF(ISNUMBER(SEARCH("OT",AG3)),0.05,0)),"N/A")</f>
        <v>0</v>
      </c>
      <c r="AM3" s="100">
        <f t="shared" ref="AM3" si="26">IFERROR(IF(AND((OR(AB3="TAMSA",AB3="HEMCL")),ISNUMBER(SEARCH("FRT",AG3))),ROUND(BI3/AF3,4),IF(AND((OR(AB3&lt;&gt;"TAMSA",AB3&lt;&gt;"HEMCL")),ISNUMBER(SEARCH("FRT",AG3))),ROUND(BI3,2),0)),"N/A")</f>
        <v>0</v>
      </c>
      <c r="AN3" s="119">
        <f t="shared" ref="AN3" si="27">IFERROR(IF(AM3&lt;3,ROUND(SUM(AI3:AM3),3),ROUND((SUM(AI3:AL3)),3)),"N/A")</f>
        <v>1.55</v>
      </c>
      <c r="AO3" s="101" t="str">
        <f t="shared" ref="AO3" si="28">IFERROR(IF(AM3&lt;3,ROUND(AN3*AF3,2),ROUND(ROUND(AN3*AF3,2)+AM3,2)),"N/A")</f>
        <v>N/A</v>
      </c>
      <c r="AP3" s="101">
        <f>'PRICING PROVISIONAL'!AM3</f>
        <v>1</v>
      </c>
      <c r="AQ3" s="101" t="str">
        <f t="shared" ref="AQ3" si="29">IFERROR(IF(AP3=0,"N/A",AO3-AP3),"N/A")</f>
        <v>N/A</v>
      </c>
      <c r="AR3" s="103" t="e">
        <f t="shared" ref="AR3" si="30">IF(AH3="30 days after B/L",F3+30,F3+29)</f>
        <v>#VALUE!</v>
      </c>
      <c r="AS3" s="96"/>
      <c r="AT3" s="118" t="e">
        <f>IF(AK3&lt;&gt;S3,((S3-AK3)*RECAP!I3),0)</f>
        <v>#VALUE!</v>
      </c>
      <c r="AU3" s="86">
        <v>121516.870000005</v>
      </c>
      <c r="AV3" s="97">
        <f>RECAP!AK3</f>
        <v>1</v>
      </c>
      <c r="AW3" s="97"/>
      <c r="AX3" s="94"/>
      <c r="AY3" s="98" t="str">
        <f t="array" ref="AY3">IFERROR(IF(ISNUMBER(SEARCH("FRT",AG3)),SUM(IF((RECAP!G3=[4]Sheet1!$A$5:$A$25)*(RECAP!Y3=[4]Sheet1!$B$3:$I$3),[4]Sheet1!$B$5:$I$25,0)),"N/A"),"N/A")</f>
        <v>N/A</v>
      </c>
      <c r="AZ3" s="95" t="str">
        <f t="shared" ref="AZ3" si="31">+IF(ISNUMBER(SEARCH("FRT",$AG3)),ROUND(IF(AV3&gt;AW3,((AW3*AX3*AY3)/100)+(((AV3-AW3)*AX3*AY3)/2/100),(AW3*AX3*AY3)/100),2),"N/A")</f>
        <v>N/A</v>
      </c>
      <c r="BA3" s="94" t="str">
        <f t="array" ref="BA3">+IF(ISNUMBER(SEARCH("FRT DIFF",$AG3)),SUM(IF((RECAP!G3=[4]Sheet1!$A$5:$A$25),[4]Sheet1!$B$5:$B$25,0)),"N/A")</f>
        <v>N/A</v>
      </c>
      <c r="BB3" s="94" t="str">
        <f t="shared" ref="BB3" si="32">+IF(ISNUMBER(SEARCH("FRT DIFF",$AG3)),IF(AV3&gt;AW3,((AW3*AX3*BA3)/100)+(((AV3-AW3)*AX3*BA3)/2/100),(AW3*AX3*BA3)/100),"N/A")</f>
        <v>N/A</v>
      </c>
      <c r="BC3" s="95" t="str">
        <f t="shared" ref="BC3" si="33">IF(BA3&lt;&gt;"N/A",ROUND(BB3-AZ3,2),"N/A")</f>
        <v>N/A</v>
      </c>
      <c r="BD3" s="98" t="str">
        <f>+IF(RECAP!Y3="ROTTERDAM (NETHERLANDS)","","N/A")</f>
        <v>N/A</v>
      </c>
      <c r="BE3" s="95" t="str">
        <f t="shared" ref="BE3" si="34">+IF(BD3&lt;&gt;"N/A",BD3*0.4,"N/A")</f>
        <v>N/A</v>
      </c>
      <c r="BF3" s="95" t="str">
        <f t="shared" ref="BF3" si="35">+IF(BD3&lt;&gt;"N/A",BD3*0.96*1.33639,"N/A")</f>
        <v>N/A</v>
      </c>
      <c r="BG3" s="95" t="str">
        <f t="shared" ref="BG3" si="36">+IF(BD3&lt;&gt;"N/A",AV3*0.96,"N/A")</f>
        <v>N/A</v>
      </c>
      <c r="BH3" s="95" t="str">
        <f t="shared" ref="BH3" si="37">IF(BD3&lt;&gt;"N/A",ROUND(IF(BG3&lt;BF3,BE3+BG3,BE3+BF3),2),"N/A")</f>
        <v>N/A</v>
      </c>
      <c r="BI3" s="95" t="str">
        <f t="shared" si="19"/>
        <v>N/A</v>
      </c>
    </row>
    <row r="4" spans="1:61" ht="12" customHeight="1" x14ac:dyDescent="0.25">
      <c r="A4" s="124" t="str">
        <f>RECAP!A4</f>
        <v>01 - JAN</v>
      </c>
      <c r="B4" s="106" t="str">
        <f>RECAP!C4</f>
        <v>2016CT003</v>
      </c>
      <c r="C4" s="106" t="str">
        <f>RECAP!D4</f>
        <v>XXXXX</v>
      </c>
      <c r="D4" s="106" t="str">
        <f>RECAP!E4</f>
        <v>XXXXX</v>
      </c>
      <c r="E4" s="106" t="str">
        <f>RECAP!F4</f>
        <v>XXXXX</v>
      </c>
      <c r="F4" s="30" t="str">
        <f>RECAP!AI4</f>
        <v>XXXXX</v>
      </c>
      <c r="G4" s="52">
        <f>Table2[BL_NET_QTY_BBLS]</f>
        <v>1</v>
      </c>
      <c r="H4" s="52">
        <f>Table2[OT_NET_QTY_BBLS]</f>
        <v>1</v>
      </c>
      <c r="I4" s="46">
        <f t="shared" si="0"/>
        <v>0</v>
      </c>
      <c r="J4" s="106" t="str">
        <f>RECAP!K4</f>
        <v>XXXXX</v>
      </c>
      <c r="K4" s="106" t="str">
        <f>RECAP!L4</f>
        <v>XXXXX</v>
      </c>
      <c r="L4" s="120" t="s">
        <v>46</v>
      </c>
      <c r="M4" s="120"/>
      <c r="N4" s="110">
        <f t="shared" si="1"/>
        <v>1</v>
      </c>
      <c r="O4" s="111"/>
      <c r="P4" s="111"/>
      <c r="Q4" s="112" t="str">
        <f>IFERROR(IF(RIGHT(LEFT(O4,9),5)="BRENT",LOOKUP(RIGHT(LEFT(O4,24),8),'[2]YEARLY BRENT DTD'!$G$6:$R$6,'[2]YEARLY BRENT DTD'!$G$7:$R$7),IF(RIGHT(LEFT(O4,9),5)="URALS",LOOKUP(RIGHT(LEFT(O4,24),8),'[2]YEARLY  URAL MED DTD'!$G$5:$R$5,'[2]YEARLY  URAL MED DTD'!$G$6:$R$6),"")),"")</f>
        <v/>
      </c>
      <c r="R4" s="32">
        <v>0</v>
      </c>
      <c r="S4" s="32">
        <v>1</v>
      </c>
      <c r="T4" s="32">
        <v>0</v>
      </c>
      <c r="U4" s="32">
        <f t="shared" si="2"/>
        <v>0</v>
      </c>
      <c r="V4" s="33" t="e">
        <f>+IF(ISNUMBER(SEARCH("NOC",#REF!)),(ROUND(SUM(#REF!),2)),IF(#REF!&lt;3,ROUND(SUM(#REF!),3),ROUND(SUM(#REF!)+#REF!,3)))</f>
        <v>#REF!</v>
      </c>
      <c r="W4" s="79" t="str">
        <f t="shared" si="3"/>
        <v>N/A</v>
      </c>
      <c r="X4" s="79" t="str">
        <f>IF('PRICING PROVISIONAL'!W4="",0,'PRICING PROVISIONAL'!W4)</f>
        <v>N/A</v>
      </c>
      <c r="Y4" s="79" t="e">
        <f t="shared" si="4"/>
        <v>#VALUE!</v>
      </c>
      <c r="Z4" s="107" t="e">
        <f t="shared" si="5"/>
        <v>#VALUE!</v>
      </c>
      <c r="AA4" s="109"/>
      <c r="AB4" s="96" t="s">
        <v>123</v>
      </c>
      <c r="AC4" s="96" t="s">
        <v>123</v>
      </c>
      <c r="AD4" s="96" t="s">
        <v>123</v>
      </c>
      <c r="AE4" s="96" t="s">
        <v>123</v>
      </c>
      <c r="AF4" s="96" t="s">
        <v>123</v>
      </c>
      <c r="AG4" s="96" t="s">
        <v>123</v>
      </c>
      <c r="AH4" s="96" t="s">
        <v>123</v>
      </c>
      <c r="AI4" s="100" t="str">
        <f>IFERROR(IF(RIGHT(LEFT(AG4,9),5)="BRENT",LOOKUP(RIGHT(LEFT(AG4,24),8),'[2]YEARLY BRENT DTD'!$G$6:$R$6,'[2]YEARLY BRENT DTD'!$G$7:$R$7),IF(RIGHT(LEFT(AG4,9),5)="URALS",LOOKUP(RIGHT(LEFT(AG4,24),8),'[2]YEARLY  URAL MED DTD'!$G$5:$R$5,'[2]YEARLY  URAL MED DTD'!$G$6:$R$6),"")),"")</f>
        <v/>
      </c>
      <c r="AJ4" s="99">
        <v>0</v>
      </c>
      <c r="AK4" s="99">
        <v>-0.85</v>
      </c>
      <c r="AL4" s="99">
        <f t="shared" si="6"/>
        <v>0</v>
      </c>
      <c r="AM4" s="100">
        <f t="shared" si="7"/>
        <v>0</v>
      </c>
      <c r="AN4" s="119">
        <f t="shared" si="8"/>
        <v>-0.85</v>
      </c>
      <c r="AO4" s="101" t="str">
        <f t="shared" si="9"/>
        <v>N/A</v>
      </c>
      <c r="AP4" s="101">
        <f>'PRICING PROVISIONAL'!AM4</f>
        <v>1</v>
      </c>
      <c r="AQ4" s="101" t="str">
        <f t="shared" si="10"/>
        <v>N/A</v>
      </c>
      <c r="AR4" s="103" t="e">
        <f t="shared" si="11"/>
        <v>#VALUE!</v>
      </c>
      <c r="AS4" s="96"/>
      <c r="AT4" s="118" t="e">
        <f>IF(AK4&lt;&gt;S4,((S4-AK4)*RECAP!I4),0)</f>
        <v>#VALUE!</v>
      </c>
      <c r="AU4" s="86">
        <v>121516.870000005</v>
      </c>
      <c r="AV4" s="97">
        <f>RECAP!AK4</f>
        <v>1</v>
      </c>
      <c r="AW4" s="97">
        <v>80000</v>
      </c>
      <c r="AX4" s="94">
        <v>112.5</v>
      </c>
      <c r="AY4" s="98">
        <v>7.99</v>
      </c>
      <c r="AZ4" s="95" t="str">
        <f t="shared" si="12"/>
        <v>N/A</v>
      </c>
      <c r="BA4" s="94" t="str">
        <f t="array" ref="BA4">+IF(ISNUMBER(SEARCH("FRT DIFF",$AG4)),SUM(IF((RECAP!G4=[4]Sheet1!$A$5:$A$25),[4]Sheet1!$B$5:$B$25,0)),"N/A")</f>
        <v>N/A</v>
      </c>
      <c r="BB4" s="94" t="str">
        <f t="shared" si="13"/>
        <v>N/A</v>
      </c>
      <c r="BC4" s="95" t="str">
        <f t="shared" si="14"/>
        <v>N/A</v>
      </c>
      <c r="BD4" s="98" t="str">
        <f>+IF(RECAP!Y4="ROTTERDAM (NETHERLANDS)","","N/A")</f>
        <v>N/A</v>
      </c>
      <c r="BE4" s="95" t="str">
        <f t="shared" si="15"/>
        <v>N/A</v>
      </c>
      <c r="BF4" s="95" t="str">
        <f t="shared" si="16"/>
        <v>N/A</v>
      </c>
      <c r="BG4" s="95" t="str">
        <f t="shared" si="17"/>
        <v>N/A</v>
      </c>
      <c r="BH4" s="95" t="str">
        <f t="shared" si="18"/>
        <v>N/A</v>
      </c>
      <c r="BI4" s="95" t="str">
        <f t="shared" si="19"/>
        <v>N/A</v>
      </c>
    </row>
    <row r="5" spans="1:61" ht="12" customHeight="1" x14ac:dyDescent="0.25">
      <c r="A5" s="124">
        <f>RECAP!A5</f>
        <v>0</v>
      </c>
      <c r="B5" s="106" t="str">
        <f>RECAP!C5</f>
        <v/>
      </c>
      <c r="C5" s="106">
        <f>RECAP!D5</f>
        <v>0</v>
      </c>
      <c r="D5" s="106">
        <f>RECAP!E5</f>
        <v>0</v>
      </c>
      <c r="E5" s="106">
        <f>RECAP!F5</f>
        <v>0</v>
      </c>
      <c r="F5" s="30" t="str">
        <f>RECAP!AI5</f>
        <v>XXXXX</v>
      </c>
      <c r="G5" s="52">
        <f>Table2[BL_NET_QTY_BBLS]</f>
        <v>1</v>
      </c>
      <c r="H5" s="52">
        <f>Table2[OT_NET_QTY_BBLS]</f>
        <v>1</v>
      </c>
      <c r="I5" s="46">
        <f t="shared" si="0"/>
        <v>0</v>
      </c>
      <c r="J5" s="109">
        <f>+RECAP!L5</f>
        <v>0</v>
      </c>
      <c r="K5" s="109">
        <f>+RECAP!M5</f>
        <v>0</v>
      </c>
      <c r="L5" s="120" t="s">
        <v>46</v>
      </c>
      <c r="M5" s="120"/>
      <c r="N5" s="110">
        <f t="shared" si="1"/>
        <v>1</v>
      </c>
      <c r="O5" s="111"/>
      <c r="P5" s="111"/>
      <c r="Q5" s="112" t="str">
        <f>IFERROR(IF(RIGHT(LEFT(O5,9),5)="BRENT",LOOKUP(RIGHT(LEFT(O5,24),8),'[2]YEARLY BRENT DTD'!$G$6:$R$6,'[2]YEARLY BRENT DTD'!$G$7:$R$7),IF(RIGHT(LEFT(O5,9),5)="URALS",LOOKUP(RIGHT(LEFT(O5,24),8),'[2]YEARLY  URAL MED DTD'!$G$5:$R$5,'[2]YEARLY  URAL MED DTD'!$G$6:$R$6),"")),"")</f>
        <v/>
      </c>
      <c r="R5" s="32">
        <f t="array" ref="R5">SUM(IF((E5=[3]Sheet1!$A$5:$A$15)*(RIGHT(LEFT(O5,33),8)=[3]Sheet1!$B$4:$M$4),[3]Sheet1!$B$5:$M$15,0))+SUM(IF((E5=[3]Sheet1!$A$19:$A$20)*(RIGHT(LEFT(O5,33),8)=[3]Sheet1!$B$18:$M$18),[3]Sheet1!$B$19:$M$20,0))</f>
        <v>0</v>
      </c>
      <c r="S5" s="32">
        <v>1</v>
      </c>
      <c r="T5" s="32">
        <v>0</v>
      </c>
      <c r="U5" s="32">
        <f t="shared" si="2"/>
        <v>0</v>
      </c>
      <c r="V5" s="33" t="e">
        <f>+IF(ISNUMBER(SEARCH("NOC",#REF!)),(ROUND(SUM(#REF!),2)),IF(#REF!&lt;3,ROUND(SUM(#REF!),3),ROUND(SUM(#REF!)+#REF!,3)))</f>
        <v>#REF!</v>
      </c>
      <c r="W5" s="79" t="str">
        <f t="shared" si="3"/>
        <v>N/A</v>
      </c>
      <c r="X5" s="79" t="e">
        <f>IF('PRICING PROVISIONAL'!#REF!="",0,'PRICING PROVISIONAL'!#REF!)</f>
        <v>#REF!</v>
      </c>
      <c r="Y5" s="79" t="e">
        <f t="shared" si="4"/>
        <v>#REF!</v>
      </c>
      <c r="Z5" s="107" t="e">
        <f t="shared" si="5"/>
        <v>#VALUE!</v>
      </c>
      <c r="AA5" s="109"/>
      <c r="AB5" s="96">
        <f>+RECAP!W5</f>
        <v>0</v>
      </c>
      <c r="AC5" s="96">
        <f>+RECAP!X5</f>
        <v>0</v>
      </c>
      <c r="AD5" s="96" t="s">
        <v>46</v>
      </c>
      <c r="AE5" s="113"/>
      <c r="AF5" s="114">
        <f t="shared" ref="AF5" si="38">IF(AE5="EXXON 0.5",((IF(H5="",ROUND(G5,0),ROUND(IF(AND((IF(H5="","",(G5*(0.5%)+H5)))&gt;G5,H5&lt;G5),G5,IF((IF(H5="","",(G5*(0.5%)+H5)))&lt;G5,(IF(H5="","",(G5*(0.5%)+H5))),IF(H5&gt;G5,H5,G5))),0)))),IF(AE5="NET BL",ROUND(G5,0),ROUND(H5,0)))</f>
        <v>1</v>
      </c>
      <c r="AG5" s="115"/>
      <c r="AH5" s="103"/>
      <c r="AI5" s="100" t="str">
        <f>IFERROR(IF(RIGHT(LEFT(AG5,9),5)="BRENT",LOOKUP(RIGHT(LEFT(AG5,24),8),'[2]YEARLY BRENT DTD'!$G$6:$R$6,'[2]YEARLY BRENT DTD'!$G$7:$R$7),IF(RIGHT(LEFT(AG5,9),5)="URALS",LOOKUP(RIGHT(LEFT(AG5,24),8),'[2]YEARLY  URAL MED DTD'!$G$5:$R$5,'[2]YEARLY  URAL MED DTD'!$G$6:$R$6),"")),"")</f>
        <v/>
      </c>
      <c r="AJ5" s="99">
        <f t="array" ref="AJ5">SUM(IF((E5=[3]Sheet1!$A$5:$A$15)*(RIGHT(LEFT(AG5,33),8)=[3]Sheet1!$B$4:$M$4),[3]Sheet1!$B$5:$M$15,0))+SUM(IF((E5=[3]Sheet1!$A$19:$A$20)*(RIGHT(LEFT(AG5,33),8)=[3]Sheet1!$B$18:$M$18),[3]Sheet1!$B$19:$M$20,0))</f>
        <v>0</v>
      </c>
      <c r="AK5" s="99"/>
      <c r="AL5" s="99">
        <f t="shared" si="6"/>
        <v>0</v>
      </c>
      <c r="AM5" s="100">
        <f t="shared" si="7"/>
        <v>0</v>
      </c>
      <c r="AN5" s="119">
        <f t="shared" si="8"/>
        <v>0</v>
      </c>
      <c r="AO5" s="101">
        <f t="shared" si="9"/>
        <v>0</v>
      </c>
      <c r="AP5" s="101" t="e">
        <f>'PRICING PROVISIONAL'!#REF!</f>
        <v>#REF!</v>
      </c>
      <c r="AQ5" s="101" t="str">
        <f t="shared" si="10"/>
        <v>N/A</v>
      </c>
      <c r="AR5" s="103" t="e">
        <f t="shared" si="11"/>
        <v>#VALUE!</v>
      </c>
      <c r="AS5" s="96"/>
      <c r="AT5" s="118">
        <f>IF(AK5&lt;&gt;S5,((S5-AK5)*RECAP!I5),0)</f>
        <v>0</v>
      </c>
      <c r="AU5" s="86">
        <v>121516.870000005</v>
      </c>
      <c r="AV5" s="97">
        <f>RECAP!AK5</f>
        <v>1</v>
      </c>
      <c r="AW5" s="97"/>
      <c r="AX5" s="94"/>
      <c r="AY5" s="98" t="str">
        <f t="array" ref="AY5">IFERROR(IF(ISNUMBER(SEARCH("FRT",AG5)),SUM(IF((RECAP!G5=[4]Sheet1!$A$5:$A$25)*(RECAP!Y5=[4]Sheet1!$B$3:$I$3),[4]Sheet1!$B$5:$I$25,0)),"N/A"),"N/A")</f>
        <v>N/A</v>
      </c>
      <c r="AZ5" s="95" t="str">
        <f t="shared" si="12"/>
        <v>N/A</v>
      </c>
      <c r="BA5" s="94" t="str">
        <f t="array" ref="BA5">+IF(ISNUMBER(SEARCH("FRT DIFF",$AG5)),SUM(IF((RECAP!G5=[4]Sheet1!$A$5:$A$25),[4]Sheet1!$B$5:$B$25,0)),"N/A")</f>
        <v>N/A</v>
      </c>
      <c r="BB5" s="94" t="str">
        <f t="shared" si="13"/>
        <v>N/A</v>
      </c>
      <c r="BC5" s="95" t="str">
        <f t="shared" si="14"/>
        <v>N/A</v>
      </c>
      <c r="BD5" s="98" t="str">
        <f>+IF(RECAP!Y5="ROTTERDAM (NETHERLANDS)","","N/A")</f>
        <v>N/A</v>
      </c>
      <c r="BE5" s="95" t="str">
        <f t="shared" si="15"/>
        <v>N/A</v>
      </c>
      <c r="BF5" s="95" t="str">
        <f t="shared" si="16"/>
        <v>N/A</v>
      </c>
      <c r="BG5" s="95" t="str">
        <f t="shared" si="17"/>
        <v>N/A</v>
      </c>
      <c r="BH5" s="95" t="str">
        <f t="shared" si="18"/>
        <v>N/A</v>
      </c>
      <c r="BI5" s="95" t="str">
        <f t="shared" si="19"/>
        <v>N/A</v>
      </c>
    </row>
  </sheetData>
  <autoFilter ref="A1:BI2"/>
  <sortState ref="A5:BF35">
    <sortCondition ref="B5:B35" customList="January,February,March,April,May,June,July,August,September,October,November,December"/>
  </sortState>
  <conditionalFormatting sqref="M3:M4 O3:O4 BI3:BI5 AV4:BH5 L4 N4 P4:R4 T4:AA4 AI4:AT4 A4:G5 S3:S5 AB3:AH4 H2:K4">
    <cfRule type="expression" dxfId="32" priority="2135">
      <formula>$D2=""</formula>
    </cfRule>
    <cfRule type="expression" dxfId="31" priority="2136">
      <formula>OR($AA2="",$AS2="")</formula>
    </cfRule>
  </conditionalFormatting>
  <conditionalFormatting sqref="F2 F5">
    <cfRule type="expression" dxfId="30" priority="31">
      <formula>"IF(F2&lt;&gt;RECAP!RECAP!AI2"</formula>
    </cfRule>
  </conditionalFormatting>
  <conditionalFormatting sqref="A2:F2 AV2:BI2 H5:R5 T5:AT5 L2:AT2">
    <cfRule type="expression" dxfId="29" priority="32">
      <formula>$D2=""</formula>
    </cfRule>
    <cfRule type="expression" dxfId="28" priority="33">
      <formula>OR($AA2="",$AS2="")</formula>
    </cfRule>
  </conditionalFormatting>
  <conditionalFormatting sqref="G2">
    <cfRule type="expression" dxfId="27" priority="29">
      <formula>$D2=""</formula>
    </cfRule>
    <cfRule type="expression" dxfId="26" priority="30">
      <formula>OR($AA2="",$AS2="")</formula>
    </cfRule>
  </conditionalFormatting>
  <conditionalFormatting sqref="F4">
    <cfRule type="expression" dxfId="25" priority="21">
      <formula>"IF(F2&lt;&gt;RECAP!RECAP!AI2"</formula>
    </cfRule>
  </conditionalFormatting>
  <conditionalFormatting sqref="F3">
    <cfRule type="expression" dxfId="24" priority="11">
      <formula>"IF(F2&lt;&gt;RECAP!RECAP!AI2"</formula>
    </cfRule>
  </conditionalFormatting>
  <conditionalFormatting sqref="L3 AV3:BH3 A3:F3 AI3:AT3 N3 P3:R3 T3:AA3">
    <cfRule type="expression" dxfId="23" priority="12">
      <formula>$D3=""</formula>
    </cfRule>
    <cfRule type="expression" dxfId="22" priority="13">
      <formula>OR($AA3="",$AS3="")</formula>
    </cfRule>
  </conditionalFormatting>
  <conditionalFormatting sqref="G3">
    <cfRule type="expression" dxfId="21" priority="9">
      <formula>$D3=""</formula>
    </cfRule>
    <cfRule type="expression" dxfId="20" priority="10">
      <formula>OR($AA3="",$AS3="")</formula>
    </cfRule>
  </conditionalFormatting>
  <dataValidations count="9">
    <dataValidation type="list" allowBlank="1" showInputMessage="1" showErrorMessage="1" sqref="AD2:AH4 AB2:AC5">
      <formula1>RCVRS</formula1>
    </dataValidation>
    <dataValidation type="list" allowBlank="1" showInputMessage="1" showErrorMessage="1" sqref="AG5">
      <formula1>PRICEOUT</formula1>
    </dataValidation>
    <dataValidation type="list" allowBlank="1" showInputMessage="1" showErrorMessage="1" sqref="AH5">
      <formula1>PMTOUT</formula1>
    </dataValidation>
    <dataValidation type="list" allowBlank="1" showInputMessage="1" showErrorMessage="1" sqref="AE5">
      <formula1>INVQTYOUT</formula1>
    </dataValidation>
    <dataValidation type="list" allowBlank="1" showInputMessage="1" showErrorMessage="1" sqref="J5:K5">
      <formula1>suppliers</formula1>
    </dataValidation>
    <dataValidation type="list" allowBlank="1" showInputMessage="1" showErrorMessage="1" sqref="AD5 L2:L5">
      <formula1>LC</formula1>
    </dataValidation>
    <dataValidation type="list" allowBlank="1" showInputMessage="1" showErrorMessage="1" sqref="O2:O5">
      <formula1>PRICING_IN</formula1>
    </dataValidation>
    <dataValidation type="list" allowBlank="1" showInputMessage="1" showErrorMessage="1" sqref="M2:M5">
      <formula1>INVOICING_QTY_NET</formula1>
    </dataValidation>
    <dataValidation type="list" allowBlank="1" showInputMessage="1" showErrorMessage="1" sqref="P2:P5">
      <formula1>PMTIN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1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5"/>
  <sheetViews>
    <sheetView workbookViewId="0">
      <pane xSplit="9" ySplit="1" topLeftCell="X2" activePane="bottomRight" state="frozen"/>
      <selection pane="topRight" activeCell="J1" sqref="J1"/>
      <selection pane="bottomLeft" activeCell="A4" sqref="A4"/>
      <selection pane="bottomRight" activeCell="B44" sqref="B44"/>
    </sheetView>
  </sheetViews>
  <sheetFormatPr defaultColWidth="65.28515625" defaultRowHeight="12.75" x14ac:dyDescent="0.25"/>
  <cols>
    <col min="1" max="1" width="20.5703125" style="2" bestFit="1" customWidth="1"/>
    <col min="2" max="2" width="9.28515625" style="2" bestFit="1" customWidth="1"/>
    <col min="3" max="3" width="9" style="2" bestFit="1" customWidth="1"/>
    <col min="4" max="4" width="20.5703125" style="3" bestFit="1" customWidth="1"/>
    <col min="5" max="5" width="14" style="2" bestFit="1" customWidth="1"/>
    <col min="6" max="6" width="9.140625" style="4" bestFit="1" customWidth="1"/>
    <col min="7" max="7" width="12" style="50" bestFit="1" customWidth="1"/>
    <col min="8" max="8" width="12.140625" style="50" bestFit="1" customWidth="1"/>
    <col min="9" max="9" width="9.85546875" style="6" bestFit="1" customWidth="1"/>
    <col min="10" max="10" width="11.28515625" style="34" bestFit="1" customWidth="1"/>
    <col min="11" max="11" width="17.85546875" style="34" bestFit="1" customWidth="1"/>
    <col min="12" max="12" width="15" style="85" bestFit="1" customWidth="1"/>
    <col min="13" max="13" width="14.140625" style="85" bestFit="1" customWidth="1"/>
    <col min="14" max="14" width="11.85546875" style="85" bestFit="1" customWidth="1"/>
    <col min="15" max="16" width="11" style="85" bestFit="1" customWidth="1"/>
    <col min="17" max="18" width="11.85546875" style="85" bestFit="1" customWidth="1"/>
    <col min="19" max="20" width="12.7109375" style="85" bestFit="1" customWidth="1"/>
    <col min="21" max="21" width="18" style="80" bestFit="1" customWidth="1"/>
    <col min="22" max="22" width="10.85546875" style="3" bestFit="1" customWidth="1"/>
    <col min="23" max="23" width="17.85546875" style="3" bestFit="1" customWidth="1"/>
    <col min="24" max="24" width="15" style="34" bestFit="1" customWidth="1"/>
    <col min="25" max="25" width="8" style="3" bestFit="1" customWidth="1"/>
    <col min="26" max="26" width="11.85546875" style="3" bestFit="1" customWidth="1"/>
    <col min="27" max="27" width="12.7109375" style="92" bestFit="1" customWidth="1"/>
    <col min="28" max="28" width="10.28515625" style="85" bestFit="1" customWidth="1"/>
    <col min="29" max="29" width="11" style="85" bestFit="1" customWidth="1"/>
    <col min="30" max="30" width="13.42578125" style="3" bestFit="1" customWidth="1"/>
    <col min="31" max="31" width="12.7109375" style="3" bestFit="1" customWidth="1"/>
    <col min="32" max="32" width="20.140625" style="3" bestFit="1" customWidth="1"/>
    <col min="33" max="33" width="21" style="7" bestFit="1" customWidth="1"/>
    <col min="34" max="34" width="10.85546875" style="2" bestFit="1" customWidth="1"/>
    <col min="35" max="35" width="3.5703125" style="2" bestFit="1" customWidth="1"/>
    <col min="36" max="16384" width="65.28515625" style="2"/>
  </cols>
  <sheetData>
    <row r="1" spans="1:33" s="3" customFormat="1" x14ac:dyDescent="0.25">
      <c r="A1" s="8" t="s">
        <v>7</v>
      </c>
      <c r="B1" s="8" t="s">
        <v>14</v>
      </c>
      <c r="C1" s="8" t="s">
        <v>4</v>
      </c>
      <c r="D1" s="8" t="s">
        <v>15</v>
      </c>
      <c r="E1" s="8" t="s">
        <v>0</v>
      </c>
      <c r="F1" s="9" t="s">
        <v>16</v>
      </c>
      <c r="G1" s="51" t="s">
        <v>17</v>
      </c>
      <c r="H1" s="51" t="s">
        <v>18</v>
      </c>
      <c r="I1" s="11" t="s">
        <v>19</v>
      </c>
      <c r="J1" s="12" t="s">
        <v>8</v>
      </c>
      <c r="K1" s="12" t="s">
        <v>47</v>
      </c>
      <c r="L1" s="76" t="s">
        <v>72</v>
      </c>
      <c r="M1" s="76" t="s">
        <v>73</v>
      </c>
      <c r="N1" s="76" t="s">
        <v>71</v>
      </c>
      <c r="O1" s="76" t="s">
        <v>70</v>
      </c>
      <c r="P1" s="76" t="s">
        <v>74</v>
      </c>
      <c r="Q1" s="76" t="s">
        <v>75</v>
      </c>
      <c r="R1" s="76" t="s">
        <v>5</v>
      </c>
      <c r="S1" s="76" t="s">
        <v>76</v>
      </c>
      <c r="T1" s="76" t="s">
        <v>77</v>
      </c>
      <c r="U1" s="76" t="s">
        <v>78</v>
      </c>
      <c r="V1" s="19" t="s">
        <v>9</v>
      </c>
      <c r="W1" s="19" t="s">
        <v>47</v>
      </c>
      <c r="X1" s="19" t="s">
        <v>79</v>
      </c>
      <c r="Y1" s="19" t="s">
        <v>71</v>
      </c>
      <c r="Z1" s="19" t="s">
        <v>75</v>
      </c>
      <c r="AA1" s="90" t="s">
        <v>76</v>
      </c>
      <c r="AB1" s="88" t="s">
        <v>81</v>
      </c>
      <c r="AC1" s="88" t="s">
        <v>82</v>
      </c>
      <c r="AD1" s="19" t="s">
        <v>87</v>
      </c>
      <c r="AE1" s="19" t="s">
        <v>77</v>
      </c>
      <c r="AF1" s="19" t="s">
        <v>80</v>
      </c>
      <c r="AG1" s="28" t="s">
        <v>66</v>
      </c>
    </row>
    <row r="2" spans="1:33" x14ac:dyDescent="0.25">
      <c r="A2" s="44" t="str">
        <f>RECAP!A2</f>
        <v>01 - JAN</v>
      </c>
      <c r="B2" s="1" t="str">
        <f>RECAP!C2</f>
        <v>2016CT001</v>
      </c>
      <c r="C2" s="1" t="str">
        <f>RECAP!D2</f>
        <v>XXXXX</v>
      </c>
      <c r="D2" s="1" t="str">
        <f>RECAP!E2</f>
        <v>XXXXX</v>
      </c>
      <c r="E2" s="1" t="str">
        <f>RECAP!F2</f>
        <v>XXXXX</v>
      </c>
      <c r="F2" s="62" t="str">
        <f>RECAP!AI2</f>
        <v>XXXXX</v>
      </c>
      <c r="G2" s="52">
        <f>RECAP!AM2</f>
        <v>1</v>
      </c>
      <c r="H2" s="52">
        <f>RECAP!AO2</f>
        <v>1</v>
      </c>
      <c r="I2" s="46">
        <f>IF(H2&lt;&gt;"N/A",(H2-G2)/G2,"N/A")</f>
        <v>0</v>
      </c>
      <c r="J2" s="43" t="str">
        <f>RECAP!L2</f>
        <v>XXXXX</v>
      </c>
      <c r="K2" s="43" t="str">
        <f>RECAP!M2</f>
        <v>XXXXX</v>
      </c>
      <c r="L2" s="84" t="str">
        <f>IFERROR(IF('PRICING FINAL'!AO2&lt;1,IF('PRICING PROVISIONAL'!U2&gt;1,'PRICING PROVISIONAL'!W2-'PRICING PROVISIONAL'!U2,'PRICING PROVISIONAL'!W2),IF('PRICING FINAL'!U2&gt;1,'PRICING FINAL'!W2-'PRICING FINAL'!U2,'PRICING FINAL'!W2)),"N/A")</f>
        <v>N/A</v>
      </c>
      <c r="M2" s="84" t="str">
        <f>'PRICING FINAL'!BI2</f>
        <v>N/A</v>
      </c>
      <c r="N2" s="84">
        <f t="array" ref="N2">IF([6]!Table14[AGREED]="",IFERROR(SUMIFS([6]!Table14[AGREED],[6]!Table14[VSL REF],A2,[6]!Table14[CLAIM TYPE],"EWRI"),0),IFERROR(SUMIFS([6]!Table14[RECEIVED],[6]!Table14[VSL REF],A2,[6]!Table14[CLAIM TYPE],"EWRI"),0))</f>
        <v>0</v>
      </c>
      <c r="O2" s="93" t="str">
        <f>IFERROR(IF(OR(""&amp;VLOOKUP(RECAP!G2,[1]LISTS!$C:$Y,23,FALSE)="LIBYA",""&amp;VLOOKUP(RECAP!G2,[1]LISTS!$C:$Y,23,FALSE)="TURKEY",""&amp;VLOOKUP(RECAP!G2,[1]LISTS!$C:$Y,23,FALSE)="RUSSIA"),IFERROR(SUMIFS([5]ESTIM!$F:$F,[5]ESTIM!$E:$E,"="&amp;VLOOKUP(RECAP!G2,[1]LISTS!$C:$Y,23,FALSE),[5]ESTIM!$D:$D,RECAP!R2)*RECAP!S2,0),IFERROR(SUMIFS([5]ESTIM!$F:$F,[5]ESTIM!$E:$E,"="&amp;VLOOKUP(RECAP!G2,[1]LISTS!$C:$Y,23,FALSE),[5]ESTIM!$D:$D,RECAP!R2)*RECAP!S2,0)*1.2),"ERROR")</f>
        <v>ERROR</v>
      </c>
      <c r="P2" s="84" t="str">
        <f>IFERROR(IF(OR(""&amp;VLOOKUP(RECAP!Y2,[1]LISTS!$C:$Y,23,FALSE)="LIBYA",""&amp;VLOOKUP(RECAP!Y2,[1]LISTS!$C:$Y,23,FALSE)="TURKEY",""&amp;VLOOKUP(RECAP!Y2,[1]LISTS!$C:$Y,23,FALSE)="RUSSIA"),IFERROR(SUMIFS([5]ESTIM!$F:$F,[5]ESTIM!$E:$E,"="&amp;VLOOKUP(RECAP!Y2,[1]LISTS!$C:$Y,23,FALSE),[5]ESTIM!$D:$D,RECAP!AD2)*RECAP!AE2,0),IFERROR(SUMIFS([5]ESTIM!$F:$F,[5]ESTIM!$E:$E,"="&amp;VLOOKUP(RECAP!Y2,[1]LISTS!$C:$Y,23,FALSE),[5]ESTIM!$D:$D,RECAP!AD2)*RECAP!AE2,0)*1.2),"ERROR")</f>
        <v>ERROR</v>
      </c>
      <c r="Q2" s="84">
        <f t="array" ref="Q2">IF([6]!Table14[AGREED]="",IFERROR(SUMIFS([6]!Table14[RECEIVED],[6]!Table14[VSL REF],A2,[6]!Table14[CLAIM TYPE],"HEATING"),0),IFERROR(SUMIFS([6]!Table14[AGREED],[6]!Table14[VSL REF],A2,[6]!Table14[CLAIM TYPE],"HEATING"),0))</f>
        <v>0</v>
      </c>
      <c r="R2" s="78">
        <f>IF(RECAP!H2&lt;&gt;"N/A",(('PRICING FINAL'!AO2*110%)*RECAP!H2),0)</f>
        <v>0</v>
      </c>
      <c r="S2" s="78">
        <f t="array" ref="S2">IF([6]!Table1[AGREED]="",IFERROR(SUMIFS([6]!Table1[RECEIVED],[6]!Table1[VSL REF],A2),0),IFERROR(SUMIFS([6]!Table1[AGREED],[6]!Table1[VSL REF],A2),0))</f>
        <v>0</v>
      </c>
      <c r="T2" s="78">
        <f t="array" ref="T2">IF([6]!Table14[AGREED]="",IFERROR(SUMIFS([6]!Table14[RECEIVED],[6]!Table14[VSL REF],A2,[6]!Table14[CLAIM TYPE],"&lt;&gt;HEATING",[6]!Table14[CLAIM TYPE],"&lt;&gt;EWRI"),0),IFERROR(SUMIFS([6]!Table14[AGREED],[6]!Table14[VSL REF],A2,[6]!Table14[CLAIM TYPE],"&lt;&gt;HEATING",[6]!Table14[CLAIM TYPE],"&lt;&gt;EWRI"),0))</f>
        <v>0</v>
      </c>
      <c r="U2" s="78">
        <f>IFERROR(SUM(L2:T2),"N/A")</f>
        <v>0</v>
      </c>
      <c r="V2" s="42" t="str">
        <f>RECAP!W2</f>
        <v>XXXXX</v>
      </c>
      <c r="W2" s="42" t="str">
        <f>RECAP!X2</f>
        <v>XXXXX</v>
      </c>
      <c r="X2" s="118">
        <v>0</v>
      </c>
      <c r="Y2" s="118">
        <v>0</v>
      </c>
      <c r="Z2" s="118">
        <v>0</v>
      </c>
      <c r="AA2" s="118">
        <v>0</v>
      </c>
      <c r="AB2" s="118">
        <v>0</v>
      </c>
      <c r="AC2" s="118">
        <v>0</v>
      </c>
      <c r="AD2" s="89">
        <v>0</v>
      </c>
      <c r="AE2" s="118">
        <f t="array" ref="AE2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2" s="60">
        <f>SUM(X2:AE2)</f>
        <v>0</v>
      </c>
      <c r="AG2" s="61">
        <f t="shared" ref="AG2:AG5" si="0">AF2-U2</f>
        <v>0</v>
      </c>
    </row>
    <row r="3" spans="1:33" x14ac:dyDescent="0.25">
      <c r="A3" s="105" t="str">
        <f>RECAP!A3</f>
        <v>01 - JAN</v>
      </c>
      <c r="B3" s="106" t="str">
        <f>RECAP!C3</f>
        <v>2016CT002</v>
      </c>
      <c r="C3" s="106" t="str">
        <f>RECAP!D3</f>
        <v>XXXXX</v>
      </c>
      <c r="D3" s="106" t="str">
        <f>RECAP!E3</f>
        <v>XXXXX</v>
      </c>
      <c r="E3" s="106" t="str">
        <f>RECAP!F3</f>
        <v>XXXXX</v>
      </c>
      <c r="F3" s="108" t="str">
        <f>RECAP!AI3</f>
        <v>XXXXX</v>
      </c>
      <c r="G3" s="52">
        <f>RECAP!AM3</f>
        <v>1</v>
      </c>
      <c r="H3" s="52">
        <f>RECAP!AO3</f>
        <v>1</v>
      </c>
      <c r="I3" s="46">
        <f t="shared" ref="I3:I5" si="1">IF(H3&lt;&gt;"N/A",(H3-G3)/G3,"N/A")</f>
        <v>0</v>
      </c>
      <c r="J3" s="109" t="str">
        <f>RECAP!L3</f>
        <v>XXXXX</v>
      </c>
      <c r="K3" s="109" t="str">
        <f>RECAP!M3</f>
        <v>XXXXX</v>
      </c>
      <c r="L3" s="84" t="str">
        <f>IFERROR(IF('PRICING FINAL'!#REF!&lt;1,IF('PRICING PROVISIONAL'!U3&gt;1,'PRICING PROVISIONAL'!W3-'PRICING PROVISIONAL'!U3,'PRICING PROVISIONAL'!W3),IF('PRICING FINAL'!#REF!&gt;1,'PRICING FINAL'!#REF!-'PRICING FINAL'!#REF!,'PRICING FINAL'!#REF!)),"N/A")</f>
        <v>N/A</v>
      </c>
      <c r="M3" s="84" t="str">
        <f>'PRICING FINAL'!BI3</f>
        <v>N/A</v>
      </c>
      <c r="N3" s="84">
        <f t="array" ref="N3">IF([6]!Table14[AGREED]="",IFERROR(SUMIFS([6]!Table14[AGREED],[6]!Table14[VSL REF],A3,[6]!Table14[CLAIM TYPE],"EWRI"),0),IFERROR(SUMIFS([6]!Table14[RECEIVED],[6]!Table14[VSL REF],A3,[6]!Table14[CLAIM TYPE],"EWRI"),0))</f>
        <v>0</v>
      </c>
      <c r="O3" s="93" t="str">
        <f>IFERROR(IF(OR(""&amp;VLOOKUP(RECAP!G3,[1]LISTS!$C:$Y,23,FALSE)="LIBYA",""&amp;VLOOKUP(RECAP!G3,[1]LISTS!$C:$Y,23,FALSE)="TURKEY",""&amp;VLOOKUP(RECAP!G3,[1]LISTS!$C:$Y,23,FALSE)="RUSSIA"),IFERROR(SUMIFS([5]ESTIM!$F:$F,[5]ESTIM!$E:$E,"="&amp;VLOOKUP(RECAP!G3,[1]LISTS!$C:$Y,23,FALSE),[5]ESTIM!$D:$D,RECAP!R3)*RECAP!S3,0),IFERROR(SUMIFS([5]ESTIM!$F:$F,[5]ESTIM!$E:$E,"="&amp;VLOOKUP(RECAP!G3,[1]LISTS!$C:$Y,23,FALSE),[5]ESTIM!$D:$D,RECAP!R3)*RECAP!S3,0)*1.2),"ERROR")</f>
        <v>ERROR</v>
      </c>
      <c r="P3" s="84" t="str">
        <f>IFERROR(IF(OR(""&amp;VLOOKUP(RECAP!Y3,[1]LISTS!$C:$Y,23,FALSE)="LIBYA",""&amp;VLOOKUP(RECAP!Y3,[1]LISTS!$C:$Y,23,FALSE)="TURKEY",""&amp;VLOOKUP(RECAP!Y3,[1]LISTS!$C:$Y,23,FALSE)="RUSSIA"),IFERROR(SUMIFS([5]ESTIM!$F:$F,[5]ESTIM!$E:$E,"="&amp;VLOOKUP(RECAP!Y3,[1]LISTS!$C:$Y,23,FALSE),[5]ESTIM!$D:$D,RECAP!AD3)*RECAP!AE3,0),IFERROR(SUMIFS([5]ESTIM!$F:$F,[5]ESTIM!$E:$E,"="&amp;VLOOKUP(RECAP!Y3,[1]LISTS!$C:$Y,23,FALSE),[5]ESTIM!$D:$D,RECAP!AD3)*RECAP!AE3,0)*1.2),"ERROR")</f>
        <v>ERROR</v>
      </c>
      <c r="Q3" s="84">
        <f t="array" ref="Q3">IF([6]!Table14[AGREED]="",IFERROR(SUMIFS([6]!Table14[RECEIVED],[6]!Table14[VSL REF],A3,[6]!Table14[CLAIM TYPE],"HEATING"),0),IFERROR(SUMIFS([6]!Table14[AGREED],[6]!Table14[VSL REF],A3,[6]!Table14[CLAIM TYPE],"HEATING"),0))</f>
        <v>0</v>
      </c>
      <c r="R3" s="78">
        <f>IF(RECAP!H3&lt;&gt;"N/A",(('PRICING FINAL'!#REF!*110%)*RECAP!H3),0)</f>
        <v>0</v>
      </c>
      <c r="S3" s="78">
        <f t="array" ref="S3">IF([6]!Table1[AGREED]="",IFERROR(SUMIFS([6]!Table1[RECEIVED],[6]!Table1[VSL REF],A3),0),IFERROR(SUMIFS([6]!Table1[AGREED],[6]!Table1[VSL REF],A3),0))</f>
        <v>0</v>
      </c>
      <c r="T3" s="78">
        <f t="array" ref="T3">IF([6]!Table14[AGREED]="",IFERROR(SUMIFS([6]!Table14[RECEIVED],[6]!Table14[VSL REF],A3,[6]!Table14[CLAIM TYPE],"&lt;&gt;HEATING",[6]!Table14[CLAIM TYPE],"&lt;&gt;EWRI"),0),IFERROR(SUMIFS([6]!Table14[AGREED],[6]!Table14[VSL REF],A3,[6]!Table14[CLAIM TYPE],"&lt;&gt;HEATING",[6]!Table14[CLAIM TYPE],"&lt;&gt;EWRI"),0))</f>
        <v>0</v>
      </c>
      <c r="U3" s="78">
        <f t="shared" ref="U3:U5" si="2">IFERROR(SUM(L3:T3),"N/A")</f>
        <v>0</v>
      </c>
      <c r="V3" s="96" t="str">
        <f>RECAP!W3</f>
        <v>XXXXX</v>
      </c>
      <c r="W3" s="96" t="str">
        <f>RECAP!X3</f>
        <v>XXXXX</v>
      </c>
      <c r="X3" s="118">
        <v>0</v>
      </c>
      <c r="Y3" s="118">
        <v>0</v>
      </c>
      <c r="Z3" s="118">
        <v>0</v>
      </c>
      <c r="AA3" s="118">
        <v>0</v>
      </c>
      <c r="AB3" s="118">
        <v>0</v>
      </c>
      <c r="AC3" s="118">
        <v>0</v>
      </c>
      <c r="AD3" s="118">
        <v>0</v>
      </c>
      <c r="AE3" s="118">
        <f t="array" ref="AE3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3" s="60">
        <f>SUM(X3:AE3)</f>
        <v>0</v>
      </c>
      <c r="AG3" s="61">
        <f t="shared" si="0"/>
        <v>0</v>
      </c>
    </row>
    <row r="4" spans="1:33" x14ac:dyDescent="0.25">
      <c r="A4" s="105" t="str">
        <f>RECAP!A4</f>
        <v>01 - JAN</v>
      </c>
      <c r="B4" s="106" t="str">
        <f>RECAP!C4</f>
        <v>2016CT003</v>
      </c>
      <c r="C4" s="106" t="str">
        <f>RECAP!D4</f>
        <v>XXXXX</v>
      </c>
      <c r="D4" s="106" t="str">
        <f>RECAP!E4</f>
        <v>XXXXX</v>
      </c>
      <c r="E4" s="106" t="str">
        <f>RECAP!F4</f>
        <v>XXXXX</v>
      </c>
      <c r="F4" s="108" t="str">
        <f>RECAP!AI4</f>
        <v>XXXXX</v>
      </c>
      <c r="G4" s="52">
        <f>RECAP!AM4</f>
        <v>1</v>
      </c>
      <c r="H4" s="52">
        <f>RECAP!AO4</f>
        <v>1</v>
      </c>
      <c r="I4" s="46">
        <f t="shared" si="1"/>
        <v>0</v>
      </c>
      <c r="J4" s="109" t="str">
        <f>RECAP!L4</f>
        <v>XXXXX</v>
      </c>
      <c r="K4" s="109" t="str">
        <f>RECAP!M4</f>
        <v>XXXXX</v>
      </c>
      <c r="L4" s="84" t="str">
        <f>IFERROR(IF('PRICING FINAL'!AO4&lt;1,IF('PRICING PROVISIONAL'!U4&gt;1,'PRICING PROVISIONAL'!W4-'PRICING PROVISIONAL'!U4,'PRICING PROVISIONAL'!W4),IF('PRICING FINAL'!U4&gt;1,'PRICING FINAL'!W4-'PRICING FINAL'!U4,'PRICING FINAL'!W4)),"N/A")</f>
        <v>N/A</v>
      </c>
      <c r="M4" s="84" t="str">
        <f>'PRICING FINAL'!BI4</f>
        <v>N/A</v>
      </c>
      <c r="N4" s="84">
        <f t="array" ref="N4">IF([6]!Table14[AGREED]="",IFERROR(SUMIFS([6]!Table14[AGREED],[6]!Table14[VSL REF],A4,[6]!Table14[CLAIM TYPE],"EWRI"),0),IFERROR(SUMIFS([6]!Table14[RECEIVED],[6]!Table14[VSL REF],A4,[6]!Table14[CLAIM TYPE],"EWRI"),0))</f>
        <v>0</v>
      </c>
      <c r="O4" s="93" t="str">
        <f>IFERROR(IF(OR(""&amp;VLOOKUP(RECAP!G4,[1]LISTS!$C:$Y,23,FALSE)="LIBYA",""&amp;VLOOKUP(RECAP!G4,[1]LISTS!$C:$Y,23,FALSE)="TURKEY",""&amp;VLOOKUP(RECAP!G4,[1]LISTS!$C:$Y,23,FALSE)="RUSSIA"),IFERROR(SUMIFS([5]ESTIM!$F:$F,[5]ESTIM!$E:$E,"="&amp;VLOOKUP(RECAP!G4,[1]LISTS!$C:$Y,23,FALSE),[5]ESTIM!$D:$D,RECAP!R4)*RECAP!S4,0),IFERROR(SUMIFS([5]ESTIM!$F:$F,[5]ESTIM!$E:$E,"="&amp;VLOOKUP(RECAP!G4,[1]LISTS!$C:$Y,23,FALSE),[5]ESTIM!$D:$D,RECAP!R4)*RECAP!S4,0)*1.2),"ERROR")</f>
        <v>ERROR</v>
      </c>
      <c r="P4" s="84" t="str">
        <f>IFERROR(IF(OR(""&amp;VLOOKUP(RECAP!Y4,[1]LISTS!$C:$Y,23,FALSE)="LIBYA",""&amp;VLOOKUP(RECAP!Y4,[1]LISTS!$C:$Y,23,FALSE)="TURKEY",""&amp;VLOOKUP(RECAP!Y4,[1]LISTS!$C:$Y,23,FALSE)="RUSSIA"),IFERROR(SUMIFS([5]ESTIM!$F:$F,[5]ESTIM!$E:$E,"="&amp;VLOOKUP(RECAP!Y4,[1]LISTS!$C:$Y,23,FALSE),[5]ESTIM!$D:$D,RECAP!AD4)*RECAP!AE4,0),IFERROR(SUMIFS([5]ESTIM!$F:$F,[5]ESTIM!$E:$E,"="&amp;VLOOKUP(RECAP!Y4,[1]LISTS!$C:$Y,23,FALSE),[5]ESTIM!$D:$D,RECAP!AD4)*RECAP!AE4,0)*1.2),"ERROR")</f>
        <v>ERROR</v>
      </c>
      <c r="Q4" s="84">
        <f t="array" ref="Q4">IF([6]!Table14[AGREED]="",IFERROR(SUMIFS([6]!Table14[RECEIVED],[6]!Table14[VSL REF],A4,[6]!Table14[CLAIM TYPE],"HEATING"),0),IFERROR(SUMIFS([6]!Table14[AGREED],[6]!Table14[VSL REF],A4,[6]!Table14[CLAIM TYPE],"HEATING"),0))</f>
        <v>0</v>
      </c>
      <c r="R4" s="78">
        <f>IF(RECAP!H4&lt;&gt;"N/A",(('PRICING FINAL'!AO4*110%)*RECAP!H4),0)</f>
        <v>0</v>
      </c>
      <c r="S4" s="78">
        <f t="array" ref="S4">IF([6]!Table1[AGREED]="",IFERROR(SUMIFS([6]!Table1[RECEIVED],[6]!Table1[VSL REF],A4),0),IFERROR(SUMIFS([6]!Table1[AGREED],[6]!Table1[VSL REF],A4),0))</f>
        <v>0</v>
      </c>
      <c r="T4" s="78">
        <f t="array" ref="T4">IF([6]!Table14[AGREED]="",IFERROR(SUMIFS([6]!Table14[RECEIVED],[6]!Table14[VSL REF],A4,[6]!Table14[CLAIM TYPE],"&lt;&gt;HEATING",[6]!Table14[CLAIM TYPE],"&lt;&gt;EWRI"),0),IFERROR(SUMIFS([6]!Table14[AGREED],[6]!Table14[VSL REF],A4,[6]!Table14[CLAIM TYPE],"&lt;&gt;HEATING",[6]!Table14[CLAIM TYPE],"&lt;&gt;EWRI"),0))</f>
        <v>0</v>
      </c>
      <c r="U4" s="78">
        <f t="shared" si="2"/>
        <v>0</v>
      </c>
      <c r="V4" s="96" t="str">
        <f>RECAP!W4</f>
        <v>XXXXX</v>
      </c>
      <c r="W4" s="96" t="str">
        <f>RECAP!X4</f>
        <v>XXXXX</v>
      </c>
      <c r="X4" s="118">
        <v>0</v>
      </c>
      <c r="Y4" s="118">
        <v>0</v>
      </c>
      <c r="Z4" s="118">
        <v>0</v>
      </c>
      <c r="AA4" s="118">
        <v>0</v>
      </c>
      <c r="AB4" s="118">
        <v>0</v>
      </c>
      <c r="AC4" s="118">
        <v>0</v>
      </c>
      <c r="AD4" s="118">
        <v>0</v>
      </c>
      <c r="AE4" s="118">
        <f t="array" ref="AE4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4" s="60">
        <f t="shared" ref="AF4:AF5" si="3">SUM(X4:AE4)</f>
        <v>0</v>
      </c>
      <c r="AG4" s="61">
        <f t="shared" si="0"/>
        <v>0</v>
      </c>
    </row>
    <row r="5" spans="1:33" x14ac:dyDescent="0.25">
      <c r="A5" s="105">
        <f>RECAP!A5</f>
        <v>0</v>
      </c>
      <c r="B5" s="106" t="str">
        <f>RECAP!C5</f>
        <v/>
      </c>
      <c r="C5" s="106">
        <f>RECAP!D5</f>
        <v>0</v>
      </c>
      <c r="D5" s="106">
        <f>RECAP!E5</f>
        <v>0</v>
      </c>
      <c r="E5" s="106">
        <f>RECAP!F5</f>
        <v>0</v>
      </c>
      <c r="F5" s="108" t="str">
        <f>RECAP!AI5</f>
        <v>XXXXX</v>
      </c>
      <c r="G5" s="52">
        <f>RECAP!AM5</f>
        <v>1</v>
      </c>
      <c r="H5" s="52">
        <f>RECAP!AO5</f>
        <v>1</v>
      </c>
      <c r="I5" s="46">
        <f t="shared" si="1"/>
        <v>0</v>
      </c>
      <c r="J5" s="109">
        <f>RECAP!L5</f>
        <v>0</v>
      </c>
      <c r="K5" s="109">
        <f>RECAP!M5</f>
        <v>0</v>
      </c>
      <c r="L5" s="84" t="str">
        <f>IFERROR(IF('PRICING FINAL'!AO5&lt;1,IF('PRICING PROVISIONAL'!#REF!&gt;1,'PRICING PROVISIONAL'!#REF!-'PRICING PROVISIONAL'!#REF!,'PRICING PROVISIONAL'!#REF!),IF('PRICING FINAL'!U5&gt;1,'PRICING FINAL'!W5-'PRICING FINAL'!U5,'PRICING FINAL'!W5)),"N/A")</f>
        <v>N/A</v>
      </c>
      <c r="M5" s="84" t="str">
        <f>'PRICING FINAL'!BI5</f>
        <v>N/A</v>
      </c>
      <c r="N5" s="84">
        <f t="array" ref="N5">IF([6]!Table14[AGREED]="",IFERROR(SUMIFS([6]!Table14[AGREED],[6]!Table14[VSL REF],A5,[6]!Table14[CLAIM TYPE],"EWRI"),0),IFERROR(SUMIFS([6]!Table14[RECEIVED],[6]!Table14[VSL REF],A5,[6]!Table14[CLAIM TYPE],"EWRI"),0))</f>
        <v>0</v>
      </c>
      <c r="O5" s="93" t="str">
        <f>IFERROR(IF(OR(""&amp;VLOOKUP(RECAP!G5,[1]LISTS!$C:$Y,23,FALSE)="LIBYA",""&amp;VLOOKUP(RECAP!G5,[1]LISTS!$C:$Y,23,FALSE)="TURKEY",""&amp;VLOOKUP(RECAP!G5,[1]LISTS!$C:$Y,23,FALSE)="RUSSIA"),IFERROR(SUMIFS([5]ESTIM!$F:$F,[5]ESTIM!$E:$E,"="&amp;VLOOKUP(RECAP!G5,[1]LISTS!$C:$Y,23,FALSE),[5]ESTIM!$D:$D,RECAP!R5)*RECAP!S5,0),IFERROR(SUMIFS([5]ESTIM!$F:$F,[5]ESTIM!$E:$E,"="&amp;VLOOKUP(RECAP!G5,[1]LISTS!$C:$Y,23,FALSE),[5]ESTIM!$D:$D,RECAP!R5)*RECAP!S5,0)*1.2),"ERROR")</f>
        <v>ERROR</v>
      </c>
      <c r="P5" s="84" t="str">
        <f>IFERROR(IF(OR(""&amp;VLOOKUP(RECAP!Y5,[1]LISTS!$C:$Y,23,FALSE)="LIBYA",""&amp;VLOOKUP(RECAP!Y5,[1]LISTS!$C:$Y,23,FALSE)="TURKEY",""&amp;VLOOKUP(RECAP!Y5,[1]LISTS!$C:$Y,23,FALSE)="RUSSIA"),IFERROR(SUMIFS([5]ESTIM!$F:$F,[5]ESTIM!$E:$E,"="&amp;VLOOKUP(RECAP!Y5,[1]LISTS!$C:$Y,23,FALSE),[5]ESTIM!$D:$D,RECAP!AD5)*RECAP!AE5,0),IFERROR(SUMIFS([5]ESTIM!$F:$F,[5]ESTIM!$E:$E,"="&amp;VLOOKUP(RECAP!Y5,[1]LISTS!$C:$Y,23,FALSE),[5]ESTIM!$D:$D,RECAP!AD5)*RECAP!AE5,0)*1.2),"ERROR")</f>
        <v>ERROR</v>
      </c>
      <c r="Q5" s="84">
        <f t="array" ref="Q5">IF([6]!Table14[AGREED]="",IFERROR(SUMIFS([6]!Table14[RECEIVED],[6]!Table14[VSL REF],A5,[6]!Table14[CLAIM TYPE],"HEATING"),0),IFERROR(SUMIFS([6]!Table14[AGREED],[6]!Table14[VSL REF],A5,[6]!Table14[CLAIM TYPE],"HEATING"),0))</f>
        <v>0</v>
      </c>
      <c r="R5" s="78">
        <f>IF(RECAP!H5&lt;&gt;"N/A",(('PRICING FINAL'!AO5*110%)*RECAP!H5),0)</f>
        <v>0</v>
      </c>
      <c r="S5" s="78">
        <f t="array" ref="S5">IF([6]!Table1[AGREED]="",IFERROR(SUMIFS([6]!Table1[RECEIVED],[6]!Table1[VSL REF],A5),0),IFERROR(SUMIFS([6]!Table1[AGREED],[6]!Table1[VSL REF],A5),0))</f>
        <v>0</v>
      </c>
      <c r="T5" s="78">
        <f t="array" ref="T5">IF([6]!Table14[AGREED]="",IFERROR(SUMIFS([6]!Table14[RECEIVED],[6]!Table14[VSL REF],A5,[6]!Table14[CLAIM TYPE],"&lt;&gt;HEATING",[6]!Table14[CLAIM TYPE],"&lt;&gt;EWRI"),0),IFERROR(SUMIFS([6]!Table14[AGREED],[6]!Table14[VSL REF],A5,[6]!Table14[CLAIM TYPE],"&lt;&gt;HEATING",[6]!Table14[CLAIM TYPE],"&lt;&gt;EWRI"),0))</f>
        <v>0</v>
      </c>
      <c r="U5" s="78">
        <f t="shared" si="2"/>
        <v>0</v>
      </c>
      <c r="V5" s="96">
        <f>RECAP!W5</f>
        <v>0</v>
      </c>
      <c r="W5" s="96">
        <f>RECAP!X5</f>
        <v>0</v>
      </c>
      <c r="X5" s="59" t="str">
        <f>IFERROR(IF('PRICING FINAL'!AP5&lt;&gt;'PRICING FINAL'!AO5,'PRICING FINAL'!AP5,'PRICING FINAL'!AO5),"ERROR")</f>
        <v>ERROR</v>
      </c>
      <c r="Y5" s="118">
        <f t="array" ref="Y5">IF([6]!Table14[AGREED(S)]="",IFERROR(SUMIFS([6]!Table14[SENT(S)],[6]!Table14[VSL REF],#REF!,[6]!Table14[CLAIM TYPE22],"EWRI"),0),IFERROR(SUMIFS([6]!Table14[AGREED(S)],[6]!Table14[VSL REF],#REF!,[6]!Table14[CLAIM TYPE22],"EWRI"),0))+IF([6]!Table14[AGREED(P)]="",IFERROR(SUMIFS([6]!Table14[SENT(P)],[6]!Table14[VSL REF],#REF!,[6]!Table14[CLAIM TYPE2],"EWRI"),0),IFERROR(SUMIFS('[6]CLAIM LOG'!$AA$9:$AA$27,[6]!Table14[VSL REF],#REF!,[6]!Table14[CLAIM TYPE2],"EWRI"),0))</f>
        <v>0</v>
      </c>
      <c r="Z5" s="118">
        <f t="array" ref="Z5">IF([6]!Table14[AGREED(S)]="",IFERROR(SUMIFS([6]!Table14[SENT(S)],[6]!Table14[VSL REF],#REF!,[6]!Table14[CLAIM TYPE22],"HEATING"),0),IFERROR(SUMIFS([6]!Table14[AGREED(S)],[6]!Table14[VSL REF],#REF!,[6]!Table14[CLAIM TYPE22],"HEATING"),0))+IF([6]!Table14[AGREED(P)]="",IFERROR(SUMIFS([6]!Table14[SENT(P)],[6]!Table14[VSL REF],#REF!,[6]!Table14[CLAIM TYPE2],"HEATING"),0),IFERROR(SUMIFS('[6]CLAIM LOG'!$AA$9:$AA$27,[6]!Table14[VSL REF],#REF!,[6]!Table14[CLAIM TYPE2],"HEATING"),0))</f>
        <v>0</v>
      </c>
      <c r="AA5" s="91">
        <f t="array" ref="AA5">IF([6]!Table1[AGREED(S)]="",IFERROR(SUMIFS([6]!Table1[SENT(S)],[6]!Table1[VSL REF],#REF!),0),IFERROR(SUMIFS([6]!Table1[AGREED(S)],[6]!Table1[VSL REF],#REF!),0))+IF([6]!Table1[AGREED(P)]="",IFERROR(SUMIFS([6]!Table1[SENT(P)],[6]!Table1[VSL REF],#REF!),0),IFERROR(SUMIFS([6]!Table1[AGREED(P)],[6]!Table1[VSL REF],#REF!),0))</f>
        <v>0</v>
      </c>
      <c r="AB5" s="118" t="str">
        <f t="array" ref="AB5">IFERROR(IF(SUMIFS([5]ESTIM!$B$2:$B$9,[5]ESTIM!$A$2:$A$9,"="&amp;RECAP!U5)&lt;&gt;"USD",IF(RECAP!V5="CC",SUMIFS([5]ESTIM!$B$2:$B$9,[5]ESTIM!$A$2:$A$9,"="&amp;RECAP!U5),0)*1.2,IF(RECAP!V5="CC",SUMIFS([5]ESTIM!$B$2:$B$9,[5]ESTIM!$A$2:$A$9,"="&amp;RECAP!U5),0)),"ERROR")</f>
        <v>ERROR</v>
      </c>
      <c r="AC5" s="118" t="str">
        <f t="array" ref="AC5">IFERROR(IF(SUMIFS([5]ESTIM!$B$2:$B$9,[5]ESTIM!$A$2:$A$9,"="&amp;RECAP!AG5)&lt;&gt;"USD",IF(RECAP!AH5="CC",SUMIFS([5]ESTIM!$B$2:$B$9,[5]ESTIM!$A$2:$A$9,"="&amp;RECAP!AG5),0)*1.2,IF(RECAP!AH5="CC",SUMIFS([5]ESTIM!$B$2:$B$9,[5]ESTIM!$A$2:$A$9,"="&amp;RECAP!AG5),0)),"ERROR")</f>
        <v>ERROR</v>
      </c>
      <c r="AD5" s="118">
        <f>'PRICING FINAL'!AT5</f>
        <v>0</v>
      </c>
      <c r="AE5" s="118">
        <f t="array" ref="AE5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5" s="60">
        <f t="shared" si="3"/>
        <v>0</v>
      </c>
      <c r="AG5" s="61">
        <f t="shared" si="0"/>
        <v>0</v>
      </c>
    </row>
  </sheetData>
  <conditionalFormatting sqref="AC5:AD5 U5:W5 R2:R5 AF2:AG5 A2:M5 U2:AD4">
    <cfRule type="expression" dxfId="19" priority="195">
      <formula>$D2=""</formula>
    </cfRule>
    <cfRule type="expression" dxfId="18" priority="196">
      <formula>OR(#REF!="",#REF!="")</formula>
    </cfRule>
  </conditionalFormatting>
  <conditionalFormatting sqref="O2:P5">
    <cfRule type="expression" dxfId="17" priority="193">
      <formula>$D2=""</formula>
    </cfRule>
    <cfRule type="expression" dxfId="16" priority="194">
      <formula>OR(#REF!="",#REF!="")</formula>
    </cfRule>
  </conditionalFormatting>
  <conditionalFormatting sqref="AB5">
    <cfRule type="expression" dxfId="15" priority="97">
      <formula>$D5=""</formula>
    </cfRule>
    <cfRule type="expression" dxfId="14" priority="98">
      <formula>OR(#REF!="",#REF!="")</formula>
    </cfRule>
  </conditionalFormatting>
  <conditionalFormatting sqref="S2:S5">
    <cfRule type="expression" dxfId="13" priority="19">
      <formula>$D2=""</formula>
    </cfRule>
    <cfRule type="expression" dxfId="12" priority="20">
      <formula>OR(#REF!="",#REF!="")</formula>
    </cfRule>
  </conditionalFormatting>
  <conditionalFormatting sqref="N2:N5">
    <cfRule type="expression" dxfId="11" priority="17">
      <formula>$D2=""</formula>
    </cfRule>
    <cfRule type="expression" dxfId="10" priority="18">
      <formula>OR(#REF!="",#REF!="")</formula>
    </cfRule>
  </conditionalFormatting>
  <conditionalFormatting sqref="Q2:Q5">
    <cfRule type="expression" dxfId="9" priority="15">
      <formula>$D2=""</formula>
    </cfRule>
    <cfRule type="expression" dxfId="8" priority="16">
      <formula>OR(#REF!="",#REF!="")</formula>
    </cfRule>
  </conditionalFormatting>
  <conditionalFormatting sqref="Y5:AA5 T2:T5 AE2:AE5">
    <cfRule type="expression" dxfId="7" priority="11">
      <formula>$D2=""</formula>
    </cfRule>
    <cfRule type="expression" dxfId="6" priority="12">
      <formula>OR(#REF!="",#REF!="")</formula>
    </cfRule>
  </conditionalFormatting>
  <dataValidations count="2">
    <dataValidation type="list" allowBlank="1" showInputMessage="1" showErrorMessage="1" sqref="J2:K5">
      <formula1>suppliers</formula1>
    </dataValidation>
    <dataValidation type="list" allowBlank="1" showInputMessage="1" showErrorMessage="1" sqref="V2:W5">
      <formula1>RCVRS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RECAP</vt:lpstr>
      <vt:lpstr>PRICING PROVISIONAL</vt:lpstr>
      <vt:lpstr>PRICING FINAL</vt:lpstr>
      <vt:lpstr>PANDL</vt:lpstr>
      <vt:lpstr>BL_DATE</vt:lpstr>
      <vt:lpstr>CARGOES_2016</vt:lpstr>
      <vt:lpstr>'PRICING FINAL'!Print_Area</vt:lpstr>
      <vt:lpstr>RECAP!Print_Area</vt:lpstr>
      <vt:lpstr>'PRICING FINAL'!Print_Titles</vt:lpstr>
      <vt:lpstr>RECAP!Print_Titles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Ciavaldini</dc:creator>
  <cp:lastModifiedBy>Marie Ciavaldini</cp:lastModifiedBy>
  <cp:lastPrinted>2015-07-01T07:44:20Z</cp:lastPrinted>
  <dcterms:created xsi:type="dcterms:W3CDTF">2013-07-18T09:40:11Z</dcterms:created>
  <dcterms:modified xsi:type="dcterms:W3CDTF">2016-01-14T13:26:21Z</dcterms:modified>
</cp:coreProperties>
</file>