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480" yWindow="480" windowWidth="14880" windowHeight="1170" tabRatio="601" activeTab="4"/>
  </bookViews>
  <sheets>
    <sheet name="RECAP" sheetId="2" r:id="rId1"/>
    <sheet name="PRICING PROVISIONAL" sheetId="4" r:id="rId2"/>
    <sheet name="PRICING FINAL" sheetId="3" r:id="rId3"/>
    <sheet name="PANDL" sheetId="5" r:id="rId4"/>
    <sheet name="DEM CALC" sheetId="6" r:id="rId5"/>
  </sheets>
  <functionGroups builtInGroupCount="17"/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2" hidden="1">'PRICING FINAL'!$A$1:$BI$4</definedName>
    <definedName name="_xlnm._FilterDatabase" localSheetId="1" hidden="1">'PRICING PROVISIONAL'!$A$1:$BE$4</definedName>
    <definedName name="AGENTS">[1]!AGENTS</definedName>
    <definedName name="AGT_CATEGORY">[1]!AGT_TYPE</definedName>
    <definedName name="BL_DATE">Table2[BL DATE]</definedName>
    <definedName name="CARGOES_2016">Table2[#All]</definedName>
    <definedName name="CIE">[1]!CIE</definedName>
    <definedName name="DATE">[1]!TERMDATE</definedName>
    <definedName name="DP">[1]!PORTS</definedName>
    <definedName name="DP_INSP">[1]!INSPECTORS</definedName>
    <definedName name="DP_SHARE">[1]!INSP_COST</definedName>
    <definedName name="EXXON_0.5">[1]!INV_QTY</definedName>
    <definedName name="GRADE2">[1]!GRADE</definedName>
    <definedName name="GRADE3">[1]!GRADE</definedName>
    <definedName name="INS">[1]!INS_RATE</definedName>
    <definedName name="INSP_SHARING">[1]!INSP_COST</definedName>
    <definedName name="INVOICING_QTY_NET">[1]!INV_QTY</definedName>
    <definedName name="INVQTYOUT">[1]!INV_QTY</definedName>
    <definedName name="LAYTIME">[1]!TIME_ALLOWED</definedName>
    <definedName name="LC">[1]!LC</definedName>
    <definedName name="LP">[1]!LP</definedName>
    <definedName name="LP_INSP">[1]!INSPECTORS</definedName>
    <definedName name="MONTH">[1]!PRGMONTH</definedName>
    <definedName name="MONTH_OF_PROGRAM">[1]!PRGMONTH</definedName>
    <definedName name="OIC">[1]!OIC</definedName>
    <definedName name="PAYMENTTERMS">[1]!PMT_TERMS</definedName>
    <definedName name="PMTIN">[1]!PMT_TERMS</definedName>
    <definedName name="PMTOUT">[1]!PMT_TERMS</definedName>
    <definedName name="PRICEOUT">[1]!PRICE_TERMS</definedName>
    <definedName name="PRICING_IN">[1]!PRICE_TERMS</definedName>
    <definedName name="_xlnm.Print_Area" localSheetId="2">'PRICING FINAL'!$A$1:$BI$1</definedName>
    <definedName name="_xlnm.Print_Area" localSheetId="0">RECAP!$A$1:$M$4</definedName>
    <definedName name="_xlnm.Print_Titles" localSheetId="2">'PRICING FINAL'!$A:$I</definedName>
    <definedName name="_xlnm.Print_Titles" localSheetId="0">RECAP!$1:$1</definedName>
    <definedName name="RCVRS">[1]!CIE</definedName>
    <definedName name="RECEIVERS">[1]!CIE</definedName>
    <definedName name="REF">Table2[REF]</definedName>
    <definedName name="SUPPLIER">[1]!CIE</definedName>
    <definedName name="suppliers">[1]!CIE</definedName>
    <definedName name="TERMP">[1]!INCOTERMS</definedName>
    <definedName name="TERMSS">[1]!INCOTERMS</definedName>
    <definedName name="TOL">[1]!TOLERANCE</definedName>
    <definedName name="VSL_NAME">[1]!VESSEL</definedName>
  </definedNames>
  <calcPr calcId="145621"/>
</workbook>
</file>

<file path=xl/calcChain.xml><?xml version="1.0" encoding="utf-8"?>
<calcChain xmlns="http://schemas.openxmlformats.org/spreadsheetml/2006/main">
  <c r="U4" i="3" l="1"/>
  <c r="AH4" i="6" l="1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AK4" i="6" s="1"/>
  <c r="AH3" i="6"/>
  <c r="AG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AQ2" i="2" l="1"/>
  <c r="AQ3" i="2"/>
  <c r="AJ3" i="2"/>
  <c r="AJ4" i="2"/>
  <c r="AJ2" i="2"/>
  <c r="AA4" i="5" l="1"/>
  <c r="AA2" i="5"/>
  <c r="P3" i="5" l="1" a="1"/>
  <c r="P3" i="5" s="1"/>
  <c r="P4" i="5" a="1"/>
  <c r="P4" i="5" s="1"/>
  <c r="O3" i="5" l="1" a="1"/>
  <c r="O3" i="5" s="1"/>
  <c r="O4" i="5" a="1"/>
  <c r="O4" i="5" s="1"/>
  <c r="O2" i="5" a="1"/>
  <c r="O2" i="5" s="1"/>
  <c r="AF3" i="2" l="1"/>
  <c r="AF4" i="2"/>
  <c r="M4" i="5" l="1"/>
  <c r="M4" i="6" l="1"/>
  <c r="L4" i="6"/>
  <c r="K4" i="6"/>
  <c r="J4" i="6"/>
  <c r="I4" i="6"/>
  <c r="H4" i="6"/>
  <c r="G4" i="6"/>
  <c r="F4" i="6"/>
  <c r="E4" i="6"/>
  <c r="D4" i="6"/>
  <c r="C4" i="6"/>
  <c r="B4" i="6"/>
  <c r="A4" i="6"/>
  <c r="AK3" i="6"/>
  <c r="M3" i="6"/>
  <c r="L3" i="6"/>
  <c r="K3" i="6"/>
  <c r="J3" i="6"/>
  <c r="I3" i="6"/>
  <c r="H3" i="6"/>
  <c r="G3" i="6"/>
  <c r="F3" i="6"/>
  <c r="E3" i="6"/>
  <c r="D3" i="6"/>
  <c r="C3" i="6"/>
  <c r="A3" i="6"/>
  <c r="AK2" i="6"/>
  <c r="M2" i="6"/>
  <c r="L2" i="6"/>
  <c r="K2" i="6"/>
  <c r="J2" i="6"/>
  <c r="I2" i="6"/>
  <c r="H2" i="6"/>
  <c r="G2" i="6"/>
  <c r="F2" i="6"/>
  <c r="E2" i="6"/>
  <c r="D2" i="6"/>
  <c r="C2" i="6"/>
  <c r="B2" i="6"/>
  <c r="A2" i="6"/>
  <c r="AE4" i="5" a="1"/>
  <c r="AE4" i="5" s="1"/>
  <c r="AC4" i="5" a="1"/>
  <c r="AC4" i="5" s="1"/>
  <c r="AB4" i="5" a="1"/>
  <c r="AB4" i="5" s="1"/>
  <c r="W4" i="5"/>
  <c r="V4" i="5"/>
  <c r="K4" i="5"/>
  <c r="J4" i="5"/>
  <c r="H4" i="5"/>
  <c r="G4" i="5"/>
  <c r="F4" i="5"/>
  <c r="E4" i="5"/>
  <c r="D4" i="5"/>
  <c r="C4" i="5"/>
  <c r="B4" i="5"/>
  <c r="Y4" i="5" s="1" a="1"/>
  <c r="Y4" i="5" s="1"/>
  <c r="A4" i="5"/>
  <c r="N4" i="5" s="1" a="1"/>
  <c r="N4" i="5" s="1"/>
  <c r="AE3" i="5" a="1"/>
  <c r="AE3" i="5" s="1"/>
  <c r="AC3" i="5" a="1"/>
  <c r="AC3" i="5" s="1"/>
  <c r="AB3" i="5" a="1"/>
  <c r="AB3" i="5" s="1"/>
  <c r="AA3" i="5"/>
  <c r="W3" i="5"/>
  <c r="V3" i="5"/>
  <c r="K3" i="5"/>
  <c r="J3" i="5"/>
  <c r="H3" i="5"/>
  <c r="G3" i="5"/>
  <c r="F3" i="5"/>
  <c r="E3" i="5"/>
  <c r="D3" i="5"/>
  <c r="C3" i="5"/>
  <c r="A3" i="5"/>
  <c r="AE2" i="5" a="1"/>
  <c r="AE2" i="5" s="1"/>
  <c r="AC2" i="5" a="1"/>
  <c r="AC2" i="5" s="1"/>
  <c r="AB2" i="5" a="1"/>
  <c r="AB2" i="5" s="1"/>
  <c r="W2" i="5"/>
  <c r="V2" i="5"/>
  <c r="K2" i="5"/>
  <c r="J2" i="5"/>
  <c r="H2" i="5"/>
  <c r="G2" i="5"/>
  <c r="F2" i="5"/>
  <c r="E2" i="5"/>
  <c r="D2" i="5"/>
  <c r="C2" i="5"/>
  <c r="B2" i="5"/>
  <c r="A2" i="5"/>
  <c r="T2" i="5" s="1" a="1"/>
  <c r="T2" i="5" s="1"/>
  <c r="AT4" i="3"/>
  <c r="AL4" i="3"/>
  <c r="AI4" i="3"/>
  <c r="AC4" i="3"/>
  <c r="AB4" i="3"/>
  <c r="Q4" i="3"/>
  <c r="K4" i="3"/>
  <c r="J4" i="3"/>
  <c r="H4" i="3"/>
  <c r="G4" i="3"/>
  <c r="N4" i="3" s="1"/>
  <c r="F4" i="3"/>
  <c r="AR4" i="3" s="1"/>
  <c r="E4" i="3"/>
  <c r="D4" i="3"/>
  <c r="C4" i="3"/>
  <c r="B4" i="3"/>
  <c r="A4" i="3"/>
  <c r="U3" i="3"/>
  <c r="M3" i="5" s="1"/>
  <c r="AT3" i="3"/>
  <c r="AL3" i="3"/>
  <c r="AI3" i="3"/>
  <c r="AC3" i="3"/>
  <c r="AB3" i="3"/>
  <c r="AM3" i="3" s="1"/>
  <c r="Q3" i="3"/>
  <c r="K3" i="3"/>
  <c r="J3" i="3"/>
  <c r="H3" i="3"/>
  <c r="N3" i="3" s="1"/>
  <c r="G3" i="3"/>
  <c r="F3" i="3"/>
  <c r="E3" i="3"/>
  <c r="D3" i="3"/>
  <c r="C3" i="3"/>
  <c r="A3" i="3"/>
  <c r="U2" i="3"/>
  <c r="M2" i="5" s="1"/>
  <c r="AT2" i="3"/>
  <c r="AL2" i="3"/>
  <c r="AI2" i="3"/>
  <c r="AC2" i="3"/>
  <c r="AB2" i="3"/>
  <c r="AM2" i="3" s="1"/>
  <c r="Q2" i="3"/>
  <c r="K2" i="3"/>
  <c r="J2" i="3"/>
  <c r="H2" i="3"/>
  <c r="N2" i="3" s="1"/>
  <c r="G2" i="3"/>
  <c r="F2" i="3"/>
  <c r="E2" i="3"/>
  <c r="D2" i="3"/>
  <c r="C2" i="3"/>
  <c r="B2" i="3"/>
  <c r="A2" i="3"/>
  <c r="AI4" i="4"/>
  <c r="AF4" i="4"/>
  <c r="AC4" i="4"/>
  <c r="AB4" i="4"/>
  <c r="AA4" i="4"/>
  <c r="Z4" i="4"/>
  <c r="S4" i="4"/>
  <c r="P4" i="4"/>
  <c r="T4" i="4"/>
  <c r="L4" i="4"/>
  <c r="K4" i="4"/>
  <c r="J4" i="4"/>
  <c r="H4" i="4"/>
  <c r="G4" i="4"/>
  <c r="F4" i="4"/>
  <c r="E4" i="4"/>
  <c r="D4" i="4"/>
  <c r="C4" i="4"/>
  <c r="B4" i="4"/>
  <c r="A4" i="4"/>
  <c r="U3" i="4"/>
  <c r="AJ3" i="4"/>
  <c r="AI3" i="4"/>
  <c r="AF3" i="4"/>
  <c r="AC3" i="4"/>
  <c r="AB3" i="4"/>
  <c r="AA3" i="4"/>
  <c r="Z3" i="4"/>
  <c r="AK3" i="4" s="1"/>
  <c r="T3" i="4"/>
  <c r="S3" i="4"/>
  <c r="P3" i="4"/>
  <c r="L3" i="4"/>
  <c r="K3" i="4"/>
  <c r="J3" i="4"/>
  <c r="H3" i="4"/>
  <c r="N3" i="4" s="1"/>
  <c r="G3" i="4"/>
  <c r="F3" i="4"/>
  <c r="E3" i="4"/>
  <c r="AH3" i="4" s="1" a="1"/>
  <c r="AH3" i="4" s="1"/>
  <c r="D3" i="4"/>
  <c r="C3" i="4"/>
  <c r="A3" i="4"/>
  <c r="U2" i="4"/>
  <c r="AJ2" i="4"/>
  <c r="AI2" i="4"/>
  <c r="AF2" i="4"/>
  <c r="AC2" i="4"/>
  <c r="AB2" i="4"/>
  <c r="AA2" i="4"/>
  <c r="Z2" i="4"/>
  <c r="AK2" i="4" s="1"/>
  <c r="T2" i="4"/>
  <c r="S2" i="4"/>
  <c r="P2" i="4"/>
  <c r="L2" i="4"/>
  <c r="K2" i="4"/>
  <c r="J2" i="4"/>
  <c r="H2" i="4"/>
  <c r="G2" i="4"/>
  <c r="F2" i="4"/>
  <c r="E2" i="4"/>
  <c r="R2" i="4" s="1" a="1"/>
  <c r="R2" i="4" s="1"/>
  <c r="D2" i="4"/>
  <c r="C2" i="4"/>
  <c r="B2" i="4"/>
  <c r="A2" i="4"/>
  <c r="AO5" i="2"/>
  <c r="AM5" i="2"/>
  <c r="AQ4" i="2"/>
  <c r="AC4" i="2"/>
  <c r="AB4" i="2"/>
  <c r="AC3" i="2"/>
  <c r="AB3" i="2"/>
  <c r="C3" i="2"/>
  <c r="AC2" i="2"/>
  <c r="AB2" i="2"/>
  <c r="AN4" i="4" l="1"/>
  <c r="AN3" i="4"/>
  <c r="B3" i="3"/>
  <c r="I2" i="4"/>
  <c r="V2" i="4"/>
  <c r="X2" i="4"/>
  <c r="I2" i="5"/>
  <c r="AN2" i="4"/>
  <c r="N2" i="4"/>
  <c r="AH2" i="4" a="1"/>
  <c r="AH2" i="4" s="1"/>
  <c r="AL2" i="4" s="1"/>
  <c r="Q3" i="5" a="1"/>
  <c r="Q3" i="5" s="1"/>
  <c r="N3" i="5" a="1"/>
  <c r="N3" i="5" s="1"/>
  <c r="Y2" i="5" a="1"/>
  <c r="Y2" i="5" s="1"/>
  <c r="Z2" i="5" a="1"/>
  <c r="Z2" i="5" s="1"/>
  <c r="AF2" i="3"/>
  <c r="I2" i="3"/>
  <c r="AD2" i="4"/>
  <c r="AF4" i="3"/>
  <c r="Q2" i="5" a="1"/>
  <c r="Q2" i="5" s="1"/>
  <c r="N2" i="5" a="1"/>
  <c r="N2" i="5" s="1"/>
  <c r="I4" i="5"/>
  <c r="AJ4" i="4"/>
  <c r="AH4" i="4" a="1"/>
  <c r="AH4" i="4" s="1"/>
  <c r="AN2" i="3"/>
  <c r="V2" i="3"/>
  <c r="W2" i="3" s="1"/>
  <c r="AN3" i="3"/>
  <c r="X4" i="4"/>
  <c r="AD4" i="4"/>
  <c r="Z4" i="5" a="1"/>
  <c r="Z4" i="5" s="1"/>
  <c r="I3" i="5"/>
  <c r="V3" i="3"/>
  <c r="W3" i="3" s="1"/>
  <c r="T3" i="5" a="1"/>
  <c r="T3" i="5" s="1"/>
  <c r="AD3" i="4"/>
  <c r="Z4" i="3"/>
  <c r="T4" i="5" a="1"/>
  <c r="T4" i="5" s="1"/>
  <c r="I4" i="4"/>
  <c r="Q4" i="5" a="1"/>
  <c r="Q4" i="5" s="1"/>
  <c r="N4" i="4"/>
  <c r="R4" i="4" a="1"/>
  <c r="R4" i="4" s="1"/>
  <c r="I4" i="3"/>
  <c r="V4" i="3"/>
  <c r="W4" i="3" s="1"/>
  <c r="AL3" i="4"/>
  <c r="B3" i="5"/>
  <c r="I3" i="3"/>
  <c r="AF3" i="3"/>
  <c r="B3" i="6"/>
  <c r="I3" i="4"/>
  <c r="R3" i="4" a="1"/>
  <c r="R3" i="4" s="1"/>
  <c r="V3" i="4" s="1"/>
  <c r="W3" i="4" s="1"/>
  <c r="B3" i="4"/>
  <c r="X3" i="4"/>
  <c r="AJ2" i="6" l="1"/>
  <c r="AL2" i="6" s="1"/>
  <c r="AJ4" i="6"/>
  <c r="AL4" i="6" s="1"/>
  <c r="AJ3" i="6"/>
  <c r="AL3" i="6" s="1"/>
  <c r="W2" i="4"/>
  <c r="X2" i="3" s="1"/>
  <c r="Y2" i="3" s="1"/>
  <c r="V4" i="4"/>
  <c r="AO2" i="3"/>
  <c r="AM2" i="4"/>
  <c r="AP2" i="3" s="1"/>
  <c r="AK4" i="4"/>
  <c r="AL4" i="4" s="1"/>
  <c r="AM4" i="4" s="1"/>
  <c r="AP4" i="3" s="1"/>
  <c r="AM3" i="4"/>
  <c r="AP3" i="3" s="1"/>
  <c r="AO3" i="3"/>
  <c r="AU3" i="3" s="1"/>
  <c r="AM4" i="3"/>
  <c r="AN4" i="3" s="1"/>
  <c r="AO4" i="3" s="1"/>
  <c r="Y3" i="5" a="1"/>
  <c r="Y3" i="5" s="1"/>
  <c r="Z3" i="5" a="1"/>
  <c r="Z3" i="5" s="1"/>
  <c r="L2" i="5" l="1"/>
  <c r="W4" i="4"/>
  <c r="X4" i="3" s="1"/>
  <c r="Y4" i="3" s="1"/>
  <c r="AU2" i="3"/>
  <c r="X2" i="5"/>
  <c r="AQ2" i="3"/>
  <c r="AQ2" i="4"/>
  <c r="X4" i="5"/>
  <c r="X3" i="5"/>
  <c r="AF3" i="5" s="1"/>
  <c r="L3" i="5"/>
  <c r="AQ3" i="3"/>
  <c r="AQ4" i="3"/>
  <c r="AU4" i="3"/>
  <c r="L4" i="5" l="1"/>
  <c r="AQ4" i="4"/>
  <c r="X3" i="3"/>
  <c r="Y3" i="3" s="1"/>
  <c r="AQ3" i="4"/>
  <c r="AF2" i="5" l="1"/>
  <c r="AF4" i="5" l="1"/>
  <c r="U2" i="5" l="1"/>
  <c r="AG2" i="5" s="1"/>
  <c r="U3" i="5"/>
  <c r="AG3" i="5" s="1"/>
  <c r="U4" i="5"/>
  <c r="AG4" i="5" s="1"/>
</calcChain>
</file>

<file path=xl/comments1.xml><?xml version="1.0" encoding="utf-8"?>
<comments xmlns="http://schemas.openxmlformats.org/spreadsheetml/2006/main">
  <authors>
    <author>Marie Ciavaldini</author>
  </authors>
  <commentList>
    <comment ref="AY4" authorId="0">
      <text>
        <r>
          <rPr>
            <b/>
            <sz val="9"/>
            <color indexed="81"/>
            <rFont val="Tahoma"/>
            <family val="2"/>
          </rPr>
          <t>Marie Ciavaldini:</t>
        </r>
        <r>
          <rPr>
            <sz val="9"/>
            <color indexed="81"/>
            <rFont val="Tahoma"/>
            <family val="2"/>
          </rPr>
          <t xml:space="preserve">
2015 FLAT RATE</t>
        </r>
      </text>
    </comment>
    <comment ref="BI4" authorId="0">
      <text>
        <r>
          <rPr>
            <b/>
            <sz val="9"/>
            <color indexed="81"/>
            <rFont val="Tahoma"/>
            <family val="2"/>
          </rPr>
          <t>Marie Ciavaldini:</t>
        </r>
        <r>
          <rPr>
            <sz val="9"/>
            <color indexed="81"/>
            <rFont val="Tahoma"/>
            <family val="2"/>
          </rPr>
          <t xml:space="preserve">
+ SECA SINCE 2015 WS APPLIES
</t>
        </r>
      </text>
    </comment>
  </commentList>
</comments>
</file>

<file path=xl/sharedStrings.xml><?xml version="1.0" encoding="utf-8"?>
<sst xmlns="http://schemas.openxmlformats.org/spreadsheetml/2006/main" count="326" uniqueCount="172">
  <si>
    <t>GRADE</t>
  </si>
  <si>
    <t>PRICING</t>
  </si>
  <si>
    <t>AVG</t>
  </si>
  <si>
    <t>REF</t>
  </si>
  <si>
    <t>OIC</t>
  </si>
  <si>
    <t>INSURANCE</t>
  </si>
  <si>
    <t>VSL MAX INT</t>
  </si>
  <si>
    <t>MONTH OF PROGRAM</t>
  </si>
  <si>
    <t>SUPPLIER</t>
  </si>
  <si>
    <t>RECEIVERS</t>
  </si>
  <si>
    <t>BL DATE</t>
  </si>
  <si>
    <t>LOSS</t>
  </si>
  <si>
    <t>DEM</t>
  </si>
  <si>
    <t>MIN QTY</t>
  </si>
  <si>
    <t xml:space="preserve">REF </t>
  </si>
  <si>
    <t>VESSEL</t>
  </si>
  <si>
    <t>B/L DATE</t>
  </si>
  <si>
    <t>B/L QTY NET</t>
  </si>
  <si>
    <t>O/T QTY NET</t>
  </si>
  <si>
    <t>PCT LOSS</t>
  </si>
  <si>
    <t>L/C</t>
  </si>
  <si>
    <t>PAYMENT</t>
  </si>
  <si>
    <t xml:space="preserve">OSP </t>
  </si>
  <si>
    <t>PREMIUM  / DISCOUNT</t>
  </si>
  <si>
    <t>DESCALATION</t>
  </si>
  <si>
    <t>FRT / FRT DIFFF</t>
  </si>
  <si>
    <t>PURCHASE VALUE</t>
  </si>
  <si>
    <t>VALUE DATE</t>
  </si>
  <si>
    <t>INV IN</t>
  </si>
  <si>
    <t>OSP</t>
  </si>
  <si>
    <t>PREMIUM / DISCOUNT</t>
  </si>
  <si>
    <t>FRT/API ESCALATION</t>
  </si>
  <si>
    <t>INV OUT SENT</t>
  </si>
  <si>
    <t>P AND L CARGO</t>
  </si>
  <si>
    <t>BL GROSS MTS</t>
  </si>
  <si>
    <t>WS</t>
  </si>
  <si>
    <t>FLAT RATE</t>
  </si>
  <si>
    <t>TOTAL</t>
  </si>
  <si>
    <t>TOTAL SHIPPING COSTS</t>
  </si>
  <si>
    <t>TOTAL FRT DIFF</t>
  </si>
  <si>
    <t>PURCHASE UNIT PRICE</t>
  </si>
  <si>
    <t>SALE CONTRACTUAL DATES</t>
  </si>
  <si>
    <t>SALE CONTRACTUAL DATE TERMS</t>
  </si>
  <si>
    <t>INSP INV RCVD</t>
  </si>
  <si>
    <t>DP INSP INV</t>
  </si>
  <si>
    <t>NOTES</t>
  </si>
  <si>
    <t>N/A</t>
  </si>
  <si>
    <t>TERMS</t>
  </si>
  <si>
    <t>TOTAL BBLS</t>
  </si>
  <si>
    <t>SALE VALUE (IN USD)</t>
  </si>
  <si>
    <t>SALE UNIT PRICE (IN USD)</t>
  </si>
  <si>
    <t>SERVICE FEE + OUTTURN FEE / PREMIUM</t>
  </si>
  <si>
    <t>GRT</t>
  </si>
  <si>
    <t>TOTAL ROTTERDAM HARBOUR DUES</t>
  </si>
  <si>
    <t>(a) GT x USD 0.39</t>
  </si>
  <si>
    <t>FINAL PURCHASE UNIT PRICE</t>
  </si>
  <si>
    <t>FINAL PURCHASE VALUE</t>
  </si>
  <si>
    <t>BALANCE DUE</t>
  </si>
  <si>
    <t>FINAL VALUE DATE</t>
  </si>
  <si>
    <t>FINAL SALE UNIT PRICE (IN USD)</t>
  </si>
  <si>
    <t>FINAL SALE VALUE (IN USD)</t>
  </si>
  <si>
    <t>LESS PROVISIONAL IN USD</t>
  </si>
  <si>
    <t>BALANCE DUE IN USD</t>
  </si>
  <si>
    <t>FINAL P AND L CARGO</t>
  </si>
  <si>
    <t>INVOICING QTY TERMS</t>
  </si>
  <si>
    <t>INV QTY</t>
  </si>
  <si>
    <t>(a) GT x USD 0.40</t>
  </si>
  <si>
    <t>INSP LP</t>
  </si>
  <si>
    <t>EWRI</t>
  </si>
  <si>
    <t>FRT</t>
  </si>
  <si>
    <t>INSP DP</t>
  </si>
  <si>
    <t>HEATING</t>
  </si>
  <si>
    <t>DEMURRAGE</t>
  </si>
  <si>
    <t>OTHERS</t>
  </si>
  <si>
    <t>TOTAL COSTS USD</t>
  </si>
  <si>
    <t>CGO VAL+FRT</t>
  </si>
  <si>
    <t>TOTAL INCOMES USD</t>
  </si>
  <si>
    <t>AG REB LP</t>
  </si>
  <si>
    <t>AG REB DP</t>
  </si>
  <si>
    <t>MIN TERM NOM QTY</t>
  </si>
  <si>
    <t>MAX TERM NOM QTY</t>
  </si>
  <si>
    <t xml:space="preserve">(b) GT x USD 0.96 x 1.33639  </t>
  </si>
  <si>
    <t>( c ) USD 0.96 x tonnes of Crude loaded or discharged</t>
  </si>
  <si>
    <t>HEDGE</t>
  </si>
  <si>
    <t>NET OUTTURN</t>
  </si>
  <si>
    <t>30 days after B/L</t>
  </si>
  <si>
    <t>SUPPLIERS</t>
  </si>
  <si>
    <t>COD DATE</t>
  </si>
  <si>
    <t>INV QTY(P)</t>
  </si>
  <si>
    <t>LESS PROV AMOUNT</t>
  </si>
  <si>
    <t>INV QTY(S)</t>
  </si>
  <si>
    <t>01 - JAN</t>
  </si>
  <si>
    <t>NET BL</t>
  </si>
  <si>
    <t>AVG BRENT 01-29 02 - FEB</t>
  </si>
  <si>
    <t>BL_GROSS_QTY_MTS</t>
  </si>
  <si>
    <t>BL_GROSS_QTY_BBLS</t>
  </si>
  <si>
    <t>BL_NET_QTY_BBLS</t>
  </si>
  <si>
    <t>BL_NET_QTY_MTS</t>
  </si>
  <si>
    <t>OT_NET_QTY_BBLS</t>
  </si>
  <si>
    <t>OT_NET_QTY_MTS</t>
  </si>
  <si>
    <t>2016CT001</t>
  </si>
  <si>
    <t>MONTH</t>
  </si>
  <si>
    <t>VSL</t>
  </si>
  <si>
    <t>LP</t>
  </si>
  <si>
    <t>CT QTY</t>
  </si>
  <si>
    <t>TOLERANCE</t>
  </si>
  <si>
    <t>DATES TERM</t>
  </si>
  <si>
    <t>CT DATES</t>
  </si>
  <si>
    <t>INSP LP SHARING</t>
  </si>
  <si>
    <t>AGT LP</t>
  </si>
  <si>
    <t>AGT LP CATEGORY</t>
  </si>
  <si>
    <t>RCVRS</t>
  </si>
  <si>
    <t>DP</t>
  </si>
  <si>
    <t>MIN REQ QTY</t>
  </si>
  <si>
    <t>MAX REQ QTY</t>
  </si>
  <si>
    <t>INSP DP SHARING</t>
  </si>
  <si>
    <t>AGT DP</t>
  </si>
  <si>
    <t>AGT DP CATEGORY</t>
  </si>
  <si>
    <t>INV NR 91165007</t>
  </si>
  <si>
    <t>INV NR</t>
  </si>
  <si>
    <t>16PV001/16CT002</t>
  </si>
  <si>
    <t>16PV002/16CT001</t>
  </si>
  <si>
    <t>INV NR S1600663</t>
  </si>
  <si>
    <t>2016CT003</t>
  </si>
  <si>
    <t>TERMS (S)</t>
  </si>
  <si>
    <t>TERMS (P)</t>
  </si>
  <si>
    <t>02 - FEB</t>
  </si>
  <si>
    <t>MIN FRT QTY</t>
  </si>
  <si>
    <t>CN NR 1503633</t>
  </si>
  <si>
    <t>DEM RATE</t>
  </si>
  <si>
    <t>ANCHORED</t>
  </si>
  <si>
    <t>NOR TENDERED</t>
  </si>
  <si>
    <t>6HRS AFTER VALID NOR</t>
  </si>
  <si>
    <t>ANCHOR UP</t>
  </si>
  <si>
    <t>POB</t>
  </si>
  <si>
    <t>BERTHED</t>
  </si>
  <si>
    <t>START DISCHARGE</t>
  </si>
  <si>
    <t>HOSES OFF</t>
  </si>
  <si>
    <t>BAD WEATHER FROM</t>
  </si>
  <si>
    <t>BAD WEATHER TO</t>
  </si>
  <si>
    <t>BAD WEATHER</t>
  </si>
  <si>
    <t>SHIFTING FROM</t>
  </si>
  <si>
    <t>SHIFTING TO</t>
  </si>
  <si>
    <t>SHIFTING</t>
  </si>
  <si>
    <t>TOTAL DEDUCTIONS</t>
  </si>
  <si>
    <t>TIME ALLOWED</t>
  </si>
  <si>
    <t>TIME ON DEMURRAGE</t>
  </si>
  <si>
    <t>DEMURRAGE RATE</t>
  </si>
  <si>
    <t>DEMURRAGE DUE</t>
  </si>
  <si>
    <t>DEM_MONT</t>
  </si>
  <si>
    <t>DEM_REF</t>
  </si>
  <si>
    <t>DEM_OIC</t>
  </si>
  <si>
    <t>DEM_VSL</t>
  </si>
  <si>
    <t>DEM_GRADE</t>
  </si>
  <si>
    <t>DEM_LP</t>
  </si>
  <si>
    <t>DEM_SUPPLIERS</t>
  </si>
  <si>
    <t>DEM_TERMS_P</t>
  </si>
  <si>
    <t>DEM_DATE_TERMS</t>
  </si>
  <si>
    <t>DEM_CT_DATES</t>
  </si>
  <si>
    <t>DEM_DP</t>
  </si>
  <si>
    <t>TIME TO START</t>
  </si>
  <si>
    <t>DEM_COD</t>
  </si>
  <si>
    <t>TIME TO STOP</t>
  </si>
  <si>
    <t>TOTAL TIME INVOLVED</t>
  </si>
  <si>
    <t>TOTAL TIME USED</t>
  </si>
  <si>
    <t>PREMIUM/DISCOUNT</t>
  </si>
  <si>
    <t>36:00:00</t>
  </si>
  <si>
    <t>PMT</t>
  </si>
  <si>
    <t>CN NR 91166894/C + INV NR 90605154/C</t>
  </si>
  <si>
    <t>INV NR 90601638/C</t>
  </si>
  <si>
    <t>CGO VAL (incl FRT)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</si>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</sst>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64" formatCode="0.000%"/>
    <numFmt numFmtId="165" formatCode="0.0000%"/>
    <numFmt numFmtId="166" formatCode="[$-40C]dd\-mmm\-yy;@"/>
    <numFmt numFmtId="167" formatCode="0.00_ ;[Red]\-0.00\ "/>
    <numFmt numFmtId="168" formatCode="#,##0.0000"/>
    <numFmt numFmtId="169" formatCode="#,##0.000"/>
    <numFmt numFmtId="170" formatCode="#,##0.00_ ;\-#,##0.00\ "/>
    <numFmt numFmtId="171" formatCode="#,##0.00_ ;[Red]\-#,##0.00\ "/>
    <numFmt numFmtId="172" formatCode="[$USD]\ #,##0.00;\-[$USD]\ #,##0.00"/>
    <numFmt numFmtId="173" formatCode="[$USD]\ #,##0.00;[Red]\-[$USD]\ #,##0.00"/>
    <numFmt numFmtId="174" formatCode="[$USD]\ #,##0.00"/>
    <numFmt numFmtId="175" formatCode="[$USD]\ #,##0.000"/>
    <numFmt numFmtId="176" formatCode="mm/dd/yyyy\ hh: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3333FF"/>
      <name val="Times New Roman"/>
      <family val="1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3333FF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49" fontId="3" fillId="0" borderId="0" xfId="1" applyNumberFormat="1" applyFont="1" applyFill="1" applyBorder="1" applyAlignment="1" applyProtection="1">
      <alignment horizontal="center" vertical="center" wrapText="1"/>
    </xf>
    <xf numFmtId="1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5" fontId="4" fillId="0" borderId="2" xfId="0" applyNumberFormat="1" applyFont="1" applyFill="1" applyBorder="1" applyAlignment="1">
      <alignment horizontal="center" vertical="center" wrapText="1"/>
    </xf>
    <xf numFmtId="4" fontId="4" fillId="0" borderId="2" xfId="1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vertical="center" wrapText="1"/>
    </xf>
    <xf numFmtId="174" fontId="4" fillId="0" borderId="2" xfId="0" applyNumberFormat="1" applyFont="1" applyFill="1" applyBorder="1" applyAlignment="1">
      <alignment horizontal="center" vertical="center" wrapText="1"/>
    </xf>
    <xf numFmtId="173" fontId="4" fillId="0" borderId="2" xfId="0" applyNumberFormat="1" applyFont="1" applyFill="1" applyBorder="1" applyAlignment="1">
      <alignment horizontal="center" vertical="center" wrapText="1"/>
    </xf>
    <xf numFmtId="174" fontId="4" fillId="0" borderId="2" xfId="0" applyNumberFormat="1" applyFont="1" applyFill="1" applyBorder="1" applyAlignment="1">
      <alignment vertical="center" wrapText="1"/>
    </xf>
    <xf numFmtId="174" fontId="4" fillId="0" borderId="1" xfId="0" applyNumberFormat="1" applyFont="1" applyFill="1" applyBorder="1" applyAlignment="1">
      <alignment horizontal="center" vertical="center" wrapText="1"/>
    </xf>
    <xf numFmtId="175" fontId="4" fillId="0" borderId="2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7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9" fontId="2" fillId="0" borderId="4" xfId="2" applyFont="1" applyFill="1" applyBorder="1" applyAlignment="1" applyProtection="1">
      <alignment horizontal="center" vertical="center" wrapText="1"/>
    </xf>
    <xf numFmtId="17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9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 shrinkToFi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15" fontId="2" fillId="0" borderId="0" xfId="0" applyNumberFormat="1" applyFont="1" applyFill="1" applyBorder="1" applyAlignment="1" applyProtection="1">
      <alignment horizontal="center" vertical="center" wrapText="1"/>
    </xf>
    <xf numFmtId="4" fontId="2" fillId="0" borderId="0" xfId="1" applyNumberFormat="1" applyFont="1" applyFill="1" applyBorder="1" applyAlignment="1" applyProtection="1">
      <alignment horizontal="center" vertical="center" wrapText="1"/>
    </xf>
    <xf numFmtId="164" fontId="2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17" fontId="3" fillId="0" borderId="0" xfId="0" applyNumberFormat="1" applyFont="1" applyFill="1" applyBorder="1" applyAlignment="1" applyProtection="1">
      <alignment horizontal="center" vertical="center" wrapText="1"/>
    </xf>
    <xf numFmtId="9" fontId="3" fillId="0" borderId="0" xfId="0" quotePrefix="1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Fill="1" applyBorder="1" applyAlignment="1" applyProtection="1">
      <alignment horizontal="center" vertical="center" wrapText="1"/>
    </xf>
    <xf numFmtId="9" fontId="3" fillId="0" borderId="0" xfId="2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15" fontId="3" fillId="0" borderId="0" xfId="0" applyNumberFormat="1" applyFont="1" applyFill="1" applyBorder="1" applyAlignment="1" applyProtection="1">
      <alignment horizontal="center" vertical="center" wrapText="1"/>
    </xf>
    <xf numFmtId="169" fontId="3" fillId="0" borderId="0" xfId="1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 wrapText="1"/>
    </xf>
    <xf numFmtId="4" fontId="3" fillId="0" borderId="0" xfId="1" applyNumberFormat="1" applyFont="1" applyFill="1" applyBorder="1" applyAlignment="1" applyProtection="1">
      <alignment horizontal="center" vertical="center" wrapText="1"/>
    </xf>
    <xf numFmtId="16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165" fontId="3" fillId="0" borderId="0" xfId="2" applyNumberFormat="1" applyFont="1" applyFill="1" applyBorder="1" applyAlignment="1" applyProtection="1">
      <alignment horizontal="center" vertical="center" wrapText="1"/>
    </xf>
    <xf numFmtId="170" fontId="3" fillId="0" borderId="0" xfId="1" applyNumberFormat="1" applyFont="1" applyFill="1" applyBorder="1" applyAlignment="1" applyProtection="1">
      <alignment horizontal="center" vertical="center" wrapText="1"/>
    </xf>
    <xf numFmtId="43" fontId="3" fillId="0" borderId="0" xfId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15" fontId="5" fillId="0" borderId="0" xfId="0" applyNumberFormat="1" applyFont="1" applyFill="1" applyBorder="1" applyAlignment="1" applyProtection="1">
      <alignment vertical="center" wrapText="1"/>
    </xf>
    <xf numFmtId="9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4" fontId="6" fillId="0" borderId="0" xfId="1" applyNumberFormat="1" applyFont="1" applyFill="1" applyBorder="1" applyAlignment="1" applyProtection="1">
      <alignment horizontal="center" vertical="center" wrapText="1"/>
    </xf>
    <xf numFmtId="4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15" fontId="5" fillId="0" borderId="0" xfId="0" applyNumberFormat="1" applyFont="1" applyFill="1" applyBorder="1" applyAlignment="1" applyProtection="1">
      <alignment horizontal="center" vertical="center" wrapText="1"/>
    </xf>
    <xf numFmtId="4" fontId="5" fillId="0" borderId="0" xfId="1" applyNumberFormat="1" applyFont="1" applyFill="1" applyBorder="1" applyAlignment="1" applyProtection="1">
      <alignment horizontal="center" vertical="center" wrapText="1"/>
    </xf>
    <xf numFmtId="49" fontId="5" fillId="0" borderId="0" xfId="0" applyNumberFormat="1" applyFont="1" applyFill="1" applyBorder="1" applyAlignment="1" applyProtection="1">
      <alignment horizontal="center" vertical="center" wrapText="1"/>
    </xf>
    <xf numFmtId="17" fontId="5" fillId="0" borderId="0" xfId="0" applyNumberFormat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164" fontId="5" fillId="0" borderId="0" xfId="1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5" fontId="7" fillId="0" borderId="1" xfId="0" applyNumberFormat="1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7" fontId="7" fillId="0" borderId="1" xfId="0" applyNumberFormat="1" applyFont="1" applyFill="1" applyBorder="1" applyAlignment="1">
      <alignment horizontal="center" vertical="center" wrapText="1"/>
    </xf>
    <xf numFmtId="171" fontId="7" fillId="0" borderId="1" xfId="0" applyNumberFormat="1" applyFont="1" applyFill="1" applyBorder="1" applyAlignment="1">
      <alignment horizontal="center" vertical="center" wrapText="1"/>
    </xf>
    <xf numFmtId="17" fontId="7" fillId="0" borderId="1" xfId="0" applyNumberFormat="1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174" fontId="7" fillId="0" borderId="1" xfId="0" applyNumberFormat="1" applyFont="1" applyFill="1" applyBorder="1" applyAlignment="1">
      <alignment horizontal="center" vertical="center" wrapText="1"/>
    </xf>
    <xf numFmtId="174" fontId="7" fillId="0" borderId="1" xfId="1" applyNumberFormat="1" applyFont="1" applyFill="1" applyBorder="1" applyAlignment="1">
      <alignment horizontal="center" vertical="center" wrapText="1"/>
    </xf>
    <xf numFmtId="169" fontId="7" fillId="0" borderId="1" xfId="0" applyNumberFormat="1" applyFont="1" applyFill="1" applyBorder="1" applyAlignment="1">
      <alignment horizontal="center" vertical="center" wrapText="1"/>
    </xf>
    <xf numFmtId="171" fontId="7" fillId="0" borderId="1" xfId="1" applyNumberFormat="1" applyFont="1" applyFill="1" applyBorder="1" applyAlignment="1">
      <alignment horizontal="center" vertical="center" wrapText="1"/>
    </xf>
    <xf numFmtId="173" fontId="7" fillId="0" borderId="1" xfId="1" applyNumberFormat="1" applyFont="1" applyFill="1" applyBorder="1" applyAlignment="1">
      <alignment horizontal="center" vertical="center" wrapText="1"/>
    </xf>
    <xf numFmtId="40" fontId="7" fillId="0" borderId="1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5" fontId="4" fillId="0" borderId="2" xfId="0" applyNumberFormat="1" applyFont="1" applyFill="1" applyBorder="1" applyAlignment="1">
      <alignment vertical="center" wrapText="1"/>
    </xf>
    <xf numFmtId="170" fontId="4" fillId="0" borderId="2" xfId="1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horizontal="right" vertical="center" wrapText="1"/>
    </xf>
    <xf numFmtId="167" fontId="4" fillId="0" borderId="2" xfId="0" applyNumberFormat="1" applyFont="1" applyFill="1" applyBorder="1" applyAlignment="1">
      <alignment horizontal="center" vertical="center" wrapText="1"/>
    </xf>
    <xf numFmtId="171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68" fontId="4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vertical="center" wrapText="1"/>
    </xf>
    <xf numFmtId="174" fontId="4" fillId="0" borderId="2" xfId="1" applyNumberFormat="1" applyFont="1" applyFill="1" applyBorder="1" applyAlignment="1">
      <alignment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9" fontId="4" fillId="0" borderId="2" xfId="0" applyNumberFormat="1" applyFont="1" applyFill="1" applyBorder="1" applyAlignment="1">
      <alignment horizontal="center" vertical="center" wrapText="1"/>
    </xf>
    <xf numFmtId="174" fontId="4" fillId="0" borderId="2" xfId="1" applyNumberFormat="1" applyFont="1" applyFill="1" applyBorder="1" applyAlignment="1">
      <alignment horizontal="center" vertical="center" wrapText="1"/>
    </xf>
    <xf numFmtId="171" fontId="4" fillId="0" borderId="2" xfId="1" applyNumberFormat="1" applyFont="1" applyFill="1" applyBorder="1" applyAlignment="1">
      <alignment horizontal="right" vertical="center" wrapText="1"/>
    </xf>
    <xf numFmtId="170" fontId="7" fillId="0" borderId="2" xfId="1" applyNumberFormat="1" applyFont="1" applyFill="1" applyBorder="1" applyAlignment="1">
      <alignment horizontal="center" vertical="center" wrapText="1"/>
    </xf>
    <xf numFmtId="43" fontId="7" fillId="0" borderId="2" xfId="1" applyFont="1" applyFill="1" applyBorder="1" applyAlignment="1">
      <alignment horizontal="center" vertical="center" wrapText="1"/>
    </xf>
    <xf numFmtId="173" fontId="7" fillId="0" borderId="2" xfId="1" applyNumberFormat="1" applyFont="1" applyFill="1" applyBorder="1" applyAlignment="1">
      <alignment horizontal="center" vertical="center" wrapText="1"/>
    </xf>
    <xf numFmtId="40" fontId="7" fillId="0" borderId="2" xfId="1" applyNumberFormat="1" applyFont="1" applyFill="1" applyBorder="1" applyAlignment="1">
      <alignment horizontal="center" vertical="center" wrapText="1"/>
    </xf>
    <xf numFmtId="4" fontId="7" fillId="0" borderId="2" xfId="1" applyNumberFormat="1" applyFont="1" applyFill="1" applyBorder="1" applyAlignment="1">
      <alignment horizontal="center" vertical="center" wrapText="1"/>
    </xf>
    <xf numFmtId="172" fontId="7" fillId="0" borderId="2" xfId="1" applyNumberFormat="1" applyFont="1" applyFill="1" applyBorder="1" applyAlignment="1">
      <alignment horizontal="center" vertical="center" wrapText="1"/>
    </xf>
    <xf numFmtId="15" fontId="4" fillId="0" borderId="0" xfId="0" applyNumberFormat="1" applyFont="1" applyFill="1" applyAlignment="1">
      <alignment vertical="center" wrapText="1"/>
    </xf>
    <xf numFmtId="43" fontId="4" fillId="0" borderId="0" xfId="1" applyFont="1" applyFill="1" applyAlignment="1">
      <alignment vertical="center" wrapText="1"/>
    </xf>
    <xf numFmtId="167" fontId="4" fillId="0" borderId="0" xfId="0" applyNumberFormat="1" applyFont="1" applyFill="1" applyAlignment="1">
      <alignment vertical="center" wrapText="1"/>
    </xf>
    <xf numFmtId="167" fontId="4" fillId="0" borderId="0" xfId="0" applyNumberFormat="1" applyFont="1" applyFill="1" applyAlignment="1">
      <alignment horizontal="center" vertical="center" wrapText="1"/>
    </xf>
    <xf numFmtId="171" fontId="4" fillId="0" borderId="0" xfId="0" applyNumberFormat="1" applyFont="1" applyFill="1" applyAlignment="1">
      <alignment horizontal="center" vertical="center" wrapText="1"/>
    </xf>
    <xf numFmtId="17" fontId="4" fillId="0" borderId="0" xfId="0" applyNumberFormat="1" applyFont="1" applyFill="1" applyAlignment="1">
      <alignment horizontal="center" vertical="center" wrapText="1"/>
    </xf>
    <xf numFmtId="15" fontId="4" fillId="0" borderId="0" xfId="0" applyNumberFormat="1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horizontal="center" vertical="center" wrapText="1"/>
    </xf>
    <xf numFmtId="4" fontId="4" fillId="0" borderId="0" xfId="0" applyNumberFormat="1" applyFont="1" applyFill="1" applyAlignment="1">
      <alignment vertical="center" wrapText="1"/>
    </xf>
    <xf numFmtId="174" fontId="4" fillId="0" borderId="0" xfId="1" applyNumberFormat="1" applyFont="1" applyFill="1" applyAlignment="1">
      <alignment vertical="center" wrapText="1"/>
    </xf>
    <xf numFmtId="174" fontId="4" fillId="0" borderId="0" xfId="1" applyNumberFormat="1" applyFont="1" applyFill="1" applyAlignment="1">
      <alignment horizontal="center" vertical="center" wrapText="1"/>
    </xf>
    <xf numFmtId="171" fontId="4" fillId="0" borderId="0" xfId="1" applyNumberFormat="1" applyFont="1" applyFill="1" applyAlignment="1">
      <alignment horizontal="right" vertical="center" wrapText="1"/>
    </xf>
    <xf numFmtId="173" fontId="4" fillId="0" borderId="0" xfId="0" applyNumberFormat="1" applyFont="1" applyFill="1" applyAlignment="1">
      <alignment vertical="center" wrapText="1"/>
    </xf>
    <xf numFmtId="40" fontId="4" fillId="0" borderId="0" xfId="0" applyNumberFormat="1" applyFont="1" applyFill="1" applyAlignment="1">
      <alignment vertical="center" wrapText="1"/>
    </xf>
    <xf numFmtId="174" fontId="4" fillId="0" borderId="0" xfId="0" applyNumberFormat="1" applyFont="1" applyFill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69" fontId="4" fillId="0" borderId="2" xfId="0" applyNumberFormat="1" applyFont="1" applyFill="1" applyBorder="1" applyAlignment="1">
      <alignment vertical="center" wrapText="1"/>
    </xf>
    <xf numFmtId="0" fontId="4" fillId="0" borderId="0" xfId="0" applyNumberFormat="1" applyFont="1" applyFill="1" applyAlignment="1">
      <alignment vertical="center" wrapText="1"/>
    </xf>
    <xf numFmtId="4" fontId="4" fillId="0" borderId="0" xfId="1" applyNumberFormat="1" applyFont="1" applyFill="1" applyAlignment="1">
      <alignment vertical="center" wrapText="1"/>
    </xf>
    <xf numFmtId="174" fontId="4" fillId="0" borderId="0" xfId="0" applyNumberFormat="1" applyFont="1" applyFill="1" applyAlignment="1">
      <alignment horizontal="center" vertical="center" wrapText="1"/>
    </xf>
    <xf numFmtId="166" fontId="4" fillId="0" borderId="0" xfId="0" applyNumberFormat="1" applyFont="1" applyFill="1" applyAlignment="1">
      <alignment vertical="center" wrapText="1"/>
    </xf>
    <xf numFmtId="173" fontId="7" fillId="0" borderId="1" xfId="0" applyNumberFormat="1" applyFont="1" applyFill="1" applyBorder="1" applyAlignment="1">
      <alignment horizontal="center" vertical="center" wrapText="1"/>
    </xf>
    <xf numFmtId="173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46" fontId="0" fillId="0" borderId="0" xfId="0" applyNumberFormat="1" applyFill="1" applyAlignment="1">
      <alignment vertical="center" wrapText="1"/>
    </xf>
    <xf numFmtId="174" fontId="0" fillId="0" borderId="0" xfId="0" applyNumberFormat="1" applyFill="1" applyAlignment="1">
      <alignment horizontal="center" vertical="center" wrapText="1"/>
    </xf>
    <xf numFmtId="174" fontId="0" fillId="0" borderId="0" xfId="0" applyNumberFormat="1" applyFill="1" applyAlignment="1">
      <alignment vertical="center" wrapText="1"/>
    </xf>
    <xf numFmtId="22" fontId="0" fillId="0" borderId="0" xfId="0" applyNumberFormat="1" applyFill="1" applyAlignment="1">
      <alignment vertical="center" wrapText="1"/>
    </xf>
    <xf numFmtId="173" fontId="0" fillId="0" borderId="0" xfId="0" applyNumberFormat="1" applyFill="1" applyAlignment="1">
      <alignment horizontal="center" vertical="center" wrapText="1"/>
    </xf>
    <xf numFmtId="22" fontId="10" fillId="0" borderId="0" xfId="0" applyNumberFormat="1" applyFont="1" applyFill="1" applyAlignment="1">
      <alignment vertical="center" wrapText="1"/>
    </xf>
    <xf numFmtId="176" fontId="0" fillId="0" borderId="0" xfId="0" applyNumberFormat="1" applyFill="1" applyAlignment="1">
      <alignment vertical="center" wrapText="1"/>
    </xf>
  </cellXfs>
  <cellStyles count="3">
    <cellStyle name="Comma" xfId="1" builtinId="3"/>
    <cellStyle name="Normal" xfId="0" builtinId="0"/>
    <cellStyle name="Percent" xfId="2" builtinId="5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0.0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9" formatCode="#,##0.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70" formatCode="#,##0.00_ ;\-#,##0.00\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5" formatCode="0.000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22" formatCode="mmm\-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outline val="0"/>
        <shadow val="0"/>
        <u val="none"/>
        <vertAlign val="baseline"/>
        <color auto="1"/>
      </font>
      <numFmt numFmtId="4" formatCode="#,##0.00"/>
      <fill>
        <patternFill patternType="none">
          <fgColor indexed="64"/>
          <bgColor auto="1"/>
        </patternFill>
      </fill>
      <alignment vertical="center" textRotation="0" wrapText="1" justifyLastLine="0" readingOrder="0"/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3333FF"/>
      <color rgb="FFF68426"/>
      <color rgb="FFFF9900"/>
      <color rgb="FF99FFCC"/>
      <color rgb="FFFFFFCC"/>
      <color rgb="FFFF00FF"/>
      <color rgb="FFC0C0C0"/>
      <color rgb="FF66FFFF"/>
      <color rgb="FF00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GENERAL%20LIST%20(VSL%20+%20CIE)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OSP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BRENT%20DTD%20+%20URALS%20(MED)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AM-NAS1\opstol\ElenaLouroutziati_DOCUMENT\DEMURRAGE%20+%20OTHER%20CLAIMS\2016\CLAIMS%20LOG%20(DEM+%20OTHER)%20201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OPS/2016/INSP%20+%20AGT%20201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.6\elenalouroutziati_document\DEMURRAGE%20+%20OTHER%20CLAIMS\2016\CLAIMS%20LOG%20(DEM+%20OTHER)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  <sheetName val="Sheet2"/>
    </sheetNames>
    <definedNames>
      <definedName name="AGENTS" refersTo="='LISTS'!$R$2:$R$75"/>
      <definedName name="AGT_TYPE" refersTo="='LISTS'!$Z$2:$Z$6"/>
      <definedName name="CIE" refersTo="='LISTS'!$A$2:$A$81"/>
      <definedName name="GRADE" refersTo="='LISTS'!$B$2:$B$77"/>
      <definedName name="INCOTERMS" refersTo="='LISTS'!$F$2:$F$10"/>
      <definedName name="INS_RATE" refersTo="='LISTS'!$J$2:$J$5"/>
      <definedName name="INSP_COST" refersTo="='LISTS'!$N$2:$N$6"/>
      <definedName name="INSPECTORS" refersTo="='LISTS'!$M$2:$M$21"/>
      <definedName name="INV_QTY" refersTo="='LISTS'!$P$2:$P$5"/>
      <definedName name="LC" refersTo="='LISTS'!$W$2:$W$6"/>
      <definedName name="LP" refersTo="#REF!"/>
      <definedName name="OIC" refersTo="='LISTS'!$I$2:$I$6"/>
      <definedName name="PMT_TERMS" refersTo="='LISTS'!$O$2:$O$6"/>
      <definedName name="PORTS" refersTo="='LISTS'!$C$2:$C$122"/>
      <definedName name="PRGMONTH" refersTo="='LISTS'!$H$2:$H$13"/>
      <definedName name="PRICE_TERMS" refersTo="='LISTS'!$Q$2:$Q$1315"/>
      <definedName name="TERMDATE" refersTo="='LISTS'!$L$2:$L$4"/>
      <definedName name="TIME_ALLOWED" refersTo="='LISTS'!$AA$2:$AA$4"/>
      <definedName name="TOLERANCE" refersTo="='LISTS'!$K$2:$K$3"/>
      <definedName name="VESSEL" refersTo="='LISTS'!$D$4:$D$1130"/>
    </definedNames>
    <sheetDataSet>
      <sheetData sheetId="0">
        <row r="2">
          <cell r="A2" t="str">
            <v>AMILLY MARITIME CO. LTD</v>
          </cell>
          <cell r="B2" t="str">
            <v>AGBAMI</v>
          </cell>
          <cell r="C2" t="str">
            <v>ABUKIR (EGYPT)</v>
          </cell>
          <cell r="F2" t="str">
            <v>CFR</v>
          </cell>
          <cell r="H2" t="str">
            <v>01 - JAN</v>
          </cell>
          <cell r="I2" t="str">
            <v>ANTONIS</v>
          </cell>
          <cell r="J2">
            <v>2.3499999999999999E-4</v>
          </cell>
          <cell r="K2">
            <v>0.05</v>
          </cell>
          <cell r="L2" t="str">
            <v>DEL</v>
          </cell>
          <cell r="M2" t="str">
            <v>INTERTEK (GERMANY)</v>
          </cell>
          <cell r="N2">
            <v>0.5</v>
          </cell>
          <cell r="O2" t="str">
            <v>30 days after B/L</v>
          </cell>
          <cell r="P2" t="str">
            <v>95% OF NET BL QTY</v>
          </cell>
          <cell r="Q2" t="str">
            <v>3 QTES AFTER BL + SULPHUR DESCALATION</v>
          </cell>
          <cell r="R2" t="str">
            <v>AGENA TRAMP (OA)</v>
          </cell>
          <cell r="W2" t="str">
            <v>DOC</v>
          </cell>
          <cell r="Z2" t="str">
            <v>CA</v>
          </cell>
          <cell r="AA2" t="str">
            <v>36:00:00</v>
          </cell>
        </row>
        <row r="3">
          <cell r="A3" t="str">
            <v>CONCORD</v>
          </cell>
          <cell r="B3" t="str">
            <v>AMNA + SIRTICA</v>
          </cell>
          <cell r="C3" t="str">
            <v>ALJURF (LIBYA) - FARWAH TERMINAL</v>
          </cell>
          <cell r="F3" t="str">
            <v>INTANK TRANSFER</v>
          </cell>
          <cell r="H3" t="str">
            <v>07 - JUL</v>
          </cell>
          <cell r="M3" t="str">
            <v>INTERTEK (LIBYA)</v>
          </cell>
          <cell r="O3" t="str">
            <v>90 days from B/L</v>
          </cell>
          <cell r="Q3" t="str">
            <v>3 QTES AFTER BL + SULPHUR DESCALATION + FRT</v>
          </cell>
          <cell r="R3" t="str">
            <v>BANCOSTA (CC)</v>
          </cell>
          <cell r="AA3" t="str">
            <v>48:00:00</v>
          </cell>
        </row>
        <row r="4">
          <cell r="A4" t="str">
            <v>CLARA SPECIAL MARITIME</v>
          </cell>
          <cell r="B4" t="str">
            <v>AMNA</v>
          </cell>
          <cell r="C4" t="str">
            <v>ALGIERS (ALGERIA)</v>
          </cell>
          <cell r="D4" t="str">
            <v>ADAFERA</v>
          </cell>
          <cell r="F4" t="str">
            <v>FOB</v>
          </cell>
          <cell r="H4" t="str">
            <v>06 - JUN</v>
          </cell>
          <cell r="M4" t="str">
            <v>INTERTEK (NORWAY)</v>
          </cell>
          <cell r="O4" t="str">
            <v>4 working days after COD</v>
          </cell>
          <cell r="Q4" t="str">
            <v>3 QTES AFTER BL + SULPHUR DESCALATION +  FRT LUMPSUM + SERV FEE</v>
          </cell>
          <cell r="R4" t="str">
            <v>BANCOSTA (CA)</v>
          </cell>
          <cell r="AA4" t="str">
            <v>72:00:00</v>
          </cell>
        </row>
        <row r="5">
          <cell r="A5" t="str">
            <v xml:space="preserve">ANAFI MARINE CORP. </v>
          </cell>
          <cell r="B5" t="str">
            <v>AKPO</v>
          </cell>
          <cell r="C5" t="str">
            <v>AGBAMI (NIGERIA)</v>
          </cell>
          <cell r="D5" t="str">
            <v>ABSHERON</v>
          </cell>
          <cell r="F5" t="str">
            <v>CIF</v>
          </cell>
          <cell r="H5" t="str">
            <v>02 - FEB</v>
          </cell>
          <cell r="I5" t="str">
            <v>CHRISTIANA</v>
          </cell>
          <cell r="J5">
            <v>2.6499999999999999E-4</v>
          </cell>
          <cell r="M5" t="str">
            <v>INTERTEK (UK)</v>
          </cell>
          <cell r="N5">
            <v>1</v>
          </cell>
          <cell r="O5" t="str">
            <v>30 days after COD</v>
          </cell>
          <cell r="P5" t="str">
            <v>EXXON 0.5</v>
          </cell>
          <cell r="Q5" t="str">
            <v xml:space="preserve">3 QTES AFTER BL + SULPHUR DESCALATION - FRT DIFFERENTIAL OF 0.06 </v>
          </cell>
          <cell r="R5" t="str">
            <v>AUG BOLTEN (CA)</v>
          </cell>
          <cell r="W5" t="str">
            <v>N/A</v>
          </cell>
          <cell r="Z5" t="str">
            <v>CC</v>
          </cell>
        </row>
        <row r="6">
          <cell r="A6" t="str">
            <v>DEEP SEA MARINE</v>
          </cell>
          <cell r="B6" t="str">
            <v>ARABIAN LIGHT</v>
          </cell>
          <cell r="C6" t="str">
            <v>ANTWERP (BELGIUM)</v>
          </cell>
          <cell r="D6" t="str">
            <v>ADI II</v>
          </cell>
          <cell r="F6" t="str">
            <v>N/A</v>
          </cell>
          <cell r="H6" t="str">
            <v>08 - AUG</v>
          </cell>
          <cell r="M6" t="str">
            <v>PCC (LIBYA)</v>
          </cell>
          <cell r="Q6" t="str">
            <v>3 QTES AFTER BL + SULPHUR DESCALATION + FRT + OT + SERV FEE</v>
          </cell>
          <cell r="R6" t="str">
            <v>BANCOSTA (OA)</v>
          </cell>
        </row>
        <row r="7">
          <cell r="A7" t="str">
            <v>DONAT MARITIME LTD</v>
          </cell>
          <cell r="B7" t="str">
            <v>ASGARD</v>
          </cell>
          <cell r="C7" t="str">
            <v>ARZEW  (ALGERIA)</v>
          </cell>
          <cell r="D7" t="str">
            <v>ADRIATIKI</v>
          </cell>
          <cell r="H7" t="str">
            <v>09 - SEP</v>
          </cell>
          <cell r="M7" t="str">
            <v>SAYBOLT (RUSSIA)</v>
          </cell>
          <cell r="Q7" t="str">
            <v>3 QTES AFTER BL + SULPHUR DESCALATION + FRT + SERV FEE</v>
          </cell>
          <cell r="R7" t="str">
            <v>BANCOSTA (SUPPLIERS)</v>
          </cell>
        </row>
        <row r="8">
          <cell r="A8" t="str">
            <v>ARCADIA SHIPMANAGEMENT</v>
          </cell>
          <cell r="B8" t="str">
            <v>AL WAFA</v>
          </cell>
          <cell r="C8" t="str">
            <v>AGIO THEODORI (GREECE)</v>
          </cell>
          <cell r="D8" t="str">
            <v>ACHILLEAS</v>
          </cell>
          <cell r="F8" t="str">
            <v>DAP</v>
          </cell>
          <cell r="H8" t="str">
            <v>03 - MAR</v>
          </cell>
          <cell r="M8" t="str">
            <v>SGS (GERMANY)</v>
          </cell>
          <cell r="Q8" t="str">
            <v>3 QTES AFTER BL + SULPHUR DESCALATION - FRT DIFFERENTIAL OF 0.06 + SERV FEE</v>
          </cell>
          <cell r="R8" t="str">
            <v>AUG BOLTEN (CC)</v>
          </cell>
        </row>
        <row r="9">
          <cell r="A9" t="str">
            <v>BP</v>
          </cell>
          <cell r="B9" t="str">
            <v>ALJURF</v>
          </cell>
          <cell r="C9" t="str">
            <v>AKPO FPSO (NIGERIA)</v>
          </cell>
          <cell r="D9" t="str">
            <v>ACQUAVIVA</v>
          </cell>
          <cell r="F9" t="str">
            <v>DAP (BL QTY)</v>
          </cell>
          <cell r="H9" t="str">
            <v>04 - APR</v>
          </cell>
          <cell r="M9" t="str">
            <v>SGS (NORWAY)</v>
          </cell>
          <cell r="Q9" t="str">
            <v>3 QTES AFTER BL + SULPHUR DESCALATION - FRT DIFFERENTIAL OF 0.06+ OT + SERV FEE</v>
          </cell>
          <cell r="R9" t="str">
            <v>AUG BOLTEN (OA)</v>
          </cell>
        </row>
        <row r="10">
          <cell r="A10" t="str">
            <v>BP SHIPPING</v>
          </cell>
          <cell r="B10" t="str">
            <v>ALVHEIM BLEND</v>
          </cell>
          <cell r="C10" t="str">
            <v>ALEXANDRIA (EGYPT)</v>
          </cell>
          <cell r="D10" t="str">
            <v>ACS BRIGHT</v>
          </cell>
          <cell r="F10" t="str">
            <v>DES</v>
          </cell>
          <cell r="H10" t="str">
            <v>05 - MAY</v>
          </cell>
          <cell r="M10" t="str">
            <v>SGS (TURKEY)</v>
          </cell>
          <cell r="Q10" t="str">
            <v>3 QTES AFTER BL + SULPHUR DESCALATION +  FRT LUMPSUM + OT + SERV FEE</v>
          </cell>
          <cell r="R10" t="str">
            <v>AUG BOLTEN (SUPPLIERS)</v>
          </cell>
        </row>
        <row r="11">
          <cell r="A11" t="str">
            <v>ENI</v>
          </cell>
          <cell r="B11" t="str">
            <v>AZERI</v>
          </cell>
          <cell r="C11" t="str">
            <v>ASGARD (NORWAY)</v>
          </cell>
          <cell r="D11" t="str">
            <v>ADVANTAGE ARROW</v>
          </cell>
          <cell r="H11" t="str">
            <v>10 - OCT</v>
          </cell>
          <cell r="Q11" t="str">
            <v>3 QTES AFTER BL + SULPHUR DESCALATION + FRT DIFF</v>
          </cell>
          <cell r="R11" t="str">
            <v>CAMBIASO RISSO (CA)</v>
          </cell>
        </row>
        <row r="12">
          <cell r="A12" t="str">
            <v>EURONAV</v>
          </cell>
          <cell r="B12" t="str">
            <v>AZERI LIGHT</v>
          </cell>
          <cell r="C12" t="str">
            <v>AUGUSTA (ITALY)</v>
          </cell>
          <cell r="D12" t="str">
            <v>ADVANTAGE AWARD</v>
          </cell>
          <cell r="H12" t="str">
            <v>11 - NOV</v>
          </cell>
          <cell r="Q12" t="str">
            <v>3 QTES AFTER BL + SULPHUR DESCALATION + FRT DIFF + OT + SERV FEE</v>
          </cell>
          <cell r="R12" t="str">
            <v>CAMBIASO RISSO (CC)</v>
          </cell>
        </row>
        <row r="13">
          <cell r="A13" t="str">
            <v>FANTASEA NAVIGATION LTD</v>
          </cell>
          <cell r="B13" t="str">
            <v>BONNY LIGHT</v>
          </cell>
          <cell r="C13" t="str">
            <v>AUGUSTA+STA PANAGIA (ITALY)</v>
          </cell>
          <cell r="D13" t="str">
            <v>ADVANTAGE SPRING</v>
          </cell>
          <cell r="H13" t="str">
            <v>12 - DEC</v>
          </cell>
          <cell r="Q13" t="str">
            <v>3 QTES AFTER BL + SULPHUR DESCALATION + FRT DIFF + SERV FEE</v>
          </cell>
          <cell r="R13" t="str">
            <v>CAMBIASO RISSO (OA)</v>
          </cell>
        </row>
        <row r="14">
          <cell r="A14" t="str">
            <v>GLENCORE</v>
          </cell>
          <cell r="B14" t="str">
            <v>BOURI</v>
          </cell>
          <cell r="C14" t="str">
            <v>BAHRAIN (BAHRAIN)</v>
          </cell>
          <cell r="D14" t="str">
            <v>ADYGEYA</v>
          </cell>
          <cell r="Q14" t="str">
            <v>3 QTES AFTER BL + SULPHUR DESCALATION + FRT DIFF LUMPSUM</v>
          </cell>
          <cell r="R14" t="str">
            <v>CAMBIASO RISSO (SUPPLIERS)</v>
          </cell>
        </row>
        <row r="15">
          <cell r="A15" t="str">
            <v>GNMTC</v>
          </cell>
          <cell r="B15" t="str">
            <v>BRASS RIVER</v>
          </cell>
          <cell r="C15" t="str">
            <v>BALIKPAPAN (INDONESIA)</v>
          </cell>
          <cell r="D15" t="str">
            <v>AEGEAN ANGEL</v>
          </cell>
          <cell r="Q15" t="str">
            <v>3 QTES AFTER BL + SULPHUR DESCALATION + FRT DIFF LUMPSUM + OT + SERV FEE</v>
          </cell>
          <cell r="R15" t="str">
            <v>FCJ (CA)</v>
          </cell>
        </row>
        <row r="16">
          <cell r="A16" t="str">
            <v>HARMONIC C/O BP SHIPPING</v>
          </cell>
          <cell r="B16" t="str">
            <v>BREGA</v>
          </cell>
          <cell r="C16" t="str">
            <v>BATUMI (GEORGIA)</v>
          </cell>
          <cell r="D16" t="str">
            <v>AEGEAN BLUE</v>
          </cell>
          <cell r="Q16" t="str">
            <v>3 QTES AFTER BL + SULPHUR DESCALATION + FRT DIFF LUMPSUM + SERV FEE</v>
          </cell>
          <cell r="R16" t="str">
            <v>FCJ (SUPPLIERS)</v>
          </cell>
        </row>
        <row r="17">
          <cell r="A17" t="str">
            <v>HEMCL</v>
          </cell>
          <cell r="B17" t="str">
            <v>BREGA CONDENSATE</v>
          </cell>
          <cell r="C17" t="str">
            <v>BEJAIA  (ALGERIA)</v>
          </cell>
          <cell r="D17" t="str">
            <v>AEGEAN DIGNITY</v>
          </cell>
          <cell r="Q17" t="str">
            <v>3 QTES AFTER BL + SULPHUR DESCALATION + OT + SERV FEE</v>
          </cell>
          <cell r="R17" t="str">
            <v>FERRARI (CA)</v>
          </cell>
        </row>
        <row r="18">
          <cell r="A18" t="str">
            <v>INSEAD FINANCE INC</v>
          </cell>
          <cell r="B18" t="str">
            <v>BRENT</v>
          </cell>
          <cell r="C18" t="str">
            <v>BEJAIA (ALGERIA)</v>
          </cell>
          <cell r="D18" t="str">
            <v>AEGEAN EAGLE</v>
          </cell>
          <cell r="Q18" t="str">
            <v>3 QTES AFTER BL + SULPHUR DESCALATION + SERV FEE</v>
          </cell>
          <cell r="R18" t="str">
            <v>FERRARI (CC)</v>
          </cell>
        </row>
        <row r="19">
          <cell r="A19" t="str">
            <v>KYKLADES MARITIME CORP. (BIGAL SHIPPING CORP)</v>
          </cell>
          <cell r="B19" t="str">
            <v>BUATTIFEL</v>
          </cell>
          <cell r="C19" t="str">
            <v>BENGHAZI (LIBYA)</v>
          </cell>
          <cell r="D19" t="str">
            <v>AEGEAN FAITH</v>
          </cell>
          <cell r="Q19" t="str">
            <v>30 DAYS QTES AFTER COD</v>
          </cell>
          <cell r="R19" t="str">
            <v>FERRARI (OA)</v>
          </cell>
        </row>
        <row r="20">
          <cell r="A20" t="str">
            <v>KYKLADES MARITIME CORP. (DANAIS)</v>
          </cell>
          <cell r="B20" t="str">
            <v>CPC BLEND</v>
          </cell>
          <cell r="C20" t="str">
            <v>BERGINA</v>
          </cell>
          <cell r="D20" t="str">
            <v>AEGEAN FREEDOM</v>
          </cell>
          <cell r="Q20" t="str">
            <v>30 DAYS QTES AFTER COD + SERV FEE</v>
          </cell>
          <cell r="R20" t="str">
            <v>GAC (CA)</v>
          </cell>
        </row>
        <row r="21">
          <cell r="A21" t="str">
            <v>LR2</v>
          </cell>
          <cell r="B21" t="str">
            <v>CRUDE RELET</v>
          </cell>
          <cell r="C21" t="str">
            <v>BLACK SEA</v>
          </cell>
          <cell r="D21" t="str">
            <v>AEGEAN HARMONY</v>
          </cell>
          <cell r="Q21" t="str">
            <v>30 QTES AFTER COD</v>
          </cell>
          <cell r="R21" t="str">
            <v>GAC (CC)</v>
          </cell>
        </row>
        <row r="22">
          <cell r="A22" t="str">
            <v>MINERVA MARINE</v>
          </cell>
          <cell r="B22" t="str">
            <v>DRAUGEN</v>
          </cell>
          <cell r="C22" t="str">
            <v>BONNY (NIGERIA)</v>
          </cell>
          <cell r="D22" t="str">
            <v>AEGEAN HORIZON</v>
          </cell>
          <cell r="Q22" t="str">
            <v>30 QTES AFTER COD + SERV FEE</v>
          </cell>
          <cell r="R22" t="str">
            <v>GAC (OA)</v>
          </cell>
        </row>
        <row r="23">
          <cell r="A23" t="str">
            <v>MONTANARI</v>
          </cell>
          <cell r="B23" t="str">
            <v>DUC</v>
          </cell>
          <cell r="C23" t="str">
            <v>BOURGAS (BULGARIA)</v>
          </cell>
          <cell r="D23" t="str">
            <v>AEGEAN HORIZON</v>
          </cell>
          <cell r="Q23" t="str">
            <v>5 QTES AFTER BL</v>
          </cell>
          <cell r="R23" t="str">
            <v>GAC (SUPPLIERS)</v>
          </cell>
        </row>
        <row r="24">
          <cell r="A24" t="str">
            <v>MORGAN STANLEY</v>
          </cell>
          <cell r="B24" t="str">
            <v>DUMBARTON</v>
          </cell>
          <cell r="C24" t="str">
            <v>BOURI (LIBYA)</v>
          </cell>
          <cell r="D24" t="str">
            <v>AEGEAN LEGEND</v>
          </cell>
          <cell r="Q24" t="str">
            <v>5 QTES AFTER BL - FRT DIFFERENTIAL OF 0.06</v>
          </cell>
          <cell r="R24" t="str">
            <v>GERMA (CA)</v>
          </cell>
        </row>
        <row r="25">
          <cell r="A25" t="str">
            <v>NOC</v>
          </cell>
          <cell r="B25" t="str">
            <v>EKOFISK</v>
          </cell>
          <cell r="C25" t="str">
            <v>BRASS (NIGERIA)</v>
          </cell>
          <cell r="D25" t="str">
            <v>AEGEAN MYTH</v>
          </cell>
          <cell r="Q25" t="str">
            <v>5 QTES AFTER BL - FRT DIFFERENTIAL OF 0.06 +  SERV FEE</v>
          </cell>
          <cell r="R25" t="str">
            <v>GERMA (CC)</v>
          </cell>
        </row>
        <row r="26">
          <cell r="A26" t="str">
            <v>NS BRAVO SHIPPING INC C/O NOVOSHIP</v>
          </cell>
          <cell r="B26" t="str">
            <v>EL SHARARA</v>
          </cell>
          <cell r="C26" t="str">
            <v>BRINDISI</v>
          </cell>
          <cell r="D26" t="str">
            <v>AEGEAN NAVIGATOR</v>
          </cell>
          <cell r="Q26" t="str">
            <v>5 QTES AFTER BL - FRT DIFFERENTIAL OF 0.06 + OT + SERV FEE</v>
          </cell>
          <cell r="R26" t="str">
            <v>GERMA (OA)</v>
          </cell>
        </row>
        <row r="27">
          <cell r="A27" t="str">
            <v>OLYMPIAN ARTEMIS</v>
          </cell>
          <cell r="B27" t="str">
            <v>EN590</v>
          </cell>
          <cell r="C27" t="str">
            <v>CASTELLON (SPAIN)</v>
          </cell>
          <cell r="D27" t="str">
            <v>AEGEAN NOBILITY</v>
          </cell>
          <cell r="Q27" t="str">
            <v>5 QTES AFTER BL +  FRT LUMPSUM + OT + SERV FEE</v>
          </cell>
          <cell r="R27" t="str">
            <v>GERMA (SUPPLIERS)</v>
          </cell>
        </row>
        <row r="28">
          <cell r="A28" t="str">
            <v>OLYMPIAN ATHENA OWNERS INC</v>
          </cell>
          <cell r="B28" t="str">
            <v>ERHA</v>
          </cell>
          <cell r="C28" t="str">
            <v>CEYHAN (TURKEY)</v>
          </cell>
          <cell r="D28" t="str">
            <v>AEGEAN POWER</v>
          </cell>
          <cell r="Q28" t="str">
            <v>5 QTES AFTER BL +  FRT LUMPSUM + SERV FEE</v>
          </cell>
          <cell r="R28" t="str">
            <v>GHIBLI (CA)</v>
          </cell>
        </row>
        <row r="29">
          <cell r="A29" t="str">
            <v>OMV</v>
          </cell>
          <cell r="B29" t="str">
            <v>ESSIDER</v>
          </cell>
          <cell r="C29" t="str">
            <v>CHINA</v>
          </cell>
          <cell r="D29" t="str">
            <v>AEGEAN PRIDE</v>
          </cell>
          <cell r="Q29" t="str">
            <v>5 QTES AFTER BL + FRT</v>
          </cell>
          <cell r="R29" t="str">
            <v>GHIBLI (CC)</v>
          </cell>
        </row>
        <row r="30">
          <cell r="A30" t="str">
            <v>ORION TANKERS</v>
          </cell>
          <cell r="B30" t="str">
            <v>ETHYLENE</v>
          </cell>
          <cell r="C30" t="str">
            <v>CIVITA VECCHIA</v>
          </cell>
          <cell r="D30" t="str">
            <v>AEGEAN SPIRIT</v>
          </cell>
          <cell r="Q30" t="str">
            <v>5 QTES AFTER BL + FRT + OT + SERV FEE</v>
          </cell>
          <cell r="R30" t="str">
            <v>GHIBLI (OA)</v>
          </cell>
        </row>
        <row r="31">
          <cell r="A31" t="str">
            <v>PETROINEOS</v>
          </cell>
          <cell r="B31" t="str">
            <v>ETTRICK</v>
          </cell>
          <cell r="C31" t="str">
            <v>CORYTON (UK)</v>
          </cell>
          <cell r="D31" t="str">
            <v>AFRAMAX RIVER</v>
          </cell>
          <cell r="Q31" t="str">
            <v>5 QTES AFTER BL + FRT + SERV FEE</v>
          </cell>
          <cell r="R31" t="str">
            <v>GHIBLI (SUPPLIERS)</v>
          </cell>
        </row>
        <row r="32">
          <cell r="A32" t="str">
            <v>PSENTRA</v>
          </cell>
          <cell r="B32" t="str">
            <v>F3FB CONDENSATE</v>
          </cell>
          <cell r="C32" t="str">
            <v>COTONOU (BENIN)</v>
          </cell>
          <cell r="D32" t="str">
            <v>AFRICAN RUBY</v>
          </cell>
          <cell r="Q32" t="str">
            <v>5 QTES AFTER BL + FRT DIFF</v>
          </cell>
          <cell r="R32" t="str">
            <v>GRAYPEN (CA)</v>
          </cell>
        </row>
        <row r="33">
          <cell r="A33" t="str">
            <v>RAINTREE MARINE SA</v>
          </cell>
          <cell r="B33" t="str">
            <v>FORCADOS BLEND</v>
          </cell>
          <cell r="C33" t="str">
            <v>DAMIETTA (EGYPT)</v>
          </cell>
          <cell r="D33" t="str">
            <v>AGAMEMNON</v>
          </cell>
          <cell r="Q33" t="str">
            <v>5 QTES AFTER BL + FRT DIFF + OT + SERV FEE</v>
          </cell>
          <cell r="R33" t="str">
            <v>GRAYPEN (CC)</v>
          </cell>
        </row>
        <row r="34">
          <cell r="A34" t="str">
            <v>ROURKE SERVICES LTD</v>
          </cell>
          <cell r="B34" t="str">
            <v>FOROZAN</v>
          </cell>
          <cell r="C34" t="str">
            <v>DJENO (CONGO)</v>
          </cell>
          <cell r="D34" t="str">
            <v>AGGESBORG</v>
          </cell>
          <cell r="Q34" t="str">
            <v>5 QTES AFTER BL + FRT DIFF + SERV FEE</v>
          </cell>
          <cell r="R34" t="str">
            <v>GRAYPEN (OA)</v>
          </cell>
        </row>
        <row r="35">
          <cell r="A35" t="str">
            <v>ROXANNE SPECIAL MARITIME ENTERPRISE</v>
          </cell>
          <cell r="B35" t="str">
            <v>FORTIES</v>
          </cell>
          <cell r="C35" t="str">
            <v>DONGES (FRANCE)</v>
          </cell>
          <cell r="D35" t="str">
            <v>AGISILAOS</v>
          </cell>
          <cell r="Q35" t="str">
            <v>5 QTES AFTER BL + FRT DIFF LUMPSUM</v>
          </cell>
          <cell r="R35" t="str">
            <v>GRAYPEN (SUPPLIERS)</v>
          </cell>
        </row>
        <row r="36">
          <cell r="A36" t="str">
            <v>SCF NOVOSHIP</v>
          </cell>
          <cell r="B36" t="str">
            <v>GEORGIAN BLEND</v>
          </cell>
          <cell r="C36" t="str">
            <v>DOUALA (CAMEROON)</v>
          </cell>
          <cell r="D36" t="str">
            <v>AISHA</v>
          </cell>
          <cell r="Q36" t="str">
            <v>5 QTES AFTER BL + FRT DIFF LUMPSUM + OT + SERV FEE</v>
          </cell>
          <cell r="R36" t="str">
            <v>HUMAN TACONET (CA)</v>
          </cell>
        </row>
        <row r="37">
          <cell r="A37" t="str">
            <v xml:space="preserve">SEA LEGEND SHIPPING </v>
          </cell>
          <cell r="B37" t="str">
            <v>GRANE</v>
          </cell>
          <cell r="C37" t="str">
            <v>DRAUGEN (NORWAY)</v>
          </cell>
          <cell r="D37" t="str">
            <v>AKADEMIC VERESHCHAGIN</v>
          </cell>
          <cell r="Q37" t="str">
            <v>5 QTES AFTER BL + FRT DIFF LUMPSUM + SERV FEE</v>
          </cell>
          <cell r="R37" t="str">
            <v>HUMAN TACONET (CA)</v>
          </cell>
        </row>
        <row r="38">
          <cell r="A38" t="str">
            <v>SET ENERGY</v>
          </cell>
          <cell r="B38" t="str">
            <v>GREEN UNL.MOGAS</v>
          </cell>
          <cell r="C38" t="str">
            <v>DUMBARTON (UK)</v>
          </cell>
          <cell r="D38" t="str">
            <v>AKAKI</v>
          </cell>
          <cell r="Q38" t="str">
            <v>5 QTES AFTER BL + OSP + FRT</v>
          </cell>
          <cell r="R38" t="str">
            <v>HUMAN TACONET (CC)</v>
          </cell>
        </row>
        <row r="39">
          <cell r="A39" t="str">
            <v>SIGMA C/O HEIDMAR INC</v>
          </cell>
          <cell r="B39" t="str">
            <v>GULLFAKS</v>
          </cell>
          <cell r="C39" t="str">
            <v>DUNKIRK (FRANCE)</v>
          </cell>
          <cell r="D39" t="str">
            <v>AKTOR</v>
          </cell>
          <cell r="Q39" t="str">
            <v>5 QTES AFTER BL + OT + SERV FEE</v>
          </cell>
          <cell r="R39" t="str">
            <v>HUMAN TACONET (CC)</v>
          </cell>
        </row>
        <row r="40">
          <cell r="A40" t="str">
            <v>SKS OBO</v>
          </cell>
          <cell r="B40" t="str">
            <v>HDF 5116</v>
          </cell>
          <cell r="C40" t="str">
            <v>EKOFISK (NORWAY)</v>
          </cell>
          <cell r="D40" t="str">
            <v>ALAN</v>
          </cell>
          <cell r="Q40" t="str">
            <v>5 QTES AFTER BL + SERV FEE</v>
          </cell>
          <cell r="R40" t="str">
            <v>HUMAN TACONET (OA)</v>
          </cell>
        </row>
        <row r="41">
          <cell r="A41" t="str">
            <v>SONATRACH</v>
          </cell>
          <cell r="B41" t="str">
            <v>HDI 6507 UV</v>
          </cell>
          <cell r="C41" t="str">
            <v>EL DEKHEILA (EGYPT)</v>
          </cell>
          <cell r="D41" t="str">
            <v>ALBERTA AMORETTI</v>
          </cell>
          <cell r="Q41" t="str">
            <v>5 QTES AFTER BL + SULPHUR DESCALATION</v>
          </cell>
          <cell r="R41" t="str">
            <v>HUMAN TACONET (OA)</v>
          </cell>
        </row>
        <row r="42">
          <cell r="A42" t="str">
            <v>STASCO</v>
          </cell>
          <cell r="B42" t="str">
            <v>HEATING OIL</v>
          </cell>
          <cell r="C42" t="str">
            <v>EL HAMRA (EGYPT)</v>
          </cell>
          <cell r="D42" t="str">
            <v>ALBUM</v>
          </cell>
          <cell r="Q42" t="str">
            <v xml:space="preserve">5 QTES AFTER BL + SULPHUR DESCALATION - FRT DIFFERENTIAL OF 0.06 </v>
          </cell>
          <cell r="R42" t="str">
            <v>HUMAN TACONET (SUPPLIERS)</v>
          </cell>
        </row>
        <row r="43">
          <cell r="A43" t="str">
            <v>STATOIL</v>
          </cell>
          <cell r="B43" t="str">
            <v>IRANIAN HEAVY</v>
          </cell>
          <cell r="C43" t="str">
            <v>ERHA (NIGERIA)</v>
          </cell>
          <cell r="D43" t="str">
            <v>ALDEBARAN</v>
          </cell>
          <cell r="Q43" t="str">
            <v>5 QTES AFTER BL + SULPHUR DESCALATION - FRT DIFFERENTIAL OF 0.06 + OT + SERV FEE</v>
          </cell>
          <cell r="R43" t="str">
            <v>INTERMED (CA)</v>
          </cell>
        </row>
        <row r="44">
          <cell r="A44" t="str">
            <v>TAMSA</v>
          </cell>
          <cell r="B44" t="str">
            <v>IRANIAN LIGHT</v>
          </cell>
          <cell r="C44" t="str">
            <v>ESSIDER (LIBYA)</v>
          </cell>
          <cell r="D44" t="str">
            <v>ALEKSEY KOSYGIN</v>
          </cell>
          <cell r="Q44" t="str">
            <v>5 QTES AFTER BL + SULPHUR DESCALATION - FRT DIFFERENTIAL OF 0.06 + SERV FEE</v>
          </cell>
          <cell r="R44" t="str">
            <v>INTERMED (CC)</v>
          </cell>
        </row>
        <row r="45">
          <cell r="A45" t="str">
            <v>TANKERSKA PLOVIDBA</v>
          </cell>
          <cell r="B45" t="str">
            <v>MELLITAH</v>
          </cell>
          <cell r="C45" t="str">
            <v>ETTRICK FLOATING PRODUCTION STORAGE OFFLOADING  (UK)</v>
          </cell>
          <cell r="D45" t="str">
            <v>ALESSANDRO F</v>
          </cell>
          <cell r="Q45" t="str">
            <v>5 QTES AFTER BL + SULPHUR DESCALATION +  FRT LUMPSUM + OT + SERV FEE</v>
          </cell>
          <cell r="R45" t="str">
            <v>INTERMED (OA)</v>
          </cell>
        </row>
        <row r="46">
          <cell r="A46" t="str">
            <v>THE GREAT EASTERN SHIPPING CO.LTD</v>
          </cell>
          <cell r="B46" t="str">
            <v>MELLITAH EL FEEL</v>
          </cell>
          <cell r="C46" t="str">
            <v>FALCONARA (ITALY)</v>
          </cell>
          <cell r="D46" t="str">
            <v>ALESSIA PRIMA</v>
          </cell>
          <cell r="Q46" t="str">
            <v>5 QTES AFTER BL + SULPHUR DESCALATION +  FRT LUMPSUM + SERV FEE</v>
          </cell>
          <cell r="R46" t="str">
            <v>INTERMED (SUPPLIERS)</v>
          </cell>
        </row>
        <row r="47">
          <cell r="A47" t="str">
            <v>THENAMARIS (BLUE CLOUD)</v>
          </cell>
          <cell r="B47" t="str">
            <v>MESLA</v>
          </cell>
          <cell r="C47" t="str">
            <v>FARWAH (LIBYA)</v>
          </cell>
          <cell r="D47" t="str">
            <v>ALEXANDROS</v>
          </cell>
          <cell r="Q47" t="str">
            <v>5 QTES AFTER BL + SULPHUR DESCALATION + FRT</v>
          </cell>
          <cell r="R47" t="str">
            <v>MARITEAM (CA)</v>
          </cell>
        </row>
        <row r="48">
          <cell r="A48" t="str">
            <v>THENAMARIS (BLUE LIGHT CO)</v>
          </cell>
          <cell r="B48" t="str">
            <v>NAPHTHA</v>
          </cell>
          <cell r="C48" t="str">
            <v>FARWAH (LIBYA)</v>
          </cell>
          <cell r="D48" t="str">
            <v>ALEXIA</v>
          </cell>
          <cell r="Q48" t="str">
            <v>5 QTES AFTER BL + SULPHUR DESCALATION + FRT + OT + SERV FEE</v>
          </cell>
          <cell r="R48" t="str">
            <v>MARITEAM (CC)</v>
          </cell>
        </row>
        <row r="49">
          <cell r="A49" t="str">
            <v>THENAMARIS (BLUE NAVIGATION)</v>
          </cell>
          <cell r="B49" t="str">
            <v>NEMBA</v>
          </cell>
          <cell r="C49" t="str">
            <v>FINNART (UK)</v>
          </cell>
          <cell r="D49" t="str">
            <v>ALFA BRITANNIA</v>
          </cell>
          <cell r="Q49" t="str">
            <v>5 QTES AFTER BL + SULPHUR DESCALATION + FRT + SERV FEE</v>
          </cell>
          <cell r="R49" t="str">
            <v>MARITEAM (OA)</v>
          </cell>
        </row>
        <row r="50">
          <cell r="A50" t="str">
            <v>THENAMARIS (BRAVE SHIPPING)</v>
          </cell>
          <cell r="B50" t="str">
            <v>NJORD</v>
          </cell>
          <cell r="C50" t="str">
            <v>FIUMICINO (ITALY)</v>
          </cell>
          <cell r="D50" t="str">
            <v>ALFA GERMANIA</v>
          </cell>
          <cell r="Q50" t="str">
            <v>5 QTES AFTER BL + SULPHUR DESCALATION + FRT DIFF</v>
          </cell>
          <cell r="R50" t="str">
            <v>MARITEAM (SUPPLIERS)</v>
          </cell>
        </row>
        <row r="51">
          <cell r="A51" t="str">
            <v>THENAMARIS (CORDELIA SHIPPING CIE)</v>
          </cell>
          <cell r="B51" t="str">
            <v>NKOSSA</v>
          </cell>
          <cell r="C51" t="str">
            <v>FORCADOS (NIGERIA)</v>
          </cell>
          <cell r="D51" t="str">
            <v>ALFA ITALIA</v>
          </cell>
          <cell r="Q51" t="str">
            <v>5 QTES AFTER BL + SULPHUR DESCALATION + FRT DIFF + OT + SERV FEE</v>
          </cell>
          <cell r="R51" t="str">
            <v>MEDISTAR (CA)</v>
          </cell>
        </row>
        <row r="52">
          <cell r="A52" t="str">
            <v>THENAMARIS (DOLPHIN BAY)</v>
          </cell>
          <cell r="B52" t="str">
            <v>OKONO</v>
          </cell>
          <cell r="C52" t="str">
            <v>FORNAVO TARO</v>
          </cell>
          <cell r="D52" t="str">
            <v>ALGECIRAS SPIRIT</v>
          </cell>
          <cell r="Q52" t="str">
            <v>5 QTES AFTER BL + SULPHUR DESCALATION + FRT DIFF + SERV FEE</v>
          </cell>
          <cell r="R52" t="str">
            <v>MEDISTAR (CC)</v>
          </cell>
        </row>
        <row r="53">
          <cell r="A53" t="str">
            <v>THENAMARIS (NARCISSUS)</v>
          </cell>
          <cell r="B53" t="str">
            <v>OKWORI</v>
          </cell>
          <cell r="C53" t="str">
            <v>FOS (FRANCE)</v>
          </cell>
          <cell r="D53" t="str">
            <v>ALHANI</v>
          </cell>
          <cell r="Q53" t="str">
            <v>5 QTES AFTER BL + SULPHUR DESCALATION + FRT DIFF LUMPSUM</v>
          </cell>
          <cell r="R53" t="str">
            <v>MEDISTAR (OA)</v>
          </cell>
        </row>
        <row r="54">
          <cell r="A54" t="str">
            <v>THENAMARIS (PHOENICIA SHIPPING)</v>
          </cell>
          <cell r="B54" t="str">
            <v>OSEBERG</v>
          </cell>
          <cell r="C54" t="str">
            <v>FREDERICIA (DENMARK)</v>
          </cell>
          <cell r="D54" t="str">
            <v>ALIA</v>
          </cell>
          <cell r="Q54" t="str">
            <v>5 QTES AFTER BL + SULPHUR DESCALATION + FRT DIFF LUMPSUM + OT + SERV FEE</v>
          </cell>
          <cell r="R54" t="str">
            <v>MEDISTAR (SUPPLIERS)</v>
          </cell>
        </row>
        <row r="55">
          <cell r="A55" t="str">
            <v>THENAMARIS (POSEIDON SHIPPING)</v>
          </cell>
          <cell r="B55" t="str">
            <v>OSO</v>
          </cell>
          <cell r="C55" t="str">
            <v>FREMANTLE (AUSTRALIA)</v>
          </cell>
          <cell r="D55" t="str">
            <v>ALICANTE</v>
          </cell>
          <cell r="Q55" t="str">
            <v>5 QTES AFTER BL + SULPHUR DESCALATION + FRT DIFF LUMPSUM + SERV FEE</v>
          </cell>
          <cell r="R55" t="str">
            <v>N/A</v>
          </cell>
        </row>
        <row r="56">
          <cell r="A56" t="str">
            <v>THENAMARIS (SEACARGO)</v>
          </cell>
          <cell r="B56" t="str">
            <v>QUA IBOE</v>
          </cell>
          <cell r="C56" t="str">
            <v>GAETA</v>
          </cell>
          <cell r="D56" t="str">
            <v>ALICE</v>
          </cell>
          <cell r="Q56" t="str">
            <v>5 QTES AFTER BL + SULPHUR DESCALATION + OT + SERV FEE</v>
          </cell>
          <cell r="R56" t="str">
            <v>NAVIGATOR (CA)</v>
          </cell>
        </row>
        <row r="57">
          <cell r="A57" t="str">
            <v>THENAMARIS (SEAMAJOR)</v>
          </cell>
          <cell r="B57" t="str">
            <v>REBCO</v>
          </cell>
          <cell r="C57" t="str">
            <v>GELA</v>
          </cell>
          <cell r="D57" t="str">
            <v>ALLEGRA</v>
          </cell>
          <cell r="Q57" t="str">
            <v>5 QTES AFTER BL + SULPHUR DESCALATION + SERV FEE</v>
          </cell>
          <cell r="R57" t="str">
            <v>NAVIGATOR (CC)</v>
          </cell>
        </row>
        <row r="58">
          <cell r="A58" t="str">
            <v>TMS TANKERS LTD</v>
          </cell>
          <cell r="B58" t="str">
            <v>REGULAR GASOLINE</v>
          </cell>
          <cell r="C58" t="str">
            <v>GENOA (ITALY)</v>
          </cell>
          <cell r="D58" t="str">
            <v>ALLENMAR</v>
          </cell>
          <cell r="Q58" t="str">
            <v>5 QTES AROUND BL</v>
          </cell>
          <cell r="R58" t="str">
            <v>NAVIGATOR (OA)</v>
          </cell>
        </row>
        <row r="59">
          <cell r="A59" t="str">
            <v>TRAFIGURA</v>
          </cell>
          <cell r="B59" t="str">
            <v>SAHARA BLEND</v>
          </cell>
          <cell r="C59" t="str">
            <v>GRANGEMOUTH (UK)</v>
          </cell>
          <cell r="D59" t="str">
            <v>ALLIOTH STAR</v>
          </cell>
          <cell r="Q59" t="str">
            <v>5 QTES AROUND BL - FRT DIFFERENTIAL OF 0.06</v>
          </cell>
          <cell r="R59" t="str">
            <v>NAVIGATOR (SUPPLIERS)</v>
          </cell>
        </row>
        <row r="60">
          <cell r="A60" t="str">
            <v>UNITED HONOR INC</v>
          </cell>
          <cell r="B60" t="str">
            <v>SARIR</v>
          </cell>
          <cell r="C60" t="str">
            <v>GULFAKS OIL FIELD (NORWAY)</v>
          </cell>
          <cell r="D60" t="str">
            <v>ALMA</v>
          </cell>
          <cell r="Q60" t="str">
            <v>5 QTES AROUND BL - FRT DIFFERENTIAL OF 0.06 +  SERV FEE</v>
          </cell>
          <cell r="R60" t="str">
            <v>NEPTUN (CA)</v>
          </cell>
        </row>
        <row r="61">
          <cell r="A61" t="str">
            <v>UNIVERSAL NAVIGATION</v>
          </cell>
          <cell r="B61" t="str">
            <v>SARIR / MESLA</v>
          </cell>
          <cell r="C61" t="str">
            <v>GULFHAVEN (DENMARK)</v>
          </cell>
          <cell r="D61" t="str">
            <v>ALMARE OTTAVA</v>
          </cell>
          <cell r="Q61" t="str">
            <v>5 QTES AROUND BL - FRT DIFFERENTIAL OF 0.06 + OT + SERV FEE</v>
          </cell>
          <cell r="R61" t="str">
            <v>NEPTUN (CC)</v>
          </cell>
        </row>
        <row r="62">
          <cell r="A62" t="str">
            <v>V8 POOL INC</v>
          </cell>
          <cell r="B62" t="str">
            <v>SIBERIAN LIGHT</v>
          </cell>
          <cell r="C62" t="str">
            <v>GULLFAKS (NORWAY)</v>
          </cell>
          <cell r="D62" t="str">
            <v>ALMI GALAXY</v>
          </cell>
          <cell r="Q62" t="str">
            <v>5 QTES AROUND BL +  FRT LUMPSUM + OT + SERV FEE</v>
          </cell>
          <cell r="R62" t="str">
            <v>NEPTUN (OA)</v>
          </cell>
        </row>
        <row r="63">
          <cell r="A63" t="str">
            <v>VERGINA NAVIGATION INC</v>
          </cell>
          <cell r="B63" t="str">
            <v>SIRTICA</v>
          </cell>
          <cell r="C63" t="str">
            <v>HAMINA (FINLAND)</v>
          </cell>
          <cell r="D63" t="str">
            <v>ALMI SKY</v>
          </cell>
          <cell r="Q63" t="str">
            <v>5 QTES AROUND BL +  FRT LUMPSUM + SERV FEE</v>
          </cell>
          <cell r="R63" t="str">
            <v>NEPTUN (SUPPLIERS)</v>
          </cell>
        </row>
        <row r="64">
          <cell r="A64" t="str">
            <v>VITOL</v>
          </cell>
          <cell r="B64" t="str">
            <v>SKARV</v>
          </cell>
          <cell r="C64" t="str">
            <v>HOUND POINT (UK)</v>
          </cell>
          <cell r="D64" t="str">
            <v>ALMI VOYAGER</v>
          </cell>
          <cell r="Q64" t="str">
            <v>5 QTES AROUND BL + FRT</v>
          </cell>
          <cell r="R64" t="str">
            <v>NOLARMA (CA)</v>
          </cell>
        </row>
        <row r="65">
          <cell r="A65" t="str">
            <v>ZENITH MARITIME CORP.</v>
          </cell>
          <cell r="B65" t="str">
            <v>STATFJORD</v>
          </cell>
          <cell r="C65" t="str">
            <v>IMMINGHAM (UK)</v>
          </cell>
          <cell r="D65" t="str">
            <v>ALTAIR</v>
          </cell>
          <cell r="Q65" t="str">
            <v>5 QTES AROUND BL + FRT + OT + SERV FEE</v>
          </cell>
          <cell r="R65" t="str">
            <v>NOLARMA (CC)</v>
          </cell>
        </row>
        <row r="66">
          <cell r="B66" t="str">
            <v>TBC</v>
          </cell>
          <cell r="C66" t="str">
            <v>KALUNDBORG (DENMARK)</v>
          </cell>
          <cell r="D66" t="str">
            <v>ALTHEA</v>
          </cell>
          <cell r="Q66" t="str">
            <v>5 QTES AROUND BL + FRT + SERV FEE</v>
          </cell>
          <cell r="R66" t="str">
            <v>NOLARMA (OA)</v>
          </cell>
        </row>
        <row r="67">
          <cell r="B67" t="str">
            <v>WESTERN DESERT</v>
          </cell>
          <cell r="C67" t="str">
            <v>KAOHSIUNG (CHINA)</v>
          </cell>
          <cell r="D67" t="str">
            <v>ALYARMOUK</v>
          </cell>
          <cell r="Q67" t="str">
            <v>5 QTES AROUND BL + FRT DIFF</v>
          </cell>
          <cell r="R67" t="str">
            <v>NOLARMA (SUPPLIERS)</v>
          </cell>
        </row>
        <row r="68">
          <cell r="B68" t="str">
            <v>ZARZAITINE</v>
          </cell>
          <cell r="C68" t="str">
            <v>KHOMS (LIBYA)</v>
          </cell>
          <cell r="D68" t="str">
            <v>AMBA BHAVANEE</v>
          </cell>
          <cell r="Q68" t="str">
            <v>5 QTES AROUND BL + FRT DIFF + OT + SERV FEE</v>
          </cell>
          <cell r="R68" t="str">
            <v>UNIVERSAL (CA)</v>
          </cell>
        </row>
        <row r="69">
          <cell r="B69" t="str">
            <v>ZUEITINA</v>
          </cell>
          <cell r="C69" t="str">
            <v>KULEIVI (GEORGIA)</v>
          </cell>
          <cell r="D69" t="str">
            <v>AMOR</v>
          </cell>
          <cell r="Q69" t="str">
            <v>5 QTES AROUND BL + FRT DIFF + SERV FEE</v>
          </cell>
          <cell r="R69" t="str">
            <v>UNIVERSAL (CC)</v>
          </cell>
        </row>
        <row r="70">
          <cell r="C70" t="str">
            <v>LAVERA (FRANCE)</v>
          </cell>
          <cell r="D70" t="str">
            <v>AMORE MIO II</v>
          </cell>
          <cell r="Q70" t="str">
            <v>5 QTES AROUND BL + FRT DIFF LUMPSUM</v>
          </cell>
          <cell r="R70" t="str">
            <v>UNIVERSAL (OA)</v>
          </cell>
        </row>
        <row r="71">
          <cell r="C71" t="str">
            <v>LIMBE (CAMEROON)</v>
          </cell>
          <cell r="D71" t="str">
            <v>AMPHITRITE</v>
          </cell>
          <cell r="Q71" t="str">
            <v>5 QTES AROUND BL + FRT DIFF LUMPSUM + OT + SERV FEE</v>
          </cell>
          <cell r="R71" t="str">
            <v>UNIVERSAL (SUPPLIERS)</v>
          </cell>
        </row>
        <row r="72">
          <cell r="C72" t="str">
            <v>MALONGO (ANGOLA)</v>
          </cell>
          <cell r="D72" t="str">
            <v>AMUNDSEN SPIRIT</v>
          </cell>
          <cell r="Q72" t="str">
            <v>5 QTES AROUND BL + FRT LUMPSUM + SERV FEE</v>
          </cell>
          <cell r="R72" t="str">
            <v>VEANMAR (SUPPLIERS)</v>
          </cell>
        </row>
        <row r="73">
          <cell r="C73" t="str">
            <v>MARSA EL BREGA (LIBYA)</v>
          </cell>
          <cell r="D73" t="str">
            <v>ANASTASIA</v>
          </cell>
          <cell r="Q73" t="str">
            <v>5 QTES AROUND BL + OT + SERV FEE</v>
          </cell>
          <cell r="R73" t="str">
            <v>VOPAK (SUPPLIERS)</v>
          </cell>
        </row>
        <row r="74">
          <cell r="C74" t="str">
            <v>MARSA EL HARIGA (LIBYA)</v>
          </cell>
          <cell r="D74" t="str">
            <v>ANDREEA</v>
          </cell>
          <cell r="Q74" t="str">
            <v>5 QTES AROUND BL + SERV FEE</v>
          </cell>
        </row>
        <row r="75">
          <cell r="C75" t="str">
            <v>MARSA EL HARIGA + ZAWIA (LIBYA)</v>
          </cell>
          <cell r="D75" t="str">
            <v>ANGELICA</v>
          </cell>
          <cell r="Q75" t="str">
            <v>5 QTES AROUND BL + SULPHUR DESCALATION</v>
          </cell>
        </row>
        <row r="76">
          <cell r="C76" t="str">
            <v>MELLITAH - MARSA EL BREGA (LIBYA)</v>
          </cell>
          <cell r="D76" t="str">
            <v>ANGIMAR</v>
          </cell>
          <cell r="Q76" t="str">
            <v>5 QTES AROUND BL + SULPHUR DESCALATION - FRT DIFFERENTIAL OF 0.06</v>
          </cell>
        </row>
        <row r="77">
          <cell r="C77" t="str">
            <v>MELLITAH (LIBYA)</v>
          </cell>
          <cell r="D77" t="str">
            <v>ANNA KNUTSEN</v>
          </cell>
          <cell r="Q77" t="str">
            <v>5 QTES AROUND BL + SULPHUR DESCALATION - FRT DIFFERENTIAL OF 0.06 + OT + SERV FEE</v>
          </cell>
        </row>
        <row r="78">
          <cell r="C78" t="str">
            <v>MERSA EL HAMRA (EGYPT)</v>
          </cell>
          <cell r="D78" t="str">
            <v>ANNA N</v>
          </cell>
          <cell r="Q78" t="str">
            <v>5 QTES AROUND BL + SULPHUR DESCALATION - FRT DIFFERENTIAL OF 0.06 + SERV FEE</v>
          </cell>
        </row>
        <row r="79">
          <cell r="C79" t="str">
            <v>MILAZZO (ITALY)</v>
          </cell>
          <cell r="D79" t="str">
            <v>ANNELEEN KNUTSEN</v>
          </cell>
          <cell r="Q79" t="str">
            <v>5 QTES AROUND BL + SULPHUR DESCALATION +  FRT LUMPSUM + OT + SERV FEE</v>
          </cell>
        </row>
        <row r="80">
          <cell r="C80" t="str">
            <v>MILAZZO + GENOA (ITALY)</v>
          </cell>
          <cell r="D80" t="str">
            <v>ANTARES</v>
          </cell>
          <cell r="Q80" t="str">
            <v>5 QTES AROUND BL + SULPHUR DESCALATION +  FRT LUMPSUM + SERV FEE</v>
          </cell>
        </row>
        <row r="81">
          <cell r="C81" t="str">
            <v>MILFORDHAVEN (UK)</v>
          </cell>
          <cell r="D81" t="str">
            <v>ANTEA</v>
          </cell>
          <cell r="Q81" t="str">
            <v>5 QTES AROUND BL + SULPHUR DESCALATION + FRT</v>
          </cell>
        </row>
        <row r="82">
          <cell r="C82" t="str">
            <v>MISURATA (LIBYA)</v>
          </cell>
          <cell r="D82" t="str">
            <v>ANTIGNANO</v>
          </cell>
          <cell r="Q82" t="str">
            <v>5 QTES AROUND BL + SULPHUR DESCALATION + FRT + OT + SERV FEE</v>
          </cell>
        </row>
        <row r="83">
          <cell r="C83" t="str">
            <v>MONGSTAD (NORWAY)</v>
          </cell>
          <cell r="D83" t="str">
            <v>ANTONIO D'ALESIO</v>
          </cell>
          <cell r="Q83" t="str">
            <v>5 QTES AROUND BL + SULPHUR DESCALATION + FRT + SERV FEE</v>
          </cell>
        </row>
        <row r="84">
          <cell r="C84" t="str">
            <v>N/A</v>
          </cell>
          <cell r="D84" t="str">
            <v>ANWAAR AFRIQYA</v>
          </cell>
          <cell r="Q84" t="str">
            <v>5 QTES AROUND BL + SULPHUR DESCALATION + FRT DIFF</v>
          </cell>
        </row>
        <row r="85">
          <cell r="C85" t="str">
            <v>NGAOUNDERE (CAMEROON)</v>
          </cell>
          <cell r="D85" t="str">
            <v>ANWAAR ALNASER</v>
          </cell>
          <cell r="Q85" t="str">
            <v>5 QTES AROUND BL + SULPHUR DESCALATION + FRT DIFF + OT + SERV FEE</v>
          </cell>
        </row>
        <row r="86">
          <cell r="C86" t="str">
            <v>NJORD (NORWAY)</v>
          </cell>
          <cell r="D86" t="str">
            <v>ANWAAR LIBYA</v>
          </cell>
          <cell r="Q86" t="str">
            <v>5 QTES AROUND BL + SULPHUR DESCALATION + FRT DIFF + SERV FEE</v>
          </cell>
        </row>
        <row r="87">
          <cell r="C87" t="str">
            <v>NOVOROSSYSK (RUSSIA)</v>
          </cell>
          <cell r="D87" t="str">
            <v>APANEMO</v>
          </cell>
          <cell r="Q87" t="str">
            <v>5 QTES AROUND BL + SULPHUR DESCALATION + FRT DIFF LUMPSUM</v>
          </cell>
        </row>
        <row r="88">
          <cell r="C88" t="str">
            <v>OKONO (NIGERIA)</v>
          </cell>
          <cell r="D88" t="str">
            <v>APSHERON</v>
          </cell>
          <cell r="Q88" t="str">
            <v>5 QTES AROUND BL + SULPHUR DESCALATION + FRT DIFF LUMPSUM + OT + SERV FEE</v>
          </cell>
        </row>
        <row r="89">
          <cell r="C89" t="str">
            <v>OKWORI (NIGERIA)</v>
          </cell>
          <cell r="D89" t="str">
            <v>ARADOS H</v>
          </cell>
          <cell r="Q89" t="str">
            <v>5 QTES AROUND BL + SULPHUR DESCALATION + FRT DIFF LUMPSUM + SERV FEE</v>
          </cell>
        </row>
        <row r="90">
          <cell r="C90" t="str">
            <v>OMISALJ (CROATIA)</v>
          </cell>
          <cell r="D90" t="str">
            <v>ARAFURA SEA</v>
          </cell>
          <cell r="Q90" t="str">
            <v>5 QTES AROUND BL + SULPHUR DESCALATION + OT + SERV FEE</v>
          </cell>
        </row>
        <row r="91">
          <cell r="C91" t="str">
            <v>PALANCA (ANGOLA)</v>
          </cell>
          <cell r="D91" t="str">
            <v>ARAGAS</v>
          </cell>
          <cell r="Q91" t="str">
            <v>5 QTES AROUND BL + SULPHUR DESCALATION + SERV FEE</v>
          </cell>
        </row>
        <row r="92">
          <cell r="C92" t="str">
            <v>PHILADELPHIA (BIG STONE + MARCUS HOOK) USA</v>
          </cell>
          <cell r="D92" t="str">
            <v>ARAL SEA</v>
          </cell>
          <cell r="Q92" t="str">
            <v>AVG 10 QTES PRIOR 4TH DAY PRIOR DUE DATE</v>
          </cell>
        </row>
        <row r="93">
          <cell r="C93" t="str">
            <v>PORT SUEZ (EGYPT)</v>
          </cell>
          <cell r="D93" t="str">
            <v>ARCHANGEL</v>
          </cell>
          <cell r="Q93" t="str">
            <v>AVG 10 QTES PRIOR 4TH DAY PRIOR DUE DATE + SERV FEE</v>
          </cell>
        </row>
        <row r="94">
          <cell r="C94" t="str">
            <v>POTI (GEORGIA)</v>
          </cell>
          <cell r="D94" t="str">
            <v>ARCTICA</v>
          </cell>
          <cell r="Q94" t="str">
            <v>AVG BRENT  01-30 11 - NOV</v>
          </cell>
        </row>
        <row r="95">
          <cell r="C95" t="str">
            <v>PRIMORSK (RUSSIA)</v>
          </cell>
          <cell r="D95" t="str">
            <v>ARIONAS</v>
          </cell>
          <cell r="Q95" t="str">
            <v>AVG BRENT  01-30 11 - NOV - FRT DIFFERENTIAL OF 0.06</v>
          </cell>
        </row>
        <row r="96">
          <cell r="C96" t="str">
            <v>QUA IBOE (NIGERIA)</v>
          </cell>
          <cell r="D96" t="str">
            <v>ARISTOTELIS</v>
          </cell>
          <cell r="Q96" t="str">
            <v>AVG BRENT  01-30 11 - NOV - FRT DIFFERENTIAL OF 0.06 +  SERV FEE</v>
          </cell>
        </row>
        <row r="97">
          <cell r="C97" t="str">
            <v>RAS LANUF (LIBYA)</v>
          </cell>
          <cell r="D97" t="str">
            <v>ARMOUR I</v>
          </cell>
          <cell r="Q97" t="str">
            <v>AVG BRENT  01-30 11 - NOV - FRT DIFFERENTIAL OF 0.06 + OT + SERV FEE</v>
          </cell>
        </row>
        <row r="98">
          <cell r="C98" t="str">
            <v>RIJEKA (CROATIA)</v>
          </cell>
          <cell r="D98" t="str">
            <v>ARON</v>
          </cell>
          <cell r="Q98" t="str">
            <v>AVG BRENT  01-30 11 - NOV +  FRT LUMPSUM + OT + SERV FEE</v>
          </cell>
        </row>
        <row r="99">
          <cell r="C99" t="str">
            <v>ROTTERDAM (NETHERLANDS)</v>
          </cell>
          <cell r="D99" t="str">
            <v>ASAHI PRINCESSE</v>
          </cell>
          <cell r="Q99" t="str">
            <v>AVG BRENT  01-30 11 - NOV +  FRT LUMPSUM + SERV FEE</v>
          </cell>
        </row>
        <row r="100">
          <cell r="C100" t="str">
            <v>SANTA PANAGIA (ITALY)</v>
          </cell>
          <cell r="D100" t="str">
            <v>ASHAHDA</v>
          </cell>
          <cell r="Q100" t="str">
            <v>AVG BRENT  01-30 11 - NOV + FRT</v>
          </cell>
        </row>
        <row r="101">
          <cell r="C101" t="str">
            <v>SARROCH (ITALY)</v>
          </cell>
          <cell r="D101" t="str">
            <v>ASHKINI SPIRIT</v>
          </cell>
          <cell r="Q101" t="str">
            <v>AVG BRENT  01-30 11 - NOV + FRT + OT + SERV FEE</v>
          </cell>
        </row>
        <row r="102">
          <cell r="C102" t="str">
            <v>SEVERAL PORTS</v>
          </cell>
          <cell r="D102" t="str">
            <v>ASPASIA LEMOS</v>
          </cell>
          <cell r="Q102" t="str">
            <v>AVG BRENT  01-30 11 - NOV + FRT + SERV FEE</v>
          </cell>
        </row>
        <row r="103">
          <cell r="C103" t="str">
            <v>SIDI KERIR (EGYPT)</v>
          </cell>
          <cell r="D103" t="str">
            <v>ASPEN SPIRIT</v>
          </cell>
          <cell r="Q103" t="str">
            <v>AVG BRENT  01-30 11 - NOV + FRT DIFF</v>
          </cell>
        </row>
        <row r="104">
          <cell r="C104" t="str">
            <v>SITRA (BAHRAIN)</v>
          </cell>
          <cell r="D104" t="str">
            <v>ASPILOS II</v>
          </cell>
          <cell r="Q104" t="str">
            <v>AVG BRENT  01-30 11 - NOV + FRT DIFF + OT + SERV FEE</v>
          </cell>
        </row>
        <row r="105">
          <cell r="C105" t="str">
            <v>SKARV (NORWAY)</v>
          </cell>
          <cell r="D105" t="str">
            <v>ASSET</v>
          </cell>
          <cell r="Q105" t="str">
            <v>AVG BRENT  01-30 11 - NOV + FRT DIFF + SERV FEE</v>
          </cell>
        </row>
        <row r="106">
          <cell r="C106" t="str">
            <v>SKIKDA  (ALGERIA)</v>
          </cell>
          <cell r="D106" t="str">
            <v>ASTRA</v>
          </cell>
          <cell r="Q106" t="str">
            <v>AVG BRENT  01-30 11 - NOV + FRT DIFF LUMPSUM</v>
          </cell>
        </row>
        <row r="107">
          <cell r="C107" t="str">
            <v>SKIKDA OR BEJAIA (ALGERIA)</v>
          </cell>
          <cell r="D107" t="str">
            <v>ASTRO ARCTURUS</v>
          </cell>
          <cell r="Q107" t="str">
            <v>AVG BRENT  01-30 11 - NOV + FRT DIFF LUMPSUM + OT + SERV FEE</v>
          </cell>
        </row>
        <row r="108">
          <cell r="C108" t="str">
            <v>STATFJORD (NORWAY)</v>
          </cell>
          <cell r="D108" t="str">
            <v>ASTRO CANOPUS</v>
          </cell>
          <cell r="Q108" t="str">
            <v>AVG BRENT  01-30 11 - NOV + FRT DIFF LUMPSUM + SERV FEE</v>
          </cell>
        </row>
        <row r="109">
          <cell r="C109" t="str">
            <v>STURE (NORWAY)</v>
          </cell>
          <cell r="D109" t="str">
            <v>ASTRO CAPELLA</v>
          </cell>
          <cell r="Q109" t="str">
            <v>AVG BRENT  01-30 11 - NOV + OSP  01-30 11 - NOV</v>
          </cell>
        </row>
        <row r="110">
          <cell r="C110" t="str">
            <v>SULLOM VOE (UK)</v>
          </cell>
          <cell r="D110" t="str">
            <v>ASTRO CASSIOPEIA</v>
          </cell>
          <cell r="Q110" t="str">
            <v>AVG BRENT  01-30 11 - NOV + OSP  01-30 11 - NOV +  FRT LUMPSUM + OT + SERV FEE</v>
          </cell>
        </row>
        <row r="111">
          <cell r="C111" t="str">
            <v>SUPSA (GEORGIA)</v>
          </cell>
          <cell r="D111" t="str">
            <v>ASTRO PHOENIX</v>
          </cell>
          <cell r="Q111" t="str">
            <v>AVG BRENT  01-30 11 - NOV + OSP  01-30 11 - NOV +  FRT LUMPSUM + SERV FEE</v>
          </cell>
        </row>
        <row r="112">
          <cell r="C112" t="str">
            <v>TALLINN (ESTONIA)</v>
          </cell>
          <cell r="D112" t="str">
            <v>ASTRO SATURN</v>
          </cell>
          <cell r="Q112" t="str">
            <v>AVG BRENT  01-30 11 - NOV + OSP  01-30 11 - NOV + FRT</v>
          </cell>
        </row>
        <row r="113">
          <cell r="C113" t="str">
            <v>TEES RIVER (UK)</v>
          </cell>
          <cell r="D113" t="str">
            <v>ASTRO SCULPTOR</v>
          </cell>
          <cell r="Q113" t="str">
            <v>AVG BRENT  01-30 11 - NOV + OSP  01-30 11 - NOV + FRT + OT + SERV FEE</v>
          </cell>
        </row>
        <row r="114">
          <cell r="C114" t="str">
            <v>TENERIFE + LAS PALMAS (SPAIN)</v>
          </cell>
          <cell r="D114" t="str">
            <v>ASTRO SCULPTUR</v>
          </cell>
          <cell r="Q114" t="str">
            <v>AVG BRENT  01-30 11 - NOV + OSP  01-30 11 - NOV + FRT + SERV FEE</v>
          </cell>
        </row>
        <row r="115">
          <cell r="C115" t="str">
            <v>TOBRUK (LIBYA)</v>
          </cell>
          <cell r="D115" t="str">
            <v>ASTRO SIRIUS</v>
          </cell>
          <cell r="Q115" t="str">
            <v>AVG BRENT  01-30 11 - NOV + OSP  01-30 11 - NOV + FRT DIFF</v>
          </cell>
        </row>
        <row r="116">
          <cell r="C116" t="str">
            <v>TRANMERE (UK)</v>
          </cell>
          <cell r="D116" t="str">
            <v>ATALANDI</v>
          </cell>
          <cell r="Q116" t="str">
            <v>AVG BRENT  01-30 11 - NOV + OSP  01-30 11 - NOV + FRT DIFF + OT + SERV FEE</v>
          </cell>
        </row>
        <row r="117">
          <cell r="C117" t="str">
            <v>TRIESTE (ITALY)</v>
          </cell>
          <cell r="D117" t="str">
            <v>ATHENIAN BEAUTY</v>
          </cell>
          <cell r="Q117" t="str">
            <v>AVG BRENT  01-30 11 - NOV + OSP  01-30 11 - NOV + FRT DIFF + SERV FEE</v>
          </cell>
        </row>
        <row r="118">
          <cell r="C118" t="str">
            <v>TRIESTE-VENICE</v>
          </cell>
          <cell r="D118" t="str">
            <v>ATHENIAN CHARM</v>
          </cell>
          <cell r="Q118" t="str">
            <v>AVG BRENT  01-30 11 - NOV + OSP  01-30 11 - NOV + FRT DIFF LUMPSUM</v>
          </cell>
        </row>
        <row r="119">
          <cell r="C119" t="str">
            <v>TRIPOLI (LIBYA)</v>
          </cell>
          <cell r="D119" t="str">
            <v>ATHENIAN FIDELITY</v>
          </cell>
          <cell r="Q119" t="str">
            <v>AVG BRENT  01-30 11 - NOV + OSP  01-30 11 - NOV + FRT DIFF LUMPSUM + OT + SERV FEE</v>
          </cell>
        </row>
        <row r="120">
          <cell r="C120" t="str">
            <v>W'HAVEN (GERMANY)</v>
          </cell>
          <cell r="D120" t="str">
            <v>ATHENIAN FREEDOM</v>
          </cell>
          <cell r="Q120" t="str">
            <v>AVG BRENT  01-30 11 - NOV + OSP  01-30 11 - NOV + FRT DIFF LUMPSUM + SERV FEE</v>
          </cell>
        </row>
        <row r="121">
          <cell r="C121" t="str">
            <v>ZAWIA (LIBYA)</v>
          </cell>
          <cell r="D121" t="str">
            <v>ATHENIAN HARMONY</v>
          </cell>
          <cell r="Q121" t="str">
            <v>AVG BRENT  01-30 11 - NOV + OSP  01-30 11 - NOV + OT + SERV FEE</v>
          </cell>
        </row>
        <row r="122">
          <cell r="C122" t="str">
            <v>ZUEITINA (LIBYA)</v>
          </cell>
          <cell r="D122" t="str">
            <v>ATHENIAN SUCCESS</v>
          </cell>
          <cell r="Q122" t="str">
            <v>AVG BRENT  01-30 11 - NOV + OSP  01-30 11 - NOV + SERV FEE</v>
          </cell>
        </row>
        <row r="123">
          <cell r="D123" t="str">
            <v>ATHENIAN VICTORY</v>
          </cell>
          <cell r="Q123" t="str">
            <v>AVG BRENT  01-30 11 - NOV + OT + SERV FEE</v>
          </cell>
        </row>
        <row r="124">
          <cell r="D124" t="str">
            <v>ATHINA M</v>
          </cell>
          <cell r="Q124" t="str">
            <v>AVG BRENT  01-30 11 - NOV + SERV FEE</v>
          </cell>
        </row>
        <row r="125">
          <cell r="D125" t="str">
            <v>ATHLOS</v>
          </cell>
          <cell r="Q125" t="str">
            <v>AVG BRENT  01-30 11 - NOV + SULPHUR DESCALATION</v>
          </cell>
        </row>
        <row r="126">
          <cell r="D126" t="str">
            <v>ATLANTIC EXPLORER</v>
          </cell>
          <cell r="Q126" t="str">
            <v>AVG BRENT  01-30 11 - NOV + SULPHUR DESCALATION - FRT DIFFERENTIAL OF 0.06</v>
          </cell>
        </row>
        <row r="127">
          <cell r="D127" t="str">
            <v>ATLANTIC GALAXY</v>
          </cell>
          <cell r="Q127" t="str">
            <v>AVG BRENT  01-30 11 - NOV + SULPHUR DESCALATION - FRT DIFFERENTIAL OF 0.06 + OT + SERV FEE</v>
          </cell>
        </row>
        <row r="128">
          <cell r="D128" t="str">
            <v>ATLANTIC HERO</v>
          </cell>
          <cell r="Q128" t="str">
            <v>AVG BRENT  01-30 11 - NOV + SULPHUR DESCALATION - FRT DIFFERENTIAL OF 0.06 + SERV FEE</v>
          </cell>
        </row>
        <row r="129">
          <cell r="D129" t="str">
            <v>ATLANTIC WIND</v>
          </cell>
          <cell r="Q129" t="str">
            <v>AVG BRENT  01-30 11 - NOV + SULPHUR DESCALATION +  FRT LUMPSUM + OT + SERV FEE</v>
          </cell>
        </row>
        <row r="130">
          <cell r="D130" t="str">
            <v>ATLANTIS</v>
          </cell>
          <cell r="Q130" t="str">
            <v>AVG BRENT  01-30 11 - NOV + SULPHUR DESCALATION +  FRT LUMPSUM + SERV FEE</v>
          </cell>
        </row>
        <row r="131">
          <cell r="D131" t="str">
            <v>ATLANTIS ALHAMBRA</v>
          </cell>
          <cell r="Q131" t="str">
            <v>AVG BRENT  01-30 11 - NOV + SULPHUR DESCALATION + FRT</v>
          </cell>
        </row>
        <row r="132">
          <cell r="D132" t="str">
            <v>ATLANTIS ANDAMAN</v>
          </cell>
          <cell r="Q132" t="str">
            <v>AVG BRENT  01-30 11 - NOV + SULPHUR DESCALATION + FRT + OT + SERV FEE</v>
          </cell>
        </row>
        <row r="133">
          <cell r="D133" t="str">
            <v>AURIGA</v>
          </cell>
          <cell r="Q133" t="str">
            <v>AVG BRENT  01-30 11 - NOV + SULPHUR DESCALATION + FRT + SERV FEE</v>
          </cell>
        </row>
        <row r="134">
          <cell r="D134" t="str">
            <v>AURORA</v>
          </cell>
          <cell r="Q134" t="str">
            <v>AVG BRENT  01-30 11 - NOV + SULPHUR DESCALATION + FRT DIFF</v>
          </cell>
        </row>
        <row r="135">
          <cell r="D135" t="str">
            <v>AXEL SPIRIT</v>
          </cell>
          <cell r="Q135" t="str">
            <v>AVG BRENT  01-30 11 - NOV + SULPHUR DESCALATION + FRT DIFF + OT + SERV FEE</v>
          </cell>
        </row>
        <row r="136">
          <cell r="D136" t="str">
            <v>AYKO 2</v>
          </cell>
          <cell r="Q136" t="str">
            <v>AVG BRENT  01-30 11 - NOV + SULPHUR DESCALATION + FRT DIFF + SERV FEE</v>
          </cell>
        </row>
        <row r="137">
          <cell r="D137" t="str">
            <v>AZAHAR</v>
          </cell>
          <cell r="Q137" t="str">
            <v>AVG BRENT  01-30 11 - NOV + SULPHUR DESCALATION + FRT DIFF LUMPSUM</v>
          </cell>
        </row>
        <row r="138">
          <cell r="D138" t="str">
            <v>AZERBAIJAN</v>
          </cell>
          <cell r="Q138" t="str">
            <v>AVG BRENT  01-30 11 - NOV + SULPHUR DESCALATION + FRT DIFF LUMPSUM + OT + SERV FEE</v>
          </cell>
        </row>
        <row r="139">
          <cell r="D139" t="str">
            <v>AZOV SEA</v>
          </cell>
          <cell r="Q139" t="str">
            <v>AVG BRENT  01-30 11 - NOV + SULPHUR DESCALATION + FRT DIFF LUMPSUM + SERV FEE</v>
          </cell>
        </row>
        <row r="140">
          <cell r="D140" t="str">
            <v>BADR</v>
          </cell>
          <cell r="Q140" t="str">
            <v>AVG BRENT  01-30 11 - NOV + SULPHUR DESCALATION + OT + SERV FEE</v>
          </cell>
        </row>
        <row r="141">
          <cell r="D141" t="str">
            <v>BAHAMAS SPIRIT</v>
          </cell>
          <cell r="Q141" t="str">
            <v>AVG BRENT  01-30 11 - NOV + SULPHUR DESCALATION + SERV FEE</v>
          </cell>
        </row>
        <row r="142">
          <cell r="D142" t="str">
            <v>BAHAR K</v>
          </cell>
          <cell r="Q142" t="str">
            <v>AVG BRENT  01-31 10 - OCT</v>
          </cell>
        </row>
        <row r="143">
          <cell r="D143" t="str">
            <v>BAKI AKAR</v>
          </cell>
          <cell r="Q143" t="str">
            <v>AVG BRENT  01-31 10 - OCT - FRT DIFFERENTIAL OF 0.06</v>
          </cell>
        </row>
        <row r="144">
          <cell r="D144" t="str">
            <v>BAKU</v>
          </cell>
          <cell r="Q144" t="str">
            <v>AVG BRENT  01-31 10 - OCT - FRT DIFFERENTIAL OF 0.06 +  SERV FEE</v>
          </cell>
        </row>
        <row r="145">
          <cell r="D145" t="str">
            <v>BALTA</v>
          </cell>
          <cell r="Q145" t="str">
            <v>AVG BRENT  01-31 10 - OCT - FRT DIFFERENTIAL OF 0.06 + OT + SERV FEE</v>
          </cell>
        </row>
        <row r="146">
          <cell r="D146" t="str">
            <v>BALTIC CAPTAIN 1</v>
          </cell>
          <cell r="Q146" t="str">
            <v>AVG BRENT  01-31 10 - OCT +  FRT LUMPSUM + OT + SERV FEE</v>
          </cell>
        </row>
        <row r="147">
          <cell r="D147" t="str">
            <v>BALTIC COMMANDER I</v>
          </cell>
          <cell r="Q147" t="str">
            <v>AVG BRENT  01-31 10 - OCT +  FRT LUMPSUM + SERV FEE</v>
          </cell>
        </row>
        <row r="148">
          <cell r="D148" t="str">
            <v>BALTIC COMODORE</v>
          </cell>
          <cell r="Q148" t="str">
            <v>AVG BRENT  01-31 10 - OCT + FRT</v>
          </cell>
        </row>
        <row r="149">
          <cell r="D149" t="str">
            <v>BALTIC SEA</v>
          </cell>
          <cell r="Q149" t="str">
            <v>AVG BRENT  01-31 10 - OCT + FRT + OT + SERV FEE</v>
          </cell>
        </row>
        <row r="150">
          <cell r="D150" t="str">
            <v>BALVA</v>
          </cell>
          <cell r="Q150" t="str">
            <v>AVG BRENT  01-31 10 - OCT + FRT + SERV FEE</v>
          </cell>
        </row>
        <row r="151">
          <cell r="D151" t="str">
            <v>BANIAS STAR</v>
          </cell>
          <cell r="Q151" t="str">
            <v>AVG BRENT  01-31 10 - OCT + FRT DIFF</v>
          </cell>
        </row>
        <row r="152">
          <cell r="D152" t="str">
            <v>BARBAROSSA</v>
          </cell>
          <cell r="Q152" t="str">
            <v>AVG BRENT  01-31 10 - OCT + FRT DIFF + OT + SERV FEE</v>
          </cell>
        </row>
        <row r="153">
          <cell r="D153" t="str">
            <v>BAREILLY</v>
          </cell>
          <cell r="Q153" t="str">
            <v>AVG BRENT  01-31 10 - OCT + FRT DIFF + SERV FEE</v>
          </cell>
        </row>
        <row r="154">
          <cell r="D154" t="str">
            <v>BARENTS SEA</v>
          </cell>
          <cell r="Q154" t="str">
            <v>AVG BRENT  01-31 10 - OCT + FRT DIFF LUMPSUM</v>
          </cell>
        </row>
        <row r="155">
          <cell r="D155" t="str">
            <v>BAUCI</v>
          </cell>
          <cell r="Q155" t="str">
            <v>AVG BRENT  01-31 10 - OCT + FRT DIFF LUMPSUM + OT + SERV FEE</v>
          </cell>
        </row>
        <row r="156">
          <cell r="D156" t="str">
            <v>BAVARIAN TRADER</v>
          </cell>
          <cell r="Q156" t="str">
            <v>AVG BRENT  01-31 10 - OCT + FRT DIFF LUMPSUM + SERV FEE</v>
          </cell>
        </row>
        <row r="157">
          <cell r="D157" t="str">
            <v>BELISAIRE</v>
          </cell>
          <cell r="Q157" t="str">
            <v>AVG BRENT  01-31 10 - OCT + OSP  01-31 10 - OCT</v>
          </cell>
        </row>
        <row r="158">
          <cell r="D158" t="str">
            <v>BERGINA</v>
          </cell>
          <cell r="Q158" t="str">
            <v>AVG BRENT  01-31 10 - OCT + OSP  01-31 10 - OCT +  FRT LUMPSUM + OT + SERV FEE</v>
          </cell>
        </row>
        <row r="159">
          <cell r="D159" t="str">
            <v>BERING SEA</v>
          </cell>
          <cell r="Q159" t="str">
            <v>AVG BRENT  01-31 10 - OCT + OSP  01-31 10 - OCT +  FRT LUMPSUM + SERV FEE</v>
          </cell>
        </row>
        <row r="160">
          <cell r="D160" t="str">
            <v>BESIKTAS</v>
          </cell>
          <cell r="Q160" t="str">
            <v>AVG BRENT  01-31 10 - OCT + OSP  01-31 10 - OCT + FRT</v>
          </cell>
        </row>
        <row r="161">
          <cell r="D161" t="str">
            <v>BETTY KNUTSEN</v>
          </cell>
          <cell r="Q161" t="str">
            <v>AVG BRENT  01-31 10 - OCT + OSP  01-31 10 - OCT + FRT + OT + SERV FEE</v>
          </cell>
        </row>
        <row r="162">
          <cell r="D162" t="str">
            <v>BIANCA AMORETTI</v>
          </cell>
          <cell r="Q162" t="str">
            <v>AVG BRENT  01-31 10 - OCT + OSP  01-31 10 - OCT + FRT + SERV FEE</v>
          </cell>
        </row>
        <row r="163">
          <cell r="D163" t="str">
            <v>BLACK SEA</v>
          </cell>
          <cell r="Q163" t="str">
            <v>AVG BRENT  01-31 10 - OCT + OSP  01-31 10 - OCT + FRT DIFF</v>
          </cell>
        </row>
        <row r="164">
          <cell r="D164" t="str">
            <v>BLACKBOMB SPIRIT</v>
          </cell>
          <cell r="Q164" t="str">
            <v>AVG BRENT  01-31 10 - OCT + OSP  01-31 10 - OCT + FRT DIFF + OT + SERV FEE</v>
          </cell>
        </row>
        <row r="165">
          <cell r="D165" t="str">
            <v>BLACKCOMB SPIRIT</v>
          </cell>
          <cell r="Q165" t="str">
            <v>AVG BRENT  01-31 10 - OCT + OSP  01-31 10 - OCT + FRT DIFF + SERV FEE</v>
          </cell>
        </row>
        <row r="166">
          <cell r="D166" t="str">
            <v>BLANC</v>
          </cell>
          <cell r="Q166" t="str">
            <v>AVG BRENT  01-31 10 - OCT + OSP  01-31 10 - OCT + FRT DIFF LUMPSUM</v>
          </cell>
        </row>
        <row r="167">
          <cell r="D167" t="str">
            <v>BLUE</v>
          </cell>
          <cell r="Q167" t="str">
            <v>AVG BRENT  01-31 10 - OCT + OSP  01-31 10 - OCT + FRT DIFF LUMPSUM + OT + SERV FEE</v>
          </cell>
        </row>
        <row r="168">
          <cell r="D168" t="str">
            <v>BLUE SAPPHIRE</v>
          </cell>
          <cell r="Q168" t="str">
            <v>AVG BRENT  01-31 10 - OCT + OSP  01-31 10 - OCT + FRT DIFF LUMPSUM + SERV FEE</v>
          </cell>
        </row>
        <row r="169">
          <cell r="D169" t="str">
            <v>BM BONANZA</v>
          </cell>
          <cell r="Q169" t="str">
            <v>AVG BRENT  01-31 10 - OCT + OSP  01-31 10 - OCT + OT + SERV FEE</v>
          </cell>
        </row>
        <row r="170">
          <cell r="D170" t="str">
            <v>BODIL KNUTSEN</v>
          </cell>
          <cell r="Q170" t="str">
            <v>AVG BRENT  01-31 10 - OCT + OSP  01-31 10 - OCT + SERV FEE</v>
          </cell>
        </row>
        <row r="171">
          <cell r="D171" t="str">
            <v>BONITA</v>
          </cell>
          <cell r="Q171" t="str">
            <v>AVG BRENT  01-31 10 - OCT + OT + SERV FEE</v>
          </cell>
        </row>
        <row r="172">
          <cell r="D172" t="str">
            <v>BORGA</v>
          </cell>
          <cell r="Q172" t="str">
            <v>AVG BRENT  01-31 10 - OCT + SERV FEE</v>
          </cell>
        </row>
        <row r="173">
          <cell r="D173" t="str">
            <v>BOW FAGUS</v>
          </cell>
          <cell r="Q173" t="str">
            <v>AVG BRENT  01-31 10 - OCT + SULPHUR DESCALATION</v>
          </cell>
        </row>
        <row r="174">
          <cell r="D174" t="str">
            <v>BRAVERY</v>
          </cell>
          <cell r="Q174" t="str">
            <v>AVG BRENT  01-31 10 - OCT + SULPHUR DESCALATION - FRT DIFFERENTIAL OF 0.06</v>
          </cell>
        </row>
        <row r="175">
          <cell r="D175" t="str">
            <v>BRAVO</v>
          </cell>
          <cell r="Q175" t="str">
            <v>AVG BRENT  01-31 10 - OCT + SULPHUR DESCALATION - FRT DIFFERENTIAL OF 0.06 + OT + SERV FEE</v>
          </cell>
        </row>
        <row r="176">
          <cell r="D176" t="str">
            <v>BREZZA</v>
          </cell>
          <cell r="Q176" t="str">
            <v>AVG BRENT  01-31 10 - OCT + SULPHUR DESCALATION - FRT DIFFERENTIAL OF 0.06 + SERV FEE</v>
          </cell>
        </row>
        <row r="177">
          <cell r="D177" t="str">
            <v>BRIGHTWAY</v>
          </cell>
          <cell r="Q177" t="str">
            <v>AVG BRENT  01-31 10 - OCT + SULPHUR DESCALATION +  FRT LUMPSUM + OT + SERV FEE</v>
          </cell>
        </row>
        <row r="178">
          <cell r="D178" t="str">
            <v>BRIGIT MAERSK</v>
          </cell>
          <cell r="Q178" t="str">
            <v>AVG BRENT  01-31 10 - OCT + SULPHUR DESCALATION +  FRT LUMPSUM + SERV FEE</v>
          </cell>
        </row>
        <row r="179">
          <cell r="D179" t="str">
            <v>BRITISH CORMORANT</v>
          </cell>
          <cell r="Q179" t="str">
            <v>AVG BRENT  01-31 10 - OCT + SULPHUR DESCALATION + FRT</v>
          </cell>
        </row>
        <row r="180">
          <cell r="D180" t="str">
            <v>BRITISH CURLEW</v>
          </cell>
          <cell r="Q180" t="str">
            <v>AVG BRENT  01-31 10 - OCT + SULPHUR DESCALATION + FRT + OT + SERV FEE</v>
          </cell>
        </row>
        <row r="181">
          <cell r="D181" t="str">
            <v>BRITISH CYGNET</v>
          </cell>
          <cell r="Q181" t="str">
            <v>AVG BRENT  01-31 10 - OCT + SULPHUR DESCALATION + FRT + SERV FEE</v>
          </cell>
        </row>
        <row r="182">
          <cell r="D182" t="str">
            <v>BRITISH EAGLE</v>
          </cell>
          <cell r="Q182" t="str">
            <v>AVG BRENT  01-31 10 - OCT + SULPHUR DESCALATION + FRT DIFF</v>
          </cell>
        </row>
        <row r="183">
          <cell r="D183" t="str">
            <v>BRITISH EMISSARY</v>
          </cell>
          <cell r="Q183" t="str">
            <v>AVG BRENT  01-31 10 - OCT + SULPHUR DESCALATION + FRT DIFF + OT + SERV FEE</v>
          </cell>
        </row>
        <row r="184">
          <cell r="D184" t="str">
            <v>BRITISH ENERGY</v>
          </cell>
          <cell r="Q184" t="str">
            <v>AVG BRENT  01-31 10 - OCT + SULPHUR DESCALATION + FRT DIFF + SERV FEE</v>
          </cell>
        </row>
        <row r="185">
          <cell r="D185" t="str">
            <v>BRITISH ENGINEER</v>
          </cell>
          <cell r="Q185" t="str">
            <v>AVG BRENT  01-31 10 - OCT + SULPHUR DESCALATION + FRT DIFF LUMPSUM</v>
          </cell>
        </row>
        <row r="186">
          <cell r="D186" t="str">
            <v>BRITISH ENSIGN</v>
          </cell>
          <cell r="Q186" t="str">
            <v>AVG BRENT  01-31 10 - OCT + SULPHUR DESCALATION + FRT DIFF LUMPSUM + OT + SERV FEE</v>
          </cell>
        </row>
        <row r="187">
          <cell r="D187" t="str">
            <v>BRITISH ENVIRONMENT</v>
          </cell>
          <cell r="Q187" t="str">
            <v>AVG BRENT  01-31 10 - OCT + SULPHUR DESCALATION + FRT DIFF LUMPSUM + SERV FEE</v>
          </cell>
        </row>
        <row r="188">
          <cell r="D188" t="str">
            <v>BRITISH EXPERIENCE</v>
          </cell>
          <cell r="Q188" t="str">
            <v>AVG BRENT  01-31 10 - OCT + SULPHUR DESCALATION + OT + SERV FEE</v>
          </cell>
        </row>
        <row r="189">
          <cell r="D189" t="str">
            <v>BRITISH EXPLORER</v>
          </cell>
          <cell r="Q189" t="str">
            <v>AVG BRENT  01-31 10 - OCT + SULPHUR DESCALATION + SERV FEE</v>
          </cell>
        </row>
        <row r="190">
          <cell r="D190" t="str">
            <v>BRITISH FALCON</v>
          </cell>
          <cell r="Q190" t="str">
            <v>AVG BRENT  01-31 12 - DEC</v>
          </cell>
        </row>
        <row r="191">
          <cell r="D191" t="str">
            <v>BRITISH GANNETT</v>
          </cell>
          <cell r="Q191" t="str">
            <v>AVG BRENT  01-31 12 - DEC - FRT DIFFERENTIAL OF 0.06</v>
          </cell>
        </row>
        <row r="192">
          <cell r="D192" t="str">
            <v>BRITISH HAWTHORN</v>
          </cell>
          <cell r="Q192" t="str">
            <v>AVG BRENT  01-31 12 - DEC - FRT DIFFERENTIAL OF 0.06 +  SERV FEE</v>
          </cell>
        </row>
        <row r="193">
          <cell r="D193" t="str">
            <v>BRITISH HAZEL</v>
          </cell>
          <cell r="Q193" t="str">
            <v>AVG BRENT  01-31 12 - DEC - FRT DIFFERENTIAL OF 0.06 + OT + SERV FEE</v>
          </cell>
        </row>
        <row r="194">
          <cell r="D194" t="str">
            <v>BRITISH HOLLY</v>
          </cell>
          <cell r="Q194" t="str">
            <v>AVG BRENT  01-31 12 - DEC +  FRT LUMPSUM + OT + SERV FEE</v>
          </cell>
        </row>
        <row r="195">
          <cell r="D195" t="str">
            <v>BRITISH KESTREL</v>
          </cell>
          <cell r="Q195" t="str">
            <v>AVG BRENT  01-31 12 - DEC +  FRT LUMPSUM + SERV FEE</v>
          </cell>
        </row>
        <row r="196">
          <cell r="D196" t="str">
            <v>BRITISH MERLIN</v>
          </cell>
          <cell r="Q196" t="str">
            <v>AVG BRENT  01-31 12 - DEC + FRT</v>
          </cell>
        </row>
        <row r="197">
          <cell r="D197" t="str">
            <v>BRITISH OSPREY</v>
          </cell>
          <cell r="Q197" t="str">
            <v>AVG BRENT  01-31 12 - DEC + FRT + OT + SERV FEE</v>
          </cell>
        </row>
        <row r="198">
          <cell r="D198" t="str">
            <v>BRITISH ROBIN</v>
          </cell>
          <cell r="Q198" t="str">
            <v>AVG BRENT  01-31 12 - DEC + FRT + SERV FEE</v>
          </cell>
        </row>
        <row r="199">
          <cell r="D199" t="str">
            <v>BRITISH VENTURE</v>
          </cell>
          <cell r="Q199" t="str">
            <v>AVG BRENT  01-31 12 - DEC + FRT DIFF</v>
          </cell>
        </row>
        <row r="200">
          <cell r="D200" t="str">
            <v>BRITISH VINE</v>
          </cell>
          <cell r="Q200" t="str">
            <v>AVG BRENT  01-31 12 - DEC + FRT DIFF + OT + SERV FEE</v>
          </cell>
        </row>
        <row r="201">
          <cell r="D201" t="str">
            <v>BRITISH WILLOW</v>
          </cell>
          <cell r="Q201" t="str">
            <v>AVG BRENT  01-31 12 - DEC + FRT DIFF + SERV FEE</v>
          </cell>
        </row>
        <row r="202">
          <cell r="D202" t="str">
            <v>BRO AGNES</v>
          </cell>
          <cell r="Q202" t="str">
            <v>AVG BRENT  01-31 12 - DEC + FRT DIFF LUMPSUM</v>
          </cell>
        </row>
        <row r="203">
          <cell r="D203" t="str">
            <v>BRO ANNA</v>
          </cell>
          <cell r="Q203" t="str">
            <v>AVG BRENT  01-31 12 - DEC + FRT DIFF LUMPSUM + OT + SERV FEE</v>
          </cell>
        </row>
        <row r="204">
          <cell r="D204" t="str">
            <v>BRO EDWARD</v>
          </cell>
          <cell r="Q204" t="str">
            <v>AVG BRENT  01-31 12 - DEC + FRT DIFF LUMPSUM + SERV FEE</v>
          </cell>
        </row>
        <row r="205">
          <cell r="D205" t="str">
            <v>BRO ELISABETH</v>
          </cell>
          <cell r="Q205" t="str">
            <v>AVG BRENT  01-31 12 - DEC + OSP  01-31 12 - DEC</v>
          </cell>
        </row>
        <row r="206">
          <cell r="D206" t="str">
            <v>BRO ELLEN</v>
          </cell>
          <cell r="Q206" t="str">
            <v>AVG BRENT  01-31 12 - DEC + OSP  01-31 12 - DEC +  FRT LUMPSUM + OT + SERV FEE</v>
          </cell>
        </row>
        <row r="207">
          <cell r="D207" t="str">
            <v>BRO ETIENNE</v>
          </cell>
          <cell r="Q207" t="str">
            <v>AVG BRENT  01-31 12 - DEC + OSP  01-31 12 - DEC +  FRT LUMPSUM + SERV FEE</v>
          </cell>
        </row>
        <row r="208">
          <cell r="D208" t="str">
            <v>BRO GLOBE</v>
          </cell>
          <cell r="Q208" t="str">
            <v>AVG BRENT  01-31 12 - DEC + OSP  01-31 12 - DEC + FRT</v>
          </cell>
        </row>
        <row r="209">
          <cell r="D209" t="str">
            <v>BRO JUNO</v>
          </cell>
          <cell r="Q209" t="str">
            <v>AVG BRENT  01-31 12 - DEC + OSP  01-31 12 - DEC + FRT + OT + SERV FEE</v>
          </cell>
        </row>
        <row r="210">
          <cell r="D210" t="str">
            <v>BUNGA KASTURI DUA</v>
          </cell>
          <cell r="Q210" t="str">
            <v>AVG BRENT  01-31 12 - DEC + OSP  01-31 12 - DEC + FRT + SERV FEE</v>
          </cell>
        </row>
        <row r="211">
          <cell r="D211" t="str">
            <v>BUNGA KASTURI TIGA</v>
          </cell>
          <cell r="Q211" t="str">
            <v>AVG BRENT  01-31 12 - DEC + OSP  01-31 12 - DEC + FRT DIFF</v>
          </cell>
        </row>
        <row r="212">
          <cell r="D212" t="str">
            <v>BUTRON</v>
          </cell>
          <cell r="Q212" t="str">
            <v>AVG BRENT  01-31 12 - DEC + OSP  01-31 12 - DEC + FRT DIFF + OT + SERV FEE</v>
          </cell>
        </row>
        <row r="213">
          <cell r="D213" t="str">
            <v>BUTT</v>
          </cell>
          <cell r="Q213" t="str">
            <v>AVG BRENT  01-31 12 - DEC + OSP  01-31 12 - DEC + FRT DIFF + SERV FEE</v>
          </cell>
        </row>
        <row r="214">
          <cell r="D214" t="str">
            <v>CALVO SOTELLO</v>
          </cell>
          <cell r="Q214" t="str">
            <v>AVG BRENT  01-31 12 - DEC + OSP  01-31 12 - DEC + FRT DIFF LUMPSUM</v>
          </cell>
        </row>
        <row r="215">
          <cell r="D215" t="str">
            <v>CAMPEON</v>
          </cell>
          <cell r="Q215" t="str">
            <v>AVG BRENT  01-31 12 - DEC + OSP  01-31 12 - DEC + FRT DIFF LUMPSUM + OT + SERV FEE</v>
          </cell>
        </row>
        <row r="216">
          <cell r="D216" t="str">
            <v>CAMPODOLA</v>
          </cell>
          <cell r="Q216" t="str">
            <v>AVG BRENT  01-31 12 - DEC + OSP  01-31 12 - DEC + FRT DIFF LUMPSUM + SERV FEE</v>
          </cell>
        </row>
        <row r="217">
          <cell r="D217" t="str">
            <v>CAP DIAMANT</v>
          </cell>
          <cell r="Q217" t="str">
            <v>AVG BRENT  01-31 12 - DEC + OSP  01-31 12 - DEC + OT + SERV FEE</v>
          </cell>
        </row>
        <row r="218">
          <cell r="D218" t="str">
            <v>CAP PIERRE</v>
          </cell>
          <cell r="Q218" t="str">
            <v>AVG BRENT  01-31 12 - DEC + OSP  01-31 12 - DEC + SERV FEE</v>
          </cell>
        </row>
        <row r="219">
          <cell r="D219" t="str">
            <v>CAP VICTOR</v>
          </cell>
          <cell r="Q219" t="str">
            <v>AVG BRENT  01-31 12 - DEC + OT + SERV FEE</v>
          </cell>
        </row>
        <row r="220">
          <cell r="D220" t="str">
            <v>CAPE BALDER</v>
          </cell>
          <cell r="Q220" t="str">
            <v>AVG BRENT  01-31 12 - DEC + SERV FEE</v>
          </cell>
        </row>
        <row r="221">
          <cell r="D221" t="str">
            <v>CAPE BANKS</v>
          </cell>
          <cell r="Q221" t="str">
            <v>AVG BRENT  01-31 12 - DEC + SULPHUR DESCALATION</v>
          </cell>
        </row>
        <row r="222">
          <cell r="D222" t="str">
            <v>CAPE BARI</v>
          </cell>
          <cell r="Q222" t="str">
            <v>AVG BRENT  01-31 12 - DEC + SULPHUR DESCALATION - FRT DIFFERENTIAL OF 0.06</v>
          </cell>
        </row>
        <row r="223">
          <cell r="D223" t="str">
            <v>CAPE BEALE</v>
          </cell>
          <cell r="Q223" t="str">
            <v>AVG BRENT  01-31 12 - DEC + SULPHUR DESCALATION - FRT DIFFERENTIAL OF 0.06 + OT + SERV FEE</v>
          </cell>
        </row>
        <row r="224">
          <cell r="D224" t="str">
            <v>CAPE BEAR</v>
          </cell>
          <cell r="Q224" t="str">
            <v>AVG BRENT  01-31 12 - DEC + SULPHUR DESCALATION - FRT DIFFERENTIAL OF 0.06 + SERV FEE</v>
          </cell>
        </row>
        <row r="225">
          <cell r="D225" t="str">
            <v>CAPE BENAT</v>
          </cell>
          <cell r="Q225" t="str">
            <v>AVG BRENT  01-31 12 - DEC + SULPHUR DESCALATION +  FRT LUMPSUM + OT + SERV FEE</v>
          </cell>
        </row>
        <row r="226">
          <cell r="D226" t="str">
            <v>CAPE BIRD</v>
          </cell>
          <cell r="Q226" t="str">
            <v>AVG BRENT  01-31 12 - DEC + SULPHUR DESCALATION +  FRT LUMPSUM + SERV FEE</v>
          </cell>
        </row>
        <row r="227">
          <cell r="D227" t="str">
            <v>CAPE BIRD</v>
          </cell>
          <cell r="Q227" t="str">
            <v>AVG BRENT  01-31 12 - DEC + SULPHUR DESCALATION + FRT</v>
          </cell>
        </row>
        <row r="228">
          <cell r="D228" t="str">
            <v>CAPE BLANC</v>
          </cell>
          <cell r="Q228" t="str">
            <v>AVG BRENT  01-31 12 - DEC + SULPHUR DESCALATION + FRT + OT + SERV FEE</v>
          </cell>
        </row>
        <row r="229">
          <cell r="D229" t="str">
            <v>CAPE BON</v>
          </cell>
          <cell r="Q229" t="str">
            <v>AVG BRENT  01-31 12 - DEC + SULPHUR DESCALATION + FRT + SERV FEE</v>
          </cell>
        </row>
        <row r="230">
          <cell r="D230" t="str">
            <v>CAPE DALY</v>
          </cell>
          <cell r="Q230" t="str">
            <v>AVG BRENT  01-31 12 - DEC + SULPHUR DESCALATION + FRT DIFF</v>
          </cell>
        </row>
        <row r="231">
          <cell r="D231" t="str">
            <v>CAPO HORN</v>
          </cell>
          <cell r="Q231" t="str">
            <v>AVG BRENT  01-31 12 - DEC + SULPHUR DESCALATION + FRT DIFF + OT + SERV FEE</v>
          </cell>
        </row>
        <row r="232">
          <cell r="D232" t="str">
            <v>CAPTAIN X KYRIAKOU</v>
          </cell>
          <cell r="Q232" t="str">
            <v>AVG BRENT  01-31 12 - DEC + SULPHUR DESCALATION + FRT DIFF + SERV FEE</v>
          </cell>
        </row>
        <row r="233">
          <cell r="D233" t="str">
            <v>CARDISSA</v>
          </cell>
          <cell r="Q233" t="str">
            <v>AVG BRENT  01-31 12 - DEC + SULPHUR DESCALATION + FRT DIFF LUMPSUM</v>
          </cell>
        </row>
        <row r="234">
          <cell r="D234" t="str">
            <v>CASTEL NUOVO</v>
          </cell>
          <cell r="Q234" t="str">
            <v>AVG BRENT  01-31 12 - DEC + SULPHUR DESCALATION + FRT DIFF LUMPSUM + OT + SERV FEE</v>
          </cell>
        </row>
        <row r="235">
          <cell r="D235" t="str">
            <v>CASTILLO DE MONTERREAL</v>
          </cell>
          <cell r="Q235" t="str">
            <v>AVG BRENT  01-31 12 - DEC + SULPHUR DESCALATION + FRT DIFF LUMPSUM + SERV FEE</v>
          </cell>
        </row>
        <row r="236">
          <cell r="D236" t="str">
            <v>CASTILLO DE TRUJILLO</v>
          </cell>
          <cell r="Q236" t="str">
            <v>AVG BRENT  01-31 12 - DEC + SULPHUR DESCALATION + OT + SERV FEE</v>
          </cell>
        </row>
        <row r="237">
          <cell r="D237" t="str">
            <v>CATHERINE KNUTSEN</v>
          </cell>
          <cell r="Q237" t="str">
            <v>AVG BRENT  01-31 12 - DEC + SULPHUR DESCALATION + SERV FEE</v>
          </cell>
        </row>
        <row r="238">
          <cell r="D238" t="str">
            <v>CC MEDEA</v>
          </cell>
          <cell r="Q238" t="str">
            <v>AVG BRENT 01-29 02 - FEB</v>
          </cell>
        </row>
        <row r="239">
          <cell r="D239" t="str">
            <v>CC MEDEA LU</v>
          </cell>
          <cell r="Q239" t="str">
            <v>AVG BRENT 01-29 02 - FEB - FRT DIFFERENTIAL OF 0.06</v>
          </cell>
        </row>
        <row r="240">
          <cell r="D240" t="str">
            <v>CE-BREEZE</v>
          </cell>
          <cell r="Q240" t="str">
            <v>AVG BRENT 01-29 02 - FEB - FRT DIFFERENTIAL OF 0.06 +  SERV FEE</v>
          </cell>
        </row>
        <row r="241">
          <cell r="D241" t="str">
            <v>CENTER</v>
          </cell>
          <cell r="Q241" t="str">
            <v>AVG BRENT 01-29 02 - FEB - FRT DIFFERENTIAL OF 0.06 + OT + SERV FEE</v>
          </cell>
        </row>
        <row r="242">
          <cell r="D242" t="str">
            <v>CERAM SEA</v>
          </cell>
          <cell r="Q242" t="str">
            <v>AVG BRENT 01-29 02 - FEB +  FRT LUMPSUM + OT + SERV FEE</v>
          </cell>
        </row>
        <row r="243">
          <cell r="D243" t="str">
            <v>CERCINA</v>
          </cell>
          <cell r="Q243" t="str">
            <v>AVG BRENT 01-29 02 - FEB +  FRT LUMPSUM + SERV FEE</v>
          </cell>
        </row>
        <row r="244">
          <cell r="D244" t="str">
            <v>CERIGO</v>
          </cell>
          <cell r="Q244" t="str">
            <v>AVG BRENT 01-29 02 - FEB + FRT</v>
          </cell>
        </row>
        <row r="245">
          <cell r="D245" t="str">
            <v>CEVDET A</v>
          </cell>
          <cell r="Q245" t="str">
            <v>AVG BRENT 01-29 02 - FEB + FRT  LUMPSUM</v>
          </cell>
        </row>
        <row r="246">
          <cell r="D246" t="str">
            <v>CHANG HANG TAN SUO</v>
          </cell>
          <cell r="Q246" t="str">
            <v>AVG BRENT 01-29 02 - FEB + FRT  LUMPSUM + OT + SERV FEE</v>
          </cell>
        </row>
        <row r="247">
          <cell r="D247" t="str">
            <v>CHARENTE</v>
          </cell>
          <cell r="Q247" t="str">
            <v>AVG BRENT 01-29 02 - FEB + FRT + OT + SERV FEE</v>
          </cell>
        </row>
        <row r="248">
          <cell r="D248" t="str">
            <v>CHELSEA</v>
          </cell>
          <cell r="Q248" t="str">
            <v>AVG BRENT 01-29 02 - FEB + FRT + SERV FEE</v>
          </cell>
        </row>
        <row r="249">
          <cell r="D249" t="str">
            <v>CHEMBULK TORTOLA</v>
          </cell>
          <cell r="Q249" t="str">
            <v>AVG BRENT 01-29 02 - FEB + FRT DIFF</v>
          </cell>
        </row>
        <row r="250">
          <cell r="D250" t="str">
            <v>CHEMSTAR SEVEN</v>
          </cell>
          <cell r="Q250" t="str">
            <v>AVG BRENT 01-29 02 - FEB + FRT DIFF + OT + SERV FEE</v>
          </cell>
        </row>
        <row r="251">
          <cell r="D251" t="str">
            <v>CHEMTRANS WESER</v>
          </cell>
          <cell r="Q251" t="str">
            <v>AVG BRENT 01-29 02 - FEB + FRT DIFF + SERV FEE</v>
          </cell>
        </row>
        <row r="252">
          <cell r="D252" t="str">
            <v>CHINOOK</v>
          </cell>
          <cell r="Q252" t="str">
            <v>AVG BRENT 01-29 02 - FEB + FRT DIFF LUMPSUM + SERV FEE</v>
          </cell>
        </row>
        <row r="253">
          <cell r="D253" t="str">
            <v>CHIOS SPIRIT</v>
          </cell>
          <cell r="Q253" t="str">
            <v>AVG BRENT 01-29 02 - FEB + OSP 01-29 02 - FEB</v>
          </cell>
        </row>
        <row r="254">
          <cell r="D254" t="str">
            <v>CHRISTIAN MAERSK</v>
          </cell>
          <cell r="Q254" t="str">
            <v>AVG BRENT 01-29 02 - FEB + OSP 01-29 02 - FEB +  FRT LUMPSUM + OT + SERV FEE</v>
          </cell>
        </row>
        <row r="255">
          <cell r="D255" t="str">
            <v>CIELO DI BAFFIN</v>
          </cell>
          <cell r="Q255" t="str">
            <v>AVG BRENT 01-29 02 - FEB + OSP 01-29 02 - FEB +  FRT LUMPSUM + SERV FEE</v>
          </cell>
        </row>
        <row r="256">
          <cell r="D256" t="str">
            <v>CIELO DI BALTICO</v>
          </cell>
          <cell r="Q256" t="str">
            <v>AVG BRENT 01-29 02 - FEB + OSP 01-29 02 - FEB + FRT</v>
          </cell>
        </row>
        <row r="257">
          <cell r="D257" t="str">
            <v>CIELO DI BISCAGLIA</v>
          </cell>
          <cell r="Q257" t="str">
            <v>AVG BRENT 01-29 02 - FEB + OSP 01-29 02 - FEB + FRT + OT + SERV FEE</v>
          </cell>
        </row>
        <row r="258">
          <cell r="D258" t="str">
            <v>CIELO DI BOTHNIA</v>
          </cell>
          <cell r="Q258" t="str">
            <v>AVG BRENT 01-29 02 - FEB + OSP 01-29 02 - FEB + FRT + SERV FEE</v>
          </cell>
        </row>
        <row r="259">
          <cell r="D259" t="str">
            <v>CIELO DI LONDRA</v>
          </cell>
          <cell r="Q259" t="str">
            <v>AVG BRENT 01-29 02 - FEB + OSP 01-29 02 - FEB + FRT DIFF</v>
          </cell>
        </row>
        <row r="260">
          <cell r="D260" t="str">
            <v>CIELO DI PARIGI</v>
          </cell>
          <cell r="Q260" t="str">
            <v>AVG BRENT 01-29 02 - FEB + OSP 01-29 02 - FEB + FRT DIFF + OT + SERV FEE</v>
          </cell>
        </row>
        <row r="261">
          <cell r="D261" t="str">
            <v>CIELO DI PARMA</v>
          </cell>
          <cell r="Q261" t="str">
            <v>AVG BRENT 01-29 02 - FEB + OSP 01-29 02 - FEB + FRT DIFF + SERV FEE</v>
          </cell>
        </row>
        <row r="262">
          <cell r="D262" t="str">
            <v>CIELO DI SALERNO</v>
          </cell>
          <cell r="Q262" t="str">
            <v>AVG BRENT 01-29 02 - FEB + OSP 01-29 02 - FEB + FRT DIFF LUMPSUM</v>
          </cell>
        </row>
        <row r="263">
          <cell r="D263" t="str">
            <v>CLARE SPIRIT</v>
          </cell>
          <cell r="Q263" t="str">
            <v>AVG BRENT 01-29 02 - FEB + OSP 01-29 02 - FEB + FRT DIFF LUMPSUM + OT + SERV FEE</v>
          </cell>
        </row>
        <row r="264">
          <cell r="D264" t="str">
            <v>CLIPPER LANCER</v>
          </cell>
          <cell r="Q264" t="str">
            <v>AVG BRENT 01-29 02 - FEB + OSP 01-29 02 - FEB + FRT DIFF LUMPSUM + SERV FEE</v>
          </cell>
        </row>
        <row r="265">
          <cell r="D265" t="str">
            <v>CLIPPER SKAGEN</v>
          </cell>
          <cell r="Q265" t="str">
            <v>AVG BRENT 01-29 02 - FEB + OSP 01-29 02 - FEB + OT + SERV FEE</v>
          </cell>
        </row>
        <row r="266">
          <cell r="D266" t="str">
            <v>CONNY</v>
          </cell>
          <cell r="Q266" t="str">
            <v>AVG BRENT 01-29 02 - FEB + OSP 01-29 02 - FEB + SERV FEE</v>
          </cell>
        </row>
        <row r="267">
          <cell r="D267" t="str">
            <v>CORAL SEA</v>
          </cell>
          <cell r="Q267" t="str">
            <v>AVG BRENT 01-29 02 - FEB + OT + SERV FEE</v>
          </cell>
        </row>
        <row r="268">
          <cell r="D268" t="str">
            <v>CORINTH</v>
          </cell>
          <cell r="Q268" t="str">
            <v>AVG BRENT 01-29 02 - FEB + SERV FEE</v>
          </cell>
        </row>
        <row r="269">
          <cell r="D269" t="str">
            <v>CREOLE</v>
          </cell>
          <cell r="Q269" t="str">
            <v>AVG BRENT 01-29 02 - FEB + SULPHUR DESCALATION</v>
          </cell>
        </row>
        <row r="270">
          <cell r="D270" t="str">
            <v>CRUDE ENA</v>
          </cell>
          <cell r="Q270" t="str">
            <v>AVG BRENT 01-29 02 - FEB + SULPHUR DESCALATION - FRT DIFFERENTIAL OF 0.06</v>
          </cell>
        </row>
        <row r="271">
          <cell r="D271" t="str">
            <v>CRUDE OKTO</v>
          </cell>
          <cell r="Q271" t="str">
            <v>AVG BRENT 01-29 02 - FEB + SULPHUR DESCALATION - FRT DIFFERENTIAL OF 0.06 + OT + SERV FEE</v>
          </cell>
        </row>
        <row r="272">
          <cell r="D272" t="str">
            <v>CRUDE SUN</v>
          </cell>
          <cell r="Q272" t="str">
            <v>AVG BRENT 01-29 02 - FEB + SULPHUR DESCALATION - FRT DIFFERENTIAL OF 0.06 + SERV FEE</v>
          </cell>
        </row>
        <row r="273">
          <cell r="D273" t="str">
            <v>CRUDE TARGET</v>
          </cell>
          <cell r="Q273" t="str">
            <v>AVG BRENT 01-29 02 - FEB + SULPHUR DESCALATION +  FRT LUMPSUM + OT + SERV FEE</v>
          </cell>
        </row>
        <row r="274">
          <cell r="D274" t="str">
            <v>CT CORK</v>
          </cell>
          <cell r="Q274" t="str">
            <v>AVG BRENT 01-29 02 - FEB + SULPHUR DESCALATION +  FRT LUMPSUM + SERV FEE</v>
          </cell>
        </row>
        <row r="275">
          <cell r="D275" t="str">
            <v>D.T. VINCENZO P.</v>
          </cell>
          <cell r="Q275" t="str">
            <v>AVG BRENT 01-29 02 - FEB + SULPHUR DESCALATION + FRT</v>
          </cell>
        </row>
        <row r="276">
          <cell r="D276" t="str">
            <v>DA LI HU</v>
          </cell>
          <cell r="Q276" t="str">
            <v>AVG BRENT 01-29 02 - FEB + SULPHUR DESCALATION + FRT + OT + SERV FEE</v>
          </cell>
        </row>
        <row r="277">
          <cell r="D277" t="str">
            <v>DA YUAN HU</v>
          </cell>
          <cell r="Q277" t="str">
            <v>AVG BRENT 01-29 02 - FEB + SULPHUR DESCALATION + FRT + SERV FEE</v>
          </cell>
        </row>
        <row r="278">
          <cell r="D278" t="str">
            <v>DALIAN</v>
          </cell>
          <cell r="Q278" t="str">
            <v>AVG BRENT 01-29 02 - FEB + SULPHUR DESCALATION + FRT DIFF</v>
          </cell>
        </row>
        <row r="279">
          <cell r="D279" t="str">
            <v>DALMACIJA</v>
          </cell>
          <cell r="Q279" t="str">
            <v>AVG BRENT 01-29 02 - FEB + SULPHUR DESCALATION + FRT DIFF + OT + SERV FEE</v>
          </cell>
        </row>
        <row r="280">
          <cell r="D280" t="str">
            <v>DEEP BLUE</v>
          </cell>
          <cell r="Q280" t="str">
            <v>AVG BRENT 01-29 02 - FEB + SULPHUR DESCALATION + FRT DIFF + SERV FEE</v>
          </cell>
        </row>
        <row r="281">
          <cell r="D281" t="str">
            <v>DELTA CAPTAIN</v>
          </cell>
          <cell r="Q281" t="str">
            <v>AVG BRENT 01-29 02 - FEB + SULPHUR DESCALATION + FRT DIFF LUMPSUM</v>
          </cell>
        </row>
        <row r="282">
          <cell r="D282" t="str">
            <v>DELTA PIONEER</v>
          </cell>
          <cell r="Q282" t="str">
            <v>AVG BRENT 01-29 02 - FEB + SULPHUR DESCALATION + FRT DIFF LUMPSUM + OT + SERV FEE</v>
          </cell>
        </row>
        <row r="283">
          <cell r="D283" t="str">
            <v>DELTA PIONNER</v>
          </cell>
          <cell r="Q283" t="str">
            <v>AVG BRENT 01-29 02 - FEB + SULPHUR DESCALATION + FRT DIFF LUMPSUM + SERV FEE</v>
          </cell>
        </row>
        <row r="284">
          <cell r="D284" t="str">
            <v>DELTA SAILOR</v>
          </cell>
          <cell r="Q284" t="str">
            <v>AVG BRENT 01-29 02 - FEB + SULPHUR DESCALATION + OT + SERV FEE</v>
          </cell>
        </row>
        <row r="285">
          <cell r="D285" t="str">
            <v>DELTA TOMI</v>
          </cell>
          <cell r="Q285" t="str">
            <v>AVG BRENT 01-29 02 - FEB + SULPHUR DESCALATION + SERV FEE</v>
          </cell>
        </row>
        <row r="286">
          <cell r="D286" t="str">
            <v>DELTA VICTORY</v>
          </cell>
          <cell r="Q286" t="str">
            <v>AVG BRENT 01-30 04 - APR</v>
          </cell>
        </row>
        <row r="287">
          <cell r="D287" t="str">
            <v>DESH BHAKT</v>
          </cell>
          <cell r="Q287" t="str">
            <v>AVG BRENT 01-30 04 - APR - FRT DIFFERENTIAL OF 0.06</v>
          </cell>
        </row>
        <row r="288">
          <cell r="D288" t="str">
            <v>DESH GAURAV</v>
          </cell>
          <cell r="Q288" t="str">
            <v>AVG BRENT 01-30 04 - APR - FRT DIFFERENTIAL OF 0.06 +  SERV FEE</v>
          </cell>
        </row>
        <row r="289">
          <cell r="D289" t="str">
            <v>DIFKO BIRTHA</v>
          </cell>
          <cell r="Q289" t="str">
            <v>AVG BRENT 01-30 04 - APR - FRT DIFFERENTIAL OF 0.06 + OT + SERV FEE</v>
          </cell>
        </row>
        <row r="290">
          <cell r="D290" t="str">
            <v>DILONG SPIRIT</v>
          </cell>
          <cell r="Q290" t="str">
            <v>AVG BRENT 01-30 04 - APR +  FRT LUMPSUM + OT + SERV FEE</v>
          </cell>
        </row>
        <row r="291">
          <cell r="D291" t="str">
            <v>DINDI</v>
          </cell>
          <cell r="Q291" t="str">
            <v>AVG BRENT 01-30 04 - APR +  FRT LUMPSUM + SERV FEE</v>
          </cell>
        </row>
        <row r="292">
          <cell r="D292" t="str">
            <v>DOMUS AUREA</v>
          </cell>
          <cell r="Q292" t="str">
            <v>AVG BRENT 01-30 04 - APR + FRT</v>
          </cell>
        </row>
        <row r="293">
          <cell r="D293" t="str">
            <v>DON PASCUALE</v>
          </cell>
          <cell r="Q293" t="str">
            <v>AVG BRENT 01-30 04 - APR + FRT + OT + SERV FEE</v>
          </cell>
        </row>
        <row r="294">
          <cell r="D294" t="str">
            <v>DONAT</v>
          </cell>
          <cell r="Q294" t="str">
            <v>AVG BRENT 01-30 04 - APR + FRT + SERV FEE</v>
          </cell>
        </row>
        <row r="295">
          <cell r="D295" t="str">
            <v>DONEGAL SPIRIT</v>
          </cell>
          <cell r="Q295" t="str">
            <v>AVG BRENT 01-30 04 - APR + FRT DIFF</v>
          </cell>
        </row>
        <row r="296">
          <cell r="D296" t="str">
            <v>DREPANOS</v>
          </cell>
          <cell r="Q296" t="str">
            <v>AVG BRENT 01-30 04 - APR + FRT DIFF + OT + SERV FEE</v>
          </cell>
        </row>
        <row r="297">
          <cell r="D297" t="str">
            <v>DS POWER</v>
          </cell>
          <cell r="Q297" t="str">
            <v>AVG BRENT 01-30 04 - APR + FRT DIFF + SERV FEE</v>
          </cell>
        </row>
        <row r="298">
          <cell r="D298" t="str">
            <v>DUBAI LEGEND</v>
          </cell>
          <cell r="Q298" t="str">
            <v>AVG BRENT 01-30 04 - APR + FRT DIFF LUMPSUM</v>
          </cell>
        </row>
        <row r="299">
          <cell r="D299" t="str">
            <v>DUGI OTOK</v>
          </cell>
          <cell r="Q299" t="str">
            <v>AVG BRENT 01-30 04 - APR + FRT DIFF LUMPSUM + OT + SERV FEE</v>
          </cell>
        </row>
        <row r="300">
          <cell r="D300" t="str">
            <v>EAGLE BARENTS</v>
          </cell>
          <cell r="Q300" t="str">
            <v>AVG BRENT 01-30 04 - APR + FRT DIFF LUMPSUM + SERV FEE</v>
          </cell>
        </row>
        <row r="301">
          <cell r="D301" t="str">
            <v>EAGLE BERGEN</v>
          </cell>
          <cell r="Q301" t="str">
            <v>AVG BRENT 01-30 04 - APR + OSP 01-30 04 - APR</v>
          </cell>
        </row>
        <row r="302">
          <cell r="D302" t="str">
            <v>EAGLE CARINA</v>
          </cell>
          <cell r="Q302" t="str">
            <v>AVG BRENT 01-30 04 - APR + OSP 01-30 04 - APR +  FRT LUMPSUM + OT + SERV FEE</v>
          </cell>
        </row>
        <row r="303">
          <cell r="D303" t="str">
            <v>EAGLE CHARLOTTE</v>
          </cell>
          <cell r="Q303" t="str">
            <v>AVG BRENT 01-30 04 - APR + OSP 01-30 04 - APR +  FRT LUMPSUM + SERV FEE</v>
          </cell>
        </row>
        <row r="304">
          <cell r="D304" t="str">
            <v>EAGLE SAN ANTONIO</v>
          </cell>
          <cell r="Q304" t="str">
            <v>AVG URALS 01-31 03 - MAR + FRT + SERV FEE</v>
          </cell>
        </row>
        <row r="305">
          <cell r="D305" t="str">
            <v>EAGLE STEALTH</v>
          </cell>
          <cell r="Q305" t="str">
            <v>AVG BRENT 01-30 04 - APR + OSP 01-30 04 - APR + FRT</v>
          </cell>
        </row>
        <row r="306">
          <cell r="D306" t="str">
            <v>EAGLE TAMPA</v>
          </cell>
          <cell r="Q306" t="str">
            <v>AVG BRENT 01-30 04 - APR + OSP 01-30 04 - APR + FRT + OT + SERV FEE</v>
          </cell>
        </row>
        <row r="307">
          <cell r="D307" t="str">
            <v>EAGLE TURIN</v>
          </cell>
          <cell r="Q307" t="str">
            <v>AVG BRENT 01-30 04 - APR + OSP 01-30 04 - APR + FRT + SERV FEE</v>
          </cell>
        </row>
        <row r="308">
          <cell r="D308" t="str">
            <v>EBERHARDT ARCTIC</v>
          </cell>
          <cell r="Q308" t="str">
            <v>AVG BRENT 01-30 04 - APR + OSP 01-30 04 - APR + FRT DIFF</v>
          </cell>
        </row>
        <row r="309">
          <cell r="D309" t="str">
            <v>EBN BATUTA</v>
          </cell>
          <cell r="Q309" t="str">
            <v>AVG BRENT 01-30 04 - APR + OSP 01-30 04 - APR + FRT DIFF + OT + SERV FEE</v>
          </cell>
        </row>
        <row r="310">
          <cell r="D310" t="str">
            <v>EBONY POINT</v>
          </cell>
          <cell r="Q310" t="str">
            <v>AVG BRENT 01-30 04 - APR + OSP 01-30 04 - APR + FRT DIFF + SERV FEE</v>
          </cell>
        </row>
        <row r="311">
          <cell r="D311" t="str">
            <v>ECO AFRICA</v>
          </cell>
          <cell r="Q311" t="str">
            <v>AVG BRENT 01-30 04 - APR + OSP 01-30 04 - APR + FRT DIFF LUMPSUM</v>
          </cell>
        </row>
        <row r="312">
          <cell r="D312" t="str">
            <v>EKIN S</v>
          </cell>
          <cell r="Q312" t="str">
            <v>AVG BRENT 01-30 04 - APR + OSP 01-30 04 - APR + FRT DIFF LUMPSUM + OT + SERV FEE</v>
          </cell>
        </row>
        <row r="313">
          <cell r="D313" t="str">
            <v>EKTOR 1</v>
          </cell>
          <cell r="Q313" t="str">
            <v>AVG BRENT 01-30 04 - APR + OSP 01-30 04 - APR + FRT DIFF LUMPSUM + SERV FEE</v>
          </cell>
        </row>
        <row r="314">
          <cell r="D314" t="str">
            <v>EL FWAIHAT</v>
          </cell>
          <cell r="Q314" t="str">
            <v>AVG BRENT 01-30 04 - APR + OSP 01-30 04 - APR + OT + SERV FEE</v>
          </cell>
        </row>
        <row r="315">
          <cell r="D315" t="str">
            <v>EL GURDABIA</v>
          </cell>
          <cell r="Q315" t="str">
            <v>AVG BRENT 01-30 04 - APR + OSP 01-30 04 - APR + SERV FEE</v>
          </cell>
        </row>
        <row r="316">
          <cell r="D316" t="str">
            <v>EL ZORRO</v>
          </cell>
          <cell r="Q316" t="str">
            <v>AVG BRENT 01-30 04 - APR + OT + SERV FEE</v>
          </cell>
        </row>
        <row r="317">
          <cell r="D317" t="str">
            <v>ELGURDABIA</v>
          </cell>
          <cell r="Q317" t="str">
            <v>AVG BRENT 01-30 04 - APR + SERV FEE</v>
          </cell>
        </row>
        <row r="318">
          <cell r="D318" t="str">
            <v>ELIA</v>
          </cell>
          <cell r="Q318" t="str">
            <v>AVG BRENT 01-30 04 - APR + SULPHUR DESCALATION</v>
          </cell>
        </row>
        <row r="319">
          <cell r="D319" t="str">
            <v>ELIOMAR</v>
          </cell>
          <cell r="Q319" t="str">
            <v>AVG BRENT 01-30 04 - APR + SULPHUR DESCALATION - FRT DIFFERENTIAL OF 0.06</v>
          </cell>
        </row>
        <row r="320">
          <cell r="D320" t="str">
            <v>ELISA</v>
          </cell>
          <cell r="Q320" t="str">
            <v>AVG BRENT 01-30 04 - APR + SULPHUR DESCALATION - FRT DIFFERENTIAL OF 0.06 + OT + SERV FEE</v>
          </cell>
        </row>
        <row r="321">
          <cell r="D321" t="str">
            <v>ELISABETH KNUTSEN</v>
          </cell>
          <cell r="Q321" t="str">
            <v>AVG BRENT 01-30 04 - APR + SULPHUR DESCALATION - FRT DIFFERENTIAL OF 0.06 + SERV FEE</v>
          </cell>
        </row>
        <row r="322">
          <cell r="D322" t="str">
            <v>ELKA VASSILIKI</v>
          </cell>
          <cell r="Q322" t="str">
            <v>AVG BRENT 01-30 04 - APR + SULPHUR DESCALATION +  FRT LUMPSUM + OT + SERV FEE</v>
          </cell>
        </row>
        <row r="323">
          <cell r="D323" t="str">
            <v>ELLEN P</v>
          </cell>
          <cell r="Q323" t="str">
            <v>AVG BRENT 01-30 04 - APR + SULPHUR DESCALATION +  FRT LUMPSUM + SERV FEE</v>
          </cell>
        </row>
        <row r="324">
          <cell r="D324" t="str">
            <v>ELLINIS</v>
          </cell>
          <cell r="Q324" t="str">
            <v>AVG BRENT 01-30 04 - APR + SULPHUR DESCALATION + FRT</v>
          </cell>
        </row>
        <row r="325">
          <cell r="D325" t="str">
            <v>EMERALD SPIRIT</v>
          </cell>
          <cell r="Q325" t="str">
            <v>AVG BRENT 01-30 04 - APR + SULPHUR DESCALATION + FRT + OT + SERV FEE</v>
          </cell>
        </row>
        <row r="326">
          <cell r="D326" t="str">
            <v>EMERALD STAR</v>
          </cell>
          <cell r="Q326" t="str">
            <v>AVG BRENT 01-30 04 - APR + SULPHUR DESCALATION + FRT + SERV FEE</v>
          </cell>
        </row>
        <row r="327">
          <cell r="D327" t="str">
            <v>ENERGY SKIER</v>
          </cell>
          <cell r="Q327" t="str">
            <v>AVG BRENT 01-30 04 - APR + SULPHUR DESCALATION + FRT DIFF</v>
          </cell>
        </row>
        <row r="328">
          <cell r="D328" t="str">
            <v>ENRICA LEXIE</v>
          </cell>
          <cell r="Q328" t="str">
            <v>AVG BRENT 01-30 04 - APR + SULPHUR DESCALATION + FRT DIFF + OT + SERV FEE</v>
          </cell>
        </row>
        <row r="329">
          <cell r="D329" t="str">
            <v>ERIK SPIRIT</v>
          </cell>
          <cell r="Q329" t="str">
            <v>AVG BRENT 01-30 04 - APR + SULPHUR DESCALATION + FRT DIFF + SERV FEE</v>
          </cell>
        </row>
        <row r="330">
          <cell r="D330" t="str">
            <v>ERRIA HELEN</v>
          </cell>
          <cell r="Q330" t="str">
            <v>AVG BRENT 01-30 04 - APR + SULPHUR DESCALATION + FRT DIFF LUMPSUM</v>
          </cell>
        </row>
        <row r="331">
          <cell r="D331" t="str">
            <v>ERRIA IDA</v>
          </cell>
          <cell r="Q331" t="str">
            <v>AVG BRENT 01-30 04 - APR + SULPHUR DESCALATION + FRT DIFF LUMPSUM + OT + SERV FEE</v>
          </cell>
        </row>
        <row r="332">
          <cell r="D332" t="str">
            <v>ERRIA IDA</v>
          </cell>
          <cell r="Q332" t="str">
            <v>AVG BRENT 01-30 04 - APR + SULPHUR DESCALATION + FRT DIFF LUMPSUM + SERV FEE</v>
          </cell>
        </row>
        <row r="333">
          <cell r="D333" t="str">
            <v>ERVIKEN</v>
          </cell>
          <cell r="Q333" t="str">
            <v>AVG BRENT 01-30 04 - APR + SULPHUR DESCALATION + OT + SERV FEE</v>
          </cell>
        </row>
        <row r="334">
          <cell r="D334" t="str">
            <v>ESTERE</v>
          </cell>
          <cell r="Q334" t="str">
            <v>AVG BRENT 01-30 04 - APR + SULPHUR DESCALATION + SERV FEE</v>
          </cell>
        </row>
        <row r="335">
          <cell r="D335" t="str">
            <v>EURO</v>
          </cell>
          <cell r="Q335" t="str">
            <v>AVG BRENT 01-30 06 - JUN</v>
          </cell>
        </row>
        <row r="336">
          <cell r="D336" t="str">
            <v>EURO AMBRA</v>
          </cell>
          <cell r="Q336" t="str">
            <v>AVG BRENT 01-30 06 - JUN - FRT DIFFERENTIAL OF 0.06</v>
          </cell>
        </row>
        <row r="337">
          <cell r="D337" t="str">
            <v>EURO AZZURRA</v>
          </cell>
          <cell r="Q337" t="str">
            <v>AVG BRENT 01-30 06 - JUN - FRT DIFFERENTIAL OF 0.06 +  SERV FEE</v>
          </cell>
        </row>
        <row r="338">
          <cell r="D338" t="str">
            <v>EURO SKY</v>
          </cell>
          <cell r="Q338" t="str">
            <v>AVG BRENT 01-30 06 - JUN - FRT DIFFERENTIAL OF 0.06 + OT + SERV FEE</v>
          </cell>
        </row>
        <row r="339">
          <cell r="D339" t="str">
            <v>EUROCARGO VENEZIA</v>
          </cell>
          <cell r="Q339" t="str">
            <v>AVG BRENT 01-30 06 - JUN +  FRT LUMPSUM + OT + SERV FEE</v>
          </cell>
        </row>
        <row r="340">
          <cell r="D340" t="str">
            <v>EURONIKE</v>
          </cell>
          <cell r="Q340" t="str">
            <v>AVG BRENT 01-30 06 - JUN +  FRT LUMPSUM + SERV FEE</v>
          </cell>
        </row>
        <row r="341">
          <cell r="D341" t="str">
            <v>EUROPEAN SPIRIT</v>
          </cell>
          <cell r="Q341" t="str">
            <v>AVG BRENT 01-30 06 - JUN + FRT</v>
          </cell>
        </row>
        <row r="342">
          <cell r="D342" t="str">
            <v>EVERGLADES</v>
          </cell>
          <cell r="Q342" t="str">
            <v>AVG BRENT 01-30 06 - JUN + FRT + OT + SERV FEE</v>
          </cell>
        </row>
        <row r="343">
          <cell r="D343" t="str">
            <v>EVERTON</v>
          </cell>
          <cell r="Q343" t="str">
            <v>AVG BRENT 01-30 06 - JUN + FRT + SERV FEE</v>
          </cell>
        </row>
        <row r="344">
          <cell r="D344" t="str">
            <v>EVGENIA I</v>
          </cell>
          <cell r="Q344" t="str">
            <v>AVG BRENT 01-30 06 - JUN + FRT DIFF</v>
          </cell>
        </row>
        <row r="345">
          <cell r="D345" t="str">
            <v>EVITA</v>
          </cell>
          <cell r="Q345" t="str">
            <v>AVG BRENT 01-30 06 - JUN + FRT DIFF + OT + SERV FEE</v>
          </cell>
        </row>
        <row r="346">
          <cell r="D346" t="str">
            <v>EVRIDIKI</v>
          </cell>
          <cell r="Q346" t="str">
            <v>AVG BRENT 01-30 06 - JUN + FRT DIFF + SERV FEE</v>
          </cell>
        </row>
        <row r="347">
          <cell r="D347" t="str">
            <v>F/S MAUD</v>
          </cell>
          <cell r="Q347" t="str">
            <v>AVG BRENT 01-30 06 - JUN + FRT DIFF LUMPSUM</v>
          </cell>
        </row>
        <row r="348">
          <cell r="D348" t="str">
            <v>FAHIM</v>
          </cell>
          <cell r="Q348" t="str">
            <v>AVG BRENT 01-30 06 - JUN + FRT DIFF LUMPSUM + OT + SERV FEE</v>
          </cell>
        </row>
        <row r="349">
          <cell r="D349" t="str">
            <v>FAIR SEAS</v>
          </cell>
          <cell r="Q349" t="str">
            <v>AVG BRENT 01-30 06 - JUN + FRT DIFF LUMPSUM + SERV FEE</v>
          </cell>
        </row>
        <row r="350">
          <cell r="D350" t="str">
            <v>FALSTER SPIRIT</v>
          </cell>
          <cell r="Q350" t="str">
            <v xml:space="preserve">AVG BRENT 01-30 06 - JUN + OSP 01-30 06 - JUN </v>
          </cell>
        </row>
        <row r="351">
          <cell r="D351" t="str">
            <v>FAVOLA</v>
          </cell>
          <cell r="Q351" t="str">
            <v>AVG BRENT 01-30 06 - JUN + OSP 01-30 06 - JUN +  FRT LUMPSUM + OT + SERV FEE</v>
          </cell>
        </row>
        <row r="352">
          <cell r="D352" t="str">
            <v>FAY STAR</v>
          </cell>
          <cell r="Q352" t="str">
            <v>AVG BRENT 01-30 06 - JUN + OSP 01-30 06 - JUN +  FRT LUMPSUM + SERV FEE</v>
          </cell>
        </row>
        <row r="353">
          <cell r="D353" t="str">
            <v>FILITSA</v>
          </cell>
          <cell r="Q353" t="str">
            <v>AVG BRENT 01-30 06 - JUN + OSP 01-30 06 - JUN + FRT</v>
          </cell>
        </row>
        <row r="354">
          <cell r="D354" t="str">
            <v>FLORES</v>
          </cell>
          <cell r="Q354" t="str">
            <v>AVG BRENT 01-30 06 - JUN + OSP 01-30 06 - JUN + FRT + OT + SERV FEE</v>
          </cell>
        </row>
        <row r="355">
          <cell r="D355" t="str">
            <v>FORWARD BRIDGE</v>
          </cell>
          <cell r="Q355" t="str">
            <v>AVG BRENT 01-30 06 - JUN + OSP 01-30 06 - JUN + FRT + SERV FEE</v>
          </cell>
        </row>
        <row r="356">
          <cell r="D356" t="str">
            <v>FOSNA</v>
          </cell>
          <cell r="Q356" t="str">
            <v>AVG BRENT 01-30 06 - JUN + OSP 01-30 06 - JUN + FRT DIFF</v>
          </cell>
        </row>
        <row r="357">
          <cell r="D357" t="str">
            <v>FOUESNANT</v>
          </cell>
          <cell r="Q357" t="str">
            <v>AVG BRENT 01-30 06 - JUN + OSP 01-30 06 - JUN + FRT DIFF + OT + SERV FEE</v>
          </cell>
        </row>
        <row r="358">
          <cell r="D358" t="str">
            <v>FOUR BAY</v>
          </cell>
          <cell r="Q358" t="str">
            <v>AVG BRENT 01-30 06 - JUN + OSP 01-30 06 - JUN + FRT DIFF + SERV FEE</v>
          </cell>
        </row>
        <row r="359">
          <cell r="D359" t="str">
            <v>FOUR BAY</v>
          </cell>
          <cell r="Q359" t="str">
            <v>AVG BRENT 01-30 06 - JUN + OSP 01-30 06 - JUN + FRT DIFF LUMPSUM</v>
          </cell>
        </row>
        <row r="360">
          <cell r="D360" t="str">
            <v>FOUR ISLANDS</v>
          </cell>
          <cell r="Q360" t="str">
            <v>AVG BRENT 01-30 06 - JUN + OSP 01-30 06 - JUN + FRT DIFF LUMPSUM + OT + SERV FEE</v>
          </cell>
        </row>
        <row r="361">
          <cell r="D361" t="str">
            <v>FOUR SMILE</v>
          </cell>
          <cell r="Q361" t="str">
            <v>AVG BRENT 01-30 06 - JUN + OSP 01-30 06 - JUN + FRT DIFF LUMPSUM + SERV FEE</v>
          </cell>
        </row>
        <row r="362">
          <cell r="D362" t="str">
            <v>FOUR SUN</v>
          </cell>
          <cell r="Q362" t="str">
            <v>AVG BRENT 01-30 06 - JUN + OSP 01-30 06 - JUN + OT + SERV FEE</v>
          </cell>
        </row>
        <row r="363">
          <cell r="D363" t="str">
            <v>FRAMURA</v>
          </cell>
          <cell r="Q363" t="str">
            <v>AVG BRENT 01-30 06 - JUN + OSP 01-30 06 - JUN + SERV FEE</v>
          </cell>
        </row>
        <row r="364">
          <cell r="D364" t="str">
            <v>FRANKOPAN</v>
          </cell>
          <cell r="Q364" t="str">
            <v>AVG BRENT 01-30 06 - JUN + OT + SERV FEE</v>
          </cell>
        </row>
        <row r="365">
          <cell r="D365" t="str">
            <v>FREJA BREEZE</v>
          </cell>
          <cell r="Q365" t="str">
            <v>AVG BRENT 01-30 06 - JUN + SERV FEE</v>
          </cell>
        </row>
        <row r="366">
          <cell r="D366" t="str">
            <v>FRONT ARDENNE</v>
          </cell>
          <cell r="Q366" t="str">
            <v>AVG BRENT 01-30 06 - JUN + SULPHUR DESCALATION</v>
          </cell>
        </row>
        <row r="367">
          <cell r="D367" t="str">
            <v>FRONT CHAMPION</v>
          </cell>
          <cell r="Q367" t="str">
            <v>AVG BRENT 01-30 06 - JUN + SULPHUR DESCALATION - FRT DIFFERENTIAL OF 0.06</v>
          </cell>
        </row>
        <row r="368">
          <cell r="D368" t="str">
            <v>FRONT CLIMBER</v>
          </cell>
          <cell r="Q368" t="str">
            <v>AVG BRENT 01-30 06 - JUN + SULPHUR DESCALATION - FRT DIFFERENTIAL OF 0.06 + OT + SERV FEE</v>
          </cell>
        </row>
        <row r="369">
          <cell r="D369" t="str">
            <v>FRONT HORIZON</v>
          </cell>
          <cell r="Q369" t="str">
            <v>AVG BRENT 01-30 06 - JUN + SULPHUR DESCALATION - FRT DIFFERENTIAL OF 0.06 + SERV FEE</v>
          </cell>
        </row>
        <row r="370">
          <cell r="D370" t="str">
            <v>FRONT LEADER</v>
          </cell>
          <cell r="Q370" t="str">
            <v>AVG BRENT 01-30 06 - JUN + SULPHUR DESCALATION +  FRT LUMPSUM + OT + SERV FEE</v>
          </cell>
        </row>
        <row r="371">
          <cell r="D371" t="str">
            <v>FRONT MELODY</v>
          </cell>
          <cell r="Q371" t="str">
            <v>AVG BRENT 01-30 06 - JUN + SULPHUR DESCALATION +  FRT LUMPSUM + SERV FEE</v>
          </cell>
        </row>
        <row r="372">
          <cell r="D372" t="str">
            <v>FRONT NDJORD</v>
          </cell>
          <cell r="Q372" t="str">
            <v>AVG BRENT 01-30 06 - JUN + SULPHUR DESCALATION + FRT</v>
          </cell>
        </row>
        <row r="373">
          <cell r="D373" t="str">
            <v>FRONT ODIN</v>
          </cell>
          <cell r="Q373" t="str">
            <v>AVG BRENT 01-30 06 - JUN + SULPHUR DESCALATION + FRT + OT + SERV FEE</v>
          </cell>
        </row>
        <row r="374">
          <cell r="D374" t="str">
            <v>FRONT OPALIA</v>
          </cell>
          <cell r="Q374" t="str">
            <v>AVG BRENT 01-30 06 - JUN + SULPHUR DESCALATION + FRT + SERV FEE</v>
          </cell>
        </row>
        <row r="375">
          <cell r="D375" t="str">
            <v>FRONT PRIDE</v>
          </cell>
          <cell r="Q375" t="str">
            <v>AVG BRENT 01-30 06 - JUN + SULPHUR DESCALATION + FRT DIFF</v>
          </cell>
        </row>
        <row r="376">
          <cell r="D376" t="str">
            <v>FRONT SIGNE</v>
          </cell>
          <cell r="Q376" t="str">
            <v>AVG BRENT 01-30 06 - JUN + SULPHUR DESCALATION + FRT DIFF + OT + SERV FEE</v>
          </cell>
        </row>
        <row r="377">
          <cell r="D377" t="str">
            <v>FRONT SPIRIT</v>
          </cell>
          <cell r="Q377" t="str">
            <v>AVG BRENT 01-30 06 - JUN + SULPHUR DESCALATION + FRT DIFF + SERV FEE</v>
          </cell>
        </row>
        <row r="378">
          <cell r="D378" t="str">
            <v>FRONT SPLENDOUR</v>
          </cell>
          <cell r="Q378" t="str">
            <v>AVG BRENT 01-30 06 - JUN + SULPHUR DESCALATION + FRT DIFF LUMPSUM</v>
          </cell>
        </row>
        <row r="379">
          <cell r="D379" t="str">
            <v>FRONT SUN</v>
          </cell>
          <cell r="Q379" t="str">
            <v>AVG BRENT 01-30 06 - JUN + SULPHUR DESCALATION + FRT DIFF LUMPSUM + OT + SERV FEE</v>
          </cell>
        </row>
        <row r="380">
          <cell r="D380" t="str">
            <v>FRONT SYMPHONY</v>
          </cell>
          <cell r="Q380" t="str">
            <v>AVG BRENT 01-30 06 - JUN + SULPHUR DESCALATION + FRT DIFF LUMPSUM + SERV FEE</v>
          </cell>
        </row>
        <row r="381">
          <cell r="D381" t="str">
            <v>FRONT VIEWER</v>
          </cell>
          <cell r="Q381" t="str">
            <v>AVG BRENT 01-30 06 - JUN + SULPHUR DESCALATION + OT + SERV FEE</v>
          </cell>
        </row>
        <row r="382">
          <cell r="D382" t="str">
            <v>FRONT WARRIOR</v>
          </cell>
          <cell r="Q382" t="str">
            <v>AVG BRENT 01-30 06 - JUN + SULPHUR DESCALATION + SERV FEE</v>
          </cell>
        </row>
        <row r="383">
          <cell r="D383" t="str">
            <v>FT STURLA</v>
          </cell>
          <cell r="Q383" t="str">
            <v>AVG BRENT 01-30 09 - SEP</v>
          </cell>
        </row>
        <row r="384">
          <cell r="D384" t="str">
            <v>FURE STAR</v>
          </cell>
          <cell r="Q384" t="str">
            <v>AVG BRENT 01-30 09 - SEP - FRT DIFFERENTIAL OF 0.06</v>
          </cell>
        </row>
        <row r="385">
          <cell r="D385" t="str">
            <v>FURENAES</v>
          </cell>
          <cell r="Q385" t="str">
            <v>AVG BRENT 01-30 09 - SEP - FRT DIFFERENTIAL OF 0.06 +  SERV FEE</v>
          </cell>
        </row>
        <row r="386">
          <cell r="D386" t="str">
            <v>GAETANO D ALESIO</v>
          </cell>
          <cell r="Q386" t="str">
            <v>AVG BRENT 01-30 09 - SEP - FRT DIFFERENTIAL OF 0.06 + OT + SERV FEE</v>
          </cell>
        </row>
        <row r="387">
          <cell r="D387" t="str">
            <v>GALP SETUBAL</v>
          </cell>
          <cell r="Q387" t="str">
            <v>AVG BRENT 01-30 09 - SEP +  FRT LUMPSUM + OT + SERV FEE</v>
          </cell>
        </row>
        <row r="388">
          <cell r="D388" t="str">
            <v>GANNET</v>
          </cell>
          <cell r="Q388" t="str">
            <v>AVG BRENT 01-30 09 - SEP +  FRT LUMPSUM + SERV FEE</v>
          </cell>
        </row>
        <row r="389">
          <cell r="D389" t="str">
            <v>GASCHEM HUNTE</v>
          </cell>
          <cell r="Q389" t="str">
            <v>AVG BRENT 01-30 09 - SEP + FRT</v>
          </cell>
        </row>
        <row r="390">
          <cell r="D390" t="str">
            <v>GASCHEM JUMME</v>
          </cell>
          <cell r="Q390" t="str">
            <v>AVG BRENT 01-30 09 - SEP + FRT + OT + SERV FEE</v>
          </cell>
        </row>
        <row r="391">
          <cell r="D391" t="str">
            <v>GAZ VENEZIA</v>
          </cell>
          <cell r="Q391" t="str">
            <v>AVG BRENT 01-30 09 - SEP + FRT + SERV FEE</v>
          </cell>
        </row>
        <row r="392">
          <cell r="D392" t="str">
            <v>GEA</v>
          </cell>
          <cell r="Q392" t="str">
            <v>AVG BRENT 01-30 09 - SEP + FRT DIFF</v>
          </cell>
        </row>
        <row r="393">
          <cell r="D393" t="str">
            <v>GENMAR ARGUS</v>
          </cell>
          <cell r="Q393" t="str">
            <v>AVG BRENT 01-30 09 - SEP + FRT DIFF + OT + SERV FEE</v>
          </cell>
        </row>
        <row r="394">
          <cell r="D394" t="str">
            <v>GENMAR CENTAUR</v>
          </cell>
          <cell r="Q394" t="str">
            <v>AVG BRENT 01-30 09 - SEP + FRT DIFF + SERV FEE</v>
          </cell>
        </row>
        <row r="395">
          <cell r="D395" t="str">
            <v>GENMAR DEFIANCE</v>
          </cell>
          <cell r="Q395" t="str">
            <v>AVG BRENT 01-30 09 - SEP + FRT DIFF LUMPSUM</v>
          </cell>
        </row>
        <row r="396">
          <cell r="D396" t="str">
            <v>GENMAR HECTOR</v>
          </cell>
          <cell r="Q396" t="str">
            <v>AVG BRENT 01-30 09 - SEP + FRT DIFF LUMPSUM + OT + SERV FEE</v>
          </cell>
        </row>
        <row r="397">
          <cell r="D397" t="str">
            <v>GENMAR HOPE</v>
          </cell>
          <cell r="Q397" t="str">
            <v>AVG BRENT 01-30 09 - SEP + FRT DIFF LUMPSUM + SERV FEE</v>
          </cell>
        </row>
        <row r="398">
          <cell r="D398" t="str">
            <v>GENMAR KARA G</v>
          </cell>
          <cell r="Q398" t="str">
            <v>AVG BRENT 01-30 09 - SEP + OSP 01-30 09 - SEP</v>
          </cell>
        </row>
        <row r="399">
          <cell r="D399" t="str">
            <v>GENMAR PROGRESS</v>
          </cell>
          <cell r="Q399" t="str">
            <v>AVG BRENT 01-30 09 - SEP + OSP 01-30 09 - SEP +  FRT LUMPSUM + OT + SERV FEE</v>
          </cell>
        </row>
        <row r="400">
          <cell r="D400" t="str">
            <v>GENMAR ST NIKOLAS</v>
          </cell>
          <cell r="Q400" t="str">
            <v>AVG BRENT 01-30 09 - SEP + OSP 01-30 09 - SEP +  FRT LUMPSUM + SERV FEE</v>
          </cell>
        </row>
        <row r="401">
          <cell r="D401" t="str">
            <v>GENNARO IEVOLI</v>
          </cell>
          <cell r="Q401" t="str">
            <v>AVG BRENT 01-30 09 - SEP + OSP 01-30 09 - SEP + FRT</v>
          </cell>
        </row>
        <row r="402">
          <cell r="D402" t="str">
            <v>GEORGIOS S</v>
          </cell>
          <cell r="Q402" t="str">
            <v>AVG BRENT 01-30 09 - SEP + OSP 01-30 09 - SEP + FRT + OT + SERV FEE</v>
          </cell>
        </row>
        <row r="403">
          <cell r="D403" t="str">
            <v>GERANI</v>
          </cell>
          <cell r="Q403" t="str">
            <v>AVG BRENT 01-30 09 - SEP + OSP 01-30 09 - SEP + FRT + SERV FEE</v>
          </cell>
        </row>
        <row r="404">
          <cell r="D404" t="str">
            <v>GERD KNUTSEN</v>
          </cell>
          <cell r="Q404" t="str">
            <v>AVG BRENT 01-30 09 - SEP + OSP 01-30 09 - SEP + FRT DIFF</v>
          </cell>
        </row>
        <row r="405">
          <cell r="D405" t="str">
            <v>GIACINTA</v>
          </cell>
          <cell r="Q405" t="str">
            <v>AVG BRENT 01-30 09 - SEP + OSP 01-30 09 - SEP + FRT DIFF + OT + SERV FEE</v>
          </cell>
        </row>
        <row r="406">
          <cell r="D406" t="str">
            <v>GINGA LANNER</v>
          </cell>
          <cell r="Q406" t="str">
            <v>AVG BRENT 01-30 09 - SEP + OSP 01-30 09 - SEP + FRT DIFF + SERV FEE</v>
          </cell>
        </row>
        <row r="407">
          <cell r="D407" t="str">
            <v>GIOVANNI BATTISTA DE CARLINI</v>
          </cell>
          <cell r="Q407" t="str">
            <v>AVG BRENT 01-30 09 - SEP + OSP 01-30 09 - SEP + FRT DIFF LUMPSUM</v>
          </cell>
        </row>
        <row r="408">
          <cell r="D408" t="str">
            <v>GLEN MAYE</v>
          </cell>
          <cell r="Q408" t="str">
            <v>AVG BRENT 01-30 09 - SEP + OSP 01-30 09 - SEP + FRT DIFF LUMPSUM + OT + SERV FEE</v>
          </cell>
        </row>
        <row r="409">
          <cell r="D409" t="str">
            <v>GLORYCROWN</v>
          </cell>
          <cell r="Q409" t="str">
            <v>AVG BRENT 01-30 09 - SEP + OSP 01-30 09 - SEP + FRT DIFF LUMPSUM + SERV FEE</v>
          </cell>
        </row>
        <row r="410">
          <cell r="D410" t="str">
            <v>GOLDIE</v>
          </cell>
          <cell r="Q410" t="str">
            <v>AVG BRENT 01-30 09 - SEP + OSP 01-30 09 - SEP + OT + SERV FEE</v>
          </cell>
        </row>
        <row r="411">
          <cell r="D411" t="str">
            <v>GOLOVA</v>
          </cell>
          <cell r="Q411" t="str">
            <v>AVG BRENT 01-30 09 - SEP + OSP 01-30 09 - SEP + SERV FEE</v>
          </cell>
        </row>
        <row r="412">
          <cell r="D412" t="str">
            <v>GOTLAND SPIRIT</v>
          </cell>
          <cell r="Q412" t="str">
            <v>AVG BRENT 01-30 09 - SEP + OT + SERV FEE</v>
          </cell>
        </row>
        <row r="413">
          <cell r="D413" t="str">
            <v>GOVERNOR FARKHUTDINOV</v>
          </cell>
          <cell r="Q413" t="str">
            <v>AVG BRENT 01-30 09 - SEP + SERV FEE</v>
          </cell>
        </row>
        <row r="414">
          <cell r="D414" t="str">
            <v>GRAZIA</v>
          </cell>
          <cell r="Q414" t="str">
            <v>AVG BRENT 01-30 09 - SEP + SULPHUR DESCALATION</v>
          </cell>
        </row>
        <row r="415">
          <cell r="D415" t="str">
            <v>GREEN STAR</v>
          </cell>
          <cell r="Q415" t="str">
            <v>AVG BRENT 01-30 09 - SEP + SULPHUR DESCALATION - FRT DIFFERENTIAL OF 0.06</v>
          </cell>
        </row>
        <row r="416">
          <cell r="D416" t="str">
            <v>GREGORY NESTERENKO</v>
          </cell>
          <cell r="Q416" t="str">
            <v>AVG BRENT 01-30 09 - SEP + SULPHUR DESCALATION - FRT DIFFERENTIAL OF 0.06 + OT + SERV FEE</v>
          </cell>
        </row>
        <row r="417">
          <cell r="D417" t="str">
            <v>GRENA</v>
          </cell>
          <cell r="Q417" t="str">
            <v>AVG BRENT 01-30 09 - SEP + SULPHUR DESCALATION - FRT DIFFERENTIAL OF 0.06 + SERV FEE</v>
          </cell>
        </row>
        <row r="418">
          <cell r="D418" t="str">
            <v>GRENA KNUTSEN</v>
          </cell>
          <cell r="Q418" t="str">
            <v>AVG BRENT 01-30 09 - SEP + SULPHUR DESCALATION +  FRT LUMPSUM + OT + SERV FEE</v>
          </cell>
        </row>
        <row r="419">
          <cell r="D419" t="str">
            <v>GRETA</v>
          </cell>
          <cell r="Q419" t="str">
            <v>AVG BRENT 01-30 09 - SEP + SULPHUR DESCALATION +  FRT LUMPSUM + SERV FEE</v>
          </cell>
        </row>
        <row r="420">
          <cell r="D420" t="str">
            <v>GUADALUPE</v>
          </cell>
          <cell r="Q420" t="str">
            <v>AVG BRENT 01-30 09 - SEP + SULPHUR DESCALATION + FRT</v>
          </cell>
        </row>
        <row r="421">
          <cell r="D421" t="str">
            <v>GUANABARA</v>
          </cell>
          <cell r="Q421" t="str">
            <v>AVG BRENT 01-30 09 - SEP + SULPHUR DESCALATION + FRT + OT + SERV FEE</v>
          </cell>
        </row>
        <row r="422">
          <cell r="D422" t="str">
            <v>GUNESHLI</v>
          </cell>
          <cell r="Q422" t="str">
            <v>AVG BRENT 01-30 09 - SEP + SULPHUR DESCALATION + FRT + SERV FEE</v>
          </cell>
        </row>
        <row r="423">
          <cell r="D423" t="str">
            <v>HALIFAX</v>
          </cell>
          <cell r="Q423" t="str">
            <v>AVG BRENT 01-30 09 - SEP + SULPHUR DESCALATION + FRT DIFF</v>
          </cell>
        </row>
        <row r="424">
          <cell r="D424" t="str">
            <v>HAMANE SPIRIT</v>
          </cell>
          <cell r="Q424" t="str">
            <v>AVG BRENT 01-30 09 - SEP + SULPHUR DESCALATION + FRT DIFF + OT + SERV FEE</v>
          </cell>
        </row>
        <row r="425">
          <cell r="D425" t="str">
            <v>HANDYTANKER GLORY</v>
          </cell>
          <cell r="Q425" t="str">
            <v>AVG BRENT 01-30 09 - SEP + SULPHUR DESCALATION + FRT DIFF + SERV FEE</v>
          </cell>
        </row>
        <row r="426">
          <cell r="D426" t="str">
            <v>HANDYTANKER SPIRIT</v>
          </cell>
          <cell r="Q426" t="str">
            <v>AVG BRENT 01-30 09 - SEP + SULPHUR DESCALATION + FRT DIFF LUMPSUM</v>
          </cell>
        </row>
        <row r="427">
          <cell r="D427" t="str">
            <v>HANGZHOU BAY BRIDGE</v>
          </cell>
          <cell r="Q427" t="str">
            <v>AVG BRENT 01-30 09 - SEP + SULPHUR DESCALATION + FRT DIFF LUMPSUM + OT + SERV FEE</v>
          </cell>
        </row>
        <row r="428">
          <cell r="D428" t="str">
            <v>HANNE KNUTSEN</v>
          </cell>
          <cell r="Q428" t="str">
            <v>AVG BRENT 01-30 09 - SEP + SULPHUR DESCALATION + FRT DIFF LUMPSUM + SERV FEE</v>
          </cell>
        </row>
        <row r="429">
          <cell r="D429" t="str">
            <v>HARTATI</v>
          </cell>
          <cell r="Q429" t="str">
            <v>AVG BRENT 01-30 09 - SEP + SULPHUR DESCALATION + OT + SERV FEE</v>
          </cell>
        </row>
        <row r="430">
          <cell r="D430" t="str">
            <v>HASTINGS</v>
          </cell>
          <cell r="Q430" t="str">
            <v>AVG BRENT 01-30 09 - SEP + SULPHUR DESCALATION + SERV FEE</v>
          </cell>
        </row>
        <row r="431">
          <cell r="D431" t="str">
            <v>HAVELSTERN</v>
          </cell>
          <cell r="Q431" t="str">
            <v>AVG BRENT 01-31 01 - JAN</v>
          </cell>
        </row>
        <row r="432">
          <cell r="D432" t="str">
            <v>HEATHER KNUTSEN</v>
          </cell>
          <cell r="Q432" t="str">
            <v>AVG BRENT 01-31 01 - JAN - FRT DIFFERENTIAL OF 0.06</v>
          </cell>
        </row>
        <row r="433">
          <cell r="D433" t="str">
            <v>HELGA SPIRIT</v>
          </cell>
          <cell r="Q433" t="str">
            <v>AVG BRENT 01-31 01 - JAN - FRT DIFFERENTIAL OF 0.06 +  SERV FEE</v>
          </cell>
        </row>
        <row r="434">
          <cell r="D434" t="str">
            <v>HELLAS CONSTELLATION</v>
          </cell>
          <cell r="Q434" t="str">
            <v>AVG BRENT 01-31 01 - JAN - FRT DIFFERENTIAL OF 0.06 + OT + SERV FEE</v>
          </cell>
        </row>
        <row r="435">
          <cell r="D435" t="str">
            <v>HELLAS WARRIOR</v>
          </cell>
          <cell r="Q435" t="str">
            <v>AVG BRENT 01-31 01 - JAN +  FRT LUMPSUM + OT + SERV FEE</v>
          </cell>
        </row>
        <row r="436">
          <cell r="D436" t="str">
            <v>HELLENIC STAR</v>
          </cell>
          <cell r="Q436" t="str">
            <v>AVG BRENT 01-31 01 - JAN +  FRT LUMPSUM + SERV FEE</v>
          </cell>
        </row>
        <row r="437">
          <cell r="D437" t="str">
            <v>HENFIELD</v>
          </cell>
          <cell r="Q437" t="str">
            <v>AVG BRENT 01-31 01 - JAN + FRT</v>
          </cell>
        </row>
        <row r="438">
          <cell r="D438" t="str">
            <v>HERMIONE</v>
          </cell>
          <cell r="Q438" t="str">
            <v>AVG BRENT 01-31 01 - JAN + FRT  LUMPSUM + OT + SERV FEE</v>
          </cell>
        </row>
        <row r="439">
          <cell r="D439" t="str">
            <v>HERMITAGE BRIDGE</v>
          </cell>
          <cell r="Q439" t="str">
            <v>AVG BRENT 01-31 01 - JAN + FRT  LUMPSUM + SERV FEE</v>
          </cell>
        </row>
        <row r="440">
          <cell r="D440" t="str">
            <v>HILDA KNUTSEN</v>
          </cell>
          <cell r="Q440" t="str">
            <v>AVG BRENT 01-31 01 - JAN + FRT + OT + SERV FEE</v>
          </cell>
        </row>
        <row r="441">
          <cell r="D441" t="str">
            <v>HILDEGAARD</v>
          </cell>
          <cell r="Q441" t="str">
            <v>AVG BRENT 01-31 01 - JAN + FRT + SERV FEE</v>
          </cell>
        </row>
        <row r="442">
          <cell r="D442" t="str">
            <v>HILMI K</v>
          </cell>
          <cell r="Q442" t="str">
            <v>AVG BRENT 01-31 01 - JAN + FRT DIFF</v>
          </cell>
        </row>
        <row r="443">
          <cell r="D443" t="str">
            <v>HISTRIA EMERALD</v>
          </cell>
          <cell r="Q443" t="str">
            <v>AVG BRENT 01-31 01 - JAN + FRT DIFF + OT + SERV FEE</v>
          </cell>
        </row>
        <row r="444">
          <cell r="D444" t="str">
            <v>HISTRIA TIGER</v>
          </cell>
          <cell r="Q444" t="str">
            <v>AVG BRENT 01-31 01 - JAN + FRT DIFF + SERV FEE</v>
          </cell>
        </row>
        <row r="445">
          <cell r="D445" t="str">
            <v>HISTRIA TOPAZ</v>
          </cell>
          <cell r="Q445" t="str">
            <v>AVG BRENT 01-31 01 - JAN + FRT LUMPSUM</v>
          </cell>
        </row>
        <row r="446">
          <cell r="D446" t="str">
            <v>HITRA</v>
          </cell>
          <cell r="Q446" t="str">
            <v>AVG BRENT 01-31 01 - JAN + OSP 01-31 01 - JAN</v>
          </cell>
        </row>
        <row r="447">
          <cell r="D447" t="str">
            <v>HONG KONG BRIDGE</v>
          </cell>
          <cell r="Q447" t="str">
            <v>AVG BRENT 01-31 01 - JAN + OSP 01-31 01 - JAN +  FRT LUMPSUM + OT + SERV FEE</v>
          </cell>
        </row>
        <row r="448">
          <cell r="D448" t="str">
            <v>HOPE A</v>
          </cell>
          <cell r="Q448" t="str">
            <v>AVG BRENT 01-31 01 - JAN + OSP 01-31 01 - JAN +  FRT LUMPSUM + SERV FEE</v>
          </cell>
        </row>
        <row r="449">
          <cell r="D449" t="str">
            <v>HORIZON A</v>
          </cell>
          <cell r="Q449" t="str">
            <v>AVG BRENT 01-31 01 - JAN + OSP 01-31 01 - JAN + FRT</v>
          </cell>
        </row>
        <row r="450">
          <cell r="D450" t="str">
            <v>HRVATSKA</v>
          </cell>
          <cell r="Q450" t="str">
            <v>AVG BRENT 01-31 01 - JAN + OSP 01-31 01 - JAN + FRT + OT + SERV FEE</v>
          </cell>
        </row>
        <row r="451">
          <cell r="D451" t="str">
            <v>HS ALCINA</v>
          </cell>
          <cell r="Q451" t="str">
            <v>AVG BRENT 01-31 01 - JAN + OSP 01-31 01 - JAN + FRT + SERV FEE</v>
          </cell>
        </row>
        <row r="452">
          <cell r="D452" t="str">
            <v>HS CARMEN</v>
          </cell>
          <cell r="Q452" t="str">
            <v>AVG BRENT 01-31 01 - JAN + OSP 01-31 01 - JAN + FRT DIFF</v>
          </cell>
        </row>
        <row r="453">
          <cell r="D453" t="str">
            <v>HS MEDEA</v>
          </cell>
          <cell r="Q453" t="str">
            <v>AVG BRENT 01-31 01 - JAN + OSP 01-31 01 - JAN + FRT DIFF + OT + SERV FEE</v>
          </cell>
        </row>
        <row r="454">
          <cell r="D454" t="str">
            <v>HS TOSCA</v>
          </cell>
          <cell r="Q454" t="str">
            <v>AVG BRENT 01-31 01 - JAN + OSP 01-31 01 - JAN + FRT DIFF + SERV FEE</v>
          </cell>
        </row>
        <row r="455">
          <cell r="D455" t="str">
            <v>IANUK</v>
          </cell>
          <cell r="Q455" t="str">
            <v>AVG BRENT 01-31 01 - JAN + OSP 01-31 01 - JAN + FRT LUMPSUM</v>
          </cell>
        </row>
        <row r="456">
          <cell r="D456" t="str">
            <v>IBLEA</v>
          </cell>
          <cell r="Q456" t="str">
            <v>AVG BRENT 01-31 01 - JAN + OSP 01-31 01 - JAN + FRT LUMPSUM + OT + SERV FEE</v>
          </cell>
        </row>
        <row r="457">
          <cell r="D457" t="str">
            <v>INAGO</v>
          </cell>
          <cell r="Q457" t="str">
            <v>AVG BRENT 01-31 01 - JAN + OSP 01-31 01 - JAN + FRT LUMPSUM + SERV FEE</v>
          </cell>
        </row>
        <row r="458">
          <cell r="D458" t="str">
            <v>INDIGO POINT</v>
          </cell>
          <cell r="Q458" t="str">
            <v>AVG BRENT 01-31 01 - JAN + OSP 01-31 01 - JAN + OT + SERV FEE</v>
          </cell>
        </row>
        <row r="459">
          <cell r="D459" t="str">
            <v>INDRA</v>
          </cell>
          <cell r="Q459" t="str">
            <v>AVG BRENT 01-31 01 - JAN + OSP 01-31 01 - JAN + SERV FEE</v>
          </cell>
        </row>
        <row r="460">
          <cell r="D460" t="str">
            <v>INGA</v>
          </cell>
          <cell r="Q460" t="str">
            <v>AVG BRENT 01-31 01 - JAN + OT + SERV FEE</v>
          </cell>
        </row>
        <row r="461">
          <cell r="D461" t="str">
            <v>INGRID KNUTSEN</v>
          </cell>
          <cell r="Q461" t="str">
            <v>AVG BRENT 01-31 01 - JAN + SERV FEE</v>
          </cell>
        </row>
        <row r="462">
          <cell r="D462" t="str">
            <v>INTANK TRANSFER</v>
          </cell>
          <cell r="Q462" t="str">
            <v>AVG BRENT 01-31 01 - JAN + SULPHUR DESCALATION</v>
          </cell>
        </row>
        <row r="463">
          <cell r="D463" t="str">
            <v>INTISAR</v>
          </cell>
          <cell r="Q463" t="str">
            <v>AVG BRENT 01-31 01 - JAN + SULPHUR DESCALATION - FRT DIFFERENTIAL OF 0.06</v>
          </cell>
        </row>
        <row r="464">
          <cell r="D464" t="str">
            <v>INYALA</v>
          </cell>
          <cell r="Q464" t="str">
            <v>AVG BRENT 01-31 01 - JAN + SULPHUR DESCALATION - FRT DIFFERENTIAL OF 0.06 + OT + SERV FEE</v>
          </cell>
        </row>
        <row r="465">
          <cell r="D465" t="str">
            <v>IRAN ABADEH</v>
          </cell>
          <cell r="Q465" t="str">
            <v>AVG BRENT 01-31 01 - JAN + SULPHUR DESCALATION - FRT DIFFERENTIAL OF 0.06 + SERV FEE</v>
          </cell>
        </row>
        <row r="466">
          <cell r="D466" t="str">
            <v>IRAN AMOL</v>
          </cell>
          <cell r="Q466" t="str">
            <v>AVG BRENT 01-31 01 - JAN + SULPHUR DESCALATION +  FRT LUMPSUM + OT + SERV FEE</v>
          </cell>
        </row>
        <row r="467">
          <cell r="D467" t="str">
            <v>IRAN ASTANEH</v>
          </cell>
          <cell r="Q467" t="str">
            <v>AVG BRENT 01-31 01 - JAN + SULPHUR DESCALATION +  FRT LUMPSUM + SERV FEE</v>
          </cell>
        </row>
        <row r="468">
          <cell r="D468" t="str">
            <v>IRAN SANANDAJ</v>
          </cell>
          <cell r="Q468" t="str">
            <v>AVG BRENT 01-31 01 - JAN + SULPHUR DESCALATION + FRT</v>
          </cell>
        </row>
        <row r="469">
          <cell r="D469" t="str">
            <v>IRAN SARVESTAN</v>
          </cell>
          <cell r="Q469" t="str">
            <v>AVG BRENT 01-31 01 - JAN + SULPHUR DESCALATION + FRT + OT + SERV FEE</v>
          </cell>
        </row>
        <row r="470">
          <cell r="D470" t="str">
            <v>IRAN SAVEH</v>
          </cell>
          <cell r="Q470" t="str">
            <v>AVG BRENT 01-31 01 - JAN + SULPHUR DESCALATION + FRT + SERV FEE</v>
          </cell>
        </row>
        <row r="471">
          <cell r="D471" t="str">
            <v>IRAN SEMNAN</v>
          </cell>
          <cell r="Q471" t="str">
            <v>AVG BRENT 01-31 01 - JAN + SULPHUR DESCALATION + FRT DIFF</v>
          </cell>
        </row>
        <row r="472">
          <cell r="D472" t="str">
            <v>IRAN SUSANGIRD</v>
          </cell>
          <cell r="Q472" t="str">
            <v>AVG BRENT 01-31 01 - JAN + SULPHUR DESCALATION + FRT DIFF + OT + SERV FEE</v>
          </cell>
        </row>
        <row r="473">
          <cell r="D473" t="str">
            <v>IRENE THERESA</v>
          </cell>
          <cell r="Q473" t="str">
            <v>AVG BRENT 01-31 01 - JAN + SULPHUR DESCALATION + FRT DIFF + SERV FEE</v>
          </cell>
        </row>
        <row r="474">
          <cell r="D474" t="str">
            <v>IRON POINT</v>
          </cell>
          <cell r="Q474" t="str">
            <v>AVG BRENT 01-31 01 - JAN + SULPHUR DESCALATION + FRT DIFF LUMPSUM</v>
          </cell>
        </row>
        <row r="475">
          <cell r="D475" t="str">
            <v>ISABELLA</v>
          </cell>
          <cell r="Q475" t="str">
            <v>AVG BRENT 01-31 01 - JAN + SULPHUR DESCALATION + FRT DIFF LUMPSUM + OT + SERV FEE</v>
          </cell>
        </row>
        <row r="476">
          <cell r="D476" t="str">
            <v>ISHWARI</v>
          </cell>
          <cell r="Q476" t="str">
            <v>AVG BRENT 01-31 01 - JAN + SULPHUR DESCALATION + FRT DIFF LUMPSUM + SERV FEE</v>
          </cell>
        </row>
        <row r="477">
          <cell r="D477" t="str">
            <v>ISI OLIVE</v>
          </cell>
          <cell r="Q477" t="str">
            <v>AVG BRENT 01-31 01 - JAN + SULPHUR DESCALATION + OT + SERV FEE</v>
          </cell>
        </row>
        <row r="478">
          <cell r="D478" t="str">
            <v>ISKMATI SPIRIT</v>
          </cell>
          <cell r="Q478" t="str">
            <v>AVG BRENT 01-31 01 - JAN + SULPHUR DESCALATION + SERV FEE</v>
          </cell>
        </row>
        <row r="479">
          <cell r="D479" t="str">
            <v>ISOLA AZZURRA</v>
          </cell>
          <cell r="Q479" t="str">
            <v>AVG BRENT 01-31 03 - MAR</v>
          </cell>
        </row>
        <row r="480">
          <cell r="D480" t="str">
            <v>ISOLA BLU</v>
          </cell>
          <cell r="Q480" t="str">
            <v>AVG BRENT 01-31 03 - MAR - FRT DIFFERENTIAL OF 0.06</v>
          </cell>
        </row>
        <row r="481">
          <cell r="D481" t="str">
            <v>ISOLA CELESTE</v>
          </cell>
          <cell r="Q481" t="str">
            <v>AVG BRENT 01-31 03 - MAR - FRT DIFFERENTIAL OF 0.06 +  SERV FEE</v>
          </cell>
        </row>
        <row r="482">
          <cell r="D482" t="str">
            <v>ISOLA MAGENTA</v>
          </cell>
          <cell r="Q482" t="str">
            <v>AVG BRENT 01-31 03 - MAR - FRT DIFFERENTIAL OF 0.06 + OT + SERV FEE</v>
          </cell>
        </row>
        <row r="483">
          <cell r="D483" t="str">
            <v>ISOLA ROSSA</v>
          </cell>
          <cell r="Q483" t="str">
            <v>AVG BRENT 01-31 03 - MAR +  FRT LUMPSUM + OT + SERV FEE</v>
          </cell>
        </row>
        <row r="484">
          <cell r="D484" t="str">
            <v>ISOLA VERDE</v>
          </cell>
          <cell r="Q484" t="str">
            <v>AVG BRENT 01-31 03 - MAR +  FRT LUMPSUM + SERV FEE</v>
          </cell>
        </row>
        <row r="485">
          <cell r="D485" t="str">
            <v>IVER GEMINI</v>
          </cell>
          <cell r="Q485" t="str">
            <v>AVG BRENT 01-31 03 - MAR + FRT</v>
          </cell>
        </row>
        <row r="486">
          <cell r="D486" t="str">
            <v>IVORY POINT</v>
          </cell>
          <cell r="Q486" t="str">
            <v>AVG BRENT 01-31 03 - MAR + FRT + OT + SERV FEE</v>
          </cell>
        </row>
        <row r="487">
          <cell r="D487" t="str">
            <v>JAG LATA</v>
          </cell>
          <cell r="Q487" t="str">
            <v>AVG BRENT 01-31 03 - MAR + FRT + SERV FEE</v>
          </cell>
        </row>
        <row r="488">
          <cell r="D488" t="str">
            <v>JAG LATEEF</v>
          </cell>
          <cell r="Q488" t="str">
            <v>AVG BRENT 01-31 03 - MAR + FRT DIFF</v>
          </cell>
        </row>
        <row r="489">
          <cell r="D489" t="str">
            <v>JAG LEELA</v>
          </cell>
          <cell r="Q489" t="str">
            <v>AVG BRENT 01-31 03 - MAR + FRT DIFF + OT + SERV FEE</v>
          </cell>
        </row>
        <row r="490">
          <cell r="D490" t="str">
            <v>JAG LOK</v>
          </cell>
          <cell r="Q490" t="str">
            <v>AVG BRENT 01-31 03 - MAR + FRT DIFF + SERV FEE</v>
          </cell>
        </row>
        <row r="491">
          <cell r="D491" t="str">
            <v>JASMIN JOY</v>
          </cell>
          <cell r="Q491" t="str">
            <v>AVG BRENT 01-31 03 - MAR + FRT DIFF LUMPSUM</v>
          </cell>
        </row>
        <row r="492">
          <cell r="D492" t="str">
            <v>JOLLY CORALLO</v>
          </cell>
          <cell r="Q492" t="str">
            <v>AVG BRENT 01-31 03 - MAR + FRT DIFF LUMPSUM + OT + SERV FEE</v>
          </cell>
        </row>
        <row r="493">
          <cell r="D493" t="str">
            <v>JOLLY INDACO</v>
          </cell>
          <cell r="Q493" t="str">
            <v>AVG BRENT 01-31 03 - MAR + FRT DIFF LUMPSUM + SERV FEE</v>
          </cell>
        </row>
        <row r="494">
          <cell r="D494" t="str">
            <v>JOLLY MARRONE</v>
          </cell>
          <cell r="Q494" t="str">
            <v>AVG BRENT 01-31 03 - MAR + OSP 01-31 03 - MAR</v>
          </cell>
        </row>
        <row r="495">
          <cell r="D495" t="str">
            <v>JOLLY SMERALDO</v>
          </cell>
          <cell r="Q495" t="str">
            <v>AVG BRENT 01-31 03 - MAR + OSP 01-31 03 - MAR +  FRT LUMPSUM + OT + SERV FEE</v>
          </cell>
        </row>
        <row r="496">
          <cell r="D496" t="str">
            <v>JOLLY VERDE</v>
          </cell>
          <cell r="Q496" t="str">
            <v>AVG BRENT 01-31 03 - MAR + OSP 01-31 03 - MAR +  FRT LUMPSUM + SERV FEE</v>
          </cell>
        </row>
        <row r="497">
          <cell r="D497" t="str">
            <v>JOLLY ZAFFIRO</v>
          </cell>
          <cell r="Q497" t="str">
            <v>AVG BRENT 01-31 03 - MAR + OSP 01-31 03 - MAR + FRT</v>
          </cell>
        </row>
        <row r="498">
          <cell r="D498" t="str">
            <v>KALUGA</v>
          </cell>
          <cell r="Q498" t="str">
            <v>AVG BRENT 01-31 03 - MAR + OSP 01-31 03 - MAR + FRT + OT + SERV FEE</v>
          </cell>
        </row>
        <row r="499">
          <cell r="D499" t="str">
            <v>KALYMNOS</v>
          </cell>
          <cell r="Q499" t="str">
            <v>AVG BRENT 01-31 03 - MAR + OSP 01-31 03 - MAR + FRT + SERV FEE</v>
          </cell>
        </row>
        <row r="500">
          <cell r="D500" t="str">
            <v>KANATA SPIRIT</v>
          </cell>
          <cell r="Q500" t="str">
            <v>AVG BRENT 01-31 03 - MAR + OSP 01-31 03 - MAR + FRT DIFF</v>
          </cell>
        </row>
        <row r="501">
          <cell r="D501" t="str">
            <v>KANPUR</v>
          </cell>
          <cell r="Q501" t="str">
            <v>AVG BRENT 01-31 03 - MAR + OSP 01-31 03 - MAR + FRT DIFF + OT + SERV FEE</v>
          </cell>
        </row>
        <row r="502">
          <cell r="D502" t="str">
            <v>KAPSALI</v>
          </cell>
          <cell r="Q502" t="str">
            <v>AVG BRENT 01-31 03 - MAR + OSP 01-31 03 - MAR + FRT DIFF + SERV FEE</v>
          </cell>
        </row>
        <row r="503">
          <cell r="D503" t="str">
            <v>KAPTAN OSMAN BAHRI</v>
          </cell>
          <cell r="Q503" t="str">
            <v>AVG BRENT 01-31 03 - MAR + OSP 01-31 03 - MAR + FRT DIFF LUMPSUM</v>
          </cell>
        </row>
        <row r="504">
          <cell r="D504" t="str">
            <v>KARAVAS</v>
          </cell>
          <cell r="Q504" t="str">
            <v>AVG BRENT 01-31 03 - MAR + OSP 01-31 03 - MAR + FRT DIFF LUMPSUM + OT + SERV FEE</v>
          </cell>
        </row>
        <row r="505">
          <cell r="D505" t="str">
            <v>KAREELA SPIRIT</v>
          </cell>
          <cell r="Q505" t="str">
            <v>AVG BRENT 01-31 03 - MAR + OSP 01-31 03 - MAR + FRT DIFF LUMPSUM + SERV FEE</v>
          </cell>
        </row>
        <row r="506">
          <cell r="D506" t="str">
            <v>KAREKARE</v>
          </cell>
          <cell r="Q506" t="str">
            <v>AVG BRENT 01-31 03 - MAR + OSP 01-31 03 - MAR + OT + SERV FEE</v>
          </cell>
        </row>
        <row r="507">
          <cell r="D507" t="str">
            <v>KAREN KNUTSEN</v>
          </cell>
          <cell r="Q507" t="str">
            <v>AVG BRENT 01-31 03 - MAR + OSP 01-31 03 - MAR + SERV FEE</v>
          </cell>
        </row>
        <row r="508">
          <cell r="D508" t="str">
            <v>KASHMIRE</v>
          </cell>
          <cell r="Q508" t="str">
            <v>AVG BRENT 01-31 03 - MAR + OT + SERV FEE</v>
          </cell>
        </row>
        <row r="509">
          <cell r="D509" t="str">
            <v>KASPIY</v>
          </cell>
          <cell r="Q509" t="str">
            <v>AVG BRENT 01-31 03 - MAR + SERV FEE</v>
          </cell>
        </row>
        <row r="510">
          <cell r="D510" t="str">
            <v>KATJA</v>
          </cell>
          <cell r="Q510" t="str">
            <v>AVG BRENT 01-31 03 - MAR + SULPHUR DESCALATION</v>
          </cell>
        </row>
        <row r="511">
          <cell r="D511" t="str">
            <v>KAZAN</v>
          </cell>
          <cell r="Q511" t="str">
            <v>AVG BRENT 01-31 03 - MAR + SULPHUR DESCALATION - FRT DIFFERENTIAL OF 0.06</v>
          </cell>
        </row>
        <row r="512">
          <cell r="D512" t="str">
            <v>KAZAN</v>
          </cell>
          <cell r="Q512" t="str">
            <v>AVG BRENT 01-31 03 - MAR + SULPHUR DESCALATION - FRT DIFFERENTIAL OF 0.06 + OT + SERV FEE</v>
          </cell>
        </row>
        <row r="513">
          <cell r="D513" t="str">
            <v>KAZIM GENC</v>
          </cell>
          <cell r="Q513" t="str">
            <v>AVG BRENT 01-31 03 - MAR + SULPHUR DESCALATION - FRT DIFFERENTIAL OF 0.06 + SERV FEE</v>
          </cell>
        </row>
        <row r="514">
          <cell r="D514" t="str">
            <v>KERLAZ</v>
          </cell>
          <cell r="Q514" t="str">
            <v>AVG BRENT 01-31 03 - MAR + SULPHUR DESCALATION +  FRT LUMPSUM + OT + SERV FEE</v>
          </cell>
        </row>
        <row r="515">
          <cell r="D515" t="str">
            <v>KERSAINT</v>
          </cell>
          <cell r="Q515" t="str">
            <v>AVG BRENT 01-31 03 - MAR + SULPHUR DESCALATION +  FRT LUMPSUM + SERV FEE</v>
          </cell>
        </row>
        <row r="516">
          <cell r="D516" t="str">
            <v>KILIMANJARO SPIRIT</v>
          </cell>
          <cell r="Q516" t="str">
            <v>AVG BRENT 01-31 03 - MAR + SULPHUR DESCALATION + FRT</v>
          </cell>
        </row>
        <row r="517">
          <cell r="D517" t="str">
            <v>KIMOLOS</v>
          </cell>
          <cell r="Q517" t="str">
            <v>AVG BRENT 01-31 03 - MAR + SULPHUR DESCALATION + FRT + OT + SERV FEE</v>
          </cell>
        </row>
        <row r="518">
          <cell r="D518" t="str">
            <v>KING A</v>
          </cell>
          <cell r="Q518" t="str">
            <v>AVG BRENT 01-31 03 - MAR + SULPHUR DESCALATION + FRT + SERV FEE</v>
          </cell>
        </row>
        <row r="519">
          <cell r="D519" t="str">
            <v>KING ERIC</v>
          </cell>
          <cell r="Q519" t="str">
            <v>AVG BRENT 01-31 03 - MAR + SULPHUR DESCALATION + FRT DIFF</v>
          </cell>
        </row>
        <row r="520">
          <cell r="D520" t="str">
            <v>KING EVEREST</v>
          </cell>
          <cell r="Q520" t="str">
            <v>AVG BRENT 01-31 03 - MAR + SULPHUR DESCALATION + FRT DIFF + OT + SERV FEE</v>
          </cell>
        </row>
        <row r="521">
          <cell r="D521" t="str">
            <v>KING GEORGE</v>
          </cell>
          <cell r="Q521" t="str">
            <v>AVG BRENT 01-31 03 - MAR + SULPHUR DESCALATION + FRT DIFF + SERV FEE</v>
          </cell>
        </row>
        <row r="522">
          <cell r="D522" t="str">
            <v>KIOWA SPIRIT</v>
          </cell>
          <cell r="Q522" t="str">
            <v>AVG BRENT 01-31 03 - MAR + SULPHUR DESCALATION + FRT DIFF LUMPSUM</v>
          </cell>
        </row>
        <row r="523">
          <cell r="D523" t="str">
            <v>KNOCK AN</v>
          </cell>
          <cell r="Q523" t="str">
            <v>AVG BRENT 01-31 03 - MAR + SULPHUR DESCALATION + FRT DIFF LUMPSUM + OT + SERV FEE</v>
          </cell>
        </row>
        <row r="524">
          <cell r="D524" t="str">
            <v>KNOCK MUIR</v>
          </cell>
          <cell r="Q524" t="str">
            <v>AVG BRENT 01-31 03 - MAR + SULPHUR DESCALATION + FRT DIFF LUMPSUM + SERV FEE</v>
          </cell>
        </row>
        <row r="525">
          <cell r="D525" t="str">
            <v>KNOCK SHEEN</v>
          </cell>
          <cell r="Q525" t="str">
            <v>AVG BRENT 01-31 03 - MAR + SULPHUR DESCALATION + OT + SERV FEE</v>
          </cell>
        </row>
        <row r="526">
          <cell r="D526" t="str">
            <v>KOGALYM</v>
          </cell>
          <cell r="Q526" t="str">
            <v>AVG BRENT 01-31 03 - MAR + SULPHUR DESCALATION + SERV FEE</v>
          </cell>
        </row>
        <row r="527">
          <cell r="D527" t="str">
            <v>KOMARNO</v>
          </cell>
          <cell r="Q527" t="str">
            <v>AVG BRENT 01-31 05 - MAY</v>
          </cell>
        </row>
        <row r="528">
          <cell r="D528" t="str">
            <v>KONSTANTINOS D</v>
          </cell>
          <cell r="Q528" t="str">
            <v>AVG BRENT 01-31 05 - MAY - FRT DIFFERENTIAL OF 0.06</v>
          </cell>
        </row>
        <row r="529">
          <cell r="D529" t="str">
            <v>KORNATI</v>
          </cell>
          <cell r="Q529" t="str">
            <v>AVG BRENT 01-31 05 - MAY - FRT DIFFERENTIAL OF 0.06 +  SERV FEE</v>
          </cell>
        </row>
        <row r="530">
          <cell r="D530" t="str">
            <v>KORSARO</v>
          </cell>
          <cell r="Q530" t="str">
            <v>AVG BRENT 01-31 05 - MAY - FRT DIFFERENTIAL OF 0.06 + OT + SERV FEE</v>
          </cell>
        </row>
        <row r="531">
          <cell r="D531" t="str">
            <v>KRASNODAR</v>
          </cell>
          <cell r="Q531" t="str">
            <v>AVG BRENT 01-31 05 - MAY +  FRT LUMPSUM + OT + SERV FEE</v>
          </cell>
        </row>
        <row r="532">
          <cell r="D532" t="str">
            <v>KRITI AKTI</v>
          </cell>
          <cell r="Q532" t="str">
            <v>AVG BRENT 01-31 05 - MAY +  FRT LUMPSUM + SERV FEE</v>
          </cell>
        </row>
        <row r="533">
          <cell r="D533" t="str">
            <v>KRITI AMBER</v>
          </cell>
          <cell r="Q533" t="str">
            <v>AVG BRENT 01-31 05 - MAY + FRT</v>
          </cell>
        </row>
        <row r="534">
          <cell r="D534" t="str">
            <v>KRITI PALM</v>
          </cell>
          <cell r="Q534" t="str">
            <v>AVG BRENT 01-31 05 - MAY + FRT + OT + SERV FEE</v>
          </cell>
        </row>
        <row r="535">
          <cell r="D535" t="str">
            <v>KRITI RIVER</v>
          </cell>
          <cell r="Q535" t="str">
            <v>AVG BRENT 01-31 05 - MAY + FRT + SERV FEE</v>
          </cell>
        </row>
        <row r="536">
          <cell r="D536" t="str">
            <v>KRITI SEA</v>
          </cell>
          <cell r="Q536" t="str">
            <v>AVG BRENT 01-31 05 - MAY + FRT DIFF</v>
          </cell>
        </row>
        <row r="537">
          <cell r="D537" t="str">
            <v>KRONVIKEN</v>
          </cell>
          <cell r="Q537" t="str">
            <v>AVG BRENT 01-31 05 - MAY + FRT DIFF + OT + SERV FEE</v>
          </cell>
        </row>
        <row r="538">
          <cell r="D538" t="str">
            <v>KRYMSK</v>
          </cell>
          <cell r="Q538" t="str">
            <v>AVG BRENT 01-31 05 - MAY + FRT DIFF + SERV FEE</v>
          </cell>
        </row>
        <row r="539">
          <cell r="D539" t="str">
            <v>KUBAN</v>
          </cell>
          <cell r="Q539" t="str">
            <v>AVG BRENT 01-31 05 - MAY + FRT DIFF LUMPSUM</v>
          </cell>
        </row>
        <row r="540">
          <cell r="D540" t="str">
            <v>KULDIGA</v>
          </cell>
          <cell r="Q540" t="str">
            <v>AVG BRENT 01-31 05 - MAY + FRT DIFF LUMPSUM + OT + SERV FEE</v>
          </cell>
        </row>
        <row r="541">
          <cell r="D541" t="str">
            <v>KUZBASS</v>
          </cell>
          <cell r="Q541" t="str">
            <v>AVG BRENT 01-31 05 - MAY + FRT DIFF LUMPSUM + SERV FEE</v>
          </cell>
        </row>
        <row r="542">
          <cell r="D542" t="str">
            <v>KYOTO</v>
          </cell>
          <cell r="Q542" t="str">
            <v>AVG BRENT 01-31 05 - MAY + OSP 01-31 05 - MAY</v>
          </cell>
        </row>
        <row r="543">
          <cell r="D543" t="str">
            <v>LADY MARIALAURA</v>
          </cell>
          <cell r="Q543" t="str">
            <v>AVG BRENT 01-31 05 - MAY + OSP 01-31 05 - MAY +  FRT LUMPSUM + OT + SERV FEE</v>
          </cell>
        </row>
        <row r="544">
          <cell r="D544" t="str">
            <v>LAKE LISI</v>
          </cell>
          <cell r="Q544" t="str">
            <v>AVG BRENT 01-31 05 - MAY + OSP 01-31 05 - MAY +  FRT LUMPSUM + SERV FEE</v>
          </cell>
        </row>
        <row r="545">
          <cell r="D545" t="str">
            <v>LEALE</v>
          </cell>
          <cell r="Q545" t="str">
            <v>AVG BRENT 01-31 05 - MAY + OSP 01-31 05 - MAY + FRT</v>
          </cell>
        </row>
        <row r="546">
          <cell r="D546" t="str">
            <v>LEHMANN FORESTER</v>
          </cell>
          <cell r="Q546" t="str">
            <v>AVG BRENT 01-31 05 - MAY + OSP 01-31 05 - MAY + FRT + OT + SERV FEE</v>
          </cell>
        </row>
        <row r="547">
          <cell r="D547" t="str">
            <v>LENI</v>
          </cell>
          <cell r="Q547" t="str">
            <v>AVG BRENT 01-31 05 - MAY + OSP 01-31 05 - MAY + FRT + SERV FEE</v>
          </cell>
        </row>
        <row r="548">
          <cell r="D548" t="str">
            <v>LETFALLAH</v>
          </cell>
          <cell r="Q548" t="str">
            <v>AVG BRENT 01-31 05 - MAY + OSP 01-31 05 - MAY + FRT DIFF</v>
          </cell>
        </row>
        <row r="549">
          <cell r="D549" t="str">
            <v>LIA</v>
          </cell>
          <cell r="Q549" t="str">
            <v>AVG BRENT 01-31 05 - MAY + OSP 01-31 05 - MAY + FRT DIFF + OT + SERV FEE</v>
          </cell>
        </row>
        <row r="550">
          <cell r="D550" t="str">
            <v>LIA</v>
          </cell>
          <cell r="Q550" t="str">
            <v>AVG BRENT 01-31 05 - MAY + OSP 01-31 05 - MAY + FRT DIFF + SERV FEE</v>
          </cell>
        </row>
        <row r="551">
          <cell r="D551" t="str">
            <v>LIBELLE</v>
          </cell>
          <cell r="Q551" t="str">
            <v>AVG BRENT 01-31 05 - MAY + OSP 01-31 05 - MAY + FRT DIFF LUMPSUM</v>
          </cell>
        </row>
        <row r="552">
          <cell r="D552" t="str">
            <v>LIBYA</v>
          </cell>
          <cell r="Q552" t="str">
            <v>AVG BRENT 01-31 05 - MAY + OSP 01-31 05 - MAY + FRT DIFF LUMPSUM + OT + SERV FEE</v>
          </cell>
        </row>
        <row r="553">
          <cell r="D553" t="str">
            <v>LIMITLESS</v>
          </cell>
          <cell r="Q553" t="str">
            <v>AVG BRENT 01-31 05 - MAY + OSP 01-31 05 - MAY + FRT DIFF LUMPSUM + SERV FEE</v>
          </cell>
        </row>
        <row r="554">
          <cell r="D554" t="str">
            <v>LIPARI</v>
          </cell>
          <cell r="Q554" t="str">
            <v>AVG BRENT 01-31 05 - MAY + OSP 01-31 05 - MAY + OT + SERV FEE</v>
          </cell>
        </row>
        <row r="555">
          <cell r="D555" t="str">
            <v>LIQUID POWER</v>
          </cell>
          <cell r="Q555" t="str">
            <v>AVG BRENT 01-31 05 - MAY + OSP 01-31 05 - MAY + SERV FEE</v>
          </cell>
        </row>
        <row r="556">
          <cell r="D556" t="str">
            <v>LISCA BIANCA M</v>
          </cell>
          <cell r="Q556" t="str">
            <v>AVG BRENT 01-31 05 - MAY + OT + SERV FEE</v>
          </cell>
        </row>
        <row r="557">
          <cell r="D557" t="str">
            <v>LITEYNY PROSPECT</v>
          </cell>
          <cell r="Q557" t="str">
            <v>AVG BRENT 01-31 05 - MAY + SERV FEE</v>
          </cell>
        </row>
        <row r="558">
          <cell r="D558" t="str">
            <v>LIVIA</v>
          </cell>
          <cell r="Q558" t="str">
            <v>AVG BRENT 01-31 05 - MAY + SULPHUR DESCALATION</v>
          </cell>
        </row>
        <row r="559">
          <cell r="D559" t="str">
            <v>LOCH RANNOCH</v>
          </cell>
          <cell r="Q559" t="str">
            <v>AVG BRENT 01-31 05 - MAY + SULPHUR DESCALATION - FRT DIFFERENTIAL OF 0.06</v>
          </cell>
        </row>
        <row r="560">
          <cell r="D560" t="str">
            <v>LONGOBARDA</v>
          </cell>
          <cell r="Q560" t="str">
            <v>AVG BRENT 01-31 05 - MAY + SULPHUR DESCALATION - FRT DIFFERENTIAL OF 0.06 + OT + SERV FEE</v>
          </cell>
        </row>
        <row r="561">
          <cell r="D561" t="str">
            <v>LOUISE</v>
          </cell>
          <cell r="Q561" t="str">
            <v>AVG BRENT 01-31 05 - MAY + SULPHUR DESCALATION - FRT DIFFERENTIAL OF 0.06 + SERV FEE</v>
          </cell>
        </row>
        <row r="562">
          <cell r="D562" t="str">
            <v>LOVELY LADY</v>
          </cell>
          <cell r="Q562" t="str">
            <v>AVG BRENT 01-31 05 - MAY + SULPHUR DESCALATION +  FRT LUMPSUM + OT + SERV FEE</v>
          </cell>
        </row>
        <row r="563">
          <cell r="D563" t="str">
            <v>LOVINA</v>
          </cell>
          <cell r="Q563" t="str">
            <v>AVG BRENT 01-31 05 - MAY + SULPHUR DESCALATION +  FRT LUMPSUM + SERV FEE</v>
          </cell>
        </row>
        <row r="564">
          <cell r="D564" t="str">
            <v>LUCKY SAILOR</v>
          </cell>
          <cell r="Q564" t="str">
            <v>AVG BRENT 01-31 05 - MAY + SULPHUR DESCALATION + FRT</v>
          </cell>
        </row>
        <row r="565">
          <cell r="D565" t="str">
            <v>M.FESTIVAL</v>
          </cell>
          <cell r="Q565" t="str">
            <v>AVG BRENT 01-31 05 - MAY + SULPHUR DESCALATION + FRT + OT + SERV FEE</v>
          </cell>
        </row>
        <row r="566">
          <cell r="D566" t="str">
            <v>MADISON</v>
          </cell>
          <cell r="Q566" t="str">
            <v>AVG BRENT 01-31 05 - MAY + SULPHUR DESCALATION + FRT + SERV FEE</v>
          </cell>
        </row>
        <row r="567">
          <cell r="D567" t="str">
            <v>MAERSK BAFFIN</v>
          </cell>
          <cell r="Q567" t="str">
            <v>AVG BRENT 01-31 05 - MAY + SULPHUR DESCALATION + FRT DIFF</v>
          </cell>
        </row>
        <row r="568">
          <cell r="D568" t="str">
            <v>MAERSK BARENTS</v>
          </cell>
          <cell r="Q568" t="str">
            <v>AVG BRENT 01-31 05 - MAY + SULPHUR DESCALATION + FRT DIFF + OT + SERV FEE</v>
          </cell>
        </row>
        <row r="569">
          <cell r="D569" t="str">
            <v>MAERSK BARRY</v>
          </cell>
          <cell r="Q569" t="str">
            <v>AVG BRENT 01-31 05 - MAY + SULPHUR DESCALATION + FRT DIFF + SERV FEE</v>
          </cell>
        </row>
        <row r="570">
          <cell r="D570" t="str">
            <v>MAERSK BERING</v>
          </cell>
          <cell r="Q570" t="str">
            <v>AVG BRENT 01-31 05 - MAY + SULPHUR DESCALATION + FRT DIFF LUMPSUM</v>
          </cell>
        </row>
        <row r="571">
          <cell r="D571" t="str">
            <v>MAERSK BISCAY</v>
          </cell>
          <cell r="Q571" t="str">
            <v>AVG BRENT 01-31 05 - MAY + SULPHUR DESCALATION + FRT DIFF LUMPSUM + OT + SERV FEE</v>
          </cell>
        </row>
        <row r="572">
          <cell r="D572" t="str">
            <v>MAERSK BOTHNIA</v>
          </cell>
          <cell r="Q572" t="str">
            <v>AVG BRENT 01-31 05 - MAY + SULPHUR DESCALATION + FRT DIFF LUMPSUM + SERV FEE</v>
          </cell>
        </row>
        <row r="573">
          <cell r="D573" t="str">
            <v>MAERSK BRISTOL</v>
          </cell>
          <cell r="Q573" t="str">
            <v>AVG BRENT 01-31 05 - MAY + SULPHUR DESCALATION + OT + SERV FEE</v>
          </cell>
        </row>
        <row r="574">
          <cell r="D574" t="str">
            <v>MAERSK ELISABETH</v>
          </cell>
          <cell r="Q574" t="str">
            <v>AVG BRENT 01-31 05 - MAY + SULPHUR DESCALATION + SERV FEE</v>
          </cell>
        </row>
        <row r="575">
          <cell r="D575" t="str">
            <v>MAERSK HONOUR</v>
          </cell>
          <cell r="Q575" t="str">
            <v>AVG BRENT 01-31 07 - JUL</v>
          </cell>
        </row>
        <row r="576">
          <cell r="D576" t="str">
            <v>MAERSK HOUSTON</v>
          </cell>
          <cell r="Q576" t="str">
            <v>AVG BRENT 01-31 07 - JUL - FRT DIFFERENTIAL OF 0.06</v>
          </cell>
        </row>
        <row r="577">
          <cell r="D577" t="str">
            <v>MAERSK PEARL</v>
          </cell>
          <cell r="Q577" t="str">
            <v>AVG BRENT 01-31 07 - JUL - FRT DIFFERENTIAL OF 0.06 +  SERV FEE</v>
          </cell>
        </row>
        <row r="578">
          <cell r="D578" t="str">
            <v>MAERSK PRODUCER</v>
          </cell>
          <cell r="Q578" t="str">
            <v>AVG BRENT 01-31 07 - JUL - FRT DIFFERENTIAL OF 0.06 + OT + SERV FEE</v>
          </cell>
        </row>
        <row r="579">
          <cell r="D579" t="str">
            <v>MAERSK RADIANT</v>
          </cell>
          <cell r="Q579" t="str">
            <v>AVG BRENT 01-31 07 - JUL +  FRT LUMPSUM + OT + SERV FEE</v>
          </cell>
        </row>
        <row r="580">
          <cell r="D580" t="str">
            <v>MAERSK RAMSEY</v>
          </cell>
          <cell r="Q580" t="str">
            <v>AVG BRENT 01-31 07 - JUL +  FRT LUMPSUM + SERV FEE</v>
          </cell>
        </row>
        <row r="581">
          <cell r="D581" t="str">
            <v>MAERSK RHINE</v>
          </cell>
          <cell r="Q581" t="str">
            <v>AVG BRENT 01-31 07 - JUL + FRT</v>
          </cell>
        </row>
        <row r="582">
          <cell r="D582" t="str">
            <v>MAERSK RHONE</v>
          </cell>
          <cell r="Q582" t="str">
            <v>AVG BRENT 01-31 07 - JUL + FRT + OT + SERV FEE</v>
          </cell>
        </row>
        <row r="583">
          <cell r="D583" t="str">
            <v>MAERSK RIGA</v>
          </cell>
          <cell r="Q583" t="str">
            <v>AVG BRENT 01-31 07 - JUL + FRT + SERV FEE</v>
          </cell>
        </row>
        <row r="584">
          <cell r="D584" t="str">
            <v>MAERSK RUGEN</v>
          </cell>
          <cell r="Q584" t="str">
            <v>AVG BRENT 01-31 07 - JUL + FRT DIFF</v>
          </cell>
        </row>
        <row r="585">
          <cell r="D585" t="str">
            <v>MAERSK RYE</v>
          </cell>
          <cell r="Q585" t="str">
            <v>AVG BRENT 01-31 07 - JUL + FRT DIFF + OT + SERV FEE</v>
          </cell>
        </row>
        <row r="586">
          <cell r="D586" t="str">
            <v>MAGPIE</v>
          </cell>
          <cell r="Q586" t="str">
            <v>AVG BRENT 01-31 07 - JUL + FRT DIFF + SERV FEE</v>
          </cell>
        </row>
        <row r="587">
          <cell r="D587" t="str">
            <v>MANDY I</v>
          </cell>
          <cell r="Q587" t="str">
            <v>AVG BRENT 01-31 07 - JUL + FRT DIFF LUMPSUM</v>
          </cell>
        </row>
        <row r="588">
          <cell r="D588" t="str">
            <v>MAR</v>
          </cell>
          <cell r="Q588" t="str">
            <v>AVG BRENT 01-31 07 - JUL + FRT DIFF LUMPSUM + OT + SERV FEE</v>
          </cell>
        </row>
        <row r="589">
          <cell r="D589" t="str">
            <v>MAR ELENA</v>
          </cell>
          <cell r="Q589" t="str">
            <v>AVG BRENT 01-31 07 - JUL + FRT DIFF LUMPSUM + SERV FEE</v>
          </cell>
        </row>
        <row r="590">
          <cell r="D590" t="str">
            <v>MAR NURIA</v>
          </cell>
          <cell r="Q590" t="str">
            <v>AVG BRENT 01-31 07 - JUL + OSP 01-31 07 - JUL</v>
          </cell>
        </row>
        <row r="591">
          <cell r="D591" t="str">
            <v>MARA</v>
          </cell>
          <cell r="Q591" t="str">
            <v>AVG BRENT 01-31 07 - JUL + OSP 01-31 07 - JUL +  FRT LUMPSUM + OT + SERV FEE</v>
          </cell>
        </row>
        <row r="592">
          <cell r="D592" t="str">
            <v>MARAN ALTAIR</v>
          </cell>
          <cell r="Q592" t="str">
            <v>AVG BRENT 01-31 07 - JUL + OSP 01-31 07 - JUL +  FRT LUMPSUM + SERV FEE</v>
          </cell>
        </row>
        <row r="593">
          <cell r="D593" t="str">
            <v>MARAN CARINA</v>
          </cell>
          <cell r="Q593" t="str">
            <v>AVG BRENT 01-31 07 - JUL + OSP 01-31 07 - JUL + FRT</v>
          </cell>
        </row>
        <row r="594">
          <cell r="D594" t="str">
            <v>MARAN CASSIOPEIA</v>
          </cell>
          <cell r="Q594" t="str">
            <v>AVG BRENT 01-31 07 - JUL + OSP 01-31 07 - JUL + FRT + OT + SERV FEE</v>
          </cell>
        </row>
        <row r="595">
          <cell r="D595" t="str">
            <v>MARAN PYTHIA</v>
          </cell>
          <cell r="Q595" t="str">
            <v>AVG BRENT 01-31 07 - JUL + OSP 01-31 07 - JUL + FRT + SERV FEE</v>
          </cell>
        </row>
        <row r="596">
          <cell r="D596" t="str">
            <v>MARATHA</v>
          </cell>
          <cell r="Q596" t="str">
            <v>AVG BRENT 01-31 07 - JUL + OSP 01-31 07 - JUL + FRT DIFF</v>
          </cell>
        </row>
        <row r="597">
          <cell r="D597" t="str">
            <v>MARATHON</v>
          </cell>
          <cell r="Q597" t="str">
            <v>AVG BRENT 01-31 07 - JUL + OSP 01-31 07 - JUL + FRT DIFF + OT + SERV FEE</v>
          </cell>
        </row>
        <row r="598">
          <cell r="D598" t="str">
            <v>MARE ADRIACUM</v>
          </cell>
          <cell r="Q598" t="str">
            <v>AVG BRENT 01-31 07 - JUL + OSP 01-31 07 - JUL + FRT DIFF + SERV FEE</v>
          </cell>
        </row>
        <row r="599">
          <cell r="D599" t="str">
            <v>MARE AEGEUM</v>
          </cell>
          <cell r="Q599" t="str">
            <v>AVG BRENT 01-31 07 - JUL + OSP 01-31 07 - JUL + FRT DIFF LUMPSUM</v>
          </cell>
        </row>
        <row r="600">
          <cell r="D600" t="str">
            <v>MARE DORICO</v>
          </cell>
          <cell r="Q600" t="str">
            <v>AVG BRENT 01-31 07 - JUL + OSP 01-31 07 - JUL + FRT DIFF LUMPSUM + OT + SERV FEE</v>
          </cell>
        </row>
        <row r="601">
          <cell r="D601" t="str">
            <v>MARE DORICUM</v>
          </cell>
          <cell r="Q601" t="str">
            <v>AVG BRENT 01-31 07 - JUL + OSP 01-31 07 - JUL + FRT DIFF LUMPSUM + SERV FEE</v>
          </cell>
        </row>
        <row r="602">
          <cell r="D602" t="str">
            <v>MARE SALERNUM</v>
          </cell>
          <cell r="Q602" t="str">
            <v>AVG BRENT 01-31 07 - JUL + OSP 01-31 07 - JUL + OT + SERV FEE</v>
          </cell>
        </row>
        <row r="603">
          <cell r="D603" t="str">
            <v>MARE TIRRENUM</v>
          </cell>
          <cell r="Q603" t="str">
            <v>AVG BRENT 01-31 07 - JUL + OSP 01-31 07 - JUL + SERV FEE</v>
          </cell>
        </row>
        <row r="604">
          <cell r="D604" t="str">
            <v>MARIA JAKOBSEN</v>
          </cell>
          <cell r="Q604" t="str">
            <v>AVG BRENT 01-31 07 - JUL + OT + SERV FEE</v>
          </cell>
        </row>
        <row r="605">
          <cell r="D605" t="str">
            <v>MARIA PRINCESS</v>
          </cell>
          <cell r="Q605" t="str">
            <v>AVG BRENT 01-31 07 - JUL + SERV FEE</v>
          </cell>
        </row>
        <row r="606">
          <cell r="D606" t="str">
            <v>MARIETTA C</v>
          </cell>
          <cell r="Q606" t="str">
            <v>AVG BRENT 01-31 07 - JUL + SULPHUR DESCALATION</v>
          </cell>
        </row>
        <row r="607">
          <cell r="D607" t="str">
            <v>MARINER A</v>
          </cell>
          <cell r="Q607" t="str">
            <v>AVG BRENT 01-31 07 - JUL + SULPHUR DESCALATION - FRT DIFFERENTIAL OF 0.06</v>
          </cell>
        </row>
        <row r="608">
          <cell r="D608" t="str">
            <v>MARITEA</v>
          </cell>
          <cell r="Q608" t="str">
            <v>AVG BRENT 01-31 07 - JUL + SULPHUR DESCALATION - FRT DIFFERENTIAL OF 0.06 + OT + SERV FEE</v>
          </cell>
        </row>
        <row r="609">
          <cell r="D609" t="str">
            <v>MARIVIC</v>
          </cell>
          <cell r="Q609" t="str">
            <v>AVG BRENT 01-31 07 - JUL + SULPHUR DESCALATION - FRT DIFFERENTIAL OF 0.06 + SERV FEE</v>
          </cell>
        </row>
        <row r="610">
          <cell r="D610" t="str">
            <v>MARNE</v>
          </cell>
          <cell r="Q610" t="str">
            <v>AVG BRENT 01-31 07 - JUL + SULPHUR DESCALATION +  FRT LUMPSUM + OT + SERV FEE</v>
          </cell>
        </row>
        <row r="611">
          <cell r="D611" t="str">
            <v>MARTINA</v>
          </cell>
          <cell r="Q611" t="str">
            <v>AVG BRENT 01-31 07 - JUL + SULPHUR DESCALATION +  FRT LUMPSUM + SERV FEE</v>
          </cell>
        </row>
        <row r="612">
          <cell r="D612" t="str">
            <v>MASTERA</v>
          </cell>
          <cell r="Q612" t="str">
            <v>AVG BRENT 01-31 07 - JUL + SULPHUR DESCALATION + FRT</v>
          </cell>
        </row>
        <row r="613">
          <cell r="D613" t="str">
            <v>MATILDA</v>
          </cell>
          <cell r="Q613" t="str">
            <v>AVG BRENT 01-31 07 - JUL + SULPHUR DESCALATION + FRT + OT + SERV FEE</v>
          </cell>
        </row>
        <row r="614">
          <cell r="D614" t="str">
            <v>MATTERHORN SPIRIT</v>
          </cell>
          <cell r="Q614" t="str">
            <v>AVG BRENT 01-31 07 - JUL + SULPHUR DESCALATION + FRT + SERV FEE</v>
          </cell>
        </row>
        <row r="615">
          <cell r="D615" t="str">
            <v>MAX SCHULTE</v>
          </cell>
          <cell r="Q615" t="str">
            <v>AVG BRENT 01-31 07 - JUL + SULPHUR DESCALATION + FRT DIFF</v>
          </cell>
        </row>
        <row r="616">
          <cell r="D616" t="str">
            <v>MAYON SPIRIT</v>
          </cell>
          <cell r="Q616" t="str">
            <v>AVG BRENT 01-31 07 - JUL + SULPHUR DESCALATION + FRT DIFF + OT + SERV FEE</v>
          </cell>
        </row>
        <row r="617">
          <cell r="D617" t="str">
            <v>MED PROLOGUE</v>
          </cell>
          <cell r="Q617" t="str">
            <v>AVG BRENT 01-31 07 - JUL + SULPHUR DESCALATION + FRT DIFF + SERV FEE</v>
          </cell>
        </row>
        <row r="618">
          <cell r="D618" t="str">
            <v>MEHTAP BAYRAKTYAR</v>
          </cell>
          <cell r="Q618" t="str">
            <v>AVG BRENT 01-31 07 - JUL + SULPHUR DESCALATION + FRT DIFF LUMPSUM</v>
          </cell>
        </row>
        <row r="619">
          <cell r="D619" t="str">
            <v>MELIDE</v>
          </cell>
          <cell r="Q619" t="str">
            <v>AVG BRENT 01-31 07 - JUL + SULPHUR DESCALATION + FRT DIFF LUMPSUM + OT + SERV FEE</v>
          </cell>
        </row>
        <row r="620">
          <cell r="D620" t="str">
            <v>MELODY 1</v>
          </cell>
          <cell r="Q620" t="str">
            <v>AVG BRENT 01-31 07 - JUL + SULPHUR DESCALATION + FRT DIFF LUMPSUM + SERV FEE</v>
          </cell>
        </row>
        <row r="621">
          <cell r="D621" t="str">
            <v>MELORIA</v>
          </cell>
          <cell r="Q621" t="str">
            <v>AVG BRENT 01-31 07 - JUL + SULPHUR DESCALATION + OT + SERV FEE</v>
          </cell>
        </row>
        <row r="622">
          <cell r="D622" t="str">
            <v>MELTEMI</v>
          </cell>
          <cell r="Q622" t="str">
            <v>AVG BRENT 01-31 07 - JUL + SULPHUR DESCALATION + SERV FEE</v>
          </cell>
        </row>
        <row r="623">
          <cell r="D623" t="str">
            <v>MENTOR</v>
          </cell>
          <cell r="Q623" t="str">
            <v>AVG BRENT 01-31 08 - AUG</v>
          </cell>
        </row>
        <row r="624">
          <cell r="D624" t="str">
            <v>MERIOM DREAM</v>
          </cell>
          <cell r="Q624" t="str">
            <v>AVG BRENT 01-31 08 - AUG - FRT DIFFERENTIAL OF 0.06</v>
          </cell>
        </row>
        <row r="625">
          <cell r="D625" t="str">
            <v>MIKELA P</v>
          </cell>
          <cell r="Q625" t="str">
            <v>AVG BRENT 01-31 08 - AUG - FRT DIFFERENTIAL OF 0.06 +  SERV FEE</v>
          </cell>
        </row>
        <row r="626">
          <cell r="D626" t="str">
            <v>MILTIADIS M II</v>
          </cell>
          <cell r="Q626" t="str">
            <v>AVG BRENT 01-31 08 - AUG - FRT DIFFERENTIAL OF 0.06 + OT + SERV FEE</v>
          </cell>
        </row>
        <row r="627">
          <cell r="D627" t="str">
            <v>MINDANAO</v>
          </cell>
          <cell r="Q627" t="str">
            <v>AVG BRENT 01-31 08 - AUG +  FRT LUMPSUM + OT + SERV FEE</v>
          </cell>
        </row>
        <row r="628">
          <cell r="D628" t="str">
            <v>MINERVA ALEXANDRA</v>
          </cell>
          <cell r="Q628" t="str">
            <v>AVG BRENT 01-31 08 - AUG +  FRT LUMPSUM + SERV FEE</v>
          </cell>
        </row>
        <row r="629">
          <cell r="D629" t="str">
            <v>MINERVA ALEXANDRA/MINERVA CONCERT</v>
          </cell>
          <cell r="Q629" t="str">
            <v>AVG BRENT 01-31 08 - AUG + FRT</v>
          </cell>
        </row>
        <row r="630">
          <cell r="D630" t="str">
            <v>MINERVA ASTRA</v>
          </cell>
          <cell r="Q630" t="str">
            <v>AVG BRENT 01-31 08 - AUG + FRT + OT + SERV FEE</v>
          </cell>
        </row>
        <row r="631">
          <cell r="D631" t="str">
            <v>MINERVA ATLANTICA</v>
          </cell>
          <cell r="Q631" t="str">
            <v>AVG BRENT 01-31 08 - AUG + FRT + SERV FEE</v>
          </cell>
        </row>
        <row r="632">
          <cell r="D632" t="str">
            <v>MINERVA CLARA</v>
          </cell>
          <cell r="Q632" t="str">
            <v>AVG BRENT 01-31 08 - AUG + FRT DIFF</v>
          </cell>
        </row>
        <row r="633">
          <cell r="D633" t="str">
            <v>MINERVA CONCERT</v>
          </cell>
          <cell r="Q633" t="str">
            <v>AVG BRENT 01-31 08 - AUG + FRT DIFF + OT + SERV FEE</v>
          </cell>
        </row>
        <row r="634">
          <cell r="D634" t="str">
            <v>MINERVA ELEONORA</v>
          </cell>
          <cell r="Q634" t="str">
            <v>AVG BRENT 01-31 08 - AUG + FRT DIFF + SERV FEE</v>
          </cell>
        </row>
        <row r="635">
          <cell r="D635" t="str">
            <v>MINERVA ELLIE</v>
          </cell>
          <cell r="Q635" t="str">
            <v>AVG BRENT 01-31 08 - AUG + FRT DIFF LUMPSUM</v>
          </cell>
        </row>
        <row r="636">
          <cell r="D636" t="str">
            <v>MINERVA EMMA</v>
          </cell>
          <cell r="Q636" t="str">
            <v>AVG BRENT 01-31 08 - AUG + FRT DIFF LUMPSUM + OT + SERV FEE</v>
          </cell>
        </row>
        <row r="637">
          <cell r="D637" t="str">
            <v>MINERVA GEORGIA</v>
          </cell>
          <cell r="Q637" t="str">
            <v>AVG BRENT 01-31 08 - AUG + FRT DIFF LUMPSUM + SERV FEE</v>
          </cell>
        </row>
        <row r="638">
          <cell r="D638" t="str">
            <v>MINERVA HELEN</v>
          </cell>
          <cell r="Q638" t="str">
            <v>AVG BRENT 01-31 08 - AUG + OSP 01-31 08 - AUG</v>
          </cell>
        </row>
        <row r="639">
          <cell r="D639" t="str">
            <v>MINERVA IRIS</v>
          </cell>
          <cell r="Q639" t="str">
            <v>AVG BRENT 01-31 08 - AUG + OSP 01-31 08 - AUG +  FRT LUMPSUM + OT + SERV FEE</v>
          </cell>
        </row>
        <row r="640">
          <cell r="D640" t="str">
            <v>MINERVA JOANNA</v>
          </cell>
          <cell r="Q640" t="str">
            <v>AVG BRENT 01-31 08 - AUG + OSP 01-31 08 - AUG +  FRT LUMPSUM + SERV FEE</v>
          </cell>
        </row>
        <row r="641">
          <cell r="D641" t="str">
            <v>MINERVA JULIE</v>
          </cell>
          <cell r="Q641" t="str">
            <v>AVG BRENT 01-31 08 - AUG + OSP 01-31 08 - AUG + FRT</v>
          </cell>
        </row>
        <row r="642">
          <cell r="D642" t="str">
            <v>MINERVA LIBRA</v>
          </cell>
          <cell r="Q642" t="str">
            <v>AVG BRENT 01-31 08 - AUG + OSP 01-31 08 - AUG + FRT + OT + SERV FEE</v>
          </cell>
        </row>
        <row r="643">
          <cell r="D643" t="str">
            <v>MINERVA LISA</v>
          </cell>
          <cell r="Q643" t="str">
            <v>AVG BRENT 01-31 08 - AUG + OSP 01-31 08 - AUG + FRT + SERV FEE</v>
          </cell>
        </row>
        <row r="644">
          <cell r="D644" t="str">
            <v>MINERVA MARINA</v>
          </cell>
          <cell r="Q644" t="str">
            <v>AVG BRENT 01-31 08 - AUG + OSP 01-31 08 - AUG + FRT DIFF</v>
          </cell>
        </row>
        <row r="645">
          <cell r="D645" t="str">
            <v>MINERVA MAYA</v>
          </cell>
          <cell r="Q645" t="str">
            <v>AVG BRENT 01-31 08 - AUG + OSP 01-31 08 - AUG + FRT DIFF + OT + SERV FEE</v>
          </cell>
        </row>
        <row r="646">
          <cell r="D646" t="str">
            <v>MINERVA NIKE</v>
          </cell>
          <cell r="Q646" t="str">
            <v>AVG BRENT 01-31 08 - AUG + OSP 01-31 08 - AUG + FRT DIFF + SERV FEE</v>
          </cell>
        </row>
        <row r="647">
          <cell r="D647" t="str">
            <v>MINERVA NOUNOU</v>
          </cell>
          <cell r="Q647" t="str">
            <v>AVG BRENT 01-31 08 - AUG + OSP 01-31 08 - AUG + FRT DIFF LUMPSUM</v>
          </cell>
        </row>
        <row r="648">
          <cell r="D648" t="str">
            <v>MINERVA ROXANNE</v>
          </cell>
          <cell r="Q648" t="str">
            <v>AVG BRENT 01-31 08 - AUG + OSP 01-31 08 - AUG + FRT DIFF LUMPSUM + OT + SERV FEE</v>
          </cell>
        </row>
        <row r="649">
          <cell r="D649" t="str">
            <v>MINERVA SYMPHONY</v>
          </cell>
          <cell r="Q649" t="str">
            <v>AVG BRENT 01-31 08 - AUG + OSP 01-31 08 - AUG + FRT DIFF LUMPSUM + SERV FEE</v>
          </cell>
        </row>
        <row r="650">
          <cell r="D650" t="str">
            <v>MINERVA VERA</v>
          </cell>
          <cell r="Q650" t="str">
            <v>AVG BRENT 01-31 08 - AUG + OSP 01-31 08 - AUG + OT + SERV FEE</v>
          </cell>
        </row>
        <row r="651">
          <cell r="D651" t="str">
            <v>MINERVA ZENIA</v>
          </cell>
          <cell r="Q651" t="str">
            <v>AVG BRENT 01-31 08 - AUG + OSP 01-31 08 - AUG + SERV FEE</v>
          </cell>
        </row>
        <row r="652">
          <cell r="D652" t="str">
            <v>MINERVA ZOE</v>
          </cell>
          <cell r="Q652" t="str">
            <v>AVG BRENT 01-31 08 - AUG + OT + SERV FEE</v>
          </cell>
        </row>
        <row r="653">
          <cell r="D653" t="str">
            <v>MINITANK 6</v>
          </cell>
          <cell r="Q653" t="str">
            <v>AVG BRENT 01-31 08 - AUG + SERV FEE</v>
          </cell>
        </row>
        <row r="654">
          <cell r="D654" t="str">
            <v>MOJITO</v>
          </cell>
          <cell r="Q654" t="str">
            <v>AVG BRENT 01-31 08 - AUG + SULPHUR DESCALATION</v>
          </cell>
        </row>
        <row r="655">
          <cell r="D655" t="str">
            <v>MOLDANGER</v>
          </cell>
          <cell r="Q655" t="str">
            <v>AVG BRENT 01-31 08 - AUG + SULPHUR DESCALATION - FRT DIFFERENTIAL OF 0.06</v>
          </cell>
        </row>
        <row r="656">
          <cell r="D656" t="str">
            <v>MONTALLEGRO</v>
          </cell>
          <cell r="Q656" t="str">
            <v>AVG BRENT 01-31 08 - AUG + SULPHUR DESCALATION - FRT DIFFERENTIAL OF 0.06 + OT + SERV FEE</v>
          </cell>
        </row>
        <row r="657">
          <cell r="D657" t="str">
            <v>MONTE CARMELO</v>
          </cell>
          <cell r="Q657" t="str">
            <v>AVG BRENT 01-31 08 - AUG + SULPHUR DESCALATION - FRT DIFFERENTIAL OF 0.06 + SERV FEE</v>
          </cell>
        </row>
        <row r="658">
          <cell r="D658" t="str">
            <v>MONTE CHIARO</v>
          </cell>
          <cell r="Q658" t="str">
            <v>AVG BRENT 01-31 08 - AUG + SULPHUR DESCALATION +  FRT LUMPSUM + OT + SERV FEE</v>
          </cell>
        </row>
        <row r="659">
          <cell r="D659" t="str">
            <v>MONTE GRANADA</v>
          </cell>
          <cell r="Q659" t="str">
            <v>AVG BRENT 01-31 08 - AUG + SULPHUR DESCALATION +  FRT LUMPSUM + SERV FEE</v>
          </cell>
        </row>
        <row r="660">
          <cell r="D660" t="str">
            <v>MONTE UMBE</v>
          </cell>
          <cell r="Q660" t="str">
            <v>AVG BRENT 01-31 08 - AUG + SULPHUR DESCALATION + FRT</v>
          </cell>
        </row>
        <row r="661">
          <cell r="D661" t="str">
            <v>MONTEGO</v>
          </cell>
          <cell r="Q661" t="str">
            <v>AVG BRENT 01-31 08 - AUG + SULPHUR DESCALATION + FRT + OT + SERV FEE</v>
          </cell>
        </row>
        <row r="662">
          <cell r="D662" t="str">
            <v>MOON LADY</v>
          </cell>
          <cell r="Q662" t="str">
            <v>AVG BRENT 01-31 08 - AUG + SULPHUR DESCALATION + FRT + SERV FEE</v>
          </cell>
        </row>
        <row r="663">
          <cell r="D663" t="str">
            <v>MOSCOVSKIY FESTIVAL</v>
          </cell>
          <cell r="Q663" t="str">
            <v>AVG BRENT 01-31 08 - AUG + SULPHUR DESCALATION + FRT DIFF</v>
          </cell>
        </row>
        <row r="664">
          <cell r="D664" t="str">
            <v>MOSCOW</v>
          </cell>
          <cell r="Q664" t="str">
            <v>AVG BRENT 01-31 08 - AUG + SULPHUR DESCALATION + FRT DIFF + OT + SERV FEE</v>
          </cell>
        </row>
        <row r="665">
          <cell r="D665" t="str">
            <v>MOSCOW KREMLIN</v>
          </cell>
          <cell r="Q665" t="str">
            <v>AVG BRENT 01-31 08 - AUG + SULPHUR DESCALATION + FRT DIFF + SERV FEE</v>
          </cell>
        </row>
        <row r="666">
          <cell r="D666" t="str">
            <v>MOSKOVSKY PROSPECT</v>
          </cell>
          <cell r="Q666" t="str">
            <v>AVG BRENT 01-31 08 - AUG + SULPHUR DESCALATION + FRT DIFF LUMPSUM</v>
          </cell>
        </row>
        <row r="667">
          <cell r="D667" t="str">
            <v>MOSS</v>
          </cell>
          <cell r="Q667" t="str">
            <v>AVG BRENT 01-31 08 - AUG + SULPHUR DESCALATION + FRT DIFF LUMPSUM + OT + SERV FEE</v>
          </cell>
        </row>
        <row r="668">
          <cell r="D668" t="str">
            <v>MOUNT GREEN</v>
          </cell>
          <cell r="Q668" t="str">
            <v>AVG BRENT 01-31 08 - AUG + SULPHUR DESCALATION + FRT DIFF LUMPSUM + SERV FEE</v>
          </cell>
        </row>
        <row r="669">
          <cell r="D669" t="str">
            <v>MOUNT HOPE</v>
          </cell>
          <cell r="Q669" t="str">
            <v>AVG BRENT 01-31 08 - AUG + SULPHUR DESCALATION + OT + SERV FEE</v>
          </cell>
        </row>
        <row r="670">
          <cell r="D670" t="str">
            <v>MOUNT MCKINNEY</v>
          </cell>
          <cell r="Q670" t="str">
            <v>AVG BRENT 01-31 08 - AUG + SULPHUR DESCALATION + SERV FEE</v>
          </cell>
        </row>
        <row r="671">
          <cell r="D671" t="str">
            <v>MOUNT RAINIER</v>
          </cell>
          <cell r="Q671" t="str">
            <v>AVG DEEMED PERIOD +  FRT LUMPSUM + OT + SERV FEE</v>
          </cell>
        </row>
        <row r="672">
          <cell r="D672" t="str">
            <v>MOUNTAIN LADY</v>
          </cell>
          <cell r="Q672" t="str">
            <v>AVG DEEMED PERIOD +  FRT LUMPSUM + SERV FEE</v>
          </cell>
        </row>
        <row r="673">
          <cell r="D673" t="str">
            <v>MSC NERISSA</v>
          </cell>
          <cell r="Q673" t="str">
            <v>AVG DEEMED PERIOD + FRT</v>
          </cell>
        </row>
        <row r="674">
          <cell r="D674" t="str">
            <v>NAFTO TANK I</v>
          </cell>
          <cell r="Q674" t="str">
            <v>AVG DEEMED PERIOD + FRT + OT + SERV FEE</v>
          </cell>
        </row>
        <row r="675">
          <cell r="D675" t="str">
            <v>NANSEN SPIRIT</v>
          </cell>
          <cell r="Q675" t="str">
            <v>AVG DEEMED PERIOD + FRT + SERV FEE</v>
          </cell>
        </row>
        <row r="676">
          <cell r="D676" t="str">
            <v>NARMADA SPIRIT</v>
          </cell>
          <cell r="Q676" t="str">
            <v>AVG DEEMED PERIOD + FRT DIFF</v>
          </cell>
        </row>
        <row r="677">
          <cell r="D677" t="str">
            <v>NASSAU SPIRIT</v>
          </cell>
          <cell r="Q677" t="str">
            <v>AVG DEEMED PERIOD + FRT DIFF + OT + SERV FEE</v>
          </cell>
        </row>
        <row r="678">
          <cell r="D678" t="str">
            <v>NATICINA</v>
          </cell>
          <cell r="Q678" t="str">
            <v>AVG DEEMED PERIOD + FRT DIFF + SERV FEE</v>
          </cell>
        </row>
        <row r="679">
          <cell r="D679" t="str">
            <v>NAUTILUS</v>
          </cell>
          <cell r="Q679" t="str">
            <v>AVG DEEMED PERIOD + FRT DIFF LUMPSUM</v>
          </cell>
        </row>
        <row r="680">
          <cell r="D680" t="str">
            <v>NAVIGATOR</v>
          </cell>
          <cell r="Q680" t="str">
            <v>AVG DEEMED PERIOD + FRT DIFF LUMPSUM + OT + SERV FEE</v>
          </cell>
        </row>
        <row r="681">
          <cell r="D681" t="str">
            <v>NAVIGATOR MARS</v>
          </cell>
          <cell r="Q681" t="str">
            <v>AVG DEEMED PERIOD + FRT DIFF LUMPSUM + SERV FEE</v>
          </cell>
        </row>
        <row r="682">
          <cell r="D682" t="str">
            <v>NAVIGATOR NEPTUNE</v>
          </cell>
          <cell r="Q682" t="str">
            <v>AVG DEEMED PERIOD + FRT DIFFERENTIAL OF 0.06</v>
          </cell>
        </row>
        <row r="683">
          <cell r="D683" t="str">
            <v>NAVION ANGLIA</v>
          </cell>
          <cell r="Q683" t="str">
            <v>AVG DEEMED PERIOD + FRT LUMPSUM + OT + SERV FEE</v>
          </cell>
        </row>
        <row r="684">
          <cell r="D684" t="str">
            <v>NAVION BRITANNIA</v>
          </cell>
          <cell r="Q684" t="str">
            <v>AVG DEEMED PERIOD + FRT LUMPSUM + SERV FEE</v>
          </cell>
        </row>
        <row r="685">
          <cell r="D685" t="str">
            <v>NAVION EUROPA</v>
          </cell>
          <cell r="Q685" t="str">
            <v>AVG URALS  01-30 11 - NOV</v>
          </cell>
        </row>
        <row r="686">
          <cell r="D686" t="str">
            <v>NAVION HISPANIA</v>
          </cell>
          <cell r="Q686" t="str">
            <v>AVG URALS  01-30 11 - NOV - FRT DIFFERENTIAL OF 0.06</v>
          </cell>
        </row>
        <row r="687">
          <cell r="D687" t="str">
            <v>NAVION OCEANIA</v>
          </cell>
          <cell r="Q687" t="str">
            <v>AVG URALS  01-30 11 - NOV - FRT DIFFERENTIAL OF 0.06 +  SERV FEE</v>
          </cell>
        </row>
        <row r="688">
          <cell r="D688" t="str">
            <v>NAVION OSLO</v>
          </cell>
          <cell r="Q688" t="str">
            <v>AVG URALS  01-30 11 - NOV - FRT DIFFERENTIAL OF 0.06 + OT + SERV FEE</v>
          </cell>
        </row>
        <row r="689">
          <cell r="D689" t="str">
            <v>NAVION SCANDIA</v>
          </cell>
          <cell r="Q689" t="str">
            <v>AVG URALS  01-30 11 - NOV +  FRT LUMPSUM + OT + SERV FEE</v>
          </cell>
        </row>
        <row r="690">
          <cell r="D690" t="str">
            <v>NAVION VIKING</v>
          </cell>
          <cell r="Q690" t="str">
            <v>AVG URALS  01-30 11 - NOV +  FRT LUMPSUM + SERV FEE</v>
          </cell>
        </row>
        <row r="691">
          <cell r="D691" t="str">
            <v>NAZLI N</v>
          </cell>
          <cell r="Q691" t="str">
            <v>AVG URALS  01-30 11 - NOV + FRT</v>
          </cell>
        </row>
        <row r="692">
          <cell r="D692" t="str">
            <v>NEPTUNE VOYAGER</v>
          </cell>
          <cell r="Q692" t="str">
            <v>AVG URALS  01-30 11 - NOV + FRT + OT + SERV FEE</v>
          </cell>
        </row>
        <row r="693">
          <cell r="D693" t="str">
            <v>NEVSKIY PROSPECT</v>
          </cell>
          <cell r="Q693" t="str">
            <v>AVG URALS  01-30 11 - NOV + FRT + SERV FEE</v>
          </cell>
        </row>
        <row r="694">
          <cell r="D694" t="str">
            <v>NEW RANGER</v>
          </cell>
          <cell r="Q694" t="str">
            <v>AVG URALS  01-30 11 - NOV + FRT DIFF</v>
          </cell>
        </row>
        <row r="695">
          <cell r="D695" t="str">
            <v>NICOS TOMASOS</v>
          </cell>
          <cell r="Q695" t="str">
            <v>AVG URALS  01-30 11 - NOV + FRT DIFF + OT + SERV FEE</v>
          </cell>
        </row>
        <row r="696">
          <cell r="D696" t="str">
            <v xml:space="preserve">NIKOLAY ZUYEV </v>
          </cell>
          <cell r="Q696" t="str">
            <v>AVG URALS  01-30 11 - NOV + FRT DIFF + SERV FEE</v>
          </cell>
        </row>
        <row r="697">
          <cell r="D697" t="str">
            <v>NILOS</v>
          </cell>
          <cell r="Q697" t="str">
            <v>AVG URALS  01-30 11 - NOV + FRT DIFF LUMPSUM</v>
          </cell>
        </row>
        <row r="698">
          <cell r="D698" t="str">
            <v>NIPPON PRINCESS</v>
          </cell>
          <cell r="Q698" t="str">
            <v>AVG URALS  01-30 11 - NOV + FRT DIFF LUMPSUM + OT + SERV FEE</v>
          </cell>
        </row>
        <row r="699">
          <cell r="D699" t="str">
            <v>NIRIIS</v>
          </cell>
          <cell r="Q699" t="str">
            <v>AVG URALS  01-30 11 - NOV + FRT DIFF LUMPSUM + SERV FEE</v>
          </cell>
        </row>
        <row r="700">
          <cell r="D700" t="str">
            <v>NISSOS CHRISTIANA</v>
          </cell>
          <cell r="Q700" t="str">
            <v>AVG URALS  01-30 11 - NOV + OSP  01-30 11 - NOV</v>
          </cell>
        </row>
        <row r="701">
          <cell r="D701" t="str">
            <v>NISSOS DELOS</v>
          </cell>
          <cell r="Q701" t="str">
            <v>AVG URALS  01-30 11 - NOV + OSP  01-30 11 - NOV +  FRT LUMPSUM + OT + SERV FEE</v>
          </cell>
        </row>
        <row r="702">
          <cell r="D702" t="str">
            <v>NISSOS PAROS</v>
          </cell>
          <cell r="Q702" t="str">
            <v>AVG URALS  01-30 11 - NOV + OSP  01-30 11 - NOV +  FRT LUMPSUM + SERV FEE</v>
          </cell>
        </row>
        <row r="703">
          <cell r="D703" t="str">
            <v>NISSOS SANTORINI</v>
          </cell>
          <cell r="Q703" t="str">
            <v>AVG URALS  01-30 11 - NOV + OSP  01-30 11 - NOV + FRT</v>
          </cell>
        </row>
        <row r="704">
          <cell r="D704" t="str">
            <v>NISSOS SERIFOS</v>
          </cell>
          <cell r="Q704" t="str">
            <v>AVG URALS  01-30 11 - NOV + OSP  01-30 11 - NOV + FRT + OT + SERV FEE</v>
          </cell>
        </row>
        <row r="705">
          <cell r="D705" t="str">
            <v>NISSOS THERA</v>
          </cell>
          <cell r="Q705" t="str">
            <v>AVG URALS  01-30 11 - NOV + OSP  01-30 11 - NOV + FRT + SERV FEE</v>
          </cell>
        </row>
        <row r="706">
          <cell r="D706" t="str">
            <v>NOBLEWAY</v>
          </cell>
          <cell r="Q706" t="str">
            <v>AVG URALS  01-30 11 - NOV + OSP  01-30 11 - NOV + FRT DIFF</v>
          </cell>
        </row>
        <row r="707">
          <cell r="D707" t="str">
            <v>NORD PACIFIC</v>
          </cell>
          <cell r="Q707" t="str">
            <v>AVG URALS  01-30 11 - NOV + OSP  01-30 11 - NOV + FRT DIFF + OT + SERV FEE</v>
          </cell>
        </row>
        <row r="708">
          <cell r="D708" t="str">
            <v>NORDAMERIKA</v>
          </cell>
          <cell r="Q708" t="str">
            <v>AVG URALS  01-30 11 - NOV + OSP  01-30 11 - NOV + FRT DIFF + SERV FEE</v>
          </cell>
        </row>
        <row r="709">
          <cell r="D709" t="str">
            <v>NORDIC AKARITA</v>
          </cell>
          <cell r="Q709" t="str">
            <v>AVG URALS  01-30 11 - NOV + OSP  01-30 11 - NOV + FRT DIFF LUMPSUM</v>
          </cell>
        </row>
        <row r="710">
          <cell r="D710" t="str">
            <v>NORDIC APOLLO</v>
          </cell>
          <cell r="Q710" t="str">
            <v>AVG URALS  01-30 11 - NOV + OSP  01-30 11 - NOV + FRT DIFF LUMPSUM + OT + SERV FEE</v>
          </cell>
        </row>
        <row r="711">
          <cell r="D711" t="str">
            <v>NORDIC FREEDOM</v>
          </cell>
          <cell r="Q711" t="str">
            <v>AVG URALS  01-30 11 - NOV + OSP  01-30 11 - NOV + FRT DIFF LUMPSUM + SERV FEE</v>
          </cell>
        </row>
        <row r="712">
          <cell r="D712" t="str">
            <v>NORDIC HARRIER</v>
          </cell>
          <cell r="Q712" t="str">
            <v>AVG URALS  01-30 11 - NOV + OSP  01-30 11 - NOV + OT + SERV FEE</v>
          </cell>
        </row>
        <row r="713">
          <cell r="D713" t="str">
            <v>NORDIC HAWK</v>
          </cell>
          <cell r="Q713" t="str">
            <v>AVG URALS  01-30 11 - NOV + OSP  01-30 11 - NOV + SERV FEE</v>
          </cell>
        </row>
        <row r="714">
          <cell r="D714" t="str">
            <v>NORDIC HUNTER</v>
          </cell>
          <cell r="Q714" t="str">
            <v>AVG URALS  01-30 11 - NOV + OT + SERV FEE</v>
          </cell>
        </row>
        <row r="715">
          <cell r="D715" t="str">
            <v>NORDIC MISTRAL</v>
          </cell>
          <cell r="Q715" t="str">
            <v>AVG URALS  01-30 11 - NOV + SERV FEE</v>
          </cell>
        </row>
        <row r="716">
          <cell r="D716" t="str">
            <v>NORDIC MOON</v>
          </cell>
          <cell r="Q716" t="str">
            <v>AVG URALS  01-30 11 - NOV + SULPHUR DESCALATION</v>
          </cell>
        </row>
        <row r="717">
          <cell r="D717" t="str">
            <v>NORDIC SVENITA</v>
          </cell>
          <cell r="Q717" t="str">
            <v>AVG URALS  01-30 11 - NOV + SULPHUR DESCALATION - FRT DIFFERENTIAL OF 0.06</v>
          </cell>
        </row>
        <row r="718">
          <cell r="D718" t="str">
            <v>NORDMARK</v>
          </cell>
          <cell r="Q718" t="str">
            <v>AVG URALS  01-30 11 - NOV + SULPHUR DESCALATION - FRT DIFFERENTIAL OF 0.06 + OT + SERV FEE</v>
          </cell>
        </row>
        <row r="719">
          <cell r="D719" t="str">
            <v>NORMANNA</v>
          </cell>
          <cell r="Q719" t="str">
            <v>AVG URALS  01-30 11 - NOV + SULPHUR DESCALATION - FRT DIFFERENTIAL OF 0.06 + SERV FEE</v>
          </cell>
        </row>
        <row r="720">
          <cell r="D720" t="str">
            <v>NOUNOU</v>
          </cell>
          <cell r="Q720" t="str">
            <v>AVG URALS  01-30 11 - NOV + SULPHUR DESCALATION +  FRT LUMPSUM + OT + SERV FEE</v>
          </cell>
        </row>
        <row r="721">
          <cell r="D721" t="str">
            <v>NOUNOU</v>
          </cell>
          <cell r="Q721" t="str">
            <v>AVG URALS  01-30 11 - NOV + SULPHUR DESCALATION +  FRT LUMPSUM + SERV FEE</v>
          </cell>
        </row>
        <row r="722">
          <cell r="D722" t="str">
            <v>NS ANTARCTIC</v>
          </cell>
          <cell r="Q722" t="str">
            <v>AVG URALS  01-30 11 - NOV + SULPHUR DESCALATION + FRT</v>
          </cell>
        </row>
        <row r="723">
          <cell r="D723" t="str">
            <v>NS ARCTIC</v>
          </cell>
          <cell r="Q723" t="str">
            <v>AVG URALS  01-30 11 - NOV + SULPHUR DESCALATION + FRT + OT + SERV FEE</v>
          </cell>
        </row>
        <row r="724">
          <cell r="D724" t="str">
            <v>NS BRAVO</v>
          </cell>
          <cell r="Q724" t="str">
            <v>AVG URALS  01-30 11 - NOV + SULPHUR DESCALATION + FRT + SERV FEE</v>
          </cell>
        </row>
        <row r="725">
          <cell r="D725" t="str">
            <v>NS CENTURY</v>
          </cell>
          <cell r="Q725" t="str">
            <v>AVG URALS  01-30 11 - NOV + SULPHUR DESCALATION + FRT DIFF</v>
          </cell>
        </row>
        <row r="726">
          <cell r="D726" t="str">
            <v>NS CHALLENGER</v>
          </cell>
          <cell r="Q726" t="str">
            <v>AVG URALS  01-30 11 - NOV + SULPHUR DESCALATION + FRT DIFF + OT + SERV FEE</v>
          </cell>
        </row>
        <row r="727">
          <cell r="D727" t="str">
            <v>NS CHAMPION</v>
          </cell>
          <cell r="Q727" t="str">
            <v>AVG URALS  01-30 11 - NOV + SULPHUR DESCALATION + FRT DIFF + SERV FEE</v>
          </cell>
        </row>
        <row r="728">
          <cell r="D728" t="str">
            <v>NS CLIPPER</v>
          </cell>
          <cell r="Q728" t="str">
            <v>AVG URALS  01-30 11 - NOV + SULPHUR DESCALATION + FRT DIFF LUMPSUM</v>
          </cell>
        </row>
        <row r="729">
          <cell r="D729" t="str">
            <v>NS CONCEPT</v>
          </cell>
          <cell r="Q729" t="str">
            <v>AVG URALS  01-30 11 - NOV + SULPHUR DESCALATION + FRT DIFF LUMPSUM + OT + SERV FEE</v>
          </cell>
        </row>
        <row r="730">
          <cell r="D730" t="str">
            <v>NS CONCORD</v>
          </cell>
          <cell r="Q730" t="str">
            <v>AVG URALS  01-30 11 - NOV + SULPHUR DESCALATION + FRT DIFF LUMPSUM + SERV FEE</v>
          </cell>
        </row>
        <row r="731">
          <cell r="D731" t="str">
            <v>NS CORONA</v>
          </cell>
          <cell r="Q731" t="str">
            <v>AVG URALS  01-30 11 - NOV + SULPHUR DESCALATION + OT + SERV FEE</v>
          </cell>
        </row>
        <row r="732">
          <cell r="D732" t="str">
            <v>NS CREATION</v>
          </cell>
          <cell r="Q732" t="str">
            <v>AVG URALS  01-30 11 - NOV + SULPHUR DESCALATION + SERV FEE</v>
          </cell>
        </row>
        <row r="733">
          <cell r="D733" t="str">
            <v>NS LAGUNA</v>
          </cell>
          <cell r="Q733" t="str">
            <v>AVG URALS  01-31 10 - OCT</v>
          </cell>
        </row>
        <row r="734">
          <cell r="D734" t="str">
            <v>NS LION</v>
          </cell>
          <cell r="Q734" t="str">
            <v>AVG URALS  01-31 10 - OCT - FRT DIFFERENTIAL OF 0.06</v>
          </cell>
        </row>
        <row r="735">
          <cell r="D735" t="str">
            <v>NS LOTUS</v>
          </cell>
          <cell r="Q735" t="str">
            <v>AVG URALS  01-31 10 - OCT - FRT DIFFERENTIAL OF 0.06 +  SERV FEE</v>
          </cell>
        </row>
        <row r="736">
          <cell r="D736" t="str">
            <v>NST AMALIA</v>
          </cell>
          <cell r="Q736" t="str">
            <v>AVG URALS  01-31 10 - OCT - FRT DIFFERENTIAL OF 0.06 + OT + SERV FEE</v>
          </cell>
        </row>
        <row r="737">
          <cell r="D737" t="str">
            <v>NURI UZUN</v>
          </cell>
          <cell r="Q737" t="str">
            <v>AVG URALS  01-31 10 - OCT +  FRT LUMPSUM + OT + SERV FEE</v>
          </cell>
        </row>
        <row r="738">
          <cell r="D738" t="str">
            <v>OCEAN CURRENT</v>
          </cell>
          <cell r="Q738" t="str">
            <v>AVG URALS  01-31 10 - OCT +  FRT LUMPSUM + SERV FEE</v>
          </cell>
        </row>
        <row r="739">
          <cell r="D739" t="str">
            <v>OCEAN LADY</v>
          </cell>
          <cell r="Q739" t="str">
            <v>AVG URALS  01-31 10 - OCT + FRT</v>
          </cell>
        </row>
        <row r="740">
          <cell r="D740" t="str">
            <v>OCEAN MARINER</v>
          </cell>
          <cell r="Q740" t="str">
            <v>AVG URALS  01-31 10 - OCT + FRT + OT + SERV FEE</v>
          </cell>
        </row>
        <row r="741">
          <cell r="D741" t="str">
            <v>OCEAN OPAL</v>
          </cell>
          <cell r="Q741" t="str">
            <v>AVG URALS  01-31 10 - OCT + FRT + SERV FEE</v>
          </cell>
        </row>
        <row r="742">
          <cell r="D742" t="str">
            <v>OCEAN QUEST</v>
          </cell>
          <cell r="Q742" t="str">
            <v>AVG URALS  01-31 10 - OCT + FRT DIFF</v>
          </cell>
        </row>
        <row r="743">
          <cell r="D743" t="str">
            <v>OCEAN SUCCESS</v>
          </cell>
          <cell r="Q743" t="str">
            <v>AVG URALS  01-31 10 - OCT + FRT DIFF + OT + SERV FEE</v>
          </cell>
        </row>
        <row r="744">
          <cell r="D744" t="str">
            <v>OCEANIC CERISE</v>
          </cell>
          <cell r="Q744" t="str">
            <v>AVG URALS  01-31 10 - OCT + FRT DIFF + SERV FEE</v>
          </cell>
        </row>
        <row r="745">
          <cell r="D745" t="str">
            <v>OCEANIC CRIMSOM</v>
          </cell>
          <cell r="Q745" t="str">
            <v>AVG URALS  01-31 10 - OCT + FRT DIFF LUMPSUM</v>
          </cell>
        </row>
        <row r="746">
          <cell r="D746" t="str">
            <v>OCEANIC CYAN</v>
          </cell>
          <cell r="Q746" t="str">
            <v>AVG URALS  01-31 10 - OCT + FRT DIFF LUMPSUM + OT + SERV FEE</v>
          </cell>
        </row>
        <row r="747">
          <cell r="D747" t="str">
            <v>OINOUSSIAN SPIRIT</v>
          </cell>
          <cell r="Q747" t="str">
            <v>AVG URALS  01-31 10 - OCT + FRT DIFF LUMPSUM + SERV FEE</v>
          </cell>
        </row>
        <row r="748">
          <cell r="D748" t="str">
            <v>OKLAHOMA</v>
          </cell>
          <cell r="Q748" t="str">
            <v>AVG URALS  01-31 10 - OCT + OSP  01-31 10 - OCT</v>
          </cell>
        </row>
        <row r="749">
          <cell r="D749" t="str">
            <v>OLIB</v>
          </cell>
          <cell r="Q749" t="str">
            <v>AVG URALS  01-31 10 - OCT + OSP  01-31 10 - OCT +  FRT LUMPSUM + OT + SERV FEE</v>
          </cell>
        </row>
        <row r="750">
          <cell r="D750" t="str">
            <v>OLIVER JACOB</v>
          </cell>
          <cell r="Q750" t="str">
            <v>AVG URALS  01-31 10 - OCT + OSP  01-31 10 - OCT +  FRT LUMPSUM + SERV FEE</v>
          </cell>
        </row>
        <row r="751">
          <cell r="D751" t="str">
            <v>OLYMPIC FLAIR</v>
          </cell>
          <cell r="Q751" t="str">
            <v>AVG URALS  01-31 10 - OCT + OSP  01-31 10 - OCT + FRT</v>
          </cell>
        </row>
        <row r="752">
          <cell r="D752" t="str">
            <v>OLYMPIC SERENITY</v>
          </cell>
          <cell r="Q752" t="str">
            <v>AVG URALS  01-31 10 - OCT + OSP  01-31 10 - OCT + FRT + OT + SERV FEE</v>
          </cell>
        </row>
        <row r="753">
          <cell r="D753" t="str">
            <v>OLYMPIC SPIRIT II</v>
          </cell>
          <cell r="Q753" t="str">
            <v>AVG URALS  01-31 10 - OCT + OSP  01-31 10 - OCT + FRT + SERV FEE</v>
          </cell>
        </row>
        <row r="754">
          <cell r="D754" t="str">
            <v>OLYMPIC SPONSOR</v>
          </cell>
          <cell r="Q754" t="str">
            <v>AVG URALS  01-31 10 - OCT + OSP  01-31 10 - OCT + FRT DIFF</v>
          </cell>
        </row>
        <row r="755">
          <cell r="D755" t="str">
            <v>OLYMPIC SYMPHONY</v>
          </cell>
          <cell r="Q755" t="str">
            <v>AVG URALS  01-31 10 - OCT + OSP  01-31 10 - OCT + FRT DIFF + OT + SERV FEE</v>
          </cell>
        </row>
        <row r="756">
          <cell r="D756" t="str">
            <v>OLYMPICS</v>
          </cell>
          <cell r="Q756" t="str">
            <v>AVG URALS  01-31 10 - OCT + OSP  01-31 10 - OCT + FRT DIFF + SERV FEE</v>
          </cell>
        </row>
        <row r="757">
          <cell r="D757" t="str">
            <v>ORACLE</v>
          </cell>
          <cell r="Q757" t="str">
            <v>AVG URALS  01-31 10 - OCT + OSP  01-31 10 - OCT + FRT DIFF LUMPSUM</v>
          </cell>
        </row>
        <row r="758">
          <cell r="D758" t="str">
            <v>ORANGE STAR</v>
          </cell>
          <cell r="Q758" t="str">
            <v>AVG URALS  01-31 10 - OCT + OSP  01-31 10 - OCT + FRT DIFF LUMPSUM + OT + SERV FEE</v>
          </cell>
        </row>
        <row r="759">
          <cell r="D759" t="str">
            <v>ORKNEY SPIRIT</v>
          </cell>
          <cell r="Q759" t="str">
            <v>AVG URALS  01-31 10 - OCT + OSP  01-31 10 - OCT + FRT DIFF LUMPSUM + SERV FEE</v>
          </cell>
        </row>
        <row r="760">
          <cell r="D760" t="str">
            <v>ORONTES</v>
          </cell>
          <cell r="Q760" t="str">
            <v>AVG URALS  01-31 10 - OCT + OSP  01-31 10 - OCT + OT + SERV FEE</v>
          </cell>
        </row>
        <row r="761">
          <cell r="D761" t="str">
            <v>OSMAN BEY</v>
          </cell>
          <cell r="Q761" t="str">
            <v>AVG URALS  01-31 10 - OCT + OSP  01-31 10 - OCT + SERV FEE</v>
          </cell>
        </row>
        <row r="762">
          <cell r="D762" t="str">
            <v>OTTAWA</v>
          </cell>
          <cell r="Q762" t="str">
            <v>AVG URALS  01-31 10 - OCT + OT + SERV FEE</v>
          </cell>
        </row>
        <row r="763">
          <cell r="D763" t="str">
            <v>OTTOMAN TENACITY</v>
          </cell>
          <cell r="Q763" t="str">
            <v>AVG URALS  01-31 10 - OCT + OT + SERV FEE</v>
          </cell>
        </row>
        <row r="764">
          <cell r="D764" t="str">
            <v>OTTOMANA</v>
          </cell>
          <cell r="Q764" t="str">
            <v>AVG URALS  01-31 10 - OCT + SERV FEE</v>
          </cell>
        </row>
        <row r="765">
          <cell r="D765" t="str">
            <v>OVERSEAS FRAN</v>
          </cell>
          <cell r="Q765" t="str">
            <v>AVG URALS  01-31 10 - OCT + SERV FEE</v>
          </cell>
        </row>
        <row r="766">
          <cell r="D766" t="str">
            <v>OVERSEAS PORTLAND</v>
          </cell>
          <cell r="Q766" t="str">
            <v>AVG URALS  01-31 10 - OCT + SULPHUR DESCALATION</v>
          </cell>
        </row>
        <row r="767">
          <cell r="D767" t="str">
            <v>OVERSEAS YELLOWSTONE</v>
          </cell>
          <cell r="Q767" t="str">
            <v>AVG URALS  01-31 10 - OCT + SULPHUR DESCALATION</v>
          </cell>
        </row>
        <row r="768">
          <cell r="D768" t="str">
            <v>PACIFIC BRAVE</v>
          </cell>
          <cell r="Q768" t="str">
            <v>AVG URALS  01-31 10 - OCT + SULPHUR DESCALATION - FRT DIFFERENTIAL OF 0.06</v>
          </cell>
        </row>
        <row r="769">
          <cell r="D769" t="str">
            <v>PACIFIC CONDOR</v>
          </cell>
          <cell r="Q769" t="str">
            <v>AVG URALS  01-31 10 - OCT + SULPHUR DESCALATION - FRT DIFFERENTIAL OF 0.06</v>
          </cell>
        </row>
        <row r="770">
          <cell r="D770" t="str">
            <v>PACIFIC SAPPHIRE</v>
          </cell>
          <cell r="Q770" t="str">
            <v>AVG URALS  01-31 10 - OCT + SULPHUR DESCALATION - FRT DIFFERENTIAL OF 0.06 + OT + SERV FEE</v>
          </cell>
        </row>
        <row r="771">
          <cell r="D771" t="str">
            <v>PACIFIC SKY</v>
          </cell>
          <cell r="Q771" t="str">
            <v>AVG URALS  01-31 10 - OCT + SULPHUR DESCALATION - FRT DIFFERENTIAL OF 0.06 + OT + SERV FEE</v>
          </cell>
        </row>
        <row r="772">
          <cell r="D772" t="str">
            <v>PACTOL RIVER</v>
          </cell>
          <cell r="Q772" t="str">
            <v>AVG URALS  01-31 10 - OCT + SULPHUR DESCALATION - FRT DIFFERENTIAL OF 0.06 + SERV FEE</v>
          </cell>
        </row>
        <row r="773">
          <cell r="D773" t="str">
            <v>PALVA</v>
          </cell>
          <cell r="Q773" t="str">
            <v>AVG URALS  01-31 10 - OCT + SULPHUR DESCALATION - FRT DIFFERENTIAL OF 0.06 + SERV FEE</v>
          </cell>
        </row>
        <row r="774">
          <cell r="D774" t="str">
            <v>PANAGIA ARMATA</v>
          </cell>
          <cell r="Q774" t="str">
            <v>AVG URALS  01-31 10 - OCT + SULPHUR DESCALATION +  FRT LUMPSUM + OT + SERV FEE</v>
          </cell>
        </row>
        <row r="775">
          <cell r="D775" t="str">
            <v>PANTELIS</v>
          </cell>
          <cell r="Q775" t="str">
            <v>AVG URALS  01-31 10 - OCT + SULPHUR DESCALATION +  FRT LUMPSUM + OT + SERV FEE</v>
          </cell>
        </row>
        <row r="776">
          <cell r="D776" t="str">
            <v>PARTHENON</v>
          </cell>
          <cell r="Q776" t="str">
            <v>AVG URALS  01-31 10 - OCT + SULPHUR DESCALATION +  FRT LUMPSUM + SERV FEE</v>
          </cell>
        </row>
        <row r="777">
          <cell r="D777" t="str">
            <v>PATROCLUS</v>
          </cell>
          <cell r="Q777" t="str">
            <v>AVG URALS  01-31 10 - OCT + SULPHUR DESCALATION +  FRT LUMPSUM + SERV FEE</v>
          </cell>
        </row>
        <row r="778">
          <cell r="D778" t="str">
            <v>PAUILLAC</v>
          </cell>
          <cell r="Q778" t="str">
            <v>AVG URALS  01-31 10 - OCT + SULPHUR DESCALATION + FRT</v>
          </cell>
        </row>
        <row r="779">
          <cell r="D779" t="str">
            <v>PAULA MAERSK</v>
          </cell>
          <cell r="Q779" t="str">
            <v>AVG URALS  01-31 10 - OCT + SULPHUR DESCALATION + FRT</v>
          </cell>
        </row>
        <row r="780">
          <cell r="D780" t="str">
            <v>PEARL</v>
          </cell>
          <cell r="Q780" t="str">
            <v>AVG URALS  01-31 10 - OCT + SULPHUR DESCALATION + FRT + OT + SERV FEE</v>
          </cell>
        </row>
        <row r="781">
          <cell r="D781" t="str">
            <v>PEARY SPIRIT</v>
          </cell>
          <cell r="Q781" t="str">
            <v>AVG URALS  01-31 10 - OCT + SULPHUR DESCALATION + FRT + OT + SERV FEE</v>
          </cell>
        </row>
        <row r="782">
          <cell r="D782" t="str">
            <v>PELAGOS</v>
          </cell>
          <cell r="Q782" t="str">
            <v>AVG URALS  01-31 10 - OCT + SULPHUR DESCALATION + FRT + SERV FEE</v>
          </cell>
        </row>
        <row r="783">
          <cell r="D783" t="str">
            <v>PENELOP</v>
          </cell>
          <cell r="Q783" t="str">
            <v>AVG URALS  01-31 10 - OCT + SULPHUR DESCALATION + FRT + SERV FEE</v>
          </cell>
        </row>
        <row r="784">
          <cell r="D784" t="str">
            <v>PEONIA</v>
          </cell>
          <cell r="Q784" t="str">
            <v>AVG URALS  01-31 10 - OCT + SULPHUR DESCALATION + FRT DIFF</v>
          </cell>
        </row>
        <row r="785">
          <cell r="D785" t="str">
            <v>PETALIDI</v>
          </cell>
          <cell r="Q785" t="str">
            <v>AVG URALS  01-31 10 - OCT + SULPHUR DESCALATION + FRT DIFF</v>
          </cell>
        </row>
        <row r="786">
          <cell r="D786" t="str">
            <v>PETALIDI</v>
          </cell>
          <cell r="Q786" t="str">
            <v>AVG URALS  01-31 10 - OCT + SULPHUR DESCALATION + FRT DIFF + OT + SERV FEE</v>
          </cell>
        </row>
        <row r="787">
          <cell r="D787" t="str">
            <v>PETAR ZRINSKI</v>
          </cell>
          <cell r="Q787" t="str">
            <v>AVG URALS  01-31 10 - OCT + SULPHUR DESCALATION + FRT DIFF + OT + SERV FEE</v>
          </cell>
        </row>
        <row r="788">
          <cell r="D788" t="str">
            <v>PETR SHMIDT</v>
          </cell>
          <cell r="Q788" t="str">
            <v>AVG URALS  01-31 10 - OCT + SULPHUR DESCALATION + FRT DIFF + SERV FEE</v>
          </cell>
        </row>
        <row r="789">
          <cell r="D789" t="str">
            <v>PETROCLUS</v>
          </cell>
          <cell r="Q789" t="str">
            <v>AVG URALS  01-31 10 - OCT + SULPHUR DESCALATION + FRT DIFF + SERV FEE</v>
          </cell>
        </row>
        <row r="790">
          <cell r="D790" t="str">
            <v>PETRODVORETS</v>
          </cell>
          <cell r="Q790" t="str">
            <v>AVG URALS  01-31 10 - OCT + SULPHUR DESCALATION + FRT DIFF LUMPSUM</v>
          </cell>
        </row>
        <row r="791">
          <cell r="D791" t="str">
            <v>PETROKREPOST</v>
          </cell>
          <cell r="Q791" t="str">
            <v>AVG URALS  01-31 10 - OCT + SULPHUR DESCALATION + FRT DIFF LUMPSUM</v>
          </cell>
        </row>
        <row r="792">
          <cell r="D792" t="str">
            <v>PETROPAVLOVSK</v>
          </cell>
          <cell r="Q792" t="str">
            <v>AVG URALS  01-31 10 - OCT + SULPHUR DESCALATION + FRT DIFF LUMPSUM + OT + SERV FEE</v>
          </cell>
        </row>
        <row r="793">
          <cell r="D793" t="str">
            <v>PETROVSK</v>
          </cell>
          <cell r="Q793" t="str">
            <v>AVG URALS  01-31 10 - OCT + SULPHUR DESCALATION + FRT DIFF LUMPSUM + OT + SERV FEE</v>
          </cell>
        </row>
        <row r="794">
          <cell r="D794" t="str">
            <v>PETROZAVODSK</v>
          </cell>
          <cell r="Q794" t="str">
            <v>AVG URALS  01-31 10 - OCT + SULPHUR DESCALATION + FRT DIFF LUMPSUM + SERV FEE</v>
          </cell>
        </row>
        <row r="795">
          <cell r="D795" t="str">
            <v>PHOENIX AMBITION</v>
          </cell>
          <cell r="Q795" t="str">
            <v>AVG URALS  01-31 10 - OCT + SULPHUR DESCALATION + FRT DIFF LUMPSUM + SERV FEE</v>
          </cell>
        </row>
        <row r="796">
          <cell r="D796" t="str">
            <v>PHOENIX BEACON</v>
          </cell>
          <cell r="Q796" t="str">
            <v>AVG URALS  01-31 10 - OCT + SULPHUR DESCALATION + OT + SERV FEE</v>
          </cell>
        </row>
        <row r="797">
          <cell r="D797" t="str">
            <v>PINK STAR</v>
          </cell>
          <cell r="Q797" t="str">
            <v>AVG URALS  01-31 10 - OCT + SULPHUR DESCALATION + OT + SERV FEE</v>
          </cell>
        </row>
        <row r="798">
          <cell r="D798" t="str">
            <v>PIPE TRANSFER</v>
          </cell>
          <cell r="Q798" t="str">
            <v>AVG URALS  01-31 10 - OCT + SULPHUR DESCALATION + SERV FEE</v>
          </cell>
        </row>
        <row r="799">
          <cell r="D799" t="str">
            <v>PISSIOTIS</v>
          </cell>
          <cell r="Q799" t="str">
            <v>AVG URALS  01-31 10 - OCT + SULPHUR DESCALATION + SERV FEE</v>
          </cell>
        </row>
        <row r="800">
          <cell r="D800" t="str">
            <v>POETIC</v>
          </cell>
          <cell r="Q800" t="str">
            <v>AVG URALS  01-31 12 - DEC</v>
          </cell>
        </row>
        <row r="801">
          <cell r="D801" t="str">
            <v>POLAR</v>
          </cell>
          <cell r="Q801" t="str">
            <v>AVG URALS  01-31 12 - DEC - FRT DIFFERENTIAL OF 0.06</v>
          </cell>
        </row>
        <row r="802">
          <cell r="D802" t="str">
            <v>POLS ROBSONS</v>
          </cell>
          <cell r="Q802" t="str">
            <v>AVG URALS  01-31 12 - DEC - FRT DIFFERENTIAL OF 0.06 +  SERV FEE</v>
          </cell>
        </row>
        <row r="803">
          <cell r="D803" t="str">
            <v>POPI P</v>
          </cell>
          <cell r="Q803" t="str">
            <v>AVG URALS  01-31 12 - DEC - FRT DIFFERENTIAL OF 0.06 + OT + SERV FEE</v>
          </cell>
        </row>
        <row r="804">
          <cell r="D804" t="str">
            <v>PORT RUSSEL</v>
          </cell>
          <cell r="Q804" t="str">
            <v>AVG URALS  01-31 12 - DEC +  FRT LUMPSUM + OT + SERV FEE</v>
          </cell>
        </row>
        <row r="805">
          <cell r="D805" t="str">
            <v>PORT STEWARD</v>
          </cell>
          <cell r="Q805" t="str">
            <v>AVG URALS  01-31 12 - DEC +  FRT LUMPSUM + SERV FEE</v>
          </cell>
        </row>
        <row r="806">
          <cell r="D806" t="str">
            <v>PRIMO M</v>
          </cell>
          <cell r="Q806" t="str">
            <v>AVG URALS  01-31 12 - DEC + FRT</v>
          </cell>
        </row>
        <row r="807">
          <cell r="D807" t="str">
            <v>PRIMO STEALTH</v>
          </cell>
          <cell r="Q807" t="str">
            <v>AVG URALS  01-31 12 - DEC + FRT + OT + SERV FEE</v>
          </cell>
        </row>
        <row r="808">
          <cell r="D808" t="str">
            <v>PRIMORSKY PROSPECT</v>
          </cell>
          <cell r="Q808" t="str">
            <v>AVG URALS  01-31 12 - DEC + FRT + SERV FEE</v>
          </cell>
        </row>
        <row r="809">
          <cell r="D809" t="str">
            <v>PRINCIMAR JOY</v>
          </cell>
          <cell r="Q809" t="str">
            <v>AVG URALS  01-31 12 - DEC + FRT DIFF</v>
          </cell>
        </row>
        <row r="810">
          <cell r="D810" t="str">
            <v>PRINCIMAR TRUTH</v>
          </cell>
          <cell r="Q810" t="str">
            <v>AVG URALS  01-31 12 - DEC + FRT DIFF + OT + SERV FEE</v>
          </cell>
        </row>
        <row r="811">
          <cell r="D811" t="str">
            <v>PRISCO MIZAR</v>
          </cell>
          <cell r="Q811" t="str">
            <v>AVG URALS  01-31 12 - DEC + FRT DIFF + SERV FEE</v>
          </cell>
        </row>
        <row r="812">
          <cell r="D812" t="str">
            <v>PROCESS</v>
          </cell>
          <cell r="Q812" t="str">
            <v>AVG URALS  01-31 12 - DEC + FRT DIFF LUMPSUM</v>
          </cell>
        </row>
        <row r="813">
          <cell r="D813" t="str">
            <v>PRODUCE</v>
          </cell>
          <cell r="Q813" t="str">
            <v>AVG URALS  01-31 12 - DEC + FRT DIFF LUMPSUM + OT + SERV FEE</v>
          </cell>
        </row>
        <row r="814">
          <cell r="D814" t="str">
            <v>PROFIT</v>
          </cell>
          <cell r="Q814" t="str">
            <v>AVG URALS  01-31 12 - DEC + FRT DIFF LUMPSUM + SERV FEE</v>
          </cell>
        </row>
        <row r="815">
          <cell r="D815" t="str">
            <v>PROGRESS</v>
          </cell>
          <cell r="Q815" t="str">
            <v>AVG URALS  01-31 12 - DEC + OSP  01-31 12 - DEC</v>
          </cell>
        </row>
        <row r="816">
          <cell r="D816" t="str">
            <v>PROMAR</v>
          </cell>
          <cell r="Q816" t="str">
            <v>AVG URALS  01-31 12 - DEC + OSP  01-31 12 - DEC +  FRT LUMPSUM + OT + SERV FEE</v>
          </cell>
        </row>
        <row r="817">
          <cell r="D817" t="str">
            <v>PROSKY</v>
          </cell>
          <cell r="Q817" t="str">
            <v>AVG URALS  01-31 12 - DEC + OSP  01-31 12 - DEC +  FRT LUMPSUM + SERV FEE</v>
          </cell>
        </row>
        <row r="818">
          <cell r="D818" t="str">
            <v>PROSPECT</v>
          </cell>
          <cell r="Q818" t="str">
            <v>AVG URALS  01-31 12 - DEC + OSP  01-31 12 - DEC + FRT</v>
          </cell>
        </row>
        <row r="819">
          <cell r="D819" t="str">
            <v>PROSTAR</v>
          </cell>
          <cell r="Q819" t="str">
            <v>AVG URALS  01-31 12 - DEC + OSP  01-31 12 - DEC + FRT + OT + SERV FEE</v>
          </cell>
        </row>
        <row r="820">
          <cell r="D820" t="str">
            <v>PROTEAS</v>
          </cell>
          <cell r="Q820" t="str">
            <v>AVG URALS  01-31 12 - DEC + OSP  01-31 12 - DEC + FRT + SERV FEE</v>
          </cell>
        </row>
        <row r="821">
          <cell r="D821" t="str">
            <v>PSERIMOS</v>
          </cell>
          <cell r="Q821" t="str">
            <v>AVG URALS  01-31 12 - DEC + OSP  01-31 12 - DEC + FRT DIFF</v>
          </cell>
        </row>
        <row r="822">
          <cell r="D822" t="str">
            <v>PUNICA</v>
          </cell>
          <cell r="Q822" t="str">
            <v>AVG URALS  01-31 12 - DEC + OSP  01-31 12 - DEC + FRT DIFF + OT + SERV FEE</v>
          </cell>
        </row>
        <row r="823">
          <cell r="D823" t="str">
            <v>PURBASARI</v>
          </cell>
          <cell r="Q823" t="str">
            <v>AVG URALS  01-31 12 - DEC + OSP  01-31 12 - DEC + FRT DIFF + SERV FEE</v>
          </cell>
        </row>
        <row r="824">
          <cell r="D824" t="str">
            <v>PYRIHIOS</v>
          </cell>
          <cell r="Q824" t="str">
            <v>AVG URALS  01-31 12 - DEC + OSP  01-31 12 - DEC + FRT DIFF LUMPSUM</v>
          </cell>
        </row>
        <row r="825">
          <cell r="D825" t="str">
            <v>QUERCIANELLA</v>
          </cell>
          <cell r="Q825" t="str">
            <v>AVG URALS  01-31 12 - DEC + OSP  01-31 12 - DEC + FRT DIFF LUMPSUM + OT + SERV FEE</v>
          </cell>
        </row>
        <row r="826">
          <cell r="D826" t="str">
            <v>R.C. BEHAR</v>
          </cell>
          <cell r="Q826" t="str">
            <v>AVG URALS  01-31 12 - DEC + OSP  01-31 12 - DEC + FRT DIFF LUMPSUM + SERV FEE</v>
          </cell>
        </row>
        <row r="827">
          <cell r="D827" t="str">
            <v>RACER A</v>
          </cell>
          <cell r="Q827" t="str">
            <v>AVG URALS  01-31 12 - DEC + OSP  01-31 12 - DEC + OT + SERV FEE</v>
          </cell>
        </row>
        <row r="828">
          <cell r="D828" t="str">
            <v>RADWAN</v>
          </cell>
          <cell r="Q828" t="str">
            <v>AVG URALS  01-31 12 - DEC + OSP  01-31 12 - DEC + SERV FEE</v>
          </cell>
        </row>
        <row r="829">
          <cell r="D829" t="str">
            <v>RAGNHILD KNUTSEN</v>
          </cell>
          <cell r="Q829" t="str">
            <v>AVG URALS  01-31 12 - DEC + OT + SERV FEE</v>
          </cell>
        </row>
        <row r="830">
          <cell r="D830" t="str">
            <v>RANDGRID</v>
          </cell>
          <cell r="Q830" t="str">
            <v>AVG URALS  01-31 12 - DEC + SERV FEE</v>
          </cell>
        </row>
        <row r="831">
          <cell r="D831" t="str">
            <v>RAS MAERSK</v>
          </cell>
          <cell r="Q831" t="str">
            <v>AVG URALS  01-31 12 - DEC + SULPHUR DESCALATION</v>
          </cell>
        </row>
        <row r="832">
          <cell r="D832" t="str">
            <v>RAVAN RIVER</v>
          </cell>
          <cell r="Q832" t="str">
            <v>AVG URALS  01-31 12 - DEC + SULPHUR DESCALATION - FRT DIFFERENTIAL OF 0.06</v>
          </cell>
        </row>
        <row r="833">
          <cell r="D833" t="str">
            <v>RDB GINO FERRETTI</v>
          </cell>
          <cell r="Q833" t="str">
            <v>AVG URALS  01-31 12 - DEC + SULPHUR DESCALATION - FRT DIFFERENTIAL OF 0.06 + OT + SERV FEE</v>
          </cell>
        </row>
        <row r="834">
          <cell r="D834" t="str">
            <v>RED</v>
          </cell>
          <cell r="Q834" t="str">
            <v>AVG URALS  01-31 12 - DEC + SULPHUR DESCALATION - FRT DIFFERENTIAL OF 0.06 + SERV FEE</v>
          </cell>
        </row>
        <row r="835">
          <cell r="D835" t="str">
            <v>RED AZALEA</v>
          </cell>
          <cell r="Q835" t="str">
            <v>AVG URALS  01-31 12 - DEC + SULPHUR DESCALATION +  FRT LUMPSUM + OT + SERV FEE</v>
          </cell>
        </row>
        <row r="836">
          <cell r="D836" t="str">
            <v>REGENTS PARK</v>
          </cell>
          <cell r="Q836" t="str">
            <v>AVG URALS  01-31 12 - DEC + SULPHUR DESCALATION +  FRT LUMPSUM + SERV FEE</v>
          </cell>
        </row>
        <row r="837">
          <cell r="D837" t="str">
            <v>RHEINSTERN</v>
          </cell>
          <cell r="Q837" t="str">
            <v>AVG URALS  01-31 12 - DEC + SULPHUR DESCALATION + FRT</v>
          </cell>
        </row>
        <row r="838">
          <cell r="D838" t="str">
            <v>RHINO</v>
          </cell>
          <cell r="Q838" t="str">
            <v>AVG URALS  01-31 12 - DEC + SULPHUR DESCALATION + FRT + OT + SERV FEE</v>
          </cell>
        </row>
        <row r="839">
          <cell r="D839" t="str">
            <v>RHONE</v>
          </cell>
          <cell r="Q839" t="str">
            <v>AVG URALS  01-31 12 - DEC + SULPHUR DESCALATION + FRT + SERV FEE</v>
          </cell>
        </row>
        <row r="840">
          <cell r="D840" t="str">
            <v>RIBE MAERSK</v>
          </cell>
          <cell r="Q840" t="str">
            <v>AVG URALS  01-31 12 - DEC + SULPHUR DESCALATION + FRT DIFF</v>
          </cell>
        </row>
        <row r="841">
          <cell r="D841" t="str">
            <v xml:space="preserve">RICH DUCHESS II </v>
          </cell>
          <cell r="Q841" t="str">
            <v>AVG URALS  01-31 12 - DEC + SULPHUR DESCALATION + FRT DIFF + OT + SERV FEE</v>
          </cell>
        </row>
        <row r="842">
          <cell r="D842" t="str">
            <v>RICH DUKE II</v>
          </cell>
          <cell r="Q842" t="str">
            <v>AVG URALS  01-31 12 - DEC + SULPHUR DESCALATION + FRT DIFF + SERV FEE</v>
          </cell>
        </row>
        <row r="843">
          <cell r="D843" t="str">
            <v>RICHARD MAERSK</v>
          </cell>
          <cell r="Q843" t="str">
            <v>AVG URALS  01-31 12 - DEC + SULPHUR DESCALATION + FRT DIFF LUMPSUM</v>
          </cell>
        </row>
        <row r="844">
          <cell r="D844" t="str">
            <v>RICHARD MAERSK/MAERSK RIGA</v>
          </cell>
          <cell r="Q844" t="str">
            <v>AVG URALS  01-31 12 - DEC + SULPHUR DESCALATION + FRT DIFF LUMPSUM + OT + SERV FEE</v>
          </cell>
        </row>
        <row r="845">
          <cell r="D845" t="str">
            <v>RICHMOND PARK</v>
          </cell>
          <cell r="Q845" t="str">
            <v>AVG URALS  01-31 12 - DEC + SULPHUR DESCALATION + FRT DIFF LUMPSUM + SERV FEE</v>
          </cell>
        </row>
        <row r="846">
          <cell r="D846" t="str">
            <v>RIDGEBURY ALICE M</v>
          </cell>
          <cell r="Q846" t="str">
            <v>AVG URALS  01-31 12 - DEC + SULPHUR DESCALATION + OT + SERV FEE</v>
          </cell>
        </row>
        <row r="847">
          <cell r="D847" t="str">
            <v>RIO GENOA</v>
          </cell>
          <cell r="Q847" t="str">
            <v>AVG URALS  01-31 12 - DEC + SULPHUR DESCALATION + SERV FEE</v>
          </cell>
        </row>
        <row r="848">
          <cell r="D848" t="str">
            <v>ROBERT MAERSK</v>
          </cell>
          <cell r="Q848" t="str">
            <v>AVG URALS 01-29 02 - FEB</v>
          </cell>
        </row>
        <row r="849">
          <cell r="D849" t="str">
            <v>ROBERTO RIZZO</v>
          </cell>
          <cell r="Q849" t="str">
            <v>AVG URALS 01-29 02 - FEB - FRT DIFFERENTIAL OF 0.06</v>
          </cell>
        </row>
        <row r="850">
          <cell r="D850" t="str">
            <v>ROBIN</v>
          </cell>
          <cell r="Q850" t="str">
            <v>AVG URALS 01-29 02 - FEB - FRT DIFFERENTIAL OF 0.06 +  SERV FEE</v>
          </cell>
        </row>
        <row r="851">
          <cell r="D851" t="str">
            <v>ROCK</v>
          </cell>
          <cell r="Q851" t="str">
            <v>AVG URALS 01-29 02 - FEB - FRT DIFFERENTIAL OF 0.06 + OT + SERV FEE</v>
          </cell>
        </row>
        <row r="852">
          <cell r="D852" t="str">
            <v>ROCKET</v>
          </cell>
          <cell r="Q852" t="str">
            <v>AVG URALS 01-29 02 - FEB +  FRT LUMPSUM + OT + SERV FEE</v>
          </cell>
        </row>
        <row r="853">
          <cell r="D853" t="str">
            <v>ROCKET</v>
          </cell>
          <cell r="Q853" t="str">
            <v>AVG URALS 01-29 02 - FEB +  FRT LUMPSUM + SERV FEE</v>
          </cell>
        </row>
        <row r="854">
          <cell r="D854" t="str">
            <v>ROMANTIC</v>
          </cell>
          <cell r="Q854" t="str">
            <v>AVG URALS 01-29 02 - FEB + FRT</v>
          </cell>
        </row>
        <row r="855">
          <cell r="D855" t="str">
            <v>ROMEA CHAMPION</v>
          </cell>
          <cell r="Q855" t="str">
            <v>AVG URALS 01-29 02 - FEB + FRT + OT + SERV FEE</v>
          </cell>
        </row>
        <row r="856">
          <cell r="D856" t="str">
            <v>ROSA MAERSK</v>
          </cell>
          <cell r="Q856" t="str">
            <v>AVG URALS 01-29 02 - FEB + FRT + SERV FEE</v>
          </cell>
        </row>
        <row r="857">
          <cell r="D857" t="str">
            <v>ROSARIA BOTTIGLIERI</v>
          </cell>
          <cell r="Q857" t="str">
            <v>AVG URALS 01-29 02 - FEB + FRT DIFF</v>
          </cell>
        </row>
        <row r="858">
          <cell r="D858" t="str">
            <v>ROSE G</v>
          </cell>
          <cell r="Q858" t="str">
            <v>AVG URALS 01-29 02 - FEB + FRT DIFF + OT + SERV FEE</v>
          </cell>
        </row>
        <row r="859">
          <cell r="D859" t="str">
            <v>ROY MAERSK</v>
          </cell>
          <cell r="Q859" t="str">
            <v>AVG URALS 01-29 02 - FEB + FRT DIFF + SERV FEE</v>
          </cell>
        </row>
        <row r="860">
          <cell r="D860" t="str">
            <v>ROY MAERSK</v>
          </cell>
          <cell r="Q860" t="str">
            <v>AVG URALS 01-29 02 - FEB + FRT DIFF LUMPSUM</v>
          </cell>
        </row>
        <row r="861">
          <cell r="D861" t="str">
            <v>RUBY EXPRESS</v>
          </cell>
          <cell r="Q861" t="str">
            <v>AVG URALS 01-29 02 - FEB + FRT DIFF LUMPSUM + OT + SERV FEE</v>
          </cell>
        </row>
        <row r="862">
          <cell r="D862" t="str">
            <v>RUDOLF SCHULTE</v>
          </cell>
          <cell r="Q862" t="str">
            <v>AVG URALS 01-29 02 - FEB + FRT DIFF LUMPSUM + SERV FEE</v>
          </cell>
        </row>
        <row r="863">
          <cell r="D863" t="str">
            <v>RUNNER A</v>
          </cell>
          <cell r="Q863" t="str">
            <v>AVG URALS 01-29 02 - FEB + OSP 01-29 02 - FEB</v>
          </cell>
        </row>
        <row r="864">
          <cell r="D864" t="str">
            <v>SAFFO</v>
          </cell>
          <cell r="Q864" t="str">
            <v>AVG URALS 01-29 02 - FEB + OSP 01-29 02 - FEB +  FRT LUMPSUM + OT + SERV FEE</v>
          </cell>
        </row>
        <row r="865">
          <cell r="D865" t="str">
            <v>SAINT NICHOLAS</v>
          </cell>
          <cell r="Q865" t="str">
            <v>AVG URALS 01-29 02 - FEB + OSP 01-29 02 - FEB +  FRT LUMPSUM + SERV FEE</v>
          </cell>
        </row>
        <row r="866">
          <cell r="D866" t="str">
            <v>SAKHALIN ISLAND</v>
          </cell>
          <cell r="Q866" t="str">
            <v>AVG URALS 01-29 02 - FEB + OSP 01-29 02 - FEB + FRT</v>
          </cell>
        </row>
        <row r="867">
          <cell r="D867" t="str">
            <v>SAKHALIN ISLAND</v>
          </cell>
          <cell r="Q867" t="str">
            <v>AVG URALS 01-29 02 - FEB + OSP 01-29 02 - FEB + FRT + OT + SERV FEE</v>
          </cell>
        </row>
        <row r="868">
          <cell r="D868" t="str">
            <v>SAKURA PRINCESS</v>
          </cell>
          <cell r="Q868" t="str">
            <v>AVG URALS 01-29 02 - FEB + OSP 01-29 02 - FEB + FRT + SERV FEE</v>
          </cell>
        </row>
        <row r="869">
          <cell r="D869" t="str">
            <v>SALAMIS</v>
          </cell>
          <cell r="Q869" t="str">
            <v>AVG URALS 01-29 02 - FEB + OSP 01-29 02 - FEB + FRT DIFF</v>
          </cell>
        </row>
        <row r="870">
          <cell r="D870" t="str">
            <v>SALIH KALKAVAN</v>
          </cell>
          <cell r="Q870" t="str">
            <v>AVG URALS 01-29 02 - FEB + OSP 01-29 02 - FEB + FRT DIFF + OT + SERV FEE</v>
          </cell>
        </row>
        <row r="871">
          <cell r="D871" t="str">
            <v>SALLIE KNUTSEN</v>
          </cell>
          <cell r="Q871" t="str">
            <v>AVG URALS 01-29 02 - FEB + OSP 01-29 02 - FEB + FRT DIFF + SERV FEE</v>
          </cell>
        </row>
        <row r="872">
          <cell r="D872" t="str">
            <v>SAMARIA</v>
          </cell>
          <cell r="Q872" t="str">
            <v>AVG URALS 01-29 02 - FEB + OSP 01-29 02 - FEB + FRT DIFF LUMPSUM</v>
          </cell>
        </row>
        <row r="873">
          <cell r="D873" t="str">
            <v>SAMHO GLORIA</v>
          </cell>
          <cell r="Q873" t="str">
            <v>AVG URALS 01-29 02 - FEB + OSP 01-29 02 - FEB + FRT DIFF LUMPSUM + OT + SERV FEE</v>
          </cell>
        </row>
        <row r="874">
          <cell r="D874" t="str">
            <v>SAMRAA ALKHALEEJ</v>
          </cell>
          <cell r="Q874" t="str">
            <v>AVG URALS 01-29 02 - FEB + OSP 01-29 02 - FEB + FRT DIFF LUMPSUM + SERV FEE</v>
          </cell>
        </row>
        <row r="875">
          <cell r="D875" t="str">
            <v>SAN NICOLA</v>
          </cell>
          <cell r="Q875" t="str">
            <v>AVG URALS 01-29 02 - FEB + OSP 01-29 02 - FEB + OT + SERV FEE</v>
          </cell>
        </row>
        <row r="876">
          <cell r="D876" t="str">
            <v>SAN SEBASTIAN</v>
          </cell>
          <cell r="Q876" t="str">
            <v>AVG URALS 01-29 02 - FEB + OSP 01-29 02 - FEB + SERV FEE</v>
          </cell>
        </row>
        <row r="877">
          <cell r="D877" t="str">
            <v>SAN TERENZO</v>
          </cell>
          <cell r="Q877" t="str">
            <v>AVG URALS 01-29 02 - FEB + OT + SERV FEE</v>
          </cell>
        </row>
        <row r="878">
          <cell r="D878" t="str">
            <v>SANDRA TAPIAS</v>
          </cell>
          <cell r="Q878" t="str">
            <v>AVG URALS 01-29 02 - FEB + SERV FEE</v>
          </cell>
        </row>
        <row r="879">
          <cell r="D879" t="str">
            <v>SANKO BRAVE</v>
          </cell>
          <cell r="Q879" t="str">
            <v>AVG URALS 01-29 02 - FEB + SULPHUR DESCALATION</v>
          </cell>
        </row>
        <row r="880">
          <cell r="D880" t="str">
            <v>SANKO BRIGHT</v>
          </cell>
          <cell r="Q880" t="str">
            <v>AVG URALS 01-29 02 - FEB + SULPHUR DESCALATION - FRT DIFFERENTIAL OF 0.06</v>
          </cell>
        </row>
        <row r="881">
          <cell r="D881" t="str">
            <v>SANTA ANA</v>
          </cell>
          <cell r="Q881" t="str">
            <v>AVG URALS 01-29 02 - FEB + SULPHUR DESCALATION - FRT DIFFERENTIAL OF 0.06 + OT + SERV FEE</v>
          </cell>
        </row>
        <row r="882">
          <cell r="D882" t="str">
            <v>SANTA PANAGIA</v>
          </cell>
          <cell r="Q882" t="str">
            <v>AVG URALS 01-29 02 - FEB + SULPHUR DESCALATION - FRT DIFFERENTIAL OF 0.06 + SERV FEE</v>
          </cell>
        </row>
        <row r="883">
          <cell r="D883" t="str">
            <v>SAPPORO PRINCESS</v>
          </cell>
          <cell r="Q883" t="str">
            <v>AVG URALS 01-29 02 - FEB + SULPHUR DESCALATION +  FRT LUMPSUM + OT + SERV FEE</v>
          </cell>
        </row>
        <row r="884">
          <cell r="D884" t="str">
            <v>SARPEN</v>
          </cell>
          <cell r="Q884" t="str">
            <v>AVG URALS 01-29 02 - FEB + SULPHUR DESCALATION +  FRT LUMPSUM + SERV FEE</v>
          </cell>
        </row>
        <row r="885">
          <cell r="D885" t="str">
            <v>SC LAURA</v>
          </cell>
          <cell r="Q885" t="str">
            <v>AVG URALS 01-29 02 - FEB + SULPHUR DESCALATION + FRT</v>
          </cell>
        </row>
        <row r="886">
          <cell r="D886" t="str">
            <v>SC SARA</v>
          </cell>
          <cell r="Q886" t="str">
            <v>AVG URALS 01-29 02 - FEB + SULPHUR DESCALATION + FRT + OT + SERV FEE</v>
          </cell>
        </row>
        <row r="887">
          <cell r="D887" t="str">
            <v>SCF ALDAN</v>
          </cell>
          <cell r="Q887" t="str">
            <v>AVG URALS 01-29 02 - FEB + SULPHUR DESCALATION + FRT + SERV FEE</v>
          </cell>
        </row>
        <row r="888">
          <cell r="D888" t="str">
            <v>SCF BALTICA</v>
          </cell>
          <cell r="Q888" t="str">
            <v>AVG URALS 01-29 02 - FEB + SULPHUR DESCALATION + FRT DIFF</v>
          </cell>
        </row>
        <row r="889">
          <cell r="D889" t="str">
            <v>SCF CAUCASUS</v>
          </cell>
          <cell r="Q889" t="str">
            <v>AVG URALS 01-29 02 - FEB + SULPHUR DESCALATION + FRT DIFF + OT + SERV FEE</v>
          </cell>
        </row>
        <row r="890">
          <cell r="D890" t="str">
            <v>SCF KHIBINY</v>
          </cell>
          <cell r="Q890" t="str">
            <v>AVG URALS 01-29 02 - FEB + SULPHUR DESCALATION + FRT DIFF + SERV FEE</v>
          </cell>
        </row>
        <row r="891">
          <cell r="D891" t="str">
            <v>SCF NEVA</v>
          </cell>
          <cell r="Q891" t="str">
            <v>AVG URALS 01-29 02 - FEB + SULPHUR DESCALATION + FRT DIFF LUMPSUM</v>
          </cell>
        </row>
        <row r="892">
          <cell r="D892" t="str">
            <v>SCF SAMOTLOR</v>
          </cell>
          <cell r="Q892" t="str">
            <v>AVG URALS 01-29 02 - FEB + SULPHUR DESCALATION + FRT DIFF LUMPSUM + OT + SERV FEE</v>
          </cell>
        </row>
        <row r="893">
          <cell r="D893" t="str">
            <v>SCF TRUST</v>
          </cell>
          <cell r="Q893" t="str">
            <v>AVG URALS 01-29 02 - FEB + SULPHUR DESCALATION + FRT DIFF LUMPSUM + SERV FEE</v>
          </cell>
        </row>
        <row r="894">
          <cell r="D894" t="str">
            <v>SCORPIO</v>
          </cell>
          <cell r="Q894" t="str">
            <v>AVG URALS 01-29 02 - FEB + SULPHUR DESCALATION + OT + SERV FEE</v>
          </cell>
        </row>
        <row r="895">
          <cell r="D895" t="str">
            <v>SCORPIUS</v>
          </cell>
          <cell r="Q895" t="str">
            <v>AVG URALS 01-29 02 - FEB + SULPHUR DESCALATION + SERV FEE</v>
          </cell>
        </row>
        <row r="896">
          <cell r="D896" t="str">
            <v>SCOTIA SPIRIT</v>
          </cell>
          <cell r="Q896" t="str">
            <v>AVG URALS 01-30 04 - APR</v>
          </cell>
        </row>
        <row r="897">
          <cell r="D897" t="str">
            <v>SCOTT SPIRIT</v>
          </cell>
          <cell r="Q897" t="str">
            <v>AVG URALS 01-30 04 - APR - FRT DIFFERENTIAL OF 0.06</v>
          </cell>
        </row>
        <row r="898">
          <cell r="D898" t="str">
            <v>SEA ACE</v>
          </cell>
          <cell r="Q898" t="str">
            <v>AVG URALS 01-30 04 - APR - FRT DIFFERENTIAL OF 0.06 +  SERV FEE</v>
          </cell>
        </row>
        <row r="899">
          <cell r="D899" t="str">
            <v>SEA DANCER</v>
          </cell>
          <cell r="Q899" t="str">
            <v>AVG URALS 01-30 04 - APR - FRT DIFFERENTIAL OF 0.06 + OT + SERV FEE</v>
          </cell>
        </row>
        <row r="900">
          <cell r="D900" t="str">
            <v>SEA EMPRESS</v>
          </cell>
          <cell r="Q900" t="str">
            <v>AVG URALS 01-30 04 - APR +  FRT LUMPSUM + OT + SERV FEE</v>
          </cell>
        </row>
        <row r="901">
          <cell r="D901" t="str">
            <v>SEA EXPLORER</v>
          </cell>
          <cell r="Q901" t="str">
            <v>AVG URALS 01-30 04 - APR +  FRT LUMPSUM + SERV FEE</v>
          </cell>
        </row>
        <row r="902">
          <cell r="D902" t="str">
            <v>SEA HOPE</v>
          </cell>
          <cell r="Q902" t="str">
            <v>AVG URALS 01-31 03 - MAR + FRT + OT + SERV FEE</v>
          </cell>
        </row>
        <row r="903">
          <cell r="D903" t="str">
            <v>SEA LADY</v>
          </cell>
          <cell r="Q903" t="str">
            <v>AVG URALS 01-30 04 - APR + FRT</v>
          </cell>
        </row>
        <row r="904">
          <cell r="D904" t="str">
            <v>SEA MARINER</v>
          </cell>
          <cell r="Q904" t="str">
            <v>AVG URALS 01-30 04 - APR + FRT + OT + SERV FEE</v>
          </cell>
        </row>
        <row r="905">
          <cell r="D905" t="str">
            <v>SEA MASTER ONE</v>
          </cell>
          <cell r="Q905" t="str">
            <v>AVG URALS 01-30 04 - APR + FRT + SERV FEE</v>
          </cell>
        </row>
        <row r="906">
          <cell r="D906" t="str">
            <v>SEA MAX</v>
          </cell>
          <cell r="Q906" t="str">
            <v>AVG URALS 01-30 04 - APR + FRT DIFF</v>
          </cell>
        </row>
        <row r="907">
          <cell r="D907" t="str">
            <v>SEA PRINCESS</v>
          </cell>
          <cell r="Q907" t="str">
            <v>AVG URALS 01-30 04 - APR + FRT DIFF + OT + SERV FEE</v>
          </cell>
        </row>
        <row r="908">
          <cell r="D908" t="str">
            <v>SEA RAMBLER</v>
          </cell>
          <cell r="Q908" t="str">
            <v>AVG URALS 01-30 04 - APR + FRT DIFF + SERV FEE</v>
          </cell>
        </row>
        <row r="909">
          <cell r="D909" t="str">
            <v>SEABORN</v>
          </cell>
          <cell r="Q909" t="str">
            <v>AVG URALS 01-30 04 - APR + FRT DIFF LUMPSUM</v>
          </cell>
        </row>
        <row r="910">
          <cell r="D910" t="str">
            <v>SEABORNE</v>
          </cell>
          <cell r="Q910" t="str">
            <v>AVG URALS 01-30 04 - APR + FRT DIFF LUMPSUM + OT + SERV FEE</v>
          </cell>
        </row>
        <row r="911">
          <cell r="D911" t="str">
            <v>SEABRAVERY</v>
          </cell>
          <cell r="Q911" t="str">
            <v>AVG URALS 01-30 04 - APR + FRT DIFF LUMPSUM + SERV FEE</v>
          </cell>
        </row>
        <row r="912">
          <cell r="D912" t="str">
            <v>SEACROSS</v>
          </cell>
          <cell r="Q912" t="str">
            <v>AVG URALS 01-30 04 - APR + OSP 01-30 04 - APR</v>
          </cell>
        </row>
        <row r="913">
          <cell r="D913" t="str">
            <v>SEACROWN</v>
          </cell>
          <cell r="Q913" t="str">
            <v>AVG URALS 01-30 04 - APR + OSP 01-30 04 - APR +  FRT LUMPSUM + OT + SERV FEE</v>
          </cell>
        </row>
        <row r="914">
          <cell r="D914" t="str">
            <v>SEADANCE</v>
          </cell>
          <cell r="Q914" t="str">
            <v>AVG URALS 01-30 04 - APR + OSP 01-30 04 - APR +  FRT LUMPSUM + SERV FEE</v>
          </cell>
        </row>
        <row r="915">
          <cell r="D915" t="str">
            <v>SEADELTA</v>
          </cell>
          <cell r="Q915" t="str">
            <v>AVG URALS 01-30 04 - APR + OSP 01-30 04 - APR + FRT</v>
          </cell>
        </row>
        <row r="916">
          <cell r="D916" t="str">
            <v>SEAEXPLORER</v>
          </cell>
          <cell r="Q916" t="str">
            <v>AVG URALS 01-30 04 - APR + OSP 01-30 04 - APR + FRT + OT + SERV FEE</v>
          </cell>
        </row>
        <row r="917">
          <cell r="D917" t="str">
            <v>SEAFAITH II</v>
          </cell>
          <cell r="Q917" t="str">
            <v>AVG URALS 01-30 04 - APR + OSP 01-30 04 - APR + FRT + SERV FEE</v>
          </cell>
        </row>
        <row r="918">
          <cell r="D918" t="str">
            <v>SEAFALCON</v>
          </cell>
          <cell r="Q918" t="str">
            <v>AVG URALS 01-30 04 - APR + OSP 01-30 04 - APR + FRT DIFF</v>
          </cell>
        </row>
        <row r="919">
          <cell r="D919" t="str">
            <v>SEAFORD</v>
          </cell>
          <cell r="Q919" t="str">
            <v>AVG URALS 01-30 04 - APR + OSP 01-30 04 - APR + FRT DIFF + OT + SERV FEE</v>
          </cell>
        </row>
        <row r="920">
          <cell r="D920" t="str">
            <v>SEAGRACE</v>
          </cell>
          <cell r="Q920" t="str">
            <v>AVG URALS 01-30 04 - APR + OSP 01-30 04 - APR + FRT DIFF + SERV FEE</v>
          </cell>
        </row>
        <row r="921">
          <cell r="D921" t="str">
            <v>SEAHAKE</v>
          </cell>
          <cell r="Q921" t="str">
            <v>AVG URALS 01-30 04 - APR + OSP 01-30 04 - APR + FRT DIFF LUMPSUM</v>
          </cell>
        </row>
        <row r="922">
          <cell r="D922" t="str">
            <v>SEALADY</v>
          </cell>
          <cell r="Q922" t="str">
            <v>AVG URALS 01-30 04 - APR + OSP 01-30 04 - APR + FRT DIFF LUMPSUM + OT + SERV FEE</v>
          </cell>
        </row>
        <row r="923">
          <cell r="D923" t="str">
            <v>SEAMAGIC</v>
          </cell>
          <cell r="Q923" t="str">
            <v>AVG URALS 01-30 04 - APR + OSP 01-30 04 - APR + FRT DIFF LUMPSUM + SERV FEE</v>
          </cell>
        </row>
        <row r="924">
          <cell r="D924" t="str">
            <v>SEAMULLET</v>
          </cell>
          <cell r="Q924" t="str">
            <v>AVG URALS 01-30 04 - APR + OSP 01-30 04 - APR + OT + SERV FEE</v>
          </cell>
        </row>
        <row r="925">
          <cell r="D925" t="str">
            <v>SEAMUSIC</v>
          </cell>
          <cell r="Q925" t="str">
            <v>AVG URALS 01-30 04 - APR + OSP 01-30 04 - APR + SERV FEE</v>
          </cell>
        </row>
        <row r="926">
          <cell r="D926" t="str">
            <v>SEANOSTRUM</v>
          </cell>
          <cell r="Q926" t="str">
            <v>AVG URALS 01-30 04 - APR + OT + SERV FEE</v>
          </cell>
        </row>
        <row r="927">
          <cell r="D927" t="str">
            <v>SEAOATH</v>
          </cell>
          <cell r="Q927" t="str">
            <v>AVG URALS 01-30 04 - APR + SERV FEE</v>
          </cell>
        </row>
        <row r="928">
          <cell r="D928" t="str">
            <v>SEAPACIS</v>
          </cell>
          <cell r="Q928" t="str">
            <v>AVG URALS 01-30 04 - APR + SULPHUR DESCALATION</v>
          </cell>
        </row>
        <row r="929">
          <cell r="D929" t="str">
            <v>SEAPRIDE I</v>
          </cell>
          <cell r="Q929" t="str">
            <v>AVG URALS 01-30 04 - APR + SULPHUR DESCALATION - FRT DIFFERENTIAL OF 0.06</v>
          </cell>
        </row>
        <row r="930">
          <cell r="D930" t="str">
            <v>SEAPRINCE</v>
          </cell>
          <cell r="Q930" t="str">
            <v>AVG URALS 01-30 04 - APR + SULPHUR DESCALATION - FRT DIFFERENTIAL OF 0.06 + OT + SERV FEE</v>
          </cell>
        </row>
        <row r="931">
          <cell r="D931" t="str">
            <v>SEAQUEEN</v>
          </cell>
          <cell r="Q931" t="str">
            <v>AVG URALS 01-30 04 - APR + SULPHUR DESCALATION - FRT DIFFERENTIAL OF 0.06 + SERV FEE</v>
          </cell>
        </row>
        <row r="932">
          <cell r="D932" t="str">
            <v>SEARACER</v>
          </cell>
          <cell r="Q932" t="str">
            <v>AVG URALS 01-30 04 - APR + SULPHUR DESCALATION +  FRT LUMPSUM + OT + SERV FEE</v>
          </cell>
        </row>
        <row r="933">
          <cell r="D933" t="str">
            <v>SEARAMBLER</v>
          </cell>
          <cell r="Q933" t="str">
            <v>AVG URALS 01-30 04 - APR + SULPHUR DESCALATION +  FRT LUMPSUM + SERV FEE</v>
          </cell>
        </row>
        <row r="934">
          <cell r="D934" t="str">
            <v>SEARANGER</v>
          </cell>
          <cell r="Q934" t="str">
            <v>AVG URALS 01-30 04 - APR + SULPHUR DESCALATION + FRT</v>
          </cell>
        </row>
        <row r="935">
          <cell r="D935" t="str">
            <v>SEAROSE</v>
          </cell>
          <cell r="Q935" t="str">
            <v>AVG URALS 01-30 04 - APR + SULPHUR DESCALATION + FRT + OT + SERV FEE</v>
          </cell>
        </row>
        <row r="936">
          <cell r="D936" t="str">
            <v>SEASCOUT</v>
          </cell>
          <cell r="Q936" t="str">
            <v>AVG URALS 01-30 04 - APR + SULPHUR DESCALATION + FRT + SERV FEE</v>
          </cell>
        </row>
        <row r="937">
          <cell r="D937" t="str">
            <v>SEASENATOR</v>
          </cell>
          <cell r="Q937" t="str">
            <v>AVG URALS 01-30 04 - APR + SULPHUR DESCALATION + FRT DIFF</v>
          </cell>
        </row>
        <row r="938">
          <cell r="D938" t="str">
            <v>SEASENATOR</v>
          </cell>
          <cell r="Q938" t="str">
            <v>AVG URALS 01-30 04 - APR + SULPHUR DESCALATION + FRT DIFF + OT + SERV FEE</v>
          </cell>
        </row>
        <row r="939">
          <cell r="D939" t="str">
            <v>SEASERVICE</v>
          </cell>
          <cell r="Q939" t="str">
            <v>AVG URALS 01-30 04 - APR + SULPHUR DESCALATION + FRT DIFF + SERV FEE</v>
          </cell>
        </row>
        <row r="940">
          <cell r="D940" t="str">
            <v>SEASONG</v>
          </cell>
          <cell r="Q940" t="str">
            <v>AVG URALS 01-30 04 - APR + SULPHUR DESCALATION + FRT DIFF LUMPSUM</v>
          </cell>
        </row>
        <row r="941">
          <cell r="D941" t="str">
            <v>SEASPRITE</v>
          </cell>
          <cell r="Q941" t="str">
            <v>AVG URALS 01-30 04 - APR + SULPHUR DESCALATION + FRT DIFF LUMPSUM + OT + SERV FEE</v>
          </cell>
        </row>
        <row r="942">
          <cell r="D942" t="str">
            <v>SEASTAR</v>
          </cell>
          <cell r="Q942" t="str">
            <v>AVG URALS 01-30 04 - APR + SULPHUR DESCALATION + FRT DIFF LUMPSUM + SERV FEE</v>
          </cell>
        </row>
        <row r="943">
          <cell r="D943" t="str">
            <v>SEATRANSPORT</v>
          </cell>
          <cell r="Q943" t="str">
            <v>AVG URALS 01-30 04 - APR + SULPHUR DESCALATION + OT + SERV FEE</v>
          </cell>
        </row>
        <row r="944">
          <cell r="D944" t="str">
            <v>SEATRIUMPH</v>
          </cell>
          <cell r="Q944" t="str">
            <v>AVG URALS 01-30 04 - APR + SULPHUR DESCALATION + SERV FEE</v>
          </cell>
        </row>
        <row r="945">
          <cell r="D945" t="str">
            <v>SEAVOYAGER</v>
          </cell>
          <cell r="Q945" t="str">
            <v>AVG URALS 01-30 06 - JUN</v>
          </cell>
        </row>
        <row r="946">
          <cell r="D946" t="str">
            <v>SEINE</v>
          </cell>
          <cell r="Q946" t="str">
            <v>AVG URALS 01-30 06 - JUN - FRT DIFFERENTIAL OF 0.06</v>
          </cell>
        </row>
        <row r="947">
          <cell r="D947" t="str">
            <v>SERENITY</v>
          </cell>
          <cell r="Q947" t="str">
            <v>AVG URALS 01-30 06 - JUN - FRT DIFFERENTIAL OF 0.06 +  SERV FEE</v>
          </cell>
        </row>
        <row r="948">
          <cell r="D948" t="str">
            <v>SERENO II</v>
          </cell>
          <cell r="Q948" t="str">
            <v>AVG URALS 01-30 06 - JUN - FRT DIFFERENTIAL OF 0.06 + OT + SERV FEE</v>
          </cell>
        </row>
        <row r="949">
          <cell r="D949" t="str">
            <v>SEYCHELLES PIONEER</v>
          </cell>
          <cell r="Q949" t="str">
            <v>AVG URALS 01-30 06 - JUN +  FRT LUMPSUM + OT + SERV FEE</v>
          </cell>
        </row>
        <row r="950">
          <cell r="D950" t="str">
            <v>SEYCHELLES PRIDE</v>
          </cell>
          <cell r="Q950" t="str">
            <v>AVG URALS 01-30 06 - JUN +  FRT LUMPSUM + SERV FEE</v>
          </cell>
        </row>
        <row r="951">
          <cell r="D951" t="str">
            <v>SHANON SPIRIT</v>
          </cell>
          <cell r="Q951" t="str">
            <v>AVG URALS 01-30 06 - JUN + FRT</v>
          </cell>
        </row>
        <row r="952">
          <cell r="D952" t="str">
            <v>SHENLONG SPIRIT</v>
          </cell>
          <cell r="Q952" t="str">
            <v>AVG URALS 01-30 06 - JUN + FRT + OT + SERV FEE</v>
          </cell>
        </row>
        <row r="953">
          <cell r="D953" t="str">
            <v>SHRAVAN</v>
          </cell>
          <cell r="Q953" t="str">
            <v>AVG URALS 01-30 06 - JUN + FRT + SERV FEE</v>
          </cell>
        </row>
        <row r="954">
          <cell r="D954" t="str">
            <v>SIBONATA</v>
          </cell>
          <cell r="Q954" t="str">
            <v>AVG URALS 01-30 06 - JUN + FRT DIFF</v>
          </cell>
        </row>
        <row r="955">
          <cell r="D955" t="str">
            <v>SICHEM HAWK</v>
          </cell>
          <cell r="Q955" t="str">
            <v>AVG URALS 01-30 06 - JUN + FRT DIFF + OT + SERV FEE</v>
          </cell>
        </row>
        <row r="956">
          <cell r="D956" t="str">
            <v>SICHEM PANDORA</v>
          </cell>
          <cell r="Q956" t="str">
            <v>AVG URALS 01-30 06 - JUN + FRT DIFF + SERV FEE</v>
          </cell>
        </row>
        <row r="957">
          <cell r="D957" t="str">
            <v>SIENA</v>
          </cell>
          <cell r="Q957" t="str">
            <v>AVG URALS 01-30 06 - JUN + FRT DIFF LUMPSUM</v>
          </cell>
        </row>
        <row r="958">
          <cell r="D958" t="str">
            <v>SIFNOS</v>
          </cell>
          <cell r="Q958" t="str">
            <v>AVG URALS 01-30 06 - JUN + FRT DIFF LUMPSUM + OT + SERV FEE</v>
          </cell>
        </row>
        <row r="959">
          <cell r="D959" t="str">
            <v>SIGMA TRIUMPH</v>
          </cell>
          <cell r="Q959" t="str">
            <v>AVG URALS 01-30 06 - JUN + FRT DIFF LUMPSUM + SERV FEE</v>
          </cell>
        </row>
        <row r="960">
          <cell r="D960" t="str">
            <v>SILBA</v>
          </cell>
          <cell r="Q960" t="str">
            <v xml:space="preserve">AVG URALS 01-30 06 - JUN + OSP 01-30 06 - JUN </v>
          </cell>
        </row>
        <row r="961">
          <cell r="D961" t="str">
            <v>SILIA T</v>
          </cell>
          <cell r="Q961" t="str">
            <v>AVG URALS 01-30 06 - JUN + OSP 01-30 06 - JUN +  FRT LUMPSUM + OT + SERV FEE</v>
          </cell>
        </row>
        <row r="962">
          <cell r="D962" t="str">
            <v>SILVER PARADISE</v>
          </cell>
          <cell r="Q962" t="str">
            <v>AVG URALS 01-30 06 - JUN + OSP 01-30 06 - JUN +  FRT LUMPSUM + SERV FEE</v>
          </cell>
        </row>
        <row r="963">
          <cell r="D963" t="str">
            <v>SILVERIE</v>
          </cell>
          <cell r="Q963" t="str">
            <v>AVG URALS 01-30 06 - JUN + OSP 01-30 06 - JUN + FRT</v>
          </cell>
        </row>
        <row r="964">
          <cell r="D964" t="str">
            <v>SILVIA</v>
          </cell>
          <cell r="Q964" t="str">
            <v>AVG URALS 01-30 06 - JUN + OSP 01-30 06 - JUN + FRT + OT + SERV FEE</v>
          </cell>
        </row>
        <row r="965">
          <cell r="D965" t="str">
            <v>SINOVA</v>
          </cell>
          <cell r="Q965" t="str">
            <v>AVG URALS 01-30 06 - JUN + OSP 01-30 06 - JUN + FRT + SERV FEE</v>
          </cell>
        </row>
        <row r="966">
          <cell r="D966" t="str">
            <v>SINTRA</v>
          </cell>
          <cell r="Q966" t="str">
            <v>AVG URALS 01-30 06 - JUN + OSP 01-30 06 - JUN + FRT DIFF</v>
          </cell>
        </row>
        <row r="967">
          <cell r="D967" t="str">
            <v>SKS SALUDA</v>
          </cell>
          <cell r="Q967" t="str">
            <v>AVG URALS 01-30 06 - JUN + OSP 01-30 06 - JUN + FRT DIFF + OT + SERV FEE</v>
          </cell>
        </row>
        <row r="968">
          <cell r="D968" t="str">
            <v>SKS SEGURA</v>
          </cell>
          <cell r="Q968" t="str">
            <v>AVG URALS 01-30 06 - JUN + OSP 01-30 06 - JUN + FRT DIFF + SERV FEE</v>
          </cell>
        </row>
        <row r="969">
          <cell r="D969" t="str">
            <v>SKS SENNE</v>
          </cell>
          <cell r="Q969" t="str">
            <v>AVG URALS 01-30 06 - JUN + OSP 01-30 06 - JUN + FRT DIFF LUMPSUM</v>
          </cell>
        </row>
        <row r="970">
          <cell r="D970" t="str">
            <v>SKS SINNI</v>
          </cell>
          <cell r="Q970" t="str">
            <v>AVG URALS 01-30 06 - JUN + OSP 01-30 06 - JUN + FRT DIFF LUMPSUM + OT + SERV FEE</v>
          </cell>
        </row>
        <row r="971">
          <cell r="D971" t="str">
            <v>SKS SIRA</v>
          </cell>
          <cell r="Q971" t="str">
            <v>AVG URALS 01-30 06 - JUN + OSP 01-30 06 - JUN + FRT DIFF LUMPSUM + SERV FEE</v>
          </cell>
        </row>
        <row r="972">
          <cell r="D972" t="str">
            <v>SKS SKEENA</v>
          </cell>
          <cell r="Q972" t="str">
            <v>AVG URALS 01-30 06 - JUN + OSP 01-30 06 - JUN + OT + SERV FEE</v>
          </cell>
        </row>
        <row r="973">
          <cell r="D973" t="str">
            <v>SKS SPEY</v>
          </cell>
          <cell r="Q973" t="str">
            <v>AVG URALS 01-30 06 - JUN + OSP 01-30 06 - JUN + SERV FEE</v>
          </cell>
        </row>
        <row r="974">
          <cell r="D974" t="str">
            <v>SKS TAGUS</v>
          </cell>
          <cell r="Q974" t="str">
            <v>AVG URALS 01-30 06 - JUN + OT + SERV FEE</v>
          </cell>
        </row>
        <row r="975">
          <cell r="D975" t="str">
            <v>SKS TANA</v>
          </cell>
          <cell r="Q975" t="str">
            <v>AVG URALS 01-30 06 - JUN + SERV FEE</v>
          </cell>
        </row>
        <row r="976">
          <cell r="D976" t="str">
            <v>SKS TIETE</v>
          </cell>
          <cell r="Q976" t="str">
            <v>AVG URALS 01-30 06 - JUN + SULPHUR DESCALATION</v>
          </cell>
        </row>
        <row r="977">
          <cell r="D977" t="str">
            <v>SKS TORRENS</v>
          </cell>
          <cell r="Q977" t="str">
            <v>AVG URALS 01-30 06 - JUN + SULPHUR DESCALATION - FRT DIFFERENTIAL OF 0.06</v>
          </cell>
        </row>
        <row r="978">
          <cell r="D978" t="str">
            <v>SOLVIKEN</v>
          </cell>
          <cell r="Q978" t="str">
            <v>AVG URALS 01-30 06 - JUN + SULPHUR DESCALATION - FRT DIFFERENTIAL OF 0.06 + OT + SERV FEE</v>
          </cell>
        </row>
        <row r="979">
          <cell r="D979" t="str">
            <v>SONANGOL GIRASOL</v>
          </cell>
          <cell r="Q979" t="str">
            <v>AVG URALS 01-30 06 - JUN + SULPHUR DESCALATION - FRT DIFFERENTIAL OF 0.06 + SERV FEE</v>
          </cell>
        </row>
        <row r="980">
          <cell r="D980" t="str">
            <v>SONANGOL LUANDA</v>
          </cell>
          <cell r="Q980" t="str">
            <v>AVG URALS 01-30 06 - JUN + SULPHUR DESCALATION +  FRT LUMPSUM + OT + SERV FEE</v>
          </cell>
        </row>
        <row r="981">
          <cell r="D981" t="str">
            <v>SONANGOL PORTO AMBIOM</v>
          </cell>
          <cell r="Q981" t="str">
            <v>AVG URALS 01-30 06 - JUN + SULPHUR DESCALATION +  FRT LUMPSUM + SERV FEE</v>
          </cell>
        </row>
        <row r="982">
          <cell r="D982" t="str">
            <v>SONATA</v>
          </cell>
          <cell r="Q982" t="str">
            <v>AVG URALS 01-30 06 - JUN + SULPHUR DESCALATION + FRT</v>
          </cell>
        </row>
        <row r="983">
          <cell r="D983" t="str">
            <v>SONGA HAWK</v>
          </cell>
          <cell r="Q983" t="str">
            <v>AVG URALS 01-30 06 - JUN + SULPHUR DESCALATION + FRT + OT + SERV FEE</v>
          </cell>
        </row>
        <row r="984">
          <cell r="D984" t="str">
            <v>SONGA PEARL</v>
          </cell>
          <cell r="Q984" t="str">
            <v>AVG URALS 01-30 06 - JUN + SULPHUR DESCALATION + FRT + SERV FEE</v>
          </cell>
        </row>
        <row r="985">
          <cell r="D985" t="str">
            <v>SONGA SAPPHIRE</v>
          </cell>
          <cell r="Q985" t="str">
            <v>AVG URALS 01-30 06 - JUN + SULPHUR DESCALATION + FRT DIFF</v>
          </cell>
        </row>
        <row r="986">
          <cell r="D986" t="str">
            <v>SOPHIE SCHULTE</v>
          </cell>
          <cell r="Q986" t="str">
            <v>AVG URALS 01-30 06 - JUN + SULPHUR DESCALATION + FRT DIFF + OT + SERV FEE</v>
          </cell>
        </row>
        <row r="987">
          <cell r="D987" t="str">
            <v>SOTRA SPIRIT</v>
          </cell>
          <cell r="Q987" t="str">
            <v>AVG URALS 01-30 06 - JUN + SULPHUR DESCALATION + FRT DIFF + SERV FEE</v>
          </cell>
        </row>
        <row r="988">
          <cell r="D988" t="str">
            <v>SOUNION</v>
          </cell>
          <cell r="Q988" t="str">
            <v>AVG URALS 01-30 06 - JUN + SULPHUR DESCALATION + FRT DIFF LUMPSUM</v>
          </cell>
        </row>
        <row r="989">
          <cell r="D989" t="str">
            <v>SPARTO</v>
          </cell>
          <cell r="Q989" t="str">
            <v>AVG URALS 01-30 06 - JUN + SULPHUR DESCALATION + FRT DIFF LUMPSUM + OT + SERV FEE</v>
          </cell>
        </row>
        <row r="990">
          <cell r="D990" t="str">
            <v>SPETSES</v>
          </cell>
          <cell r="Q990" t="str">
            <v>AVG URALS 01-30 06 - JUN + SULPHUR DESCALATION + FRT DIFF LUMPSUM + SERV FEE</v>
          </cell>
        </row>
        <row r="991">
          <cell r="D991" t="str">
            <v>SPIKE</v>
          </cell>
          <cell r="Q991" t="str">
            <v>AVG URALS 01-30 06 - JUN + SULPHUR DESCALATION + OT + SERV FEE</v>
          </cell>
        </row>
        <row r="992">
          <cell r="D992" t="str">
            <v>SPONSALIS</v>
          </cell>
          <cell r="Q992" t="str">
            <v>AVG URALS 01-30 06 - JUN + SULPHUR DESCALATION + SERV FEE</v>
          </cell>
        </row>
        <row r="993">
          <cell r="D993" t="str">
            <v>SPT NAVIGATOR</v>
          </cell>
          <cell r="Q993" t="str">
            <v>AVG URALS 01-30 09 - SEP</v>
          </cell>
        </row>
        <row r="994">
          <cell r="D994" t="str">
            <v>ST GABRIEL</v>
          </cell>
          <cell r="Q994" t="str">
            <v>AVG URALS 01-30 09 - SEP</v>
          </cell>
        </row>
        <row r="995">
          <cell r="D995" t="str">
            <v>ST HELEN</v>
          </cell>
          <cell r="Q995" t="str">
            <v>AVG URALS 01-30 09 - SEP - FRT DIFFERENTIAL OF 0.06</v>
          </cell>
        </row>
        <row r="996">
          <cell r="D996" t="str">
            <v>STAR LADY</v>
          </cell>
          <cell r="Q996" t="str">
            <v>AVG URALS 01-30 09 - SEP - FRT DIFFERENTIAL OF 0.06</v>
          </cell>
        </row>
        <row r="997">
          <cell r="D997" t="str">
            <v>STARDROP</v>
          </cell>
          <cell r="Q997" t="str">
            <v>AVG URALS 01-30 09 - SEP - FRT DIFFERENTIAL OF 0.06 +  SERV FEE</v>
          </cell>
        </row>
        <row r="998">
          <cell r="D998" t="str">
            <v>STEALTH HARALAMBOS</v>
          </cell>
          <cell r="Q998" t="str">
            <v>AVG URALS 01-30 09 - SEP - FRT DIFFERENTIAL OF 0.06 +  SERV FEE</v>
          </cell>
        </row>
        <row r="999">
          <cell r="D999" t="str">
            <v>STELLA AZURRA</v>
          </cell>
          <cell r="Q999" t="str">
            <v>AVG URALS 01-30 09 - SEP - FRT DIFFERENTIAL OF 0.06 + OT + SERV FEE</v>
          </cell>
        </row>
        <row r="1000">
          <cell r="D1000" t="str">
            <v>STELLAR VOYAGER</v>
          </cell>
          <cell r="Q1000" t="str">
            <v>AVG URALS 01-30 09 - SEP - FRT DIFFERENTIAL OF 0.06 + OT + SERV FEE</v>
          </cell>
        </row>
        <row r="1001">
          <cell r="D1001" t="str">
            <v>STEMNITSA</v>
          </cell>
          <cell r="Q1001" t="str">
            <v>AVG URALS 01-30 09 - SEP +  FRT LUMPSUM + OT + SERV FEE</v>
          </cell>
        </row>
        <row r="1002">
          <cell r="D1002" t="str">
            <v>STENA ALEXITA</v>
          </cell>
          <cell r="Q1002" t="str">
            <v>AVG URALS 01-30 09 - SEP +  FRT LUMPSUM + OT + SERV FEE</v>
          </cell>
        </row>
        <row r="1003">
          <cell r="D1003" t="str">
            <v>STENA ATLANTICA</v>
          </cell>
          <cell r="Q1003" t="str">
            <v>AVG URALS 01-30 09 - SEP +  FRT LUMPSUM + SERV FEE</v>
          </cell>
        </row>
        <row r="1004">
          <cell r="D1004" t="str">
            <v>STENA CONDUCTOR</v>
          </cell>
          <cell r="Q1004" t="str">
            <v>AVG URALS 01-30 09 - SEP +  FRT LUMPSUM + SERV FEE</v>
          </cell>
        </row>
        <row r="1005">
          <cell r="D1005" t="str">
            <v>STENA CONFIDENCE</v>
          </cell>
          <cell r="Q1005" t="str">
            <v>AVG URALS 01-30 09 - SEP + FRT</v>
          </cell>
        </row>
        <row r="1006">
          <cell r="D1006" t="str">
            <v>STENA CONSUL</v>
          </cell>
          <cell r="Q1006" t="str">
            <v>AVG URALS 01-30 09 - SEP + FRT</v>
          </cell>
        </row>
        <row r="1007">
          <cell r="D1007" t="str">
            <v>STENA CONTENDER</v>
          </cell>
          <cell r="Q1007" t="str">
            <v>AVG URALS 01-30 09 - SEP + FRT + OT + SERV FEE</v>
          </cell>
        </row>
        <row r="1008">
          <cell r="D1008" t="str">
            <v>STENA NATALITA</v>
          </cell>
          <cell r="Q1008" t="str">
            <v>AVG URALS 01-30 09 - SEP + FRT + OT + SERV FEE</v>
          </cell>
        </row>
        <row r="1009">
          <cell r="D1009" t="str">
            <v>STENA SPIRIT</v>
          </cell>
          <cell r="Q1009" t="str">
            <v>AVG URALS 01-30 09 - SEP + FRT + SERV FEE</v>
          </cell>
        </row>
        <row r="1010">
          <cell r="D1010" t="str">
            <v>STENA SUEDE</v>
          </cell>
          <cell r="Q1010" t="str">
            <v>AVG URALS 01-30 09 - SEP + FRT + SERV FEE</v>
          </cell>
        </row>
        <row r="1011">
          <cell r="D1011" t="str">
            <v>STOCK TRANSFER</v>
          </cell>
          <cell r="Q1011" t="str">
            <v>AVG URALS 01-30 09 - SEP + FRT DIFF</v>
          </cell>
        </row>
        <row r="1012">
          <cell r="D1012" t="str">
            <v>STOCK TRANSFER</v>
          </cell>
          <cell r="Q1012" t="str">
            <v>AVG URALS 01-30 09 - SEP + FRT DIFF</v>
          </cell>
        </row>
        <row r="1013">
          <cell r="D1013" t="str">
            <v>STOLT COURAGE</v>
          </cell>
          <cell r="Q1013" t="str">
            <v>AVG URALS 01-30 09 - SEP + FRT DIFF + OT + SERV FEE</v>
          </cell>
        </row>
        <row r="1014">
          <cell r="D1014" t="str">
            <v>STOLT VANGUARD</v>
          </cell>
          <cell r="Q1014" t="str">
            <v>AVG URALS 01-30 09 - SEP + FRT DIFF + OT + SERV FEE</v>
          </cell>
        </row>
        <row r="1015">
          <cell r="D1015" t="str">
            <v>STOLT ZULU</v>
          </cell>
          <cell r="Q1015" t="str">
            <v>AVG URALS 01-30 09 - SEP + FRT DIFF + SERV FEE</v>
          </cell>
        </row>
        <row r="1016">
          <cell r="D1016" t="str">
            <v>STORVIKEN</v>
          </cell>
          <cell r="Q1016" t="str">
            <v>AVG URALS 01-30 09 - SEP + FRT DIFF + SERV FEE</v>
          </cell>
        </row>
        <row r="1017">
          <cell r="D1017" t="str">
            <v>STRIDE</v>
          </cell>
          <cell r="Q1017" t="str">
            <v>AVG URALS 01-30 09 - SEP + FRT DIFF LUMPSUM</v>
          </cell>
        </row>
        <row r="1018">
          <cell r="D1018" t="str">
            <v>SUMMER SKY</v>
          </cell>
          <cell r="Q1018" t="str">
            <v>AVG URALS 01-30 09 - SEP + FRT DIFF LUMPSUM</v>
          </cell>
        </row>
        <row r="1019">
          <cell r="D1019" t="str">
            <v>SUN</v>
          </cell>
          <cell r="Q1019" t="str">
            <v>AVG URALS 01-30 09 - SEP + FRT DIFF LUMPSUM + OT + SERV FEE</v>
          </cell>
        </row>
        <row r="1020">
          <cell r="D1020" t="str">
            <v>SUNLIGHT</v>
          </cell>
          <cell r="Q1020" t="str">
            <v>AVG URALS 01-30 09 - SEP + FRT DIFF LUMPSUM + OT + SERV FEE</v>
          </cell>
        </row>
        <row r="1021">
          <cell r="D1021" t="str">
            <v>SUNSHINE</v>
          </cell>
          <cell r="Q1021" t="str">
            <v>AVG URALS 01-30 09 - SEP + FRT DIFF LUMPSUM + SERV FEE</v>
          </cell>
        </row>
        <row r="1022">
          <cell r="D1022" t="str">
            <v>SUPERLADY</v>
          </cell>
          <cell r="Q1022" t="str">
            <v>AVG URALS 01-30 09 - SEP + FRT DIFF LUMPSUM + SERV FEE</v>
          </cell>
        </row>
        <row r="1023">
          <cell r="D1023" t="str">
            <v>SUVOROVSKY PROSPECT</v>
          </cell>
          <cell r="Q1023" t="str">
            <v>AVG URALS 01-30 09 - SEP + OSP 01-30 09 - SEP</v>
          </cell>
        </row>
        <row r="1024">
          <cell r="D1024" t="str">
            <v>SVEVA</v>
          </cell>
          <cell r="Q1024" t="str">
            <v>AVG URALS 01-30 09 - SEP + OSP 01-30 09 - SEP</v>
          </cell>
        </row>
        <row r="1025">
          <cell r="D1025" t="str">
            <v>SYMPHONY</v>
          </cell>
          <cell r="Q1025" t="str">
            <v>AVG URALS 01-30 09 - SEP + OSP 01-30 09 - SEP +  FRT LUMPSUM + OT + SERV FEE</v>
          </cell>
        </row>
        <row r="1026">
          <cell r="D1026" t="str">
            <v>SYN MIRA</v>
          </cell>
          <cell r="Q1026" t="str">
            <v>AVG URALS 01-30 09 - SEP + OSP 01-30 09 - SEP +  FRT LUMPSUM + SERV FEE</v>
          </cell>
        </row>
        <row r="1027">
          <cell r="D1027" t="str">
            <v>TALAVA</v>
          </cell>
          <cell r="Q1027" t="str">
            <v>AVG URALS 01-30 09 - SEP + OSP 01-30 09 - SEP + FRT</v>
          </cell>
        </row>
        <row r="1028">
          <cell r="D1028" t="str">
            <v>TARA</v>
          </cell>
          <cell r="Q1028" t="str">
            <v>AVG URALS 01-30 09 - SEP + OSP 01-30 09 - SEP + FRT + OT + SERV FEE</v>
          </cell>
        </row>
        <row r="1029">
          <cell r="D1029" t="str">
            <v>TARGET</v>
          </cell>
          <cell r="Q1029" t="str">
            <v>AVG URALS 01-30 09 - SEP + OSP 01-30 09 - SEP + FRT + SERV FEE</v>
          </cell>
        </row>
        <row r="1030">
          <cell r="D1030" t="str">
            <v>TASMAN SEA</v>
          </cell>
          <cell r="Q1030" t="str">
            <v>AVG URALS 01-30 09 - SEP + OSP 01-30 09 - SEP + FRT DIFF</v>
          </cell>
        </row>
        <row r="1031">
          <cell r="D1031" t="str">
            <v>TBN</v>
          </cell>
          <cell r="Q1031" t="str">
            <v>AVG URALS 01-30 09 - SEP + OSP 01-30 09 - SEP + FRT DIFF + OT + SERV FEE</v>
          </cell>
        </row>
        <row r="1032">
          <cell r="D1032" t="str">
            <v>TEAL</v>
          </cell>
          <cell r="Q1032" t="str">
            <v>AVG URALS 01-30 09 - SEP + OSP 01-30 09 - SEP + FRT DIFF + SERV FEE</v>
          </cell>
        </row>
        <row r="1033">
          <cell r="D1033" t="str">
            <v>TEMPERA</v>
          </cell>
          <cell r="Q1033" t="str">
            <v>AVG URALS 01-30 09 - SEP + OSP 01-30 09 - SEP + FRT DIFF LUMPSUM</v>
          </cell>
        </row>
        <row r="1034">
          <cell r="D1034" t="str">
            <v>TEO</v>
          </cell>
          <cell r="Q1034" t="str">
            <v>AVG URALS 01-30 09 - SEP + OSP 01-30 09 - SEP + FRT DIFF LUMPSUM + OT + SERV FEE</v>
          </cell>
        </row>
        <row r="1035">
          <cell r="D1035" t="str">
            <v>TEST</v>
          </cell>
          <cell r="Q1035" t="str">
            <v>AVG URALS 01-30 09 - SEP + OSP 01-30 09 - SEP + FRT DIFF LUMPSUM + SERV FEE</v>
          </cell>
        </row>
        <row r="1036">
          <cell r="D1036" t="str">
            <v>TH SERENADE</v>
          </cell>
          <cell r="Q1036" t="str">
            <v>AVG URALS 01-30 09 - SEP + OSP 01-30 09 - SEP + OT + SERV FEE</v>
          </cell>
        </row>
        <row r="1037">
          <cell r="D1037" t="str">
            <v>TH SONATA</v>
          </cell>
          <cell r="Q1037" t="str">
            <v>AVG URALS 01-30 09 - SEP + OSP 01-30 09 - SEP + SERV FEE</v>
          </cell>
        </row>
        <row r="1038">
          <cell r="D1038" t="str">
            <v>TH SYMPHONY</v>
          </cell>
          <cell r="Q1038" t="str">
            <v>AVG URALS 01-30 09 - SEP + OT + SERV FEE</v>
          </cell>
        </row>
        <row r="1039">
          <cell r="D1039" t="str">
            <v>THORNBURY</v>
          </cell>
          <cell r="Q1039" t="str">
            <v>AVG URALS 01-30 09 - SEP + OT + SERV FEE</v>
          </cell>
        </row>
        <row r="1040">
          <cell r="D1040" t="str">
            <v>TIKHVIN</v>
          </cell>
          <cell r="Q1040" t="str">
            <v>AVG URALS 01-30 09 - SEP + SERV FEE</v>
          </cell>
        </row>
        <row r="1041">
          <cell r="D1041" t="str">
            <v>TOLEDO SPIRIT</v>
          </cell>
          <cell r="Q1041" t="str">
            <v>AVG URALS 01-30 09 - SEP + SERV FEE</v>
          </cell>
        </row>
        <row r="1042">
          <cell r="D1042" t="str">
            <v>TOPAZ T</v>
          </cell>
          <cell r="Q1042" t="str">
            <v>AVG URALS 01-30 09 - SEP + SULPHUR DESCALATION</v>
          </cell>
        </row>
        <row r="1043">
          <cell r="D1043" t="str">
            <v>TORDIS KNUTSEN</v>
          </cell>
          <cell r="Q1043" t="str">
            <v>AVG URALS 01-30 09 - SEP + SULPHUR DESCALATION</v>
          </cell>
        </row>
        <row r="1044">
          <cell r="D1044" t="str">
            <v>TORIL KNUTSEN</v>
          </cell>
          <cell r="Q1044" t="str">
            <v>AVG URALS 01-30 09 - SEP + SULPHUR DESCALATION - FRT DIFFERENTIAL OF 0.06</v>
          </cell>
        </row>
        <row r="1045">
          <cell r="D1045" t="str">
            <v>TORM GORTLAND</v>
          </cell>
          <cell r="Q1045" t="str">
            <v>AVG URALS 01-30 09 - SEP + SULPHUR DESCALATION - FRT DIFFERENTIAL OF 0.06</v>
          </cell>
        </row>
        <row r="1046">
          <cell r="D1046" t="str">
            <v>TORM GUDRUN</v>
          </cell>
          <cell r="Q1046" t="str">
            <v>AVG URALS 01-30 09 - SEP + SULPHUR DESCALATION - FRT DIFFERENTIAL OF 0.06 + OT + SERV FEE</v>
          </cell>
        </row>
        <row r="1047">
          <cell r="D1047" t="str">
            <v>TORM INGEBORG</v>
          </cell>
          <cell r="Q1047" t="str">
            <v>AVG URALS 01-30 09 - SEP + SULPHUR DESCALATION - FRT DIFFERENTIAL OF 0.06 + OT + SERV FEE</v>
          </cell>
        </row>
        <row r="1048">
          <cell r="D1048" t="str">
            <v>TORM KRISTINA</v>
          </cell>
          <cell r="Q1048" t="str">
            <v>AVG URALS 01-30 09 - SEP + SULPHUR DESCALATION - FRT DIFFERENTIAL OF 0.06 + SERV FEE</v>
          </cell>
        </row>
        <row r="1049">
          <cell r="D1049" t="str">
            <v>TORM MARGIT</v>
          </cell>
          <cell r="Q1049" t="str">
            <v>AVG URALS 01-30 09 - SEP + SULPHUR DESCALATION - FRT DIFFERENTIAL OF 0.06 + SERV FEE</v>
          </cell>
        </row>
        <row r="1050">
          <cell r="D1050" t="str">
            <v>TORM MARINA</v>
          </cell>
          <cell r="Q1050" t="str">
            <v>AVG URALS 01-30 09 - SEP + SULPHUR DESCALATION +  FRT LUMPSUM + OT + SERV FEE</v>
          </cell>
        </row>
        <row r="1051">
          <cell r="D1051" t="str">
            <v>TORM METTE</v>
          </cell>
          <cell r="Q1051" t="str">
            <v>AVG URALS 01-30 09 - SEP + SULPHUR DESCALATION +  FRT LUMPSUM + OT + SERV FEE</v>
          </cell>
        </row>
        <row r="1052">
          <cell r="D1052" t="str">
            <v>TORM VALBORG</v>
          </cell>
          <cell r="Q1052" t="str">
            <v>AVG URALS 01-30 09 - SEP + SULPHUR DESCALATION +  FRT LUMPSUM + SERV FEE</v>
          </cell>
        </row>
        <row r="1053">
          <cell r="D1053" t="str">
            <v>TORM VITA</v>
          </cell>
          <cell r="Q1053" t="str">
            <v>AVG URALS 01-30 09 - SEP + SULPHUR DESCALATION +  FRT LUMPSUM + SERV FEE</v>
          </cell>
        </row>
        <row r="1054">
          <cell r="D1054" t="str">
            <v>TOSKA</v>
          </cell>
          <cell r="Q1054" t="str">
            <v>AVG URALS 01-30 09 - SEP + SULPHUR DESCALATION + FRT</v>
          </cell>
        </row>
        <row r="1055">
          <cell r="D1055" t="str">
            <v>TRADEWIND STAR</v>
          </cell>
          <cell r="Q1055" t="str">
            <v>AVG URALS 01-30 09 - SEP + SULPHUR DESCALATION + FRT</v>
          </cell>
        </row>
        <row r="1056">
          <cell r="D1056" t="str">
            <v>TRANS EXETER</v>
          </cell>
          <cell r="Q1056" t="str">
            <v>AVG URALS 01-30 09 - SEP + SULPHUR DESCALATION + FRT + OT + SERV FEE</v>
          </cell>
        </row>
        <row r="1057">
          <cell r="D1057" t="str">
            <v>TRANS FJORD</v>
          </cell>
          <cell r="Q1057" t="str">
            <v>AVG URALS 01-30 09 - SEP + SULPHUR DESCALATION + FRT + OT + SERV FEE</v>
          </cell>
        </row>
        <row r="1058">
          <cell r="D1058" t="str">
            <v>TRANS IBERIA</v>
          </cell>
          <cell r="Q1058" t="str">
            <v>AVG URALS 01-30 09 - SEP + SULPHUR DESCALATION + FRT + SERV FEE</v>
          </cell>
        </row>
        <row r="1059">
          <cell r="D1059" t="str">
            <v>TRANS MARMARA</v>
          </cell>
          <cell r="Q1059" t="str">
            <v>AVG URALS 01-30 09 - SEP + SULPHUR DESCALATION + FRT + SERV FEE</v>
          </cell>
        </row>
        <row r="1060">
          <cell r="D1060" t="str">
            <v>TREFIN ADAM</v>
          </cell>
          <cell r="Q1060" t="str">
            <v>AVG URALS 01-30 09 - SEP + SULPHUR DESCALATION + FRT DIFF</v>
          </cell>
        </row>
        <row r="1061">
          <cell r="D1061" t="str">
            <v>TREGUIER</v>
          </cell>
          <cell r="Q1061" t="str">
            <v>AVG URALS 01-30 09 - SEP + SULPHUR DESCALATION + FRT DIFF</v>
          </cell>
        </row>
        <row r="1062">
          <cell r="D1062" t="str">
            <v>TRIATHLON</v>
          </cell>
          <cell r="Q1062" t="str">
            <v>AVG URALS 01-30 09 - SEP + SULPHUR DESCALATION + FRT DIFF + OT + SERV FEE</v>
          </cell>
        </row>
        <row r="1063">
          <cell r="D1063" t="str">
            <v>TRIDENT HOPE</v>
          </cell>
          <cell r="Q1063" t="str">
            <v>AVG URALS 01-30 09 - SEP + SULPHUR DESCALATION + FRT DIFF + OT + SERV FEE</v>
          </cell>
        </row>
        <row r="1064">
          <cell r="D1064" t="str">
            <v>TRIDENT HOPE</v>
          </cell>
          <cell r="Q1064" t="str">
            <v>AVG URALS 01-30 09 - SEP + SULPHUR DESCALATION + FRT DIFF + SERV FEE</v>
          </cell>
        </row>
        <row r="1065">
          <cell r="D1065" t="str">
            <v>TRIDENT STAR</v>
          </cell>
          <cell r="Q1065" t="str">
            <v>AVG URALS 01-30 09 - SEP + SULPHUR DESCALATION + FRT DIFF + SERV FEE</v>
          </cell>
        </row>
        <row r="1066">
          <cell r="D1066" t="str">
            <v>TRINITY</v>
          </cell>
          <cell r="Q1066" t="str">
            <v>AVG URALS 01-30 09 - SEP + SULPHUR DESCALATION + FRT DIFF LUMPSUM</v>
          </cell>
        </row>
        <row r="1067">
          <cell r="D1067" t="str">
            <v>TROITSKY BRIDGE</v>
          </cell>
          <cell r="Q1067" t="str">
            <v>AVG URALS 01-30 09 - SEP + SULPHUR DESCALATION + FRT DIFF LUMPSUM</v>
          </cell>
        </row>
        <row r="1068">
          <cell r="D1068" t="str">
            <v>TROMSO FIDELITY</v>
          </cell>
          <cell r="Q1068" t="str">
            <v>AVG URALS 01-30 09 - SEP + SULPHUR DESCALATION + FRT DIFF LUMPSUM + OT + SERV FEE</v>
          </cell>
        </row>
        <row r="1069">
          <cell r="D1069" t="str">
            <v>TROMSO RELIANCE</v>
          </cell>
          <cell r="Q1069" t="str">
            <v>AVG URALS 01-30 09 - SEP + SULPHUR DESCALATION + FRT DIFF LUMPSUM + OT + SERV FEE</v>
          </cell>
        </row>
        <row r="1070">
          <cell r="D1070" t="str">
            <v>TRUST A</v>
          </cell>
          <cell r="Q1070" t="str">
            <v>AVG URALS 01-30 09 - SEP + SULPHUR DESCALATION + FRT DIFF LUMPSUM + SERV FEE</v>
          </cell>
        </row>
        <row r="1071">
          <cell r="D1071" t="str">
            <v>TSUNAMI (EX. MINERVA CONCERT)</v>
          </cell>
          <cell r="Q1071" t="str">
            <v>AVG URALS 01-30 09 - SEP + SULPHUR DESCALATION + FRT DIFF LUMPSUM + SERV FEE</v>
          </cell>
        </row>
        <row r="1072">
          <cell r="D1072" t="str">
            <v>TUGRUL S</v>
          </cell>
          <cell r="Q1072" t="str">
            <v>AVG URALS 01-30 09 - SEP + SULPHUR DESCALATION + OT + SERV FEE</v>
          </cell>
        </row>
        <row r="1073">
          <cell r="D1073" t="str">
            <v>UGO DE CARLINI</v>
          </cell>
          <cell r="Q1073" t="str">
            <v>AVG URALS 01-30 09 - SEP + SULPHUR DESCALATION + OT + SERV FEE</v>
          </cell>
        </row>
        <row r="1074">
          <cell r="D1074" t="str">
            <v>UMLMA</v>
          </cell>
          <cell r="Q1074" t="str">
            <v>AVG URALS 01-30 09 - SEP + SULPHUR DESCALATION + SERV FEE</v>
          </cell>
        </row>
        <row r="1075">
          <cell r="D1075" t="str">
            <v>UNICORN</v>
          </cell>
          <cell r="Q1075" t="str">
            <v>AVG URALS 01-30 09 - SEP + SULPHUR DESCALATION + SERV FEE</v>
          </cell>
        </row>
        <row r="1076">
          <cell r="D1076" t="str">
            <v>UNITED FORTITUDE</v>
          </cell>
          <cell r="Q1076" t="str">
            <v>AVG URALS 01-31 01 - JAN</v>
          </cell>
        </row>
        <row r="1077">
          <cell r="D1077" t="str">
            <v xml:space="preserve">UNITED FORTITUDE </v>
          </cell>
          <cell r="Q1077" t="str">
            <v>AVG URALS 01-31 01 - JAN - FRT DIFFERENTIAL OF 0.06</v>
          </cell>
        </row>
        <row r="1078">
          <cell r="D1078" t="str">
            <v>UNITED HONOR</v>
          </cell>
          <cell r="Q1078" t="str">
            <v>AVG URALS 01-31 01 - JAN - FRT DIFFERENTIAL OF 0.06 +  SERV FEE</v>
          </cell>
        </row>
        <row r="1079">
          <cell r="D1079" t="str">
            <v>UNLU 5</v>
          </cell>
          <cell r="Q1079" t="str">
            <v>AVG URALS 01-31 01 - JAN - FRT DIFFERENTIAL OF 0.06 + OT + SERV FEE</v>
          </cell>
        </row>
        <row r="1080">
          <cell r="D1080" t="str">
            <v>URAI</v>
          </cell>
          <cell r="Q1080" t="str">
            <v>AVG URALS 01-31 01 - JAN +  FRT LUMPSUM + OT + SERV FEE</v>
          </cell>
        </row>
        <row r="1081">
          <cell r="D1081" t="str">
            <v>VALBRENTA</v>
          </cell>
          <cell r="Q1081" t="str">
            <v>AVG URALS 01-31 01 - JAN +  FRT LUMPSUM + SERV FEE</v>
          </cell>
        </row>
        <row r="1082">
          <cell r="D1082" t="str">
            <v>VALBRENTA</v>
          </cell>
          <cell r="Q1082" t="str">
            <v>AVG URALS 01-31 01 - JAN + FRT</v>
          </cell>
        </row>
        <row r="1083">
          <cell r="D1083" t="str">
            <v>VALBRUNA</v>
          </cell>
          <cell r="Q1083" t="str">
            <v>AVG URALS 01-31 01 - JAN + FRT + OT + SERV FEE</v>
          </cell>
        </row>
        <row r="1084">
          <cell r="D1084" t="str">
            <v>VALCONCA</v>
          </cell>
          <cell r="Q1084" t="str">
            <v>AVG URALS 01-31 01 - JAN + FRT + SERV FEE</v>
          </cell>
        </row>
        <row r="1085">
          <cell r="D1085" t="str">
            <v>VALDAOSTA</v>
          </cell>
          <cell r="Q1085" t="str">
            <v>AVG URALS 01-31 01 - JAN + FRT DIFF</v>
          </cell>
        </row>
        <row r="1086">
          <cell r="D1086" t="str">
            <v>VALDARNO</v>
          </cell>
          <cell r="Q1086" t="str">
            <v>AVG URALS 01-31 01 - JAN + FRT DIFF + OT + SERV FEE</v>
          </cell>
        </row>
        <row r="1087">
          <cell r="D1087" t="str">
            <v>VALFOGLIA</v>
          </cell>
          <cell r="Q1087" t="str">
            <v>AVG URALS 01-31 01 - JAN + FRT DIFF + SERV FEE</v>
          </cell>
        </row>
        <row r="1088">
          <cell r="D1088" t="str">
            <v>VALLE DI ANDALUSIA</v>
          </cell>
          <cell r="Q1088" t="str">
            <v>AVG URALS 01-31 01 - JAN + FRT DIFF LUMPSUM</v>
          </cell>
        </row>
        <row r="1089">
          <cell r="D1089" t="str">
            <v>VALLE DI ARAGONA</v>
          </cell>
          <cell r="Q1089" t="str">
            <v>AVG URALS 01-31 01 - JAN + FRT DIFF LUMPSUM + OT + SERV FEE</v>
          </cell>
        </row>
        <row r="1090">
          <cell r="D1090" t="str">
            <v>VALLE DI CASTIGLIA</v>
          </cell>
          <cell r="Q1090" t="str">
            <v>AVG URALS 01-31 01 - JAN + FRT DIFF LUMPSUM + SERV FEE</v>
          </cell>
        </row>
        <row r="1091">
          <cell r="D1091" t="str">
            <v>VALLE DI NAVARRA</v>
          </cell>
          <cell r="Q1091" t="str">
            <v>AVG URALS 01-31 01 - JAN + OSP 01-31 01 - JAN</v>
          </cell>
        </row>
        <row r="1092">
          <cell r="D1092" t="str">
            <v>VALLE DI NERVION</v>
          </cell>
          <cell r="Q1092" t="str">
            <v>AVG URALS 01-31 01 - JAN + OSP 01-31 01 - JAN +  FRT LUMPSUM + OT + SERV FEE</v>
          </cell>
        </row>
        <row r="1093">
          <cell r="D1093" t="str">
            <v>VALLE DI SIVIGLIA</v>
          </cell>
          <cell r="Q1093" t="str">
            <v>AVG URALS 01-31 01 - JAN + OSP 01-31 01 - JAN +  FRT LUMPSUM + SERV FEE</v>
          </cell>
        </row>
        <row r="1094">
          <cell r="D1094" t="str">
            <v>VALLEBIANCA</v>
          </cell>
          <cell r="Q1094" t="str">
            <v>AVG URALS 01-31 01 - JAN + OSP 01-31 01 - JAN + FRT</v>
          </cell>
        </row>
        <row r="1095">
          <cell r="D1095" t="str">
            <v>VALLERMOSA</v>
          </cell>
          <cell r="Q1095" t="str">
            <v>AVG URALS 01-31 01 - JAN + OSP 01-31 01 - JAN + FRT + OT + SERV FEE</v>
          </cell>
        </row>
        <row r="1096">
          <cell r="D1096" t="str">
            <v>VALLESINA</v>
          </cell>
          <cell r="Q1096" t="str">
            <v>AVG URALS 01-31 01 - JAN + OSP 01-31 01 - JAN + FRT + SERV FEE</v>
          </cell>
        </row>
        <row r="1097">
          <cell r="D1097" t="str">
            <v>VALLOMBROSA</v>
          </cell>
          <cell r="Q1097" t="str">
            <v>AVG URALS 01-31 01 - JAN + OSP 01-31 01 - JAN + FRT DIFF</v>
          </cell>
        </row>
        <row r="1098">
          <cell r="D1098" t="str">
            <v>VALPADANA</v>
          </cell>
          <cell r="Q1098" t="str">
            <v>AVG URALS 01-31 01 - JAN + OSP 01-31 01 - JAN + FRT DIFF + OT + SERV FEE</v>
          </cell>
        </row>
        <row r="1099">
          <cell r="D1099" t="str">
            <v>VALTAMED</v>
          </cell>
          <cell r="Q1099" t="str">
            <v>AVG URALS 01-31 01 - JAN + OSP 01-31 01 - JAN + FRT DIFF + SERV FEE</v>
          </cell>
        </row>
        <row r="1100">
          <cell r="D1100" t="str">
            <v>VALUE</v>
          </cell>
          <cell r="Q1100" t="str">
            <v>AVG URALS 01-31 01 - JAN + OSP 01-31 01 - JAN + FRT DIFF LUMPSUM</v>
          </cell>
        </row>
        <row r="1101">
          <cell r="D1101" t="str">
            <v>VALVERDE</v>
          </cell>
          <cell r="Q1101" t="str">
            <v>AVG URALS 01-31 01 - JAN + OSP 01-31 01 - JAN + FRT DIFF LUMPSUM + OT + SERV FEE</v>
          </cell>
        </row>
        <row r="1102">
          <cell r="D1102" t="str">
            <v>VANGUARD</v>
          </cell>
          <cell r="Q1102" t="str">
            <v>AVG URALS 01-31 01 - JAN + OSP 01-31 01 - JAN + FRT DIFF LUMPSUM + SERV FEE</v>
          </cell>
        </row>
        <row r="1103">
          <cell r="D1103" t="str">
            <v>VARKAN EGE</v>
          </cell>
          <cell r="Q1103" t="str">
            <v>AVG URALS 01-31 01 - JAN + OSP 01-31 01 - JAN + OT + SERV FEE</v>
          </cell>
        </row>
        <row r="1104">
          <cell r="D1104" t="str">
            <v>VELIMIR SKORKPIK</v>
          </cell>
          <cell r="Q1104" t="str">
            <v>AVG URALS 01-31 01 - JAN + OSP 01-31 01 - JAN + SERV FEE</v>
          </cell>
        </row>
        <row r="1105">
          <cell r="D1105" t="str">
            <v>VENUS G</v>
          </cell>
          <cell r="Q1105" t="str">
            <v>AVG URALS 01-31 01 - JAN + OT + SERV FEE</v>
          </cell>
        </row>
        <row r="1106">
          <cell r="D1106" t="str">
            <v>VICTORIA SPIRIT</v>
          </cell>
          <cell r="Q1106" t="str">
            <v>AVG URALS 01-31 01 - JAN + SERV FEE</v>
          </cell>
        </row>
        <row r="1107">
          <cell r="D1107" t="str">
            <v>VINGA</v>
          </cell>
          <cell r="Q1107" t="str">
            <v>AVG URALS 01-31 01 - JAN + SULPHUR DESCALATION</v>
          </cell>
        </row>
        <row r="1108">
          <cell r="D1108" t="str">
            <v>VITORIA</v>
          </cell>
          <cell r="Q1108" t="str">
            <v>AVG URALS 01-31 01 - JAN + SULPHUR DESCALATION - FRT DIFFERENTIAL OF 0.06</v>
          </cell>
        </row>
        <row r="1109">
          <cell r="D1109" t="str">
            <v>VLADIMIR KOKKINAKE</v>
          </cell>
          <cell r="Q1109" t="str">
            <v>AVG URALS 01-31 01 - JAN + SULPHUR DESCALATION - FRT DIFFERENTIAL OF 0.06 + OT + SERV FEE</v>
          </cell>
        </row>
        <row r="1110">
          <cell r="D1110" t="str">
            <v>VOYAGER</v>
          </cell>
          <cell r="Q1110" t="str">
            <v>AVG URALS 01-31 01 - JAN + SULPHUR DESCALATION - FRT DIFFERENTIAL OF 0.06 + SERV FEE</v>
          </cell>
        </row>
        <row r="1111">
          <cell r="D1111" t="str">
            <v>VUKOVAR</v>
          </cell>
          <cell r="Q1111" t="str">
            <v>AVG URALS 01-31 01 - JAN + SULPHUR DESCALATION +  FRT LUMPSUM + OT + SERV FEE</v>
          </cell>
        </row>
        <row r="1112">
          <cell r="D1112" t="str">
            <v>WESTA</v>
          </cell>
          <cell r="Q1112" t="str">
            <v>AVG URALS 01-31 01 - JAN + SULPHUR DESCALATION +  FRT LUMPSUM + SERV FEE</v>
          </cell>
        </row>
        <row r="1113">
          <cell r="D1113" t="str">
            <v>WILHELM SCHULTE</v>
          </cell>
          <cell r="Q1113" t="str">
            <v>AVG URALS 01-31 01 - JAN + SULPHUR DESCALATION + FRT</v>
          </cell>
        </row>
        <row r="1114">
          <cell r="D1114" t="str">
            <v>WILMINGTON</v>
          </cell>
          <cell r="Q1114" t="str">
            <v>AVG URALS 01-31 01 - JAN + SULPHUR DESCALATION + FRT + OT + SERV FEE</v>
          </cell>
        </row>
        <row r="1115">
          <cell r="D1115" t="str">
            <v>WINDSOR</v>
          </cell>
          <cell r="Q1115" t="str">
            <v>AVG URALS 01-31 01 - JAN + SULPHUR DESCALATION + FRT + SERV FEE</v>
          </cell>
        </row>
        <row r="1116">
          <cell r="D1116" t="str">
            <v>WORLD PROCESS</v>
          </cell>
          <cell r="Q1116" t="str">
            <v>AVG URALS 01-31 01 - JAN + SULPHUR DESCALATION + FRT DIFF</v>
          </cell>
        </row>
        <row r="1117">
          <cell r="D1117" t="str">
            <v>WORLD PRODIGY</v>
          </cell>
          <cell r="Q1117" t="str">
            <v>AVG URALS 01-31 01 - JAN + SULPHUR DESCALATION + FRT DIFF + OT + SERV FEE</v>
          </cell>
        </row>
        <row r="1118">
          <cell r="D1118" t="str">
            <v>WORLD PROPHET</v>
          </cell>
          <cell r="Q1118" t="str">
            <v>AVG URALS 01-31 01 - JAN + SULPHUR DESCALATION + FRT DIFF + SERV FEE</v>
          </cell>
        </row>
        <row r="1119">
          <cell r="D1119" t="str">
            <v>YANNIS M</v>
          </cell>
          <cell r="Q1119" t="str">
            <v>AVG URALS 01-31 01 - JAN + SULPHUR DESCALATION + FRT DIFF LUMPSUM</v>
          </cell>
        </row>
        <row r="1120">
          <cell r="D1120" t="str">
            <v>YANNIS P</v>
          </cell>
          <cell r="Q1120" t="str">
            <v>AVG URALS 01-31 01 - JAN + SULPHUR DESCALATION + FRT DIFF LUMPSUM + OT + SERV FEE</v>
          </cell>
        </row>
        <row r="1121">
          <cell r="D1121" t="str">
            <v>YASA GOLDEN BOSPHORUS</v>
          </cell>
          <cell r="Q1121" t="str">
            <v>AVG URALS 01-31 01 - JAN + SULPHUR DESCALATION + FRT DIFF LUMPSUM + SERV FEE</v>
          </cell>
        </row>
        <row r="1122">
          <cell r="D1122" t="str">
            <v>YASA SOUTHERN CROSS</v>
          </cell>
          <cell r="Q1122" t="str">
            <v>AVG URALS 01-31 01 - JAN + SULPHUR DESCALATION + OT + SERV FEE</v>
          </cell>
        </row>
        <row r="1123">
          <cell r="D1123" t="str">
            <v>YM UPWARD</v>
          </cell>
          <cell r="Q1123" t="str">
            <v>AVG URALS 01-31 01 - JAN + SULPHUR DESCALATION + SERV FEE</v>
          </cell>
        </row>
        <row r="1124">
          <cell r="D1124" t="str">
            <v>YM UTOPIA</v>
          </cell>
          <cell r="Q1124" t="str">
            <v>AVG URALS 01-31 03 - MAR</v>
          </cell>
        </row>
        <row r="1125">
          <cell r="D1125" t="str">
            <v>ZAGARA</v>
          </cell>
          <cell r="Q1125" t="str">
            <v>AVG URALS 01-31 03 - MAR - FRT DIFFERENTIAL OF 0.06</v>
          </cell>
        </row>
        <row r="1126">
          <cell r="D1126" t="str">
            <v>ZAKS DIKLO</v>
          </cell>
          <cell r="Q1126" t="str">
            <v>AVG URALS 01-31 03 - MAR - FRT DIFFERENTIAL OF 0.06 +  SERV FEE</v>
          </cell>
        </row>
        <row r="1127">
          <cell r="D1127" t="str">
            <v>ZEFIREA</v>
          </cell>
          <cell r="Q1127" t="str">
            <v>AVG URALS 01-31 03 - MAR - FRT DIFFERENTIAL OF 0.06 + OT + SERV FEE</v>
          </cell>
        </row>
        <row r="1128">
          <cell r="D1128" t="str">
            <v>ZOJA I</v>
          </cell>
          <cell r="Q1128" t="str">
            <v>AVG URALS 01-31 03 - MAR +  FRT LUMPSUM + OT + SERV FEE</v>
          </cell>
        </row>
        <row r="1129">
          <cell r="D1129" t="str">
            <v>ZOUZOU N</v>
          </cell>
          <cell r="Q1129" t="str">
            <v>AVG URALS 01-31 03 - MAR +  FRT LUMPSUM + SERV FEE</v>
          </cell>
        </row>
        <row r="1130">
          <cell r="D1130" t="str">
            <v>ZRINSKI</v>
          </cell>
          <cell r="Q1130" t="str">
            <v>AVG URALS 01-31 03 - MAR + FRT</v>
          </cell>
        </row>
        <row r="1131">
          <cell r="Q1131" t="str">
            <v>AVG URALS 01-31 03 - MAR + FRT DIFF</v>
          </cell>
        </row>
        <row r="1132">
          <cell r="Q1132" t="str">
            <v>AVG URALS 01-31 03 - MAR + FRT DIFF + OT + SERV FEE</v>
          </cell>
        </row>
        <row r="1133">
          <cell r="Q1133" t="str">
            <v>AVG URALS 01-31 03 - MAR + FRT DIFF + SERV FEE</v>
          </cell>
        </row>
        <row r="1134">
          <cell r="Q1134" t="str">
            <v>AVG URALS 01-31 03 - MAR + FRT DIFF LUMPSUM</v>
          </cell>
        </row>
        <row r="1135">
          <cell r="Q1135" t="str">
            <v>AVG URALS 01-31 03 - MAR + FRT DIFF LUMPSUM + OT + SERV FEE</v>
          </cell>
        </row>
        <row r="1136">
          <cell r="Q1136" t="str">
            <v>AVG URALS 01-31 03 - MAR + FRT DIFF LUMPSUM + SERV FEE</v>
          </cell>
        </row>
        <row r="1137">
          <cell r="Q1137" t="str">
            <v>AVG URALS 01-31 03 - MAR + OSP 01-31 03 - MAR</v>
          </cell>
        </row>
        <row r="1138">
          <cell r="Q1138" t="str">
            <v>AVG URALS 01-31 03 - MAR + OSP 01-31 03 - MAR +  FRT LUMPSUM + OT + SERV FEE</v>
          </cell>
        </row>
        <row r="1139">
          <cell r="Q1139" t="str">
            <v>AVG URALS 01-31 03 - MAR + OSP 01-31 03 - MAR +  FRT LUMPSUM + SERV FEE</v>
          </cell>
        </row>
        <row r="1140">
          <cell r="Q1140" t="str">
            <v>AVG URALS 01-31 03 - MAR + OSP 01-31 03 - MAR + FRT</v>
          </cell>
        </row>
        <row r="1141">
          <cell r="Q1141" t="str">
            <v>AVG URALS 01-31 03 - MAR + OSP 01-31 03 - MAR + FRT + OT + SERV FEE</v>
          </cell>
        </row>
        <row r="1142">
          <cell r="Q1142" t="str">
            <v>AVG URALS 01-31 03 - MAR + OSP 01-31 03 - MAR + FRT + SERV FEE</v>
          </cell>
        </row>
        <row r="1143">
          <cell r="Q1143" t="str">
            <v>AVG URALS 01-31 03 - MAR + OSP 01-31 03 - MAR + FRT DIFF</v>
          </cell>
        </row>
        <row r="1144">
          <cell r="Q1144" t="str">
            <v>AVG URALS 01-31 03 - MAR + OSP 01-31 03 - MAR + FRT DIFF + OT + SERV FEE</v>
          </cell>
        </row>
        <row r="1145">
          <cell r="Q1145" t="str">
            <v>AVG URALS 01-31 03 - MAR + OSP 01-31 03 - MAR + FRT DIFF + SERV FEE</v>
          </cell>
        </row>
        <row r="1146">
          <cell r="Q1146" t="str">
            <v>AVG URALS 01-31 03 - MAR + OSP 01-31 03 - MAR + FRT DIFF LUMPSUM</v>
          </cell>
        </row>
        <row r="1147">
          <cell r="Q1147" t="str">
            <v>AVG URALS 01-31 03 - MAR + OSP 01-31 03 - MAR + FRT DIFF LUMPSUM + OT + SERV FEE</v>
          </cell>
        </row>
        <row r="1148">
          <cell r="Q1148" t="str">
            <v>AVG URALS 01-31 03 - MAR + OSP 01-31 03 - MAR + FRT DIFF LUMPSUM + SERV FEE</v>
          </cell>
        </row>
        <row r="1149">
          <cell r="Q1149" t="str">
            <v>AVG URALS 01-31 03 - MAR + OSP 01-31 03 - MAR + OT + SERV FEE</v>
          </cell>
        </row>
        <row r="1150">
          <cell r="Q1150" t="str">
            <v>AVG URALS 01-31 03 - MAR + OSP 01-31 03 - MAR + SERV FEE</v>
          </cell>
        </row>
        <row r="1151">
          <cell r="Q1151" t="str">
            <v>AVG URALS 01-31 03 - MAR + OT + SERV FEE</v>
          </cell>
        </row>
        <row r="1152">
          <cell r="Q1152" t="str">
            <v>AVG URALS 01-31 03 - MAR + SERV FEE</v>
          </cell>
        </row>
        <row r="1153">
          <cell r="Q1153" t="str">
            <v>AVG URALS 01-31 03 - MAR + SULPHUR DESCALATION</v>
          </cell>
        </row>
        <row r="1154">
          <cell r="Q1154" t="str">
            <v>AVG URALS 01-31 03 - MAR + SULPHUR DESCALATION - FRT DIFFERENTIAL OF 0.06</v>
          </cell>
        </row>
        <row r="1155">
          <cell r="Q1155" t="str">
            <v>AVG URALS 01-31 03 - MAR + SULPHUR DESCALATION - FRT DIFFERENTIAL OF 0.06 + OT + SERV FEE</v>
          </cell>
        </row>
        <row r="1156">
          <cell r="Q1156" t="str">
            <v>AVG URALS 01-31 03 - MAR + SULPHUR DESCALATION - FRT DIFFERENTIAL OF 0.06 + SERV FEE</v>
          </cell>
        </row>
        <row r="1157">
          <cell r="Q1157" t="str">
            <v>AVG URALS 01-31 03 - MAR + SULPHUR DESCALATION +  FRT LUMPSUM + OT + SERV FEE</v>
          </cell>
        </row>
        <row r="1158">
          <cell r="Q1158" t="str">
            <v>AVG URALS 01-31 03 - MAR + SULPHUR DESCALATION +  FRT LUMPSUM + SERV FEE</v>
          </cell>
        </row>
        <row r="1159">
          <cell r="Q1159" t="str">
            <v>AVG URALS 01-31 03 - MAR + SULPHUR DESCALATION + FRT</v>
          </cell>
        </row>
        <row r="1160">
          <cell r="Q1160" t="str">
            <v>AVG URALS 01-31 03 - MAR + SULPHUR DESCALATION + FRT + OT + SERV FEE</v>
          </cell>
        </row>
        <row r="1161">
          <cell r="Q1161" t="str">
            <v>AVG URALS 01-31 03 - MAR + SULPHUR DESCALATION + FRT + SERV FEE</v>
          </cell>
        </row>
        <row r="1162">
          <cell r="Q1162" t="str">
            <v>AVG URALS 01-31 03 - MAR + SULPHUR DESCALATION + FRT DIFF</v>
          </cell>
        </row>
        <row r="1163">
          <cell r="Q1163" t="str">
            <v>AVG URALS 01-31 03 - MAR + SULPHUR DESCALATION + FRT DIFF + OT + SERV FEE</v>
          </cell>
        </row>
        <row r="1164">
          <cell r="Q1164" t="str">
            <v>AVG URALS 01-31 03 - MAR + SULPHUR DESCALATION + FRT DIFF + SERV FEE</v>
          </cell>
        </row>
        <row r="1165">
          <cell r="Q1165" t="str">
            <v>AVG URALS 01-31 03 - MAR + SULPHUR DESCALATION + FRT DIFF LUMPSUM</v>
          </cell>
        </row>
        <row r="1166">
          <cell r="Q1166" t="str">
            <v>AVG URALS 01-31 03 - MAR + SULPHUR DESCALATION + FRT DIFF LUMPSUM + OT + SERV FEE</v>
          </cell>
        </row>
        <row r="1167">
          <cell r="Q1167" t="str">
            <v>AVG URALS 01-31 03 - MAR + SULPHUR DESCALATION + FRT DIFF LUMPSUM + SERV FEE</v>
          </cell>
        </row>
        <row r="1168">
          <cell r="Q1168" t="str">
            <v>AVG URALS 01-31 03 - MAR + SULPHUR DESCALATION + OT + SERV FEE</v>
          </cell>
        </row>
        <row r="1169">
          <cell r="Q1169" t="str">
            <v>AVG URALS 01-31 03 - MAR + SULPHUR DESCALATION + SERV FEE</v>
          </cell>
        </row>
        <row r="1170">
          <cell r="Q1170" t="str">
            <v>AVG URALS 01-31 05 - MAY</v>
          </cell>
        </row>
        <row r="1171">
          <cell r="Q1171" t="str">
            <v>AVG URALS 01-31 05 - MAY - FRT DIFFERENTIAL OF 0.06</v>
          </cell>
        </row>
        <row r="1172">
          <cell r="Q1172" t="str">
            <v>AVG URALS 01-31 05 - MAY - FRT DIFFERENTIAL OF 0.06 +  SERV FEE</v>
          </cell>
        </row>
        <row r="1173">
          <cell r="Q1173" t="str">
            <v>AVG URALS 01-31 05 - MAY - FRT DIFFERENTIAL OF 0.06 + OT + SERV FEE</v>
          </cell>
        </row>
        <row r="1174">
          <cell r="Q1174" t="str">
            <v>AVG URALS 01-31 05 - MAY +  FRT LUMPSUM + OT + SERV FEE</v>
          </cell>
        </row>
        <row r="1175">
          <cell r="Q1175" t="str">
            <v>AVG URALS 01-31 05 - MAY +  FRT LUMPSUM + SERV FEE</v>
          </cell>
        </row>
        <row r="1176">
          <cell r="Q1176" t="str">
            <v>AVG URALS 01-31 05 - MAY + FRT</v>
          </cell>
        </row>
        <row r="1177">
          <cell r="Q1177" t="str">
            <v>AVG URALS 01-31 05 - MAY + FRT + OT + SERV FEE</v>
          </cell>
        </row>
        <row r="1178">
          <cell r="Q1178" t="str">
            <v>AVG URALS 01-31 05 - MAY + FRT + SERV FEE</v>
          </cell>
        </row>
        <row r="1179">
          <cell r="Q1179" t="str">
            <v>AVG URALS 01-31 05 - MAY + FRT DIFF</v>
          </cell>
        </row>
        <row r="1180">
          <cell r="Q1180" t="str">
            <v>AVG URALS 01-31 05 - MAY + FRT DIFF + OT + SERV FEE</v>
          </cell>
        </row>
        <row r="1181">
          <cell r="Q1181" t="str">
            <v>AVG URALS 01-31 05 - MAY + FRT DIFF + SERV FEE</v>
          </cell>
        </row>
        <row r="1182">
          <cell r="Q1182" t="str">
            <v>AVG URALS 01-31 05 - MAY + FRT DIFF LUMPSUM</v>
          </cell>
        </row>
        <row r="1183">
          <cell r="Q1183" t="str">
            <v>AVG URALS 01-31 05 - MAY + FRT DIFF LUMPSUM + OT + SERV FEE</v>
          </cell>
        </row>
        <row r="1184">
          <cell r="Q1184" t="str">
            <v>AVG URALS 01-31 05 - MAY + FRT DIFF LUMPSUM + SERV FEE</v>
          </cell>
        </row>
        <row r="1185">
          <cell r="Q1185" t="str">
            <v>AVG URALS 01-31 05 - MAY + OSP 01-31 05 - MAY</v>
          </cell>
        </row>
        <row r="1186">
          <cell r="Q1186" t="str">
            <v>AVG URALS 01-31 05 - MAY + OSP 01-31 05 - MAY +  FRT LUMPSUM + OT + SERV FEE</v>
          </cell>
        </row>
        <row r="1187">
          <cell r="Q1187" t="str">
            <v>AVG URALS 01-31 05 - MAY + OSP 01-31 05 - MAY +  FRT LUMPSUM + SERV FEE</v>
          </cell>
        </row>
        <row r="1188">
          <cell r="Q1188" t="str">
            <v>AVG URALS 01-31 05 - MAY + OSP 01-31 05 - MAY + FRT</v>
          </cell>
        </row>
        <row r="1189">
          <cell r="Q1189" t="str">
            <v>AVG URALS 01-31 05 - MAY + OSP 01-31 05 - MAY + FRT + OT + SERV FEE</v>
          </cell>
        </row>
        <row r="1190">
          <cell r="Q1190" t="str">
            <v>AVG URALS 01-31 05 - MAY + OSP 01-31 05 - MAY + FRT + SERV FEE</v>
          </cell>
        </row>
        <row r="1191">
          <cell r="Q1191" t="str">
            <v>AVG URALS 01-31 05 - MAY + OSP 01-31 05 - MAY + FRT DIFF</v>
          </cell>
        </row>
        <row r="1192">
          <cell r="Q1192" t="str">
            <v>AVG URALS 01-31 05 - MAY + OSP 01-31 05 - MAY + FRT DIFF + OT + SERV FEE</v>
          </cell>
        </row>
        <row r="1193">
          <cell r="Q1193" t="str">
            <v>AVG URALS 01-31 05 - MAY + OSP 01-31 05 - MAY + FRT DIFF + SERV FEE</v>
          </cell>
        </row>
        <row r="1194">
          <cell r="Q1194" t="str">
            <v>AVG URALS 01-31 05 - MAY + OSP 01-31 05 - MAY + FRT DIFF LUMPSUM</v>
          </cell>
        </row>
        <row r="1195">
          <cell r="Q1195" t="str">
            <v>AVG URALS 01-31 05 - MAY + OSP 01-31 05 - MAY + FRT DIFF LUMPSUM + OT + SERV FEE</v>
          </cell>
        </row>
        <row r="1196">
          <cell r="Q1196" t="str">
            <v>AVG URALS 01-31 05 - MAY + OSP 01-31 05 - MAY + FRT DIFF LUMPSUM + SERV FEE</v>
          </cell>
        </row>
        <row r="1197">
          <cell r="Q1197" t="str">
            <v>AVG URALS 01-31 05 - MAY + OSP 01-31 05 - MAY + OT + SERV FEE</v>
          </cell>
        </row>
        <row r="1198">
          <cell r="Q1198" t="str">
            <v>AVG URALS 01-31 05 - MAY + OSP 01-31 05 - MAY + SERV FEE</v>
          </cell>
        </row>
        <row r="1199">
          <cell r="Q1199" t="str">
            <v>AVG URALS 01-31 05 - MAY + OT + SERV FEE</v>
          </cell>
        </row>
        <row r="1200">
          <cell r="Q1200" t="str">
            <v>AVG URALS 01-31 05 - MAY + SERV FEE</v>
          </cell>
        </row>
        <row r="1201">
          <cell r="Q1201" t="str">
            <v>AVG URALS 01-31 05 - MAY + SULPHUR DESCALATION</v>
          </cell>
        </row>
        <row r="1202">
          <cell r="Q1202" t="str">
            <v>AVG URALS 01-31 05 - MAY + SULPHUR DESCALATION - FRT DIFFERENTIAL OF 0.06</v>
          </cell>
        </row>
        <row r="1203">
          <cell r="Q1203" t="str">
            <v>AVG URALS 01-31 05 - MAY + SULPHUR DESCALATION - FRT DIFFERENTIAL OF 0.06 + OT + SERV FEE</v>
          </cell>
        </row>
        <row r="1204">
          <cell r="Q1204" t="str">
            <v>AVG URALS 01-31 05 - MAY + SULPHUR DESCALATION - FRT DIFFERENTIAL OF 0.06 + SERV FEE</v>
          </cell>
        </row>
        <row r="1205">
          <cell r="Q1205" t="str">
            <v>AVG URALS 01-31 05 - MAY + SULPHUR DESCALATION +  FRT LUMPSUM + OT + SERV FEE</v>
          </cell>
        </row>
        <row r="1206">
          <cell r="Q1206" t="str">
            <v>AVG URALS 01-31 05 - MAY + SULPHUR DESCALATION +  FRT LUMPSUM + SERV FEE</v>
          </cell>
        </row>
        <row r="1207">
          <cell r="Q1207" t="str">
            <v>AVG URALS 01-31 05 - MAY + SULPHUR DESCALATION + FRT</v>
          </cell>
        </row>
        <row r="1208">
          <cell r="Q1208" t="str">
            <v>AVG URALS 01-31 05 - MAY + SULPHUR DESCALATION + FRT + OT + SERV FEE</v>
          </cell>
        </row>
        <row r="1209">
          <cell r="Q1209" t="str">
            <v>AVG URALS 01-31 05 - MAY + SULPHUR DESCALATION + FRT + SERV FEE</v>
          </cell>
        </row>
        <row r="1210">
          <cell r="Q1210" t="str">
            <v>AVG URALS 01-31 05 - MAY + SULPHUR DESCALATION + FRT DIFF</v>
          </cell>
        </row>
        <row r="1211">
          <cell r="Q1211" t="str">
            <v>AVG URALS 01-31 05 - MAY + SULPHUR DESCALATION + FRT DIFF + OT + SERV FEE</v>
          </cell>
        </row>
        <row r="1212">
          <cell r="Q1212" t="str">
            <v>AVG URALS 01-31 05 - MAY + SULPHUR DESCALATION + FRT DIFF + SERV FEE</v>
          </cell>
        </row>
        <row r="1213">
          <cell r="Q1213" t="str">
            <v>AVG URALS 01-31 05 - MAY + SULPHUR DESCALATION + FRT DIFF LUMPSUM</v>
          </cell>
        </row>
        <row r="1214">
          <cell r="Q1214" t="str">
            <v>AVG URALS 01-31 05 - MAY + SULPHUR DESCALATION + FRT DIFF LUMPSUM + OT + SERV FEE</v>
          </cell>
        </row>
        <row r="1215">
          <cell r="Q1215" t="str">
            <v>AVG URALS 01-31 05 - MAY + SULPHUR DESCALATION + FRT DIFF LUMPSUM + SERV FEE</v>
          </cell>
        </row>
        <row r="1216">
          <cell r="Q1216" t="str">
            <v>AVG URALS 01-31 05 - MAY + SULPHUR DESCALATION + OT + SERV FEE</v>
          </cell>
        </row>
        <row r="1217">
          <cell r="Q1217" t="str">
            <v>AVG URALS 01-31 05 - MAY + SULPHUR DESCALATION + SERV FEE</v>
          </cell>
        </row>
        <row r="1218">
          <cell r="Q1218" t="str">
            <v>AVG URALS 01-31 07 - JUL</v>
          </cell>
        </row>
        <row r="1219">
          <cell r="Q1219" t="str">
            <v>AVG URALS 01-31 07 - JUL - FRT DIFFERENTIAL OF 0.06</v>
          </cell>
        </row>
        <row r="1220">
          <cell r="Q1220" t="str">
            <v>AVG URALS 01-31 07 - JUL - FRT DIFFERENTIAL OF 0.06 +  SERV FEE</v>
          </cell>
        </row>
        <row r="1221">
          <cell r="Q1221" t="str">
            <v>AVG URALS 01-31 07 - JUL - FRT DIFFERENTIAL OF 0.06 + OT + SERV FEE</v>
          </cell>
        </row>
        <row r="1222">
          <cell r="Q1222" t="str">
            <v>AVG URALS 01-31 07 - JUL +  FRT LUMPSUM + OT + SERV FEE</v>
          </cell>
        </row>
        <row r="1223">
          <cell r="Q1223" t="str">
            <v>AVG URALS 01-31 07 - JUL +  FRT LUMPSUM + SERV FEE</v>
          </cell>
        </row>
        <row r="1224">
          <cell r="Q1224" t="str">
            <v>AVG URALS 01-31 07 - JUL + FRT</v>
          </cell>
        </row>
        <row r="1225">
          <cell r="Q1225" t="str">
            <v>AVG URALS 01-31 07 - JUL + FRT + OT + SERV FEE</v>
          </cell>
        </row>
        <row r="1226">
          <cell r="Q1226" t="str">
            <v>AVG URALS 01-31 07 - JUL + FRT + SERV FEE</v>
          </cell>
        </row>
        <row r="1227">
          <cell r="Q1227" t="str">
            <v>AVG URALS 01-31 07 - JUL + FRT DIFF</v>
          </cell>
        </row>
        <row r="1228">
          <cell r="Q1228" t="str">
            <v>AVG URALS 01-31 07 - JUL + FRT DIFF + OT + SERV FEE</v>
          </cell>
        </row>
        <row r="1229">
          <cell r="Q1229" t="str">
            <v>AVG URALS 01-31 07 - JUL + FRT DIFF + SERV FEE</v>
          </cell>
        </row>
        <row r="1230">
          <cell r="Q1230" t="str">
            <v>AVG URALS 01-31 07 - JUL + FRT DIFF LUMPSUM</v>
          </cell>
        </row>
        <row r="1231">
          <cell r="Q1231" t="str">
            <v>AVG URALS 01-31 07 - JUL + FRT DIFF LUMPSUM + OT + SERV FEE</v>
          </cell>
        </row>
        <row r="1232">
          <cell r="Q1232" t="str">
            <v>AVG URALS 01-31 07 - JUL + FRT DIFF LUMPSUM + SERV FEE</v>
          </cell>
        </row>
        <row r="1233">
          <cell r="Q1233" t="str">
            <v>AVG URALS 01-31 07 - JUL + OSP 01-31 07 - JUL</v>
          </cell>
        </row>
        <row r="1234">
          <cell r="Q1234" t="str">
            <v>AVG URALS 01-31 07 - JUL + OSP 01-31 07 - JUL +  FRT LUMPSUM + OT + SERV FEE</v>
          </cell>
        </row>
        <row r="1235">
          <cell r="Q1235" t="str">
            <v>AVG URALS 01-31 07 - JUL + OSP 01-31 07 - JUL +  FRT LUMPSUM + SERV FEE</v>
          </cell>
        </row>
        <row r="1236">
          <cell r="Q1236" t="str">
            <v>AVG URALS 01-31 07 - JUL + OSP 01-31 07 - JUL + FRT</v>
          </cell>
        </row>
        <row r="1237">
          <cell r="Q1237" t="str">
            <v>AVG URALS 01-31 07 - JUL + OSP 01-31 07 - JUL + FRT + OT + SERV FEE</v>
          </cell>
        </row>
        <row r="1238">
          <cell r="Q1238" t="str">
            <v>AVG URALS 01-31 07 - JUL + OSP 01-31 07 - JUL + FRT + SERV FEE</v>
          </cell>
        </row>
        <row r="1239">
          <cell r="Q1239" t="str">
            <v>AVG URALS 01-31 07 - JUL + OSP 01-31 07 - JUL + FRT DIFF</v>
          </cell>
        </row>
        <row r="1240">
          <cell r="Q1240" t="str">
            <v>AVG URALS 01-31 07 - JUL + OSP 01-31 07 - JUL + FRT DIFF + OT + SERV FEE</v>
          </cell>
        </row>
        <row r="1241">
          <cell r="Q1241" t="str">
            <v>AVG URALS 01-31 07 - JUL + OSP 01-31 07 - JUL + FRT DIFF + SERV FEE</v>
          </cell>
        </row>
        <row r="1242">
          <cell r="Q1242" t="str">
            <v>AVG URALS 01-31 07 - JUL + OSP 01-31 07 - JUL + FRT DIFF LUMPSUM</v>
          </cell>
        </row>
        <row r="1243">
          <cell r="Q1243" t="str">
            <v>AVG URALS 01-31 07 - JUL + OSP 01-31 07 - JUL + FRT DIFF LUMPSUM + OT + SERV FEE</v>
          </cell>
        </row>
        <row r="1244">
          <cell r="Q1244" t="str">
            <v>AVG URALS 01-31 07 - JUL + OSP 01-31 07 - JUL + FRT DIFF LUMPSUM + SERV FEE</v>
          </cell>
        </row>
        <row r="1245">
          <cell r="Q1245" t="str">
            <v>AVG URALS 01-31 07 - JUL + OSP 01-31 07 - JUL + OT + SERV FEE</v>
          </cell>
        </row>
        <row r="1246">
          <cell r="Q1246" t="str">
            <v>AVG URALS 01-31 07 - JUL + OSP 01-31 07 - JUL + SERV FEE</v>
          </cell>
        </row>
        <row r="1247">
          <cell r="Q1247" t="str">
            <v>AVG URALS 01-31 07 - JUL + OT + SERV FEE</v>
          </cell>
        </row>
        <row r="1248">
          <cell r="Q1248" t="str">
            <v>AVG URALS 01-31 07 - JUL + SERV FEE</v>
          </cell>
        </row>
        <row r="1249">
          <cell r="Q1249" t="str">
            <v>AVG URALS 01-31 07 - JUL + SULPHUR DESCALATION</v>
          </cell>
        </row>
        <row r="1250">
          <cell r="Q1250" t="str">
            <v>AVG URALS 01-31 07 - JUL + SULPHUR DESCALATION - FRT DIFFERENTIAL OF 0.06</v>
          </cell>
        </row>
        <row r="1251">
          <cell r="Q1251" t="str">
            <v>AVG URALS 01-31 07 - JUL + SULPHUR DESCALATION - FRT DIFFERENTIAL OF 0.06 + OT + SERV FEE</v>
          </cell>
        </row>
        <row r="1252">
          <cell r="Q1252" t="str">
            <v>AVG URALS 01-31 07 - JUL + SULPHUR DESCALATION - FRT DIFFERENTIAL OF 0.06 + SERV FEE</v>
          </cell>
        </row>
        <row r="1253">
          <cell r="Q1253" t="str">
            <v>AVG URALS 01-31 07 - JUL + SULPHUR DESCALATION +  FRT LUMPSUM + OT + SERV FEE</v>
          </cell>
        </row>
        <row r="1254">
          <cell r="Q1254" t="str">
            <v>AVG URALS 01-31 07 - JUL + SULPHUR DESCALATION +  FRT LUMPSUM + SERV FEE</v>
          </cell>
        </row>
        <row r="1255">
          <cell r="Q1255" t="str">
            <v>AVG URALS 01-31 07 - JUL + SULPHUR DESCALATION + FRT</v>
          </cell>
        </row>
        <row r="1256">
          <cell r="Q1256" t="str">
            <v>AVG URALS 01-31 07 - JUL + SULPHUR DESCALATION + FRT + OT + SERV FEE</v>
          </cell>
        </row>
        <row r="1257">
          <cell r="Q1257" t="str">
            <v>AVG URALS 01-31 07 - JUL + SULPHUR DESCALATION + FRT + SERV FEE</v>
          </cell>
        </row>
        <row r="1258">
          <cell r="Q1258" t="str">
            <v>AVG URALS 01-31 07 - JUL + SULPHUR DESCALATION + FRT DIFF</v>
          </cell>
        </row>
        <row r="1259">
          <cell r="Q1259" t="str">
            <v>AVG URALS 01-31 07 - JUL + SULPHUR DESCALATION + FRT DIFF + OT + SERV FEE</v>
          </cell>
        </row>
        <row r="1260">
          <cell r="Q1260" t="str">
            <v>AVG URALS 01-31 07 - JUL + SULPHUR DESCALATION + FRT DIFF + SERV FEE</v>
          </cell>
        </row>
        <row r="1261">
          <cell r="Q1261" t="str">
            <v>AVG URALS 01-31 07 - JUL + SULPHUR DESCALATION + FRT DIFF LUMPSUM</v>
          </cell>
        </row>
        <row r="1262">
          <cell r="Q1262" t="str">
            <v>AVG URALS 01-31 07 - JUL + SULPHUR DESCALATION + FRT DIFF LUMPSUM + OT + SERV FEE</v>
          </cell>
        </row>
        <row r="1263">
          <cell r="Q1263" t="str">
            <v>AVG URALS 01-31 07 - JUL + SULPHUR DESCALATION + FRT DIFF LUMPSUM + SERV FEE</v>
          </cell>
        </row>
        <row r="1264">
          <cell r="Q1264" t="str">
            <v>AVG URALS 01-31 07 - JUL + SULPHUR DESCALATION + OT + SERV FEE</v>
          </cell>
        </row>
        <row r="1265">
          <cell r="Q1265" t="str">
            <v>AVG URALS 01-31 07 - JUL + SULPHUR DESCALATION + SERV FEE</v>
          </cell>
        </row>
        <row r="1266">
          <cell r="Q1266" t="str">
            <v>AVG URALS 01-31 08 - AUG</v>
          </cell>
        </row>
        <row r="1267">
          <cell r="Q1267" t="str">
            <v>AVG URALS 01-31 08 - AUG - FRT DIFFERENTIAL OF 0.06</v>
          </cell>
        </row>
        <row r="1268">
          <cell r="Q1268" t="str">
            <v>AVG URALS 01-31 08 - AUG - FRT DIFFERENTIAL OF 0.06 +  SERV FEE</v>
          </cell>
        </row>
        <row r="1269">
          <cell r="Q1269" t="str">
            <v>AVG URALS 01-31 08 - AUG - FRT DIFFERENTIAL OF 0.06 + OT + SERV FEE</v>
          </cell>
        </row>
        <row r="1270">
          <cell r="Q1270" t="str">
            <v>AVG URALS 01-31 08 - AUG +  FRT LUMPSUM + OT + SERV FEE</v>
          </cell>
        </row>
        <row r="1271">
          <cell r="Q1271" t="str">
            <v>AVG URALS 01-31 08 - AUG +  FRT LUMPSUM + SERV FEE</v>
          </cell>
        </row>
        <row r="1272">
          <cell r="Q1272" t="str">
            <v>AVG URALS 01-31 08 - AUG + FRT</v>
          </cell>
        </row>
        <row r="1273">
          <cell r="Q1273" t="str">
            <v>AVG URALS 01-31 08 - AUG + FRT + OT + SERV FEE</v>
          </cell>
        </row>
        <row r="1274">
          <cell r="Q1274" t="str">
            <v>AVG URALS 01-31 08 - AUG + FRT + SERV FEE</v>
          </cell>
        </row>
        <row r="1275">
          <cell r="Q1275" t="str">
            <v>AVG URALS 01-31 08 - AUG + FRT DIFF</v>
          </cell>
        </row>
        <row r="1276">
          <cell r="Q1276" t="str">
            <v>AVG URALS 01-31 08 - AUG + FRT DIFF + OT + SERV FEE</v>
          </cell>
        </row>
        <row r="1277">
          <cell r="Q1277" t="str">
            <v>AVG URALS 01-31 08 - AUG + FRT DIFF + SERV FEE</v>
          </cell>
        </row>
        <row r="1278">
          <cell r="Q1278" t="str">
            <v>AVG URALS 01-31 08 - AUG + FRT DIFF LUMPSUM</v>
          </cell>
        </row>
        <row r="1279">
          <cell r="Q1279" t="str">
            <v>AVG URALS 01-31 08 - AUG + FRT DIFF LUMPSUM + OT + SERV FEE</v>
          </cell>
        </row>
        <row r="1280">
          <cell r="Q1280" t="str">
            <v>AVG URALS 01-31 08 - AUG + FRT DIFF LUMPSUM + SERV FEE</v>
          </cell>
        </row>
        <row r="1281">
          <cell r="Q1281" t="str">
            <v>AVG URALS 01-31 08 - AUG + OSP 01-31 08 - AUG</v>
          </cell>
        </row>
        <row r="1282">
          <cell r="Q1282" t="str">
            <v>AVG URALS 01-31 08 - AUG + OSP 01-31 08 - AUG +  FRT LUMPSUM + OT + SERV FEE</v>
          </cell>
        </row>
        <row r="1283">
          <cell r="Q1283" t="str">
            <v>AVG URALS 01-31 08 - AUG + OSP 01-31 08 - AUG +  FRT LUMPSUM + SERV FEE</v>
          </cell>
        </row>
        <row r="1284">
          <cell r="Q1284" t="str">
            <v>AVG URALS 01-31 08 - AUG + OSP 01-31 08 - AUG + FRT</v>
          </cell>
        </row>
        <row r="1285">
          <cell r="Q1285" t="str">
            <v>AVG URALS 01-31 08 - AUG + OSP 01-31 08 - AUG + FRT + OT + SERV FEE</v>
          </cell>
        </row>
        <row r="1286">
          <cell r="Q1286" t="str">
            <v>AVG URALS 01-31 08 - AUG + OSP 01-31 08 - AUG + FRT + SERV FEE</v>
          </cell>
        </row>
        <row r="1287">
          <cell r="Q1287" t="str">
            <v>AVG URALS 01-31 08 - AUG + OSP 01-31 08 - AUG + FRT DIFF</v>
          </cell>
        </row>
        <row r="1288">
          <cell r="Q1288" t="str">
            <v>AVG URALS 01-31 08 - AUG + OSP 01-31 08 - AUG + FRT DIFF + OT + SERV FEE</v>
          </cell>
        </row>
        <row r="1289">
          <cell r="Q1289" t="str">
            <v>AVG URALS 01-31 08 - AUG + OSP 01-31 08 - AUG + FRT DIFF + SERV FEE</v>
          </cell>
        </row>
        <row r="1290">
          <cell r="Q1290" t="str">
            <v>AVG URALS 01-31 08 - AUG + OSP 01-31 08 - AUG + FRT DIFF LUMPSUM</v>
          </cell>
        </row>
        <row r="1291">
          <cell r="Q1291" t="str">
            <v>AVG URALS 01-31 08 - AUG + OSP 01-31 08 - AUG + FRT DIFF LUMPSUM + OT + SERV FEE</v>
          </cell>
        </row>
        <row r="1292">
          <cell r="Q1292" t="str">
            <v>AVG URALS 01-31 08 - AUG + OSP 01-31 08 - AUG + FRT DIFF LUMPSUM + SERV FEE</v>
          </cell>
        </row>
        <row r="1293">
          <cell r="Q1293" t="str">
            <v>AVG URALS 01-31 08 - AUG + OSP 01-31 08 - AUG + OT + SERV FEE</v>
          </cell>
        </row>
        <row r="1294">
          <cell r="Q1294" t="str">
            <v>AVG URALS 01-31 08 - AUG + OSP 01-31 08 - AUG + SERV FEE</v>
          </cell>
        </row>
        <row r="1295">
          <cell r="Q1295" t="str">
            <v>AVG URALS 01-31 08 - AUG + OT + SERV FEE</v>
          </cell>
        </row>
        <row r="1296">
          <cell r="Q1296" t="str">
            <v>AVG URALS 01-31 08 - AUG + SERV FEE</v>
          </cell>
        </row>
        <row r="1297">
          <cell r="Q1297" t="str">
            <v>AVG URALS 01-31 08 - AUG + SULPHUR DESCALATION</v>
          </cell>
        </row>
        <row r="1298">
          <cell r="Q1298" t="str">
            <v>AVG URALS 01-31 08 - AUG + SULPHUR DESCALATION - FRT DIFFERENTIAL OF 0.06</v>
          </cell>
        </row>
        <row r="1299">
          <cell r="Q1299" t="str">
            <v>AVG URALS 01-31 08 - AUG + SULPHUR DESCALATION - FRT DIFFERENTIAL OF 0.06 + OT + SERV FEE</v>
          </cell>
        </row>
        <row r="1300">
          <cell r="Q1300" t="str">
            <v>AVG URALS 01-31 08 - AUG + SULPHUR DESCALATION - FRT DIFFERENTIAL OF 0.06 + SERV FEE</v>
          </cell>
        </row>
        <row r="1301">
          <cell r="Q1301" t="str">
            <v>AVG URALS 01-31 08 - AUG + SULPHUR DESCALATION +  FRT LUMPSUM + OT + SERV FEE</v>
          </cell>
        </row>
        <row r="1302">
          <cell r="Q1302" t="str">
            <v>AVG URALS 01-31 08 - AUG + SULPHUR DESCALATION +  FRT LUMPSUM + SERV FEE</v>
          </cell>
        </row>
        <row r="1303">
          <cell r="Q1303" t="str">
            <v>AVG URALS 01-31 08 - AUG + SULPHUR DESCALATION + FRT</v>
          </cell>
        </row>
        <row r="1304">
          <cell r="Q1304" t="str">
            <v>AVG URALS 01-31 08 - AUG + SULPHUR DESCALATION + FRT + OT + SERV FEE</v>
          </cell>
        </row>
        <row r="1305">
          <cell r="Q1305" t="str">
            <v>AVG URALS 01-31 08 - AUG + SULPHUR DESCALATION + FRT + SERV FEE</v>
          </cell>
        </row>
        <row r="1306">
          <cell r="Q1306" t="str">
            <v>AVG URALS 01-31 08 - AUG + SULPHUR DESCALATION + FRT DIFF</v>
          </cell>
        </row>
        <row r="1307">
          <cell r="Q1307" t="str">
            <v>AVG URALS 01-31 08 - AUG + SULPHUR DESCALATION + FRT DIFF + OT + SERV FEE</v>
          </cell>
        </row>
        <row r="1308">
          <cell r="Q1308" t="str">
            <v>AVG URALS 01-31 08 - AUG + SULPHUR DESCALATION + FRT DIFF + SERV FEE</v>
          </cell>
        </row>
        <row r="1309">
          <cell r="Q1309" t="str">
            <v>AVG URALS 01-31 08 - AUG + SULPHUR DESCALATION + FRT DIFF LUMPSUM</v>
          </cell>
        </row>
        <row r="1310">
          <cell r="Q1310" t="str">
            <v>AVG URALS 01-31 08 - AUG + SULPHUR DESCALATION + FRT DIFF LUMPSUM + OT + SERV FEE</v>
          </cell>
        </row>
        <row r="1311">
          <cell r="Q1311" t="str">
            <v>AVG URALS 01-31 08 - AUG + SULPHUR DESCALATION + FRT DIFF LUMPSUM + SERV FEE</v>
          </cell>
        </row>
        <row r="1312">
          <cell r="Q1312" t="str">
            <v>AVG URALS 01-31 08 - AUG + SULPHUR DESCALATION + OT + SERV FEE</v>
          </cell>
        </row>
        <row r="1313">
          <cell r="Q1313" t="str">
            <v>AVG URALS 01-31 08 - AUG + SULPHUR DESCALATION + SERV FEE</v>
          </cell>
        </row>
        <row r="1314">
          <cell r="Q1314" t="str">
            <v>CANCELLATION FEE</v>
          </cell>
        </row>
      </sheetData>
      <sheetData sheetId="1">
        <row r="2">
          <cell r="A2" t="str">
            <v>AMILLY MARITIME CO. LTD</v>
          </cell>
        </row>
        <row r="3">
          <cell r="A3" t="str">
            <v>ARCADIA SHIPMANAGEMENT</v>
          </cell>
        </row>
        <row r="4">
          <cell r="A4" t="str">
            <v>BP</v>
          </cell>
        </row>
        <row r="5">
          <cell r="A5" t="str">
            <v>BP SHIPPING</v>
          </cell>
        </row>
        <row r="6">
          <cell r="A6" t="str">
            <v>CLARA SPECIAL MARITIME</v>
          </cell>
        </row>
        <row r="7">
          <cell r="A7" t="str">
            <v>CONCORD</v>
          </cell>
        </row>
        <row r="8">
          <cell r="A8" t="str">
            <v>DEEP SEA MARINE</v>
          </cell>
        </row>
        <row r="9">
          <cell r="A9" t="str">
            <v>DONAT MARITIME LTD</v>
          </cell>
        </row>
        <row r="10">
          <cell r="A10" t="str">
            <v>ENI</v>
          </cell>
        </row>
        <row r="11">
          <cell r="A11" t="str">
            <v>EURONAV</v>
          </cell>
        </row>
        <row r="12">
          <cell r="A12" t="str">
            <v>FANTASEA NAVIGATION LTD</v>
          </cell>
        </row>
        <row r="13">
          <cell r="A13" t="str">
            <v>GLENCORE</v>
          </cell>
        </row>
        <row r="14">
          <cell r="A14" t="str">
            <v>GNMTC</v>
          </cell>
        </row>
        <row r="15">
          <cell r="A15" t="str">
            <v>HARMONIC C/O BP SHIPPING</v>
          </cell>
        </row>
        <row r="16">
          <cell r="A16" t="str">
            <v>HEMCL</v>
          </cell>
        </row>
        <row r="17">
          <cell r="A17" t="str">
            <v>INSEAD FINANCE INC</v>
          </cell>
        </row>
        <row r="18">
          <cell r="A18" t="str">
            <v>KYKLADES MARITIME CORP. (BIGAL SHIPPING CORP)</v>
          </cell>
        </row>
        <row r="19">
          <cell r="A19" t="str">
            <v>KYKLADES MARITIME CORP. (DANAIS)</v>
          </cell>
        </row>
        <row r="20">
          <cell r="A20" t="str">
            <v>LR2</v>
          </cell>
        </row>
        <row r="21">
          <cell r="A21" t="str">
            <v>MINERVA MARINE</v>
          </cell>
        </row>
        <row r="22">
          <cell r="A22" t="str">
            <v>MONTANARI</v>
          </cell>
        </row>
        <row r="23">
          <cell r="A23" t="str">
            <v>MORGAN STANLEY</v>
          </cell>
        </row>
        <row r="24">
          <cell r="A24" t="str">
            <v>NOC</v>
          </cell>
        </row>
        <row r="25">
          <cell r="A25" t="str">
            <v>NS BRAVO SHIPPING INC C/O NOVOSHIP</v>
          </cell>
        </row>
        <row r="26">
          <cell r="A26" t="str">
            <v>OLYMPIAN ARTEMIS</v>
          </cell>
        </row>
        <row r="27">
          <cell r="A27" t="str">
            <v>OLYMPIAN ATHENA OWNERS INC</v>
          </cell>
        </row>
        <row r="28">
          <cell r="A28" t="str">
            <v>OMV</v>
          </cell>
        </row>
        <row r="29">
          <cell r="A29" t="str">
            <v>ORION TANKERS</v>
          </cell>
        </row>
        <row r="30">
          <cell r="A30" t="str">
            <v>PETROINEOS</v>
          </cell>
        </row>
        <row r="31">
          <cell r="A31" t="str">
            <v>PSENTRA</v>
          </cell>
        </row>
        <row r="32">
          <cell r="A32" t="str">
            <v>RAINTREE MARINE SA</v>
          </cell>
        </row>
        <row r="33">
          <cell r="A33" t="str">
            <v>ROURKE SERVICES LTD</v>
          </cell>
        </row>
        <row r="34">
          <cell r="A34" t="str">
            <v>ROXANNE SPECIAL MARITIME ENTERPRISE</v>
          </cell>
        </row>
        <row r="35">
          <cell r="A35" t="str">
            <v>SCF NOVOSHIP</v>
          </cell>
        </row>
        <row r="36">
          <cell r="A36" t="str">
            <v xml:space="preserve">SEA LEGEND SHIPPING </v>
          </cell>
        </row>
        <row r="37">
          <cell r="A37" t="str">
            <v>SET ENERGY</v>
          </cell>
        </row>
        <row r="38">
          <cell r="A38" t="str">
            <v>SIGMA C/O HEIDMAR INC</v>
          </cell>
        </row>
        <row r="39">
          <cell r="A39" t="str">
            <v>SKS OBO</v>
          </cell>
        </row>
        <row r="40">
          <cell r="A40" t="str">
            <v>SONATRACH</v>
          </cell>
        </row>
        <row r="41">
          <cell r="A41" t="str">
            <v>STASCO</v>
          </cell>
        </row>
        <row r="42">
          <cell r="A42" t="str">
            <v>STATOIL</v>
          </cell>
        </row>
        <row r="43">
          <cell r="A43" t="str">
            <v>TAMSA</v>
          </cell>
        </row>
        <row r="44">
          <cell r="A44" t="str">
            <v>TANKERSKA PLOVIDBA</v>
          </cell>
        </row>
        <row r="45">
          <cell r="A45" t="str">
            <v>THE GREAT EASTERN SHIPPING CO.LTD</v>
          </cell>
        </row>
        <row r="46">
          <cell r="A46" t="str">
            <v>THENAMARIS (BLUE CLOUD)</v>
          </cell>
        </row>
        <row r="47">
          <cell r="A47" t="str">
            <v>THENAMARIS (BLUE LIGHT CO)</v>
          </cell>
        </row>
        <row r="48">
          <cell r="A48" t="str">
            <v>THENAMARIS (BLUE NAVIGATION)</v>
          </cell>
        </row>
        <row r="49">
          <cell r="A49" t="str">
            <v>THENAMARIS (BRAVE SHIPPING)</v>
          </cell>
        </row>
        <row r="50">
          <cell r="A50" t="str">
            <v>THENAMARIS (CORDELIA SHIPPING CIE)</v>
          </cell>
        </row>
        <row r="51">
          <cell r="A51" t="str">
            <v>THENAMARIS (DOLPHIN BAY)</v>
          </cell>
        </row>
        <row r="52">
          <cell r="A52" t="str">
            <v>THENAMARIS (NARCISSUS)</v>
          </cell>
        </row>
        <row r="53">
          <cell r="A53" t="str">
            <v>THENAMARIS (PHOENICIA SHIPPING)</v>
          </cell>
        </row>
        <row r="54">
          <cell r="A54" t="str">
            <v>THENAMARIS (POSEIDON SHIPPING)</v>
          </cell>
        </row>
        <row r="55">
          <cell r="A55" t="str">
            <v>THENAMARIS (SEACARGO)</v>
          </cell>
        </row>
        <row r="56">
          <cell r="A56" t="str">
            <v>THENAMARIS (SEAMAJOR)</v>
          </cell>
        </row>
        <row r="57">
          <cell r="A57" t="str">
            <v>TMS TANKERS LTD</v>
          </cell>
        </row>
        <row r="58">
          <cell r="A58" t="str">
            <v>TRAFIGURA</v>
          </cell>
        </row>
        <row r="59">
          <cell r="A59" t="str">
            <v>UNITED HONOR INC</v>
          </cell>
        </row>
        <row r="60">
          <cell r="A60" t="str">
            <v>UNIVERSAL NAVIGATION</v>
          </cell>
        </row>
        <row r="61">
          <cell r="A61" t="str">
            <v>V8 POOL INC</v>
          </cell>
        </row>
        <row r="62">
          <cell r="A62" t="str">
            <v>VERGINA NAVIGATION INC</v>
          </cell>
        </row>
        <row r="63">
          <cell r="A63" t="str">
            <v>VITOL</v>
          </cell>
        </row>
        <row r="64">
          <cell r="A64" t="str">
            <v>ZENITH MARITIME CORP.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OSP 2016"/>
    </sheetNames>
    <sheetDataSet>
      <sheetData sheetId="0">
        <row r="4">
          <cell r="B4" t="str">
            <v>01 - JAN</v>
          </cell>
          <cell r="C4" t="str">
            <v>02 - FEB</v>
          </cell>
          <cell r="D4" t="str">
            <v>03 - MAR</v>
          </cell>
          <cell r="E4" t="str">
            <v>04- APR</v>
          </cell>
          <cell r="F4" t="str">
            <v>05 - MAY</v>
          </cell>
          <cell r="G4" t="str">
            <v>06 - JUN</v>
          </cell>
          <cell r="H4" t="str">
            <v>07 - JUL</v>
          </cell>
          <cell r="I4" t="str">
            <v>08 - AUG</v>
          </cell>
          <cell r="J4" t="str">
            <v>09 - SEPT</v>
          </cell>
          <cell r="K4" t="str">
            <v>10 - OCT</v>
          </cell>
          <cell r="L4" t="str">
            <v>11 - NOV</v>
          </cell>
          <cell r="M4" t="str">
            <v>12 - DEC</v>
          </cell>
        </row>
        <row r="5">
          <cell r="A5" t="str">
            <v>ESSIDER</v>
          </cell>
          <cell r="B5"/>
          <cell r="C5"/>
          <cell r="D5"/>
          <cell r="E5"/>
          <cell r="F5"/>
          <cell r="G5"/>
          <cell r="H5"/>
          <cell r="I5"/>
          <cell r="J5"/>
          <cell r="K5"/>
          <cell r="L5"/>
          <cell r="M5"/>
        </row>
        <row r="6">
          <cell r="A6" t="str">
            <v>BREGA</v>
          </cell>
          <cell r="B6"/>
          <cell r="C6"/>
          <cell r="D6"/>
          <cell r="E6"/>
          <cell r="F6"/>
          <cell r="G6"/>
          <cell r="H6"/>
          <cell r="I6"/>
          <cell r="J6"/>
          <cell r="K6"/>
          <cell r="L6"/>
          <cell r="M6"/>
        </row>
        <row r="7">
          <cell r="A7" t="str">
            <v>EL SHARARA</v>
          </cell>
          <cell r="B7"/>
          <cell r="C7"/>
          <cell r="D7"/>
          <cell r="E7"/>
          <cell r="F7"/>
          <cell r="G7"/>
          <cell r="H7"/>
          <cell r="I7"/>
          <cell r="J7"/>
          <cell r="K7"/>
          <cell r="L7"/>
          <cell r="M7"/>
        </row>
        <row r="8">
          <cell r="A8" t="str">
            <v>SARIR</v>
          </cell>
          <cell r="B8"/>
          <cell r="C8"/>
          <cell r="D8"/>
          <cell r="E8"/>
          <cell r="F8"/>
          <cell r="G8"/>
          <cell r="H8"/>
          <cell r="I8"/>
          <cell r="J8"/>
          <cell r="K8"/>
          <cell r="L8"/>
          <cell r="M8"/>
        </row>
        <row r="9">
          <cell r="A9" t="str">
            <v>AMNA</v>
          </cell>
          <cell r="B9"/>
          <cell r="C9"/>
          <cell r="D9"/>
          <cell r="E9"/>
          <cell r="F9"/>
          <cell r="G9"/>
          <cell r="H9"/>
          <cell r="I9"/>
          <cell r="J9"/>
          <cell r="K9"/>
          <cell r="L9"/>
          <cell r="M9"/>
        </row>
        <row r="10">
          <cell r="A10" t="str">
            <v>SIRTICA</v>
          </cell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</row>
        <row r="11">
          <cell r="A11" t="str">
            <v>ABU ATTIFEL</v>
          </cell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</row>
        <row r="12">
          <cell r="A12" t="str">
            <v>ZUEITINA</v>
          </cell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</row>
        <row r="13">
          <cell r="A13" t="str">
            <v>MELLITAH</v>
          </cell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</row>
        <row r="14">
          <cell r="A14" t="str">
            <v>MESLA (EX Marsa el Hariga)</v>
          </cell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</row>
        <row r="15">
          <cell r="A15" t="str">
            <v>MESLA (ex Ras lanuf)</v>
          </cell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</row>
        <row r="18">
          <cell r="B18" t="str">
            <v>01 - JAN</v>
          </cell>
          <cell r="C18" t="str">
            <v>02 - FEB</v>
          </cell>
          <cell r="D18" t="str">
            <v>03 - MAR</v>
          </cell>
          <cell r="E18" t="str">
            <v>04- APR</v>
          </cell>
          <cell r="F18" t="str">
            <v>05 - MAY</v>
          </cell>
          <cell r="G18" t="str">
            <v>06 - JUN</v>
          </cell>
          <cell r="H18" t="str">
            <v>07 - JUL</v>
          </cell>
          <cell r="I18" t="str">
            <v>08 - AUG</v>
          </cell>
          <cell r="J18" t="str">
            <v>09 - SEPT</v>
          </cell>
          <cell r="K18" t="str">
            <v>10 - OCT</v>
          </cell>
          <cell r="L18" t="str">
            <v>11 - NOV</v>
          </cell>
          <cell r="M18" t="str">
            <v>12 - DEC</v>
          </cell>
        </row>
        <row r="19">
          <cell r="A19" t="str">
            <v>BOURI</v>
          </cell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</row>
        <row r="20">
          <cell r="A20" t="str">
            <v>ALJURF</v>
          </cell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16"/>
      <sheetName val="FEB 16"/>
      <sheetName val="MAR 16"/>
      <sheetName val="APR 16"/>
      <sheetName val="MAY 16"/>
      <sheetName val="JUN 16"/>
      <sheetName val="JUL 16"/>
      <sheetName val="AUG 16"/>
      <sheetName val="SEPT 16"/>
      <sheetName val="OCT 16"/>
      <sheetName val="NOV 16"/>
      <sheetName val="DEC 16"/>
      <sheetName val="YEARLY BRENT DTD"/>
      <sheetName val="YEARLY  URAL MED DT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G6" t="str">
            <v>01 - JAN</v>
          </cell>
          <cell r="H6" t="str">
            <v>02 - FEB</v>
          </cell>
          <cell r="I6" t="str">
            <v>03 - MAR</v>
          </cell>
          <cell r="J6" t="str">
            <v>04 - APR</v>
          </cell>
          <cell r="K6" t="str">
            <v>05 - MAY</v>
          </cell>
          <cell r="L6" t="str">
            <v>06 - JUN</v>
          </cell>
          <cell r="M6" t="str">
            <v>07 - JUL</v>
          </cell>
          <cell r="N6" t="str">
            <v>08 - AUG</v>
          </cell>
          <cell r="O6" t="str">
            <v>09 - SEP</v>
          </cell>
          <cell r="P6" t="str">
            <v>10 - OCT</v>
          </cell>
          <cell r="Q6" t="str">
            <v>11 - NOV</v>
          </cell>
          <cell r="R6" t="str">
            <v>12 - DEC</v>
          </cell>
        </row>
        <row r="7">
          <cell r="G7">
            <v>30.694299999999998</v>
          </cell>
          <cell r="H7">
            <v>32.4786</v>
          </cell>
          <cell r="I7">
            <v>38.490200000000002</v>
          </cell>
          <cell r="J7">
            <v>37.301699999999997</v>
          </cell>
          <cell r="K7" t="e">
            <v>#DIV/0!</v>
          </cell>
          <cell r="L7" t="e">
            <v>#DIV/0!</v>
          </cell>
          <cell r="M7" t="e">
            <v>#DIV/0!</v>
          </cell>
          <cell r="N7" t="e">
            <v>#DIV/0!</v>
          </cell>
          <cell r="O7" t="e">
            <v>#DIV/0!</v>
          </cell>
          <cell r="P7" t="e">
            <v>#DIV/0!</v>
          </cell>
          <cell r="Q7" t="e">
            <v>#DIV/0!</v>
          </cell>
          <cell r="R7" t="e">
            <v>#DIV/0!</v>
          </cell>
        </row>
      </sheetData>
      <sheetData sheetId="13">
        <row r="5">
          <cell r="G5">
            <v>2016</v>
          </cell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</row>
        <row r="6">
          <cell r="G6" t="str">
            <v>01 - JAN</v>
          </cell>
          <cell r="H6" t="str">
            <v>02 - FEB</v>
          </cell>
          <cell r="I6" t="str">
            <v>03 - MAR</v>
          </cell>
          <cell r="J6" t="str">
            <v>04 - APR</v>
          </cell>
          <cell r="K6" t="str">
            <v>05 - MAY</v>
          </cell>
          <cell r="L6" t="str">
            <v>06 - JUN</v>
          </cell>
          <cell r="M6" t="str">
            <v>07 - JUL</v>
          </cell>
          <cell r="N6" t="str">
            <v>08 - AUG</v>
          </cell>
          <cell r="O6" t="str">
            <v>09 - SEP</v>
          </cell>
          <cell r="P6" t="str">
            <v>10 - OCT</v>
          </cell>
          <cell r="Q6" t="str">
            <v>11 - NOV</v>
          </cell>
          <cell r="R6" t="str">
            <v>12 - DEC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REPORT PER MONTH"/>
      <sheetName val="DEM PER CIE"/>
      <sheetName val="DEM LOG"/>
      <sheetName val="CLAIM LOG"/>
      <sheetName val="CLAIMS BY CIE"/>
      <sheetName val="TOTAL DEM+CLAIM BY CIE"/>
      <sheetName val="CLAIMS LOG (DEM+ OTHER) 2016"/>
    </sheetNames>
    <sheetDataSet>
      <sheetData sheetId="0"/>
      <sheetData sheetId="1"/>
      <sheetData sheetId="2"/>
      <sheetData sheetId="3">
        <row r="9">
          <cell r="B9" t="str">
            <v>2016CT001</v>
          </cell>
          <cell r="P9"/>
          <cell r="Q9"/>
          <cell r="R9"/>
          <cell r="Y9"/>
          <cell r="Z9"/>
          <cell r="AA9"/>
          <cell r="AI9"/>
          <cell r="AJ9">
            <v>0</v>
          </cell>
          <cell r="AK9"/>
        </row>
        <row r="10">
          <cell r="B10" t="str">
            <v>2016CT002</v>
          </cell>
          <cell r="P10"/>
          <cell r="Q10"/>
          <cell r="R10"/>
          <cell r="Y10"/>
          <cell r="Z10"/>
          <cell r="AA10"/>
          <cell r="AI10"/>
          <cell r="AJ10">
            <v>0</v>
          </cell>
          <cell r="AK10"/>
        </row>
        <row r="11">
          <cell r="B11" t="str">
            <v>2016CT003</v>
          </cell>
          <cell r="P11"/>
          <cell r="Q11"/>
          <cell r="R11"/>
          <cell r="Y11"/>
          <cell r="Z11"/>
          <cell r="AA11"/>
          <cell r="AI11"/>
          <cell r="AJ11" t="e">
            <v>#VALUE!</v>
          </cell>
          <cell r="AK11"/>
        </row>
        <row r="12">
          <cell r="B12" t="str">
            <v>2016CT004</v>
          </cell>
          <cell r="P12"/>
          <cell r="Q12"/>
          <cell r="R12"/>
          <cell r="Y12"/>
          <cell r="Z12"/>
          <cell r="AA12"/>
          <cell r="AI12"/>
          <cell r="AJ12" t="e">
            <v>#VALUE!</v>
          </cell>
          <cell r="AK12"/>
        </row>
        <row r="13">
          <cell r="B13" t="str">
            <v>2016CT005</v>
          </cell>
          <cell r="P13"/>
          <cell r="Q13"/>
          <cell r="R13"/>
          <cell r="Y13"/>
          <cell r="Z13"/>
          <cell r="AA13"/>
          <cell r="AI13"/>
          <cell r="AJ13" t="e">
            <v>#VALUE!</v>
          </cell>
          <cell r="AK13"/>
        </row>
        <row r="14">
          <cell r="B14" t="str">
            <v>2016CT006</v>
          </cell>
          <cell r="P14"/>
          <cell r="Q14"/>
          <cell r="R14"/>
          <cell r="Y14"/>
          <cell r="Z14"/>
          <cell r="AA14"/>
          <cell r="AI14"/>
          <cell r="AJ14" t="e">
            <v>#VALUE!</v>
          </cell>
          <cell r="AK14"/>
        </row>
        <row r="15">
          <cell r="B15" t="str">
            <v>2016CT007</v>
          </cell>
          <cell r="P15"/>
          <cell r="Q15"/>
          <cell r="R15"/>
          <cell r="Y15"/>
          <cell r="Z15"/>
          <cell r="AA15"/>
          <cell r="AI15"/>
          <cell r="AJ15" t="e">
            <v>#VALUE!</v>
          </cell>
          <cell r="AK15"/>
        </row>
        <row r="16">
          <cell r="B16" t="str">
            <v>2016CT008</v>
          </cell>
          <cell r="P16"/>
          <cell r="Q16"/>
          <cell r="R16"/>
          <cell r="Y16"/>
          <cell r="Z16"/>
          <cell r="AA16"/>
          <cell r="AI16"/>
          <cell r="AJ16" t="e">
            <v>#VALUE!</v>
          </cell>
          <cell r="AK16"/>
        </row>
        <row r="17">
          <cell r="B17" t="str">
            <v>2016CT009</v>
          </cell>
          <cell r="P17"/>
          <cell r="Q17"/>
          <cell r="R17"/>
          <cell r="Y17"/>
          <cell r="Z17"/>
          <cell r="AA17"/>
          <cell r="AI17"/>
          <cell r="AJ17" t="e">
            <v>#VALUE!</v>
          </cell>
          <cell r="AK17"/>
        </row>
        <row r="18">
          <cell r="B18" t="str">
            <v>2016CT010</v>
          </cell>
          <cell r="P18"/>
          <cell r="Q18"/>
          <cell r="R18"/>
          <cell r="Y18"/>
          <cell r="Z18"/>
          <cell r="AA18"/>
          <cell r="AI18"/>
          <cell r="AJ18" t="e">
            <v>#VALUE!</v>
          </cell>
          <cell r="AK18"/>
        </row>
        <row r="19">
          <cell r="B19" t="str">
            <v>2016CT011</v>
          </cell>
          <cell r="P19"/>
          <cell r="Q19"/>
          <cell r="R19"/>
          <cell r="Y19"/>
          <cell r="Z19"/>
          <cell r="AA19"/>
          <cell r="AI19"/>
          <cell r="AJ19" t="e">
            <v>#VALUE!</v>
          </cell>
          <cell r="AK19"/>
        </row>
        <row r="20">
          <cell r="B20" t="str">
            <v>2016CT012</v>
          </cell>
          <cell r="P20"/>
          <cell r="Q20"/>
          <cell r="R20"/>
          <cell r="Y20"/>
          <cell r="Z20"/>
          <cell r="AA20"/>
          <cell r="AI20"/>
          <cell r="AJ20" t="e">
            <v>#VALUE!</v>
          </cell>
          <cell r="AK20"/>
        </row>
        <row r="21">
          <cell r="B21" t="str">
            <v>2016CT013</v>
          </cell>
          <cell r="P21"/>
          <cell r="Q21"/>
          <cell r="R21"/>
          <cell r="Y21"/>
          <cell r="Z21"/>
          <cell r="AA21"/>
          <cell r="AI21"/>
          <cell r="AJ21" t="e">
            <v>#VALUE!</v>
          </cell>
          <cell r="AK21"/>
        </row>
        <row r="22">
          <cell r="B22" t="str">
            <v>2016CT014</v>
          </cell>
          <cell r="P22"/>
          <cell r="Q22"/>
          <cell r="R22"/>
          <cell r="Y22"/>
          <cell r="Z22"/>
          <cell r="AA22"/>
          <cell r="AI22"/>
          <cell r="AJ22" t="e">
            <v>#VALUE!</v>
          </cell>
          <cell r="AK22"/>
        </row>
        <row r="23">
          <cell r="B23" t="str">
            <v>2016CT015</v>
          </cell>
          <cell r="P23"/>
          <cell r="Q23"/>
          <cell r="R23"/>
          <cell r="Y23"/>
          <cell r="Z23"/>
          <cell r="AA23"/>
          <cell r="AI23"/>
          <cell r="AJ23" t="e">
            <v>#VALUE!</v>
          </cell>
          <cell r="AK23"/>
        </row>
        <row r="24">
          <cell r="B24" t="str">
            <v>2016CT016</v>
          </cell>
          <cell r="P24"/>
          <cell r="Q24"/>
          <cell r="R24"/>
          <cell r="Y24"/>
          <cell r="Z24"/>
          <cell r="AA24"/>
          <cell r="AI24"/>
          <cell r="AJ24" t="e">
            <v>#VALUE!</v>
          </cell>
          <cell r="AK24"/>
        </row>
        <row r="25">
          <cell r="B25" t="str">
            <v>2016CT017</v>
          </cell>
          <cell r="P25"/>
          <cell r="Q25"/>
          <cell r="R25"/>
          <cell r="Y25"/>
          <cell r="Z25"/>
          <cell r="AA25"/>
          <cell r="AI25"/>
          <cell r="AJ25" t="e">
            <v>#VALUE!</v>
          </cell>
          <cell r="AK25"/>
        </row>
        <row r="26">
          <cell r="B26" t="str">
            <v>2016CT018</v>
          </cell>
          <cell r="P26"/>
          <cell r="Q26"/>
          <cell r="R26"/>
          <cell r="Y26"/>
          <cell r="Z26"/>
          <cell r="AA26"/>
          <cell r="AI26"/>
          <cell r="AJ26" t="e">
            <v>#VALUE!</v>
          </cell>
          <cell r="AK26"/>
        </row>
        <row r="27">
          <cell r="B27" t="str">
            <v>2016CT019</v>
          </cell>
          <cell r="P27"/>
          <cell r="Q27"/>
          <cell r="R27"/>
          <cell r="Y27"/>
          <cell r="Z27"/>
          <cell r="AA27"/>
          <cell r="AI27"/>
          <cell r="AJ27" t="e">
            <v>#VALUE!</v>
          </cell>
          <cell r="AK27"/>
        </row>
        <row r="28">
          <cell r="B28" t="str">
            <v>2016CT020</v>
          </cell>
          <cell r="P28"/>
          <cell r="Q28"/>
          <cell r="R28"/>
          <cell r="Y28"/>
          <cell r="Z28"/>
          <cell r="AA28"/>
          <cell r="AI28"/>
          <cell r="AJ28" t="e">
            <v>#VALUE!</v>
          </cell>
          <cell r="AK28"/>
        </row>
        <row r="29">
          <cell r="B29" t="str">
            <v>2016CT021</v>
          </cell>
          <cell r="P29"/>
          <cell r="Q29"/>
          <cell r="R29"/>
          <cell r="Y29"/>
          <cell r="Z29"/>
          <cell r="AA29"/>
          <cell r="AI29"/>
          <cell r="AJ29" t="e">
            <v>#VALUE!</v>
          </cell>
          <cell r="AK29"/>
        </row>
        <row r="30">
          <cell r="B30" t="str">
            <v>2016CT022</v>
          </cell>
          <cell r="P30"/>
          <cell r="Q30"/>
          <cell r="R30"/>
          <cell r="Y30"/>
          <cell r="Z30"/>
          <cell r="AA30"/>
          <cell r="AI30"/>
          <cell r="AJ30" t="e">
            <v>#VALUE!</v>
          </cell>
          <cell r="AK30"/>
        </row>
        <row r="31">
          <cell r="B31" t="str">
            <v>2016CT023</v>
          </cell>
          <cell r="P31"/>
          <cell r="Q31"/>
          <cell r="R31"/>
          <cell r="Y31"/>
          <cell r="Z31"/>
          <cell r="AA31"/>
          <cell r="AI31"/>
          <cell r="AJ31" t="e">
            <v>#VALUE!</v>
          </cell>
          <cell r="AK31"/>
        </row>
        <row r="32">
          <cell r="B32" t="str">
            <v>2016CT024</v>
          </cell>
          <cell r="P32"/>
          <cell r="Q32"/>
          <cell r="R32"/>
          <cell r="Y32"/>
          <cell r="Z32"/>
          <cell r="AA32"/>
          <cell r="AI32"/>
          <cell r="AJ32" t="e">
            <v>#VALUE!</v>
          </cell>
          <cell r="AK32"/>
        </row>
        <row r="33">
          <cell r="B33" t="str">
            <v>2016CT025</v>
          </cell>
          <cell r="P33"/>
          <cell r="Q33"/>
          <cell r="R33"/>
          <cell r="Y33"/>
          <cell r="Z33"/>
          <cell r="AA33"/>
          <cell r="AI33"/>
          <cell r="AJ33" t="e">
            <v>#VALUE!</v>
          </cell>
          <cell r="AK33"/>
        </row>
        <row r="34">
          <cell r="B34" t="str">
            <v>2016CT026</v>
          </cell>
          <cell r="P34"/>
          <cell r="Q34"/>
          <cell r="R34"/>
          <cell r="Y34"/>
          <cell r="Z34"/>
          <cell r="AA34"/>
          <cell r="AI34"/>
          <cell r="AJ34" t="e">
            <v>#VALUE!</v>
          </cell>
          <cell r="AK34"/>
        </row>
        <row r="35">
          <cell r="B35" t="str">
            <v>2016CT027</v>
          </cell>
          <cell r="P35"/>
          <cell r="Q35"/>
          <cell r="R35"/>
          <cell r="Y35"/>
          <cell r="Z35"/>
          <cell r="AA35"/>
          <cell r="AI35"/>
          <cell r="AJ35" t="e">
            <v>#VALUE!</v>
          </cell>
          <cell r="AK35"/>
        </row>
        <row r="36">
          <cell r="B36" t="str">
            <v>2016CT028</v>
          </cell>
          <cell r="P36"/>
          <cell r="Q36"/>
          <cell r="R36"/>
          <cell r="Y36"/>
          <cell r="Z36"/>
          <cell r="AA36"/>
          <cell r="AI36"/>
          <cell r="AJ36" t="e">
            <v>#VALUE!</v>
          </cell>
          <cell r="AK36"/>
        </row>
        <row r="37">
          <cell r="B37" t="str">
            <v>2016CT029</v>
          </cell>
          <cell r="P37"/>
          <cell r="Q37"/>
          <cell r="R37"/>
          <cell r="Y37"/>
          <cell r="Z37"/>
          <cell r="AA37"/>
          <cell r="AI37"/>
          <cell r="AJ37" t="e">
            <v>#VALUE!</v>
          </cell>
          <cell r="AK37"/>
        </row>
        <row r="38">
          <cell r="B38" t="str">
            <v>2016CT030</v>
          </cell>
          <cell r="P38"/>
          <cell r="Q38"/>
          <cell r="R38"/>
          <cell r="Y38"/>
          <cell r="Z38"/>
          <cell r="AA38"/>
          <cell r="AI38"/>
          <cell r="AJ38" t="e">
            <v>#VALUE!</v>
          </cell>
          <cell r="AK38"/>
        </row>
        <row r="39">
          <cell r="B39" t="str">
            <v>2016CT031</v>
          </cell>
          <cell r="P39"/>
          <cell r="Q39"/>
          <cell r="R39"/>
          <cell r="Y39"/>
          <cell r="Z39"/>
          <cell r="AA39"/>
          <cell r="AI39"/>
          <cell r="AJ39" t="e">
            <v>#VALUE!</v>
          </cell>
          <cell r="AK39"/>
        </row>
        <row r="40">
          <cell r="B40" t="str">
            <v>2016CT032</v>
          </cell>
          <cell r="P40"/>
          <cell r="Q40"/>
          <cell r="R40"/>
          <cell r="Y40"/>
          <cell r="Z40"/>
          <cell r="AA40"/>
          <cell r="AI40"/>
          <cell r="AJ40" t="e">
            <v>#VALUE!</v>
          </cell>
          <cell r="AK40"/>
        </row>
        <row r="41">
          <cell r="B41" t="str">
            <v>2016CT033</v>
          </cell>
          <cell r="P41"/>
          <cell r="Q41"/>
          <cell r="R41"/>
          <cell r="Y41"/>
          <cell r="Z41"/>
          <cell r="AA41"/>
          <cell r="AI41"/>
          <cell r="AJ41" t="e">
            <v>#VALUE!</v>
          </cell>
          <cell r="AK41"/>
        </row>
        <row r="42">
          <cell r="B42" t="str">
            <v>2016CT034</v>
          </cell>
          <cell r="P42"/>
          <cell r="Q42"/>
          <cell r="R42"/>
          <cell r="Y42"/>
          <cell r="Z42"/>
          <cell r="AA42"/>
          <cell r="AI42"/>
          <cell r="AJ42" t="e">
            <v>#VALUE!</v>
          </cell>
          <cell r="AK42"/>
        </row>
        <row r="43">
          <cell r="B43" t="str">
            <v>2016CT035</v>
          </cell>
          <cell r="P43"/>
          <cell r="Q43"/>
          <cell r="R43"/>
          <cell r="Y43"/>
          <cell r="Z43"/>
          <cell r="AA43"/>
          <cell r="AI43"/>
          <cell r="AJ43" t="e">
            <v>#VALUE!</v>
          </cell>
          <cell r="AK43"/>
        </row>
        <row r="44">
          <cell r="B44" t="str">
            <v>2016CT036</v>
          </cell>
          <cell r="P44"/>
          <cell r="Q44"/>
          <cell r="R44"/>
          <cell r="Y44"/>
          <cell r="Z44"/>
          <cell r="AA44"/>
          <cell r="AI44"/>
          <cell r="AJ44" t="e">
            <v>#VALUE!</v>
          </cell>
          <cell r="AK44"/>
        </row>
        <row r="45">
          <cell r="B45" t="str">
            <v>2016CT037</v>
          </cell>
          <cell r="P45"/>
          <cell r="Q45"/>
          <cell r="R45"/>
          <cell r="Y45"/>
          <cell r="Z45"/>
          <cell r="AA45"/>
          <cell r="AI45"/>
          <cell r="AJ45" t="e">
            <v>#VALUE!</v>
          </cell>
          <cell r="AK45"/>
        </row>
        <row r="46">
          <cell r="B46" t="str">
            <v>2016CT038</v>
          </cell>
          <cell r="P46"/>
          <cell r="Q46"/>
          <cell r="R46"/>
          <cell r="Y46"/>
          <cell r="Z46"/>
          <cell r="AA46"/>
          <cell r="AI46"/>
          <cell r="AJ46" t="e">
            <v>#VALUE!</v>
          </cell>
          <cell r="AK46"/>
        </row>
        <row r="47">
          <cell r="B47" t="str">
            <v>2016CT039</v>
          </cell>
          <cell r="P47"/>
          <cell r="Q47"/>
          <cell r="R47"/>
          <cell r="Y47"/>
          <cell r="Z47"/>
          <cell r="AA47"/>
          <cell r="AI47"/>
          <cell r="AJ47" t="e">
            <v>#VALUE!</v>
          </cell>
          <cell r="AK47"/>
        </row>
        <row r="48">
          <cell r="B48" t="str">
            <v>2016CT040</v>
          </cell>
          <cell r="P48"/>
          <cell r="Q48"/>
          <cell r="R48"/>
          <cell r="Y48"/>
          <cell r="Z48"/>
          <cell r="AA48"/>
          <cell r="AI48"/>
          <cell r="AJ48" t="e">
            <v>#VALUE!</v>
          </cell>
          <cell r="AK48"/>
        </row>
        <row r="49">
          <cell r="B49" t="str">
            <v>2016CT041</v>
          </cell>
          <cell r="P49"/>
          <cell r="Q49"/>
          <cell r="R49"/>
          <cell r="Y49"/>
          <cell r="Z49"/>
          <cell r="AA49"/>
          <cell r="AI49"/>
          <cell r="AJ49" t="e">
            <v>#VALUE!</v>
          </cell>
          <cell r="AK49"/>
        </row>
        <row r="50">
          <cell r="B50" t="str">
            <v>2016CT042</v>
          </cell>
          <cell r="P50"/>
          <cell r="Q50"/>
          <cell r="R50"/>
          <cell r="Y50"/>
          <cell r="Z50"/>
          <cell r="AA50"/>
          <cell r="AI50"/>
          <cell r="AJ50" t="e">
            <v>#VALUE!</v>
          </cell>
          <cell r="AK50"/>
        </row>
        <row r="51">
          <cell r="B51" t="str">
            <v>2016CT043</v>
          </cell>
          <cell r="P51"/>
          <cell r="Q51"/>
          <cell r="R51"/>
          <cell r="Y51"/>
          <cell r="Z51"/>
          <cell r="AA51"/>
          <cell r="AI51"/>
          <cell r="AJ51" t="e">
            <v>#VALUE!</v>
          </cell>
          <cell r="AK51"/>
        </row>
        <row r="52">
          <cell r="B52" t="str">
            <v>2016CT044</v>
          </cell>
          <cell r="P52"/>
          <cell r="Q52"/>
          <cell r="R52"/>
          <cell r="Y52"/>
          <cell r="Z52"/>
          <cell r="AA52"/>
          <cell r="AI52"/>
          <cell r="AJ52" t="e">
            <v>#VALUE!</v>
          </cell>
          <cell r="AK52"/>
        </row>
        <row r="53">
          <cell r="B53" t="str">
            <v>2016CT045</v>
          </cell>
          <cell r="P53"/>
          <cell r="Q53"/>
          <cell r="R53"/>
          <cell r="Y53"/>
          <cell r="Z53"/>
          <cell r="AA53"/>
          <cell r="AI53"/>
          <cell r="AJ53" t="e">
            <v>#VALUE!</v>
          </cell>
          <cell r="AK53"/>
        </row>
        <row r="54">
          <cell r="B54" t="str">
            <v>2016CT046</v>
          </cell>
          <cell r="P54"/>
          <cell r="Q54"/>
          <cell r="R54"/>
          <cell r="Y54"/>
          <cell r="Z54"/>
          <cell r="AA54"/>
          <cell r="AI54"/>
          <cell r="AJ54" t="e">
            <v>#VALUE!</v>
          </cell>
          <cell r="AK54"/>
        </row>
        <row r="55">
          <cell r="B55" t="str">
            <v>2016CT047</v>
          </cell>
          <cell r="P55"/>
          <cell r="Q55"/>
          <cell r="R55"/>
          <cell r="Y55"/>
          <cell r="Z55"/>
          <cell r="AA55"/>
          <cell r="AI55"/>
          <cell r="AJ55" t="e">
            <v>#VALUE!</v>
          </cell>
          <cell r="AK55"/>
        </row>
        <row r="56">
          <cell r="B56" t="str">
            <v>2016CT048</v>
          </cell>
          <cell r="P56"/>
          <cell r="Q56"/>
          <cell r="R56"/>
          <cell r="Y56"/>
          <cell r="Z56"/>
          <cell r="AA56"/>
          <cell r="AI56"/>
          <cell r="AJ56" t="e">
            <v>#VALUE!</v>
          </cell>
          <cell r="AK56"/>
        </row>
        <row r="57">
          <cell r="B57" t="str">
            <v>2016CT049</v>
          </cell>
          <cell r="P57"/>
          <cell r="Q57"/>
          <cell r="R57"/>
          <cell r="Y57"/>
          <cell r="Z57"/>
          <cell r="AA57"/>
          <cell r="AI57"/>
          <cell r="AJ57" t="e">
            <v>#VALUE!</v>
          </cell>
          <cell r="AK57"/>
        </row>
        <row r="58">
          <cell r="B58" t="str">
            <v>2016CT050</v>
          </cell>
          <cell r="P58"/>
          <cell r="Q58"/>
          <cell r="R58"/>
          <cell r="Y58"/>
          <cell r="Z58"/>
          <cell r="AA58"/>
          <cell r="AI58"/>
          <cell r="AJ58" t="e">
            <v>#VALUE!</v>
          </cell>
          <cell r="AK58"/>
        </row>
        <row r="59">
          <cell r="B59" t="str">
            <v>2016CT051</v>
          </cell>
          <cell r="P59"/>
          <cell r="Q59"/>
          <cell r="R59"/>
          <cell r="Y59"/>
          <cell r="Z59"/>
          <cell r="AA59"/>
          <cell r="AI59"/>
          <cell r="AJ59" t="e">
            <v>#VALUE!</v>
          </cell>
          <cell r="AK59"/>
        </row>
        <row r="60">
          <cell r="B60" t="str">
            <v>2016CT052</v>
          </cell>
          <cell r="P60"/>
          <cell r="Q60"/>
          <cell r="R60"/>
          <cell r="Y60"/>
          <cell r="Z60"/>
          <cell r="AA60"/>
          <cell r="AI60"/>
          <cell r="AJ60" t="e">
            <v>#VALUE!</v>
          </cell>
          <cell r="AK60"/>
        </row>
        <row r="61">
          <cell r="B61" t="str">
            <v>2016CT053</v>
          </cell>
          <cell r="P61"/>
          <cell r="Q61"/>
          <cell r="R61"/>
          <cell r="Y61"/>
          <cell r="Z61"/>
          <cell r="AA61"/>
          <cell r="AI61"/>
          <cell r="AJ61" t="e">
            <v>#VALUE!</v>
          </cell>
          <cell r="AK61"/>
        </row>
        <row r="62">
          <cell r="B62" t="str">
            <v>2016CT054</v>
          </cell>
          <cell r="P62"/>
          <cell r="Q62"/>
          <cell r="R62"/>
          <cell r="Y62"/>
          <cell r="Z62"/>
          <cell r="AA62"/>
          <cell r="AI62"/>
          <cell r="AJ62" t="e">
            <v>#VALUE!</v>
          </cell>
          <cell r="AK62"/>
        </row>
        <row r="63">
          <cell r="B63" t="str">
            <v>2016CT055</v>
          </cell>
          <cell r="P63"/>
          <cell r="Q63"/>
          <cell r="R63"/>
          <cell r="Y63"/>
          <cell r="Z63"/>
          <cell r="AA63"/>
          <cell r="AI63"/>
          <cell r="AJ63" t="e">
            <v>#VALUE!</v>
          </cell>
          <cell r="AK63"/>
        </row>
        <row r="64">
          <cell r="B64" t="str">
            <v>2016CT056</v>
          </cell>
          <cell r="P64"/>
          <cell r="Q64"/>
          <cell r="R64"/>
          <cell r="Y64"/>
          <cell r="Z64"/>
          <cell r="AA64"/>
          <cell r="AI64"/>
          <cell r="AJ64" t="e">
            <v>#VALUE!</v>
          </cell>
          <cell r="AK64"/>
        </row>
        <row r="65">
          <cell r="B65" t="str">
            <v>2016CT057</v>
          </cell>
          <cell r="P65"/>
          <cell r="Q65"/>
          <cell r="R65"/>
          <cell r="Y65"/>
          <cell r="Z65"/>
          <cell r="AA65"/>
          <cell r="AI65"/>
          <cell r="AJ65" t="e">
            <v>#VALUE!</v>
          </cell>
          <cell r="AK65"/>
        </row>
        <row r="66">
          <cell r="B66" t="str">
            <v>2016CT058</v>
          </cell>
          <cell r="P66"/>
          <cell r="Q66"/>
          <cell r="R66"/>
          <cell r="Y66"/>
          <cell r="Z66"/>
          <cell r="AA66"/>
          <cell r="AI66"/>
          <cell r="AJ66" t="e">
            <v>#VALUE!</v>
          </cell>
          <cell r="AK66"/>
        </row>
        <row r="67">
          <cell r="B67" t="str">
            <v>2016CT059</v>
          </cell>
          <cell r="P67"/>
          <cell r="Q67"/>
          <cell r="R67"/>
          <cell r="Y67"/>
          <cell r="Z67"/>
          <cell r="AA67"/>
          <cell r="AI67"/>
          <cell r="AJ67" t="e">
            <v>#VALUE!</v>
          </cell>
          <cell r="AK67"/>
        </row>
        <row r="68">
          <cell r="B68" t="str">
            <v>2016CT060</v>
          </cell>
          <cell r="P68"/>
          <cell r="Q68"/>
          <cell r="R68"/>
          <cell r="Y68"/>
          <cell r="Z68"/>
          <cell r="AA68"/>
          <cell r="AI68"/>
          <cell r="AJ68" t="e">
            <v>#VALUE!</v>
          </cell>
          <cell r="AK68"/>
        </row>
        <row r="69">
          <cell r="B69" t="str">
            <v>2016CT061</v>
          </cell>
          <cell r="P69"/>
          <cell r="Q69"/>
          <cell r="R69"/>
          <cell r="Y69"/>
          <cell r="Z69"/>
          <cell r="AA69"/>
          <cell r="AI69"/>
          <cell r="AJ69" t="e">
            <v>#VALUE!</v>
          </cell>
          <cell r="AK69"/>
        </row>
        <row r="70">
          <cell r="B70" t="str">
            <v>2016CT062</v>
          </cell>
          <cell r="P70"/>
          <cell r="Q70"/>
          <cell r="R70"/>
          <cell r="Y70"/>
          <cell r="Z70"/>
          <cell r="AA70"/>
          <cell r="AI70"/>
          <cell r="AJ70" t="e">
            <v>#VALUE!</v>
          </cell>
          <cell r="AK70"/>
        </row>
        <row r="71">
          <cell r="B71" t="str">
            <v>2016CT063</v>
          </cell>
          <cell r="P71"/>
          <cell r="Q71"/>
          <cell r="R71"/>
          <cell r="Y71"/>
          <cell r="Z71"/>
          <cell r="AA71"/>
          <cell r="AI71"/>
          <cell r="AJ71" t="e">
            <v>#VALUE!</v>
          </cell>
          <cell r="AK71"/>
        </row>
        <row r="72">
          <cell r="B72" t="str">
            <v>2016CT064</v>
          </cell>
          <cell r="P72"/>
          <cell r="Q72"/>
          <cell r="R72"/>
          <cell r="Y72"/>
          <cell r="Z72"/>
          <cell r="AA72"/>
          <cell r="AI72"/>
          <cell r="AJ72" t="e">
            <v>#VALUE!</v>
          </cell>
          <cell r="AK72"/>
        </row>
        <row r="73">
          <cell r="B73" t="str">
            <v>2016CT065</v>
          </cell>
          <cell r="P73"/>
          <cell r="Q73"/>
          <cell r="R73"/>
          <cell r="Y73"/>
          <cell r="Z73"/>
          <cell r="AA73"/>
          <cell r="AI73"/>
          <cell r="AJ73" t="e">
            <v>#VALUE!</v>
          </cell>
          <cell r="AK73"/>
        </row>
        <row r="74">
          <cell r="B74" t="str">
            <v>2016CT066</v>
          </cell>
          <cell r="P74"/>
          <cell r="Q74"/>
          <cell r="R74"/>
          <cell r="Y74"/>
          <cell r="Z74"/>
          <cell r="AA74"/>
          <cell r="AI74"/>
          <cell r="AJ74" t="e">
            <v>#VALUE!</v>
          </cell>
          <cell r="AK74"/>
        </row>
        <row r="75">
          <cell r="B75" t="str">
            <v>2016CT067</v>
          </cell>
          <cell r="P75"/>
          <cell r="Q75"/>
          <cell r="R75"/>
          <cell r="Y75"/>
          <cell r="Z75"/>
          <cell r="AA75"/>
          <cell r="AI75"/>
          <cell r="AJ75" t="e">
            <v>#VALUE!</v>
          </cell>
          <cell r="AK75"/>
        </row>
        <row r="76">
          <cell r="B76" t="str">
            <v>2016CT068</v>
          </cell>
          <cell r="P76"/>
          <cell r="Q76"/>
          <cell r="R76"/>
          <cell r="Y76"/>
          <cell r="Z76"/>
          <cell r="AA76"/>
          <cell r="AI76"/>
          <cell r="AJ76" t="e">
            <v>#VALUE!</v>
          </cell>
          <cell r="AK76"/>
        </row>
        <row r="77">
          <cell r="B77" t="str">
            <v>2016CT069</v>
          </cell>
          <cell r="P77"/>
          <cell r="Q77"/>
          <cell r="R77"/>
          <cell r="Y77"/>
          <cell r="Z77"/>
          <cell r="AA77"/>
          <cell r="AI77"/>
          <cell r="AJ77" t="e">
            <v>#VALUE!</v>
          </cell>
          <cell r="AK77"/>
        </row>
        <row r="78">
          <cell r="B78" t="str">
            <v>2016CT070</v>
          </cell>
          <cell r="P78"/>
          <cell r="Q78"/>
          <cell r="R78"/>
          <cell r="Y78"/>
          <cell r="Z78"/>
          <cell r="AA78"/>
          <cell r="AI78"/>
          <cell r="AJ78" t="e">
            <v>#VALUE!</v>
          </cell>
          <cell r="AK78"/>
        </row>
        <row r="79">
          <cell r="B79" t="str">
            <v>2016CT071</v>
          </cell>
          <cell r="P79"/>
          <cell r="Q79"/>
          <cell r="R79"/>
          <cell r="Y79"/>
          <cell r="Z79"/>
          <cell r="AA79"/>
          <cell r="AI79"/>
          <cell r="AJ79" t="e">
            <v>#VALUE!</v>
          </cell>
          <cell r="AK79"/>
        </row>
        <row r="80">
          <cell r="B80" t="str">
            <v>2016CT072</v>
          </cell>
          <cell r="P80"/>
          <cell r="Q80"/>
          <cell r="R80"/>
          <cell r="Y80"/>
          <cell r="Z80"/>
          <cell r="AA80"/>
          <cell r="AI80"/>
          <cell r="AJ80" t="e">
            <v>#VALUE!</v>
          </cell>
          <cell r="AK80"/>
        </row>
        <row r="81">
          <cell r="B81" t="str">
            <v>2016CT073</v>
          </cell>
          <cell r="P81"/>
          <cell r="Q81"/>
          <cell r="R81"/>
          <cell r="Y81"/>
          <cell r="Z81"/>
          <cell r="AA81"/>
          <cell r="AI81"/>
          <cell r="AJ81" t="e">
            <v>#VALUE!</v>
          </cell>
          <cell r="AK81"/>
        </row>
        <row r="82">
          <cell r="B82" t="str">
            <v>2016CT074</v>
          </cell>
          <cell r="P82"/>
          <cell r="Q82"/>
          <cell r="R82"/>
          <cell r="Y82"/>
          <cell r="Z82"/>
          <cell r="AA82"/>
          <cell r="AI82"/>
          <cell r="AJ82" t="e">
            <v>#VALUE!</v>
          </cell>
          <cell r="AK82"/>
        </row>
        <row r="83">
          <cell r="B83" t="str">
            <v>2016CT075</v>
          </cell>
          <cell r="P83"/>
          <cell r="Q83"/>
          <cell r="R83"/>
          <cell r="Y83"/>
          <cell r="Z83"/>
          <cell r="AA83"/>
          <cell r="AI83"/>
          <cell r="AJ83" t="e">
            <v>#VALUE!</v>
          </cell>
          <cell r="AK83"/>
        </row>
        <row r="84">
          <cell r="B84" t="str">
            <v>2016CT076</v>
          </cell>
          <cell r="P84"/>
          <cell r="Q84"/>
          <cell r="R84"/>
          <cell r="Y84"/>
          <cell r="Z84"/>
          <cell r="AA84"/>
          <cell r="AI84"/>
          <cell r="AJ84" t="e">
            <v>#VALUE!</v>
          </cell>
          <cell r="AK84"/>
        </row>
        <row r="85">
          <cell r="B85" t="str">
            <v>2016CT077</v>
          </cell>
          <cell r="P85"/>
          <cell r="Q85"/>
          <cell r="R85"/>
          <cell r="Y85"/>
          <cell r="Z85"/>
          <cell r="AA85"/>
          <cell r="AI85"/>
          <cell r="AJ85" t="e">
            <v>#VALUE!</v>
          </cell>
          <cell r="AK85"/>
        </row>
        <row r="86">
          <cell r="B86" t="str">
            <v>2016CT078</v>
          </cell>
          <cell r="P86"/>
          <cell r="Q86"/>
          <cell r="R86"/>
          <cell r="Y86"/>
          <cell r="Z86"/>
          <cell r="AA86"/>
          <cell r="AI86"/>
          <cell r="AJ86" t="e">
            <v>#VALUE!</v>
          </cell>
          <cell r="AK86"/>
        </row>
        <row r="87">
          <cell r="B87" t="str">
            <v>2016CT079</v>
          </cell>
          <cell r="P87"/>
          <cell r="Q87"/>
          <cell r="R87"/>
          <cell r="Y87"/>
          <cell r="Z87"/>
          <cell r="AA87"/>
          <cell r="AI87"/>
          <cell r="AJ87" t="e">
            <v>#VALUE!</v>
          </cell>
          <cell r="AK87"/>
        </row>
        <row r="88">
          <cell r="B88" t="str">
            <v>2016CT080</v>
          </cell>
          <cell r="P88"/>
          <cell r="Q88"/>
          <cell r="R88"/>
          <cell r="Y88"/>
          <cell r="Z88"/>
          <cell r="AA88"/>
          <cell r="AI88"/>
          <cell r="AJ88" t="e">
            <v>#VALUE!</v>
          </cell>
          <cell r="AK88"/>
        </row>
        <row r="89">
          <cell r="B89" t="str">
            <v>2016CT081</v>
          </cell>
          <cell r="P89"/>
          <cell r="Q89"/>
          <cell r="R89"/>
          <cell r="Y89"/>
          <cell r="Z89"/>
          <cell r="AA89"/>
          <cell r="AI89"/>
          <cell r="AJ89" t="e">
            <v>#VALUE!</v>
          </cell>
          <cell r="AK89"/>
        </row>
        <row r="90">
          <cell r="B90" t="str">
            <v>2016CT082</v>
          </cell>
          <cell r="P90"/>
          <cell r="Q90"/>
          <cell r="R90"/>
          <cell r="Y90"/>
          <cell r="Z90"/>
          <cell r="AA90"/>
          <cell r="AI90"/>
          <cell r="AJ90" t="e">
            <v>#VALUE!</v>
          </cell>
          <cell r="AK90"/>
        </row>
        <row r="91">
          <cell r="B91" t="str">
            <v>2016CT083</v>
          </cell>
          <cell r="P91"/>
          <cell r="Q91"/>
          <cell r="R91"/>
          <cell r="Y91"/>
          <cell r="Z91"/>
          <cell r="AA91"/>
          <cell r="AI91"/>
          <cell r="AJ91" t="e">
            <v>#VALUE!</v>
          </cell>
          <cell r="AK91"/>
        </row>
        <row r="92">
          <cell r="B92" t="str">
            <v>2016CT084</v>
          </cell>
          <cell r="P92"/>
          <cell r="Q92"/>
          <cell r="R92"/>
          <cell r="Y92"/>
          <cell r="Z92"/>
          <cell r="AA92"/>
          <cell r="AI92"/>
          <cell r="AJ92" t="e">
            <v>#VALUE!</v>
          </cell>
          <cell r="AK92"/>
        </row>
        <row r="93">
          <cell r="B93" t="str">
            <v>2016CT085</v>
          </cell>
          <cell r="P93"/>
          <cell r="Q93"/>
          <cell r="R93"/>
          <cell r="Y93"/>
          <cell r="Z93"/>
          <cell r="AA93"/>
          <cell r="AI93"/>
          <cell r="AJ93" t="e">
            <v>#VALUE!</v>
          </cell>
          <cell r="AK93"/>
        </row>
        <row r="94">
          <cell r="B94" t="str">
            <v>2016CT086</v>
          </cell>
          <cell r="P94"/>
          <cell r="Q94"/>
          <cell r="R94"/>
          <cell r="Y94"/>
          <cell r="Z94"/>
          <cell r="AA94"/>
          <cell r="AI94"/>
          <cell r="AJ94" t="e">
            <v>#VALUE!</v>
          </cell>
          <cell r="AK94"/>
        </row>
        <row r="95">
          <cell r="B95" t="str">
            <v>2016CT087</v>
          </cell>
          <cell r="P95"/>
          <cell r="Q95"/>
          <cell r="R95"/>
          <cell r="Y95"/>
          <cell r="Z95"/>
          <cell r="AA95"/>
          <cell r="AI95"/>
          <cell r="AJ95" t="e">
            <v>#VALUE!</v>
          </cell>
          <cell r="AK95"/>
        </row>
        <row r="96">
          <cell r="B96" t="str">
            <v>2016CT088</v>
          </cell>
          <cell r="P96"/>
          <cell r="Q96"/>
          <cell r="R96"/>
          <cell r="Y96"/>
          <cell r="Z96"/>
          <cell r="AA96"/>
          <cell r="AI96"/>
          <cell r="AJ96" t="e">
            <v>#VALUE!</v>
          </cell>
          <cell r="AK96"/>
        </row>
        <row r="97">
          <cell r="B97" t="str">
            <v>2016CT089</v>
          </cell>
          <cell r="P97"/>
          <cell r="Q97"/>
          <cell r="R97"/>
          <cell r="Y97"/>
          <cell r="Z97"/>
          <cell r="AA97"/>
          <cell r="AI97"/>
          <cell r="AJ97" t="e">
            <v>#VALUE!</v>
          </cell>
          <cell r="AK97"/>
        </row>
        <row r="98">
          <cell r="B98" t="str">
            <v>2016CT090</v>
          </cell>
          <cell r="P98"/>
          <cell r="Q98"/>
          <cell r="R98"/>
          <cell r="Y98"/>
          <cell r="Z98"/>
          <cell r="AA98"/>
          <cell r="AI98"/>
          <cell r="AJ98" t="e">
            <v>#VALUE!</v>
          </cell>
          <cell r="AK98"/>
        </row>
        <row r="99">
          <cell r="B99" t="str">
            <v>2016CT091</v>
          </cell>
          <cell r="P99"/>
          <cell r="Q99"/>
          <cell r="R99"/>
          <cell r="Y99"/>
          <cell r="Z99"/>
          <cell r="AA99"/>
          <cell r="AI99"/>
          <cell r="AJ99" t="e">
            <v>#VALUE!</v>
          </cell>
          <cell r="AK99"/>
        </row>
        <row r="100">
          <cell r="B100" t="str">
            <v>2016CT092</v>
          </cell>
          <cell r="P100"/>
          <cell r="Q100"/>
          <cell r="R100"/>
          <cell r="Y100"/>
          <cell r="Z100"/>
          <cell r="AA100"/>
          <cell r="AI100"/>
          <cell r="AJ100" t="e">
            <v>#VALUE!</v>
          </cell>
          <cell r="AK100"/>
        </row>
        <row r="101">
          <cell r="B101" t="str">
            <v>2016CT093</v>
          </cell>
          <cell r="P101"/>
          <cell r="Q101"/>
          <cell r="R101"/>
          <cell r="Y101"/>
          <cell r="Z101"/>
          <cell r="AA101"/>
          <cell r="AI101"/>
          <cell r="AJ101" t="e">
            <v>#VALUE!</v>
          </cell>
          <cell r="AK101"/>
        </row>
        <row r="102">
          <cell r="B102" t="str">
            <v>2016CT094</v>
          </cell>
          <cell r="P102"/>
          <cell r="Q102"/>
          <cell r="R102"/>
          <cell r="Y102"/>
          <cell r="Z102"/>
          <cell r="AA102"/>
          <cell r="AI102"/>
          <cell r="AJ102" t="e">
            <v>#VALUE!</v>
          </cell>
          <cell r="AK102"/>
        </row>
        <row r="103">
          <cell r="B103" t="str">
            <v>2016CT095</v>
          </cell>
          <cell r="P103"/>
          <cell r="Q103"/>
          <cell r="R103"/>
          <cell r="Y103"/>
          <cell r="Z103"/>
          <cell r="AA103"/>
          <cell r="AI103"/>
          <cell r="AJ103" t="e">
            <v>#VALUE!</v>
          </cell>
          <cell r="AK103"/>
        </row>
        <row r="104">
          <cell r="B104" t="str">
            <v>2016CT096</v>
          </cell>
          <cell r="P104"/>
          <cell r="Q104"/>
          <cell r="R104"/>
          <cell r="Y104"/>
          <cell r="Z104"/>
          <cell r="AA104"/>
          <cell r="AI104"/>
          <cell r="AJ104" t="e">
            <v>#VALUE!</v>
          </cell>
          <cell r="AK104"/>
        </row>
        <row r="105">
          <cell r="B105" t="str">
            <v>2016CT097</v>
          </cell>
          <cell r="P105"/>
          <cell r="Q105"/>
          <cell r="R105"/>
          <cell r="Y105"/>
          <cell r="Z105"/>
          <cell r="AA105"/>
          <cell r="AI105"/>
          <cell r="AJ105" t="e">
            <v>#VALUE!</v>
          </cell>
          <cell r="AK105"/>
        </row>
        <row r="106">
          <cell r="B106" t="str">
            <v>2016CT098</v>
          </cell>
          <cell r="P106"/>
          <cell r="Q106"/>
          <cell r="R106"/>
          <cell r="Y106"/>
          <cell r="Z106"/>
          <cell r="AA106"/>
          <cell r="AI106"/>
          <cell r="AJ106" t="e">
            <v>#VALUE!</v>
          </cell>
          <cell r="AK106"/>
        </row>
        <row r="107">
          <cell r="B107" t="str">
            <v>2016CT099</v>
          </cell>
          <cell r="P107"/>
          <cell r="Q107"/>
          <cell r="R107"/>
          <cell r="Y107"/>
          <cell r="Z107"/>
          <cell r="AA107"/>
          <cell r="AI107"/>
          <cell r="AJ107" t="e">
            <v>#VALUE!</v>
          </cell>
          <cell r="AK107"/>
        </row>
        <row r="108">
          <cell r="B108" t="str">
            <v>2016CT100</v>
          </cell>
          <cell r="P108"/>
          <cell r="Q108"/>
          <cell r="R108"/>
          <cell r="Y108"/>
          <cell r="Z108"/>
          <cell r="AA108"/>
          <cell r="AI108"/>
          <cell r="AJ108" t="e">
            <v>#VALUE!</v>
          </cell>
          <cell r="AK108"/>
        </row>
        <row r="109">
          <cell r="B109" t="str">
            <v>2016CT101</v>
          </cell>
          <cell r="P109"/>
          <cell r="Q109"/>
          <cell r="R109"/>
          <cell r="Y109"/>
          <cell r="Z109"/>
          <cell r="AA109"/>
          <cell r="AI109"/>
          <cell r="AJ109" t="e">
            <v>#VALUE!</v>
          </cell>
          <cell r="AK109"/>
        </row>
        <row r="110">
          <cell r="B110" t="str">
            <v>2016CT102</v>
          </cell>
          <cell r="P110"/>
          <cell r="Q110"/>
          <cell r="R110"/>
          <cell r="Y110"/>
          <cell r="Z110"/>
          <cell r="AA110"/>
          <cell r="AI110"/>
          <cell r="AJ110" t="e">
            <v>#VALUE!</v>
          </cell>
          <cell r="AK110"/>
        </row>
        <row r="111">
          <cell r="B111" t="str">
            <v>2016CT103</v>
          </cell>
          <cell r="P111"/>
          <cell r="Q111"/>
          <cell r="R111"/>
          <cell r="Y111"/>
          <cell r="Z111"/>
          <cell r="AA111"/>
          <cell r="AI111"/>
          <cell r="AJ111" t="e">
            <v>#VALUE!</v>
          </cell>
          <cell r="AK111"/>
        </row>
        <row r="112">
          <cell r="B112" t="str">
            <v>2016CT104</v>
          </cell>
          <cell r="P112"/>
          <cell r="Q112"/>
          <cell r="R112"/>
          <cell r="Y112"/>
          <cell r="Z112"/>
          <cell r="AA112"/>
          <cell r="AI112"/>
          <cell r="AJ112" t="e">
            <v>#VALUE!</v>
          </cell>
          <cell r="AK112"/>
        </row>
        <row r="113">
          <cell r="B113" t="str">
            <v>2016CT105</v>
          </cell>
          <cell r="P113"/>
          <cell r="Q113"/>
          <cell r="R113"/>
          <cell r="Y113"/>
          <cell r="Z113"/>
          <cell r="AA113"/>
          <cell r="AI113"/>
          <cell r="AJ113" t="e">
            <v>#VALUE!</v>
          </cell>
          <cell r="AK113"/>
        </row>
        <row r="114">
          <cell r="B114" t="str">
            <v>2016CT106</v>
          </cell>
          <cell r="P114"/>
          <cell r="Q114"/>
          <cell r="R114"/>
          <cell r="Y114"/>
          <cell r="Z114"/>
          <cell r="AA114"/>
          <cell r="AI114"/>
          <cell r="AJ114" t="e">
            <v>#VALUE!</v>
          </cell>
          <cell r="AK114"/>
        </row>
        <row r="115">
          <cell r="B115" t="str">
            <v>2016CT107</v>
          </cell>
          <cell r="P115"/>
          <cell r="Q115"/>
          <cell r="R115"/>
          <cell r="Y115"/>
          <cell r="Z115"/>
          <cell r="AA115"/>
          <cell r="AI115"/>
          <cell r="AJ115" t="e">
            <v>#VALUE!</v>
          </cell>
          <cell r="AK115"/>
        </row>
        <row r="116">
          <cell r="B116" t="str">
            <v>2016CT108</v>
          </cell>
          <cell r="P116"/>
          <cell r="Q116"/>
          <cell r="R116"/>
          <cell r="Y116"/>
          <cell r="Z116"/>
          <cell r="AA116"/>
          <cell r="AI116"/>
          <cell r="AJ116" t="e">
            <v>#VALUE!</v>
          </cell>
          <cell r="AK116"/>
        </row>
        <row r="117">
          <cell r="B117" t="str">
            <v>2016CT109</v>
          </cell>
          <cell r="P117"/>
          <cell r="Q117"/>
          <cell r="R117"/>
          <cell r="Y117"/>
          <cell r="Z117"/>
          <cell r="AA117"/>
          <cell r="AI117"/>
          <cell r="AJ117" t="e">
            <v>#VALUE!</v>
          </cell>
          <cell r="AK117"/>
        </row>
        <row r="118">
          <cell r="B118" t="str">
            <v>2016CT110</v>
          </cell>
          <cell r="P118"/>
          <cell r="Q118"/>
          <cell r="R118"/>
          <cell r="Y118"/>
          <cell r="Z118"/>
          <cell r="AA118"/>
          <cell r="AI118"/>
          <cell r="AJ118" t="e">
            <v>#VALUE!</v>
          </cell>
          <cell r="AK118"/>
        </row>
        <row r="119">
          <cell r="B119" t="str">
            <v>2016CT111</v>
          </cell>
          <cell r="P119"/>
          <cell r="Q119"/>
          <cell r="R119"/>
          <cell r="Y119"/>
          <cell r="Z119"/>
          <cell r="AA119"/>
          <cell r="AI119"/>
          <cell r="AJ119" t="e">
            <v>#VALUE!</v>
          </cell>
          <cell r="AK119"/>
        </row>
        <row r="120">
          <cell r="B120" t="str">
            <v>2016CT112</v>
          </cell>
          <cell r="P120"/>
          <cell r="Q120"/>
          <cell r="R120"/>
          <cell r="Y120"/>
          <cell r="Z120"/>
          <cell r="AA120"/>
          <cell r="AI120"/>
          <cell r="AJ120" t="e">
            <v>#VALUE!</v>
          </cell>
          <cell r="AK120"/>
        </row>
        <row r="121">
          <cell r="B121" t="str">
            <v>2016CT113</v>
          </cell>
          <cell r="P121"/>
          <cell r="Q121"/>
          <cell r="R121"/>
          <cell r="Y121"/>
          <cell r="Z121"/>
          <cell r="AA121"/>
          <cell r="AI121"/>
          <cell r="AJ121" t="e">
            <v>#VALUE!</v>
          </cell>
          <cell r="AK121"/>
        </row>
        <row r="122">
          <cell r="B122" t="str">
            <v>2016CT114</v>
          </cell>
          <cell r="P122"/>
          <cell r="Q122"/>
          <cell r="R122"/>
          <cell r="Y122"/>
          <cell r="Z122"/>
          <cell r="AA122"/>
          <cell r="AI122"/>
          <cell r="AJ122" t="e">
            <v>#VALUE!</v>
          </cell>
          <cell r="AK122"/>
        </row>
        <row r="123">
          <cell r="B123" t="str">
            <v>2016CT115</v>
          </cell>
          <cell r="P123"/>
          <cell r="Q123"/>
          <cell r="R123"/>
          <cell r="Y123"/>
          <cell r="Z123"/>
          <cell r="AA123"/>
          <cell r="AI123"/>
          <cell r="AJ123" t="e">
            <v>#VALUE!</v>
          </cell>
          <cell r="AK123"/>
        </row>
        <row r="124">
          <cell r="B124" t="str">
            <v>2016CT116</v>
          </cell>
          <cell r="P124"/>
          <cell r="Q124"/>
          <cell r="R124"/>
          <cell r="Y124"/>
          <cell r="Z124"/>
          <cell r="AA124"/>
          <cell r="AI124"/>
          <cell r="AJ124" t="e">
            <v>#VALUE!</v>
          </cell>
          <cell r="AK124"/>
        </row>
        <row r="125">
          <cell r="B125" t="str">
            <v>2016CT117</v>
          </cell>
          <cell r="P125"/>
          <cell r="Q125"/>
          <cell r="R125"/>
          <cell r="Y125"/>
          <cell r="Z125"/>
          <cell r="AA125"/>
          <cell r="AI125"/>
          <cell r="AJ125" t="e">
            <v>#VALUE!</v>
          </cell>
          <cell r="AK125"/>
        </row>
        <row r="126">
          <cell r="B126" t="str">
            <v>2016CT118</v>
          </cell>
          <cell r="P126"/>
          <cell r="Q126"/>
          <cell r="R126"/>
          <cell r="Y126"/>
          <cell r="Z126"/>
          <cell r="AA126"/>
          <cell r="AI126"/>
          <cell r="AJ126" t="e">
            <v>#VALUE!</v>
          </cell>
          <cell r="AK126"/>
        </row>
        <row r="127">
          <cell r="B127" t="str">
            <v>2016CT119</v>
          </cell>
          <cell r="P127"/>
          <cell r="Q127"/>
          <cell r="R127"/>
          <cell r="Y127"/>
          <cell r="Z127"/>
          <cell r="AA127"/>
          <cell r="AI127"/>
          <cell r="AJ127" t="e">
            <v>#VALUE!</v>
          </cell>
          <cell r="AK127"/>
        </row>
        <row r="128">
          <cell r="B128" t="str">
            <v>2016CT120</v>
          </cell>
          <cell r="P128"/>
          <cell r="Q128"/>
          <cell r="R128"/>
          <cell r="Y128"/>
          <cell r="Z128"/>
          <cell r="AA128"/>
          <cell r="AI128"/>
          <cell r="AJ128" t="e">
            <v>#VALUE!</v>
          </cell>
          <cell r="AK128"/>
        </row>
        <row r="129">
          <cell r="B129" t="str">
            <v>2016CT121</v>
          </cell>
          <cell r="P129"/>
          <cell r="Q129"/>
          <cell r="R129"/>
          <cell r="Y129"/>
          <cell r="Z129"/>
          <cell r="AA129"/>
          <cell r="AI129"/>
          <cell r="AJ129" t="e">
            <v>#VALUE!</v>
          </cell>
          <cell r="AK129"/>
        </row>
        <row r="130">
          <cell r="B130" t="str">
            <v>2016CT122</v>
          </cell>
          <cell r="P130"/>
          <cell r="Q130"/>
          <cell r="R130"/>
          <cell r="Y130"/>
          <cell r="Z130"/>
          <cell r="AA130"/>
          <cell r="AI130"/>
          <cell r="AJ130" t="e">
            <v>#VALUE!</v>
          </cell>
          <cell r="AK130"/>
        </row>
        <row r="131">
          <cell r="B131" t="str">
            <v>2016CT123</v>
          </cell>
          <cell r="P131"/>
          <cell r="Q131"/>
          <cell r="R131"/>
          <cell r="Y131"/>
          <cell r="Z131"/>
          <cell r="AA131"/>
          <cell r="AI131"/>
          <cell r="AJ131" t="e">
            <v>#VALUE!</v>
          </cell>
          <cell r="AK131"/>
        </row>
        <row r="132">
          <cell r="B132" t="str">
            <v>2016CT124</v>
          </cell>
          <cell r="P132"/>
          <cell r="Q132"/>
          <cell r="R132"/>
          <cell r="Y132"/>
          <cell r="Z132"/>
          <cell r="AA132"/>
          <cell r="AI132"/>
          <cell r="AJ132" t="e">
            <v>#VALUE!</v>
          </cell>
          <cell r="AK132"/>
        </row>
        <row r="133">
          <cell r="B133" t="str">
            <v>2016CT125</v>
          </cell>
          <cell r="P133"/>
          <cell r="Q133"/>
          <cell r="R133"/>
          <cell r="Y133"/>
          <cell r="Z133"/>
          <cell r="AA133"/>
          <cell r="AI133"/>
          <cell r="AJ133" t="e">
            <v>#VALUE!</v>
          </cell>
          <cell r="AK133"/>
        </row>
        <row r="134">
          <cell r="B134" t="str">
            <v>2016CT126</v>
          </cell>
          <cell r="P134"/>
          <cell r="Q134"/>
          <cell r="R134"/>
          <cell r="Y134"/>
          <cell r="Z134"/>
          <cell r="AA134"/>
          <cell r="AI134"/>
          <cell r="AJ134" t="e">
            <v>#VALUE!</v>
          </cell>
          <cell r="AK134"/>
        </row>
        <row r="135">
          <cell r="B135" t="str">
            <v>2016CT127</v>
          </cell>
          <cell r="P135"/>
          <cell r="Q135"/>
          <cell r="R135"/>
          <cell r="Y135"/>
          <cell r="Z135"/>
          <cell r="AA135"/>
          <cell r="AI135"/>
          <cell r="AJ135" t="e">
            <v>#VALUE!</v>
          </cell>
          <cell r="AK135"/>
        </row>
        <row r="136">
          <cell r="B136" t="str">
            <v>2016CT128</v>
          </cell>
          <cell r="P136"/>
          <cell r="Q136"/>
          <cell r="R136"/>
          <cell r="Y136"/>
          <cell r="Z136"/>
          <cell r="AA136"/>
          <cell r="AI136"/>
          <cell r="AJ136" t="e">
            <v>#VALUE!</v>
          </cell>
          <cell r="AK136"/>
        </row>
        <row r="137">
          <cell r="B137" t="str">
            <v>2016CT129</v>
          </cell>
          <cell r="P137"/>
          <cell r="Q137"/>
          <cell r="R137"/>
          <cell r="Y137"/>
          <cell r="Z137"/>
          <cell r="AA137"/>
          <cell r="AI137"/>
          <cell r="AJ137" t="e">
            <v>#VALUE!</v>
          </cell>
          <cell r="AK137"/>
        </row>
        <row r="138">
          <cell r="B138" t="str">
            <v>2016CT130</v>
          </cell>
          <cell r="P138"/>
          <cell r="Q138"/>
          <cell r="R138"/>
          <cell r="Y138"/>
          <cell r="Z138"/>
          <cell r="AA138"/>
          <cell r="AI138"/>
          <cell r="AJ138" t="e">
            <v>#VALUE!</v>
          </cell>
          <cell r="AK138"/>
        </row>
        <row r="139">
          <cell r="B139" t="str">
            <v>2016CT131</v>
          </cell>
          <cell r="P139"/>
          <cell r="Q139"/>
          <cell r="R139"/>
          <cell r="Y139"/>
          <cell r="Z139"/>
          <cell r="AA139"/>
          <cell r="AI139"/>
          <cell r="AJ139" t="e">
            <v>#VALUE!</v>
          </cell>
          <cell r="AK139"/>
        </row>
        <row r="140">
          <cell r="B140" t="str">
            <v>2016CT132</v>
          </cell>
          <cell r="P140"/>
          <cell r="Q140"/>
          <cell r="R140"/>
          <cell r="Y140"/>
          <cell r="Z140"/>
          <cell r="AA140"/>
          <cell r="AI140"/>
          <cell r="AJ140" t="e">
            <v>#VALUE!</v>
          </cell>
          <cell r="AK140"/>
        </row>
        <row r="141">
          <cell r="B141" t="str">
            <v>2016CT133</v>
          </cell>
          <cell r="P141"/>
          <cell r="Q141"/>
          <cell r="R141"/>
          <cell r="Y141"/>
          <cell r="Z141"/>
          <cell r="AA141"/>
          <cell r="AI141"/>
          <cell r="AJ141" t="e">
            <v>#VALUE!</v>
          </cell>
          <cell r="AK141"/>
        </row>
        <row r="142">
          <cell r="B142" t="str">
            <v>2016CT134</v>
          </cell>
          <cell r="P142"/>
          <cell r="Q142"/>
          <cell r="R142"/>
          <cell r="Y142"/>
          <cell r="Z142"/>
          <cell r="AA142"/>
          <cell r="AI142"/>
          <cell r="AJ142" t="e">
            <v>#VALUE!</v>
          </cell>
          <cell r="AK142"/>
        </row>
        <row r="143">
          <cell r="B143" t="str">
            <v>2016CT135</v>
          </cell>
          <cell r="P143"/>
          <cell r="Q143"/>
          <cell r="R143"/>
          <cell r="Y143"/>
          <cell r="Z143"/>
          <cell r="AA143"/>
          <cell r="AI143"/>
          <cell r="AJ143" t="e">
            <v>#VALUE!</v>
          </cell>
          <cell r="AK143"/>
        </row>
        <row r="144">
          <cell r="B144" t="str">
            <v>2016CT136</v>
          </cell>
          <cell r="P144"/>
          <cell r="Q144"/>
          <cell r="R144"/>
          <cell r="Y144"/>
          <cell r="Z144"/>
          <cell r="AA144"/>
          <cell r="AI144"/>
          <cell r="AJ144" t="e">
            <v>#VALUE!</v>
          </cell>
          <cell r="AK144"/>
        </row>
        <row r="145">
          <cell r="B145" t="str">
            <v>2016CT137</v>
          </cell>
          <cell r="P145"/>
          <cell r="Q145"/>
          <cell r="R145"/>
          <cell r="Y145"/>
          <cell r="Z145"/>
          <cell r="AA145"/>
          <cell r="AI145"/>
          <cell r="AJ145" t="e">
            <v>#VALUE!</v>
          </cell>
          <cell r="AK145"/>
        </row>
        <row r="146">
          <cell r="B146" t="str">
            <v>2016CT138</v>
          </cell>
          <cell r="P146"/>
          <cell r="Q146"/>
          <cell r="R146"/>
          <cell r="Y146"/>
          <cell r="Z146"/>
          <cell r="AA146"/>
          <cell r="AI146"/>
          <cell r="AJ146" t="e">
            <v>#VALUE!</v>
          </cell>
          <cell r="AK146"/>
        </row>
        <row r="147">
          <cell r="B147" t="str">
            <v>2016CT139</v>
          </cell>
          <cell r="P147"/>
          <cell r="Q147"/>
          <cell r="R147"/>
          <cell r="Y147"/>
          <cell r="Z147"/>
          <cell r="AA147"/>
          <cell r="AI147"/>
          <cell r="AJ147" t="e">
            <v>#VALUE!</v>
          </cell>
          <cell r="AK147"/>
        </row>
        <row r="148">
          <cell r="B148" t="str">
            <v>2016CT140</v>
          </cell>
          <cell r="P148"/>
          <cell r="Q148"/>
          <cell r="R148"/>
          <cell r="Y148"/>
          <cell r="Z148"/>
          <cell r="AA148"/>
          <cell r="AI148"/>
          <cell r="AJ148" t="e">
            <v>#VALUE!</v>
          </cell>
          <cell r="AK148"/>
        </row>
        <row r="149">
          <cell r="B149" t="str">
            <v>2016CT141</v>
          </cell>
          <cell r="P149"/>
          <cell r="Q149"/>
          <cell r="R149"/>
          <cell r="Y149"/>
          <cell r="Z149"/>
          <cell r="AA149"/>
          <cell r="AI149"/>
          <cell r="AJ149" t="e">
            <v>#VALUE!</v>
          </cell>
          <cell r="AK149"/>
        </row>
        <row r="150">
          <cell r="B150" t="str">
            <v>2016CT142</v>
          </cell>
          <cell r="P150"/>
          <cell r="Q150"/>
          <cell r="R150"/>
          <cell r="Y150"/>
          <cell r="Z150"/>
          <cell r="AA150"/>
          <cell r="AI150"/>
          <cell r="AJ150" t="e">
            <v>#VALUE!</v>
          </cell>
          <cell r="AK150"/>
        </row>
      </sheetData>
      <sheetData sheetId="4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"/>
      <sheetName val="AGTS"/>
      <sheetName val="INSPECTORS"/>
    </sheetNames>
    <sheetDataSet>
      <sheetData sheetId="0">
        <row r="2">
          <cell r="A2" t="str">
            <v>NOLARMA</v>
          </cell>
          <cell r="B2">
            <v>1750</v>
          </cell>
          <cell r="D2" t="str">
            <v>INTERTEK (GERMANY)</v>
          </cell>
          <cell r="E2" t="str">
            <v>GERMANY</v>
          </cell>
          <cell r="F2">
            <v>1750</v>
          </cell>
        </row>
        <row r="3">
          <cell r="A3" t="str">
            <v>NAVIGATOR</v>
          </cell>
          <cell r="B3">
            <v>436</v>
          </cell>
          <cell r="D3" t="str">
            <v>SGS (GERMANY)</v>
          </cell>
          <cell r="E3" t="str">
            <v>GERMANY</v>
          </cell>
          <cell r="F3">
            <v>1200</v>
          </cell>
        </row>
        <row r="4">
          <cell r="A4" t="str">
            <v>BANCOSTA</v>
          </cell>
          <cell r="B4">
            <v>2000</v>
          </cell>
          <cell r="D4" t="str">
            <v>INTERTEK (LIBYA)</v>
          </cell>
          <cell r="E4" t="str">
            <v>LIBYA</v>
          </cell>
          <cell r="F4">
            <v>1680</v>
          </cell>
        </row>
        <row r="5">
          <cell r="A5" t="str">
            <v>MARITEAM</v>
          </cell>
          <cell r="B5">
            <v>2000</v>
          </cell>
          <cell r="D5" t="str">
            <v>PCC (LIBYA)</v>
          </cell>
          <cell r="E5" t="str">
            <v>LIBYA</v>
          </cell>
          <cell r="F5">
            <v>1600</v>
          </cell>
        </row>
        <row r="6">
          <cell r="A6" t="str">
            <v>HUMAN TACONET</v>
          </cell>
          <cell r="B6">
            <v>1200</v>
          </cell>
          <cell r="D6" t="str">
            <v>INTERTEK (NORWAY)</v>
          </cell>
          <cell r="E6" t="str">
            <v>NORWAY</v>
          </cell>
          <cell r="F6">
            <v>2600</v>
          </cell>
        </row>
        <row r="7">
          <cell r="A7" t="str">
            <v>DELPIERRE</v>
          </cell>
          <cell r="B7">
            <v>1000</v>
          </cell>
          <cell r="D7" t="str">
            <v>SGS (NORWAY)</v>
          </cell>
          <cell r="E7" t="str">
            <v>NORWAY</v>
          </cell>
          <cell r="F7">
            <v>2650</v>
          </cell>
        </row>
        <row r="8">
          <cell r="A8" t="str">
            <v>GRAYPEN</v>
          </cell>
          <cell r="B8">
            <v>700</v>
          </cell>
          <cell r="D8" t="str">
            <v>SAYBOLT (RUSSIA)</v>
          </cell>
          <cell r="E8" t="str">
            <v>RUSSIA</v>
          </cell>
          <cell r="F8">
            <v>2700</v>
          </cell>
        </row>
        <row r="9">
          <cell r="A9" t="str">
            <v>GERMA</v>
          </cell>
          <cell r="B9">
            <v>400</v>
          </cell>
          <cell r="D9" t="str">
            <v>SGS (TURKEY)</v>
          </cell>
          <cell r="E9" t="str">
            <v>TURKEY</v>
          </cell>
          <cell r="F9">
            <v>1400</v>
          </cell>
        </row>
        <row r="10">
          <cell r="D10" t="str">
            <v>INTERTEK (UK)</v>
          </cell>
          <cell r="E10" t="str">
            <v>UK</v>
          </cell>
          <cell r="F10">
            <v>2295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 REPORT PER MONTH"/>
      <sheetName val="DEM PER CIE"/>
      <sheetName val="DEM LOG"/>
      <sheetName val="CLAIM LOG"/>
      <sheetName val="CLAIMS BY CIE"/>
      <sheetName val="TOTAL DEM+CLAIM BY CIE"/>
      <sheetName val="CLAIMS LOG (DEM+ OTHER) 2016"/>
    </sheetNames>
    <sheetDataSet>
      <sheetData sheetId="0"/>
      <sheetData sheetId="1"/>
      <sheetData sheetId="2"/>
      <sheetData sheetId="3">
        <row r="9">
          <cell r="AK9"/>
        </row>
        <row r="10">
          <cell r="AK10"/>
        </row>
        <row r="11">
          <cell r="AK11"/>
        </row>
        <row r="12">
          <cell r="AK12"/>
        </row>
        <row r="13">
          <cell r="AK13"/>
        </row>
        <row r="14">
          <cell r="AK14"/>
        </row>
        <row r="15">
          <cell r="AK15"/>
        </row>
        <row r="16">
          <cell r="AK16"/>
        </row>
        <row r="17">
          <cell r="AK17"/>
        </row>
        <row r="18">
          <cell r="AK18"/>
        </row>
        <row r="19">
          <cell r="AK19"/>
        </row>
        <row r="20">
          <cell r="AK20"/>
        </row>
        <row r="21">
          <cell r="AK21"/>
        </row>
        <row r="22">
          <cell r="AK22"/>
        </row>
        <row r="23">
          <cell r="AK23"/>
        </row>
        <row r="24">
          <cell r="AK24"/>
        </row>
        <row r="25">
          <cell r="AK25"/>
        </row>
        <row r="26">
          <cell r="AK26"/>
        </row>
        <row r="27">
          <cell r="AK27"/>
        </row>
      </sheetData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2" name="Table2" displayName="Table2" ref="A1:AR4" totalsRowShown="0" headerRowDxfId="46" dataDxfId="45" tableBorderDxfId="44" headerRowCellStyle="Comma">
  <autoFilter ref="A1:AR4"/>
  <tableColumns count="44">
    <tableColumn id="1" name="MONTH" dataDxfId="43"/>
    <tableColumn id="34" name="NOTES" dataDxfId="42"/>
    <tableColumn id="2" name="REF" dataDxfId="41">
      <calculatedColumnFormula>IF(ISBLANK($A2),"",(TEXT(ROW(C2)-1,"2016CT000")))</calculatedColumnFormula>
    </tableColumn>
    <tableColumn id="3" name="OIC" dataDxfId="40"/>
    <tableColumn id="4" name="VSL" dataDxfId="39"/>
    <tableColumn id="5" name="GRADE" dataDxfId="38"/>
    <tableColumn id="6" name="LP" dataDxfId="37"/>
    <tableColumn id="7" name="INSURANCE" dataDxfId="36">
      <calculatedColumnFormula>IF(OR(AND(Table2[[#This Row],[TERMS (P)]]="DES",Table2[[#This Row],[TERMS (S)]]="DES"),AND(Table2[[#This Row],[TERMS (P)]]="CIF",Table2[[#This Row],[TERMS (S)]]="DES"),AND(Table2[[#This Row],[TERMS (P)]]="FOB",Table2[[#This Row],[TERMS (S)]]="FOB")),"N/A","N/A")</calculatedColumnFormula>
    </tableColumn>
    <tableColumn id="8" name="CT QTY" dataDxfId="35"/>
    <tableColumn id="9" name="TOLERANCE" dataDxfId="34"/>
    <tableColumn id="10" name="VSL MAX INT" dataDxfId="33"/>
    <tableColumn id="11" name="SUPPLIERS" dataDxfId="32"/>
    <tableColumn id="12" name="TERMS (P)" dataDxfId="31"/>
    <tableColumn id="13" name="DATES TERM" dataDxfId="30"/>
    <tableColumn id="14" name="CT DATES" dataDxfId="29"/>
    <tableColumn id="40" name="MIN TERM NOM QTY" dataDxfId="28"/>
    <tableColumn id="39" name="MAX TERM NOM QTY" dataDxfId="27"/>
    <tableColumn id="15" name="INSP LP" dataDxfId="26"/>
    <tableColumn id="16" name="INSP LP SHARING" dataDxfId="25"/>
    <tableColumn id="32" name="INSP INV RCVD" dataDxfId="24"/>
    <tableColumn id="30" name="AGT LP" dataDxfId="23"/>
    <tableColumn id="37" name="AGT LP CATEGORY" dataDxfId="22"/>
    <tableColumn id="17" name="RCVRS" dataDxfId="21"/>
    <tableColumn id="18" name="TERMS (S)" dataDxfId="20"/>
    <tableColumn id="19" name="DP" dataDxfId="19"/>
    <tableColumn id="36" name="MIN REQ QTY" dataDxfId="18"/>
    <tableColumn id="20" name="MAX REQ QTY" dataDxfId="17"/>
    <tableColumn id="21" name="SALE CONTRACTUAL DATE TERMS" dataDxfId="16">
      <calculatedColumnFormula>Table2[[#This Row],[DATES TERM]]</calculatedColumnFormula>
    </tableColumn>
    <tableColumn id="22" name="SALE CONTRACTUAL DATES" dataDxfId="15">
      <calculatedColumnFormula>O2</calculatedColumnFormula>
    </tableColumn>
    <tableColumn id="23" name="INSP DP" dataDxfId="14"/>
    <tableColumn id="24" name="INSP DP SHARING" dataDxfId="13"/>
    <tableColumn id="33" name="DP INSP INV" dataDxfId="12">
      <calculatedColumnFormula>IF(Table2[[#This Row],[INSP DP]]="INTERTEK","N/A","")</calculatedColumnFormula>
    </tableColumn>
    <tableColumn id="35" name="AGT DP" dataDxfId="11"/>
    <tableColumn id="38" name="AGT DP CATEGORY" dataDxfId="10"/>
    <tableColumn id="25" name="BL DATE" dataDxfId="9"/>
    <tableColumn id="26" name="COD DATE" dataDxfId="8"/>
    <tableColumn id="41" name="BL_GROSS_QTY_MTS" dataDxfId="7" dataCellStyle="Comma"/>
    <tableColumn id="42" name="BL_GROSS_QTY_BBLS" dataDxfId="6" dataCellStyle="Comma"/>
    <tableColumn id="27" name="BL_NET_QTY_BBLS" dataDxfId="5"/>
    <tableColumn id="43" name="BL_NET_QTY_MTS" dataDxfId="4" dataCellStyle="Comma"/>
    <tableColumn id="28" name="OT_NET_QTY_BBLS" dataDxfId="3"/>
    <tableColumn id="44" name="OT_NET_QTY_MTS" dataDxfId="2" dataCellStyle="Comma"/>
    <tableColumn id="29" name="LOSS" dataDxfId="1">
      <calculatedColumnFormula>IFERROR(IF(Table2[[#This Row],[OT_NET_QTY_BBLS]]="N/A","N/A",(AO2-AM2)/AM2),"N/A")</calculatedColumnFormula>
    </tableColumn>
    <tableColumn id="31" name="DEM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AL4" totalsRowShown="0" headerRowCellStyle="Normal" dataCellStyle="Normal">
  <autoFilter ref="A1:AL4"/>
  <tableColumns count="38">
    <tableColumn id="1" name="DEM_MONT" dataCellStyle="Normal">
      <calculatedColumnFormula>Table2[[#This Row],[MONTH]]</calculatedColumnFormula>
    </tableColumn>
    <tableColumn id="2" name="DEM_REF" dataCellStyle="Normal">
      <calculatedColumnFormula>Table2[REF]</calculatedColumnFormula>
    </tableColumn>
    <tableColumn id="3" name="DEM_OIC" dataCellStyle="Normal">
      <calculatedColumnFormula>Table2[OIC]</calculatedColumnFormula>
    </tableColumn>
    <tableColumn id="4" name="DEM_VSL" dataCellStyle="Normal">
      <calculatedColumnFormula>Table2[VSL]</calculatedColumnFormula>
    </tableColumn>
    <tableColumn id="5" name="DEM_GRADE" dataCellStyle="Normal">
      <calculatedColumnFormula>Table2[GRADE]</calculatedColumnFormula>
    </tableColumn>
    <tableColumn id="6" name="DEM_LP" dataCellStyle="Normal">
      <calculatedColumnFormula>Table2[LP]</calculatedColumnFormula>
    </tableColumn>
    <tableColumn id="7" name="DEM_SUPPLIERS" dataCellStyle="Normal">
      <calculatedColumnFormula>Table2[SUPPLIERS]</calculatedColumnFormula>
    </tableColumn>
    <tableColumn id="8" name="DEM_TERMS_P" dataCellStyle="Normal">
      <calculatedColumnFormula>Table2[TERMS (P)]</calculatedColumnFormula>
    </tableColumn>
    <tableColumn id="9" name="DEM_DATE_TERMS" dataCellStyle="Normal">
      <calculatedColumnFormula>Table2[DATES TERM]</calculatedColumnFormula>
    </tableColumn>
    <tableColumn id="10" name="DEM_CT_DATES" dataCellStyle="Normal">
      <calculatedColumnFormula>Table2[CT DATES]</calculatedColumnFormula>
    </tableColumn>
    <tableColumn id="11" name="RCVRS" dataCellStyle="Normal">
      <calculatedColumnFormula>Table2[RCVRS]</calculatedColumnFormula>
    </tableColumn>
    <tableColumn id="12" name="TERMS (S)" dataCellStyle="Normal">
      <calculatedColumnFormula>Table2[TERMS (S)]</calculatedColumnFormula>
    </tableColumn>
    <tableColumn id="13" name="DEM_DP" dataCellStyle="Normal">
      <calculatedColumnFormula>Table2[DP]</calculatedColumnFormula>
    </tableColumn>
    <tableColumn id="14" name="DEM RATE" dataCellStyle="Normal">
      <calculatedColumnFormula>Table2[DP]</calculatedColumnFormula>
    </tableColumn>
    <tableColumn id="15" name="ANCHORED" dataCellStyle="Normal">
      <calculatedColumnFormula>Table2[DP]</calculatedColumnFormula>
    </tableColumn>
    <tableColumn id="16" name="NOR TENDERED" dataCellStyle="Normal">
      <calculatedColumnFormula>Table2[DP]</calculatedColumnFormula>
    </tableColumn>
    <tableColumn id="17" name="6HRS AFTER VALID NOR" dataCellStyle="Normal">
      <calculatedColumnFormula>Table2[DP]</calculatedColumnFormula>
    </tableColumn>
    <tableColumn id="18" name="ANCHOR UP" dataCellStyle="Normal">
      <calculatedColumnFormula>Table2[DP]</calculatedColumnFormula>
    </tableColumn>
    <tableColumn id="19" name="POB" dataCellStyle="Normal">
      <calculatedColumnFormula>Table2[DP]</calculatedColumnFormula>
    </tableColumn>
    <tableColumn id="20" name="BERTHED" dataCellStyle="Normal">
      <calculatedColumnFormula>Table2[DP]</calculatedColumnFormula>
    </tableColumn>
    <tableColumn id="21" name="START DISCHARGE" dataCellStyle="Normal">
      <calculatedColumnFormula>Table2[DP]</calculatedColumnFormula>
    </tableColumn>
    <tableColumn id="22" name="TIME TO START" dataCellStyle="Normal">
      <calculatedColumnFormula>Table2[DP]</calculatedColumnFormula>
    </tableColumn>
    <tableColumn id="23" name="DEM_COD" dataCellStyle="Normal">
      <calculatedColumnFormula>Table2[DP]</calculatedColumnFormula>
    </tableColumn>
    <tableColumn id="24" name="HOSES OFF" dataCellStyle="Normal">
      <calculatedColumnFormula>Table2[DP]</calculatedColumnFormula>
    </tableColumn>
    <tableColumn id="25" name="TIME TO STOP" dataCellStyle="Normal">
      <calculatedColumnFormula>Table2[DP]</calculatedColumnFormula>
    </tableColumn>
    <tableColumn id="26" name="TOTAL TIME INVOLVED" dataCellStyle="Normal">
      <calculatedColumnFormula>Table2[DP]</calculatedColumnFormula>
    </tableColumn>
    <tableColumn id="27" name="BAD WEATHER FROM" dataCellStyle="Normal">
      <calculatedColumnFormula>Table2[DP]</calculatedColumnFormula>
    </tableColumn>
    <tableColumn id="28" name="BAD WEATHER TO" dataCellStyle="Normal">
      <calculatedColumnFormula>Table2[DP]</calculatedColumnFormula>
    </tableColumn>
    <tableColumn id="29" name="BAD WEATHER" dataCellStyle="Normal">
      <calculatedColumnFormula>Table2[DP]</calculatedColumnFormula>
    </tableColumn>
    <tableColumn id="30" name="SHIFTING FROM" dataCellStyle="Normal">
      <calculatedColumnFormula>Table2[DP]</calculatedColumnFormula>
    </tableColumn>
    <tableColumn id="31" name="SHIFTING TO" dataCellStyle="Normal">
      <calculatedColumnFormula>Table2[DP]</calculatedColumnFormula>
    </tableColumn>
    <tableColumn id="32" name="SHIFTING" dataCellStyle="Normal">
      <calculatedColumnFormula>Table2[DP]</calculatedColumnFormula>
    </tableColumn>
    <tableColumn id="33" name="TOTAL DEDUCTIONS" dataCellStyle="Normal">
      <calculatedColumnFormula>Table2[DP]</calculatedColumnFormula>
    </tableColumn>
    <tableColumn id="34" name="TOTAL TIME USED" dataCellStyle="Normal">
      <calculatedColumnFormula>Table2[DP]</calculatedColumnFormula>
    </tableColumn>
    <tableColumn id="35" name="TIME ALLOWED" dataCellStyle="Normal"/>
    <tableColumn id="36" name="TIME ON DEMURRAGE" dataCellStyle="Normal">
      <calculatedColumnFormula>IFERROR(IF(AH2-AI2&lt;0,"NIL",AH2-AI2),"")</calculatedColumnFormula>
    </tableColumn>
    <tableColumn id="37" name="DEMURRAGE RATE" dataCellStyle="Normal">
      <calculatedColumnFormula>N2</calculatedColumnFormula>
    </tableColumn>
    <tableColumn id="38" name="DEMURRAGE DUE" dataCellStyle="Normal">
      <calculatedColumnFormula>IFERROR(IF(AJ2="NIL","NIL",AJ2*AK2),"")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BD6"/>
  <sheetViews>
    <sheetView zoomScale="75" zoomScaleNormal="75" workbookViewId="0">
      <pane xSplit="7" ySplit="1" topLeftCell="AN2" activePane="bottomRight" state="frozen"/>
      <selection pane="topRight" activeCell="G1" sqref="G1"/>
      <selection pane="bottomLeft" activeCell="A2" sqref="A2"/>
      <selection pane="bottomRight" activeCell="A5" sqref="A5:XFD5"/>
    </sheetView>
  </sheetViews>
  <sheetFormatPr defaultColWidth="25.140625" defaultRowHeight="15" x14ac:dyDescent="0.25"/>
  <cols>
    <col min="1" max="1" width="15.5703125" style="54" bestFit="1" customWidth="1"/>
    <col min="2" max="2" width="15.140625" style="55" bestFit="1" customWidth="1"/>
    <col min="3" max="3" width="12" style="35" bestFit="1" customWidth="1"/>
    <col min="4" max="4" width="11.5703125" style="35" bestFit="1" customWidth="1"/>
    <col min="5" max="5" width="12.140625" style="35" bestFit="1" customWidth="1"/>
    <col min="6" max="6" width="15.42578125" style="35" bestFit="1" customWidth="1"/>
    <col min="7" max="7" width="10.5703125" style="35" bestFit="1" customWidth="1"/>
    <col min="8" max="8" width="20.28515625" style="56" bestFit="1" customWidth="1"/>
    <col min="9" max="9" width="15.7109375" style="35" bestFit="1" customWidth="1"/>
    <col min="10" max="10" width="20.85546875" style="35" bestFit="1" customWidth="1"/>
    <col min="11" max="11" width="21.7109375" style="35" bestFit="1" customWidth="1"/>
    <col min="12" max="12" width="20.140625" style="35" bestFit="1" customWidth="1"/>
    <col min="13" max="13" width="18.85546875" style="35" bestFit="1" customWidth="1"/>
    <col min="14" max="14" width="21.7109375" style="45" bestFit="1" customWidth="1"/>
    <col min="15" max="15" width="18.42578125" style="46" bestFit="1" customWidth="1"/>
    <col min="16" max="16" width="29.140625" style="46" bestFit="1" customWidth="1"/>
    <col min="17" max="17" width="30" style="46" bestFit="1" customWidth="1"/>
    <col min="18" max="18" width="16.28515625" style="35" bestFit="1" customWidth="1"/>
    <col min="19" max="19" width="27.140625" style="47" bestFit="1" customWidth="1"/>
    <col min="20" max="20" width="24" style="35" bestFit="1" customWidth="1"/>
    <col min="21" max="21" width="15.7109375" style="35" bestFit="1" customWidth="1"/>
    <col min="22" max="22" width="28.85546875" style="35" bestFit="1" customWidth="1"/>
    <col min="23" max="23" width="15.42578125" style="35" bestFit="1" customWidth="1"/>
    <col min="24" max="24" width="18.85546875" style="35" bestFit="1" customWidth="1"/>
    <col min="25" max="25" width="10.85546875" style="35" bestFit="1" customWidth="1"/>
    <col min="26" max="26" width="22" style="35" bestFit="1" customWidth="1"/>
    <col min="27" max="27" width="23" style="35" bestFit="1" customWidth="1"/>
    <col min="28" max="28" width="37.42578125" style="45" bestFit="1" customWidth="1"/>
    <col min="29" max="29" width="31" style="46" bestFit="1" customWidth="1"/>
    <col min="30" max="30" width="16.5703125" style="35" bestFit="1" customWidth="1"/>
    <col min="31" max="31" width="27.42578125" style="35" bestFit="1" customWidth="1"/>
    <col min="32" max="32" width="20.7109375" style="51" bestFit="1" customWidth="1"/>
    <col min="33" max="33" width="16" style="35" bestFit="1" customWidth="1"/>
    <col min="34" max="34" width="29.140625" style="35" bestFit="1" customWidth="1"/>
    <col min="35" max="35" width="16.85546875" style="52" bestFit="1" customWidth="1"/>
    <col min="36" max="36" width="18.85546875" style="52" bestFit="1" customWidth="1"/>
    <col min="37" max="37" width="32.28515625" style="53" bestFit="1" customWidth="1"/>
    <col min="38" max="38" width="33.7109375" style="53" bestFit="1" customWidth="1"/>
    <col min="39" max="39" width="29.7109375" style="53" bestFit="1" customWidth="1"/>
    <col min="40" max="40" width="28.28515625" style="53" bestFit="1" customWidth="1"/>
    <col min="41" max="41" width="29.85546875" style="53" bestFit="1" customWidth="1"/>
    <col min="42" max="42" width="28.5703125" style="53" bestFit="1" customWidth="1"/>
    <col min="43" max="43" width="13.85546875" style="57" bestFit="1" customWidth="1"/>
    <col min="44" max="44" width="12.28515625" style="35" bestFit="1" customWidth="1"/>
    <col min="45" max="16384" width="25.140625" style="35"/>
  </cols>
  <sheetData>
    <row r="1" spans="1:1022 1026:2047 2051:3072 3076:8188 8193:9213 9218:10238 10243:11263 11268:12288 12293:14335 14337:15360 15362:16280" s="29" customFormat="1" ht="36.75" customHeight="1" x14ac:dyDescent="0.25">
      <c r="A1" s="13" t="s">
        <v>101</v>
      </c>
      <c r="B1" s="14" t="s">
        <v>45</v>
      </c>
      <c r="C1" s="15" t="s">
        <v>3</v>
      </c>
      <c r="D1" s="15" t="s">
        <v>4</v>
      </c>
      <c r="E1" s="15" t="s">
        <v>102</v>
      </c>
      <c r="F1" s="15" t="s">
        <v>0</v>
      </c>
      <c r="G1" s="15" t="s">
        <v>103</v>
      </c>
      <c r="H1" s="16" t="s">
        <v>5</v>
      </c>
      <c r="I1" s="15" t="s">
        <v>104</v>
      </c>
      <c r="J1" s="17" t="s">
        <v>105</v>
      </c>
      <c r="K1" s="17" t="s">
        <v>6</v>
      </c>
      <c r="L1" s="15" t="s">
        <v>86</v>
      </c>
      <c r="M1" s="15" t="s">
        <v>125</v>
      </c>
      <c r="N1" s="18" t="s">
        <v>106</v>
      </c>
      <c r="O1" s="19" t="s">
        <v>107</v>
      </c>
      <c r="P1" s="20" t="s">
        <v>79</v>
      </c>
      <c r="Q1" s="20" t="s">
        <v>80</v>
      </c>
      <c r="R1" s="15" t="s">
        <v>67</v>
      </c>
      <c r="S1" s="21" t="s">
        <v>108</v>
      </c>
      <c r="T1" s="15" t="s">
        <v>43</v>
      </c>
      <c r="U1" s="15" t="s">
        <v>109</v>
      </c>
      <c r="V1" s="15" t="s">
        <v>110</v>
      </c>
      <c r="W1" s="15" t="s">
        <v>111</v>
      </c>
      <c r="X1" s="15" t="s">
        <v>124</v>
      </c>
      <c r="Y1" s="15" t="s">
        <v>112</v>
      </c>
      <c r="Z1" s="22" t="s">
        <v>113</v>
      </c>
      <c r="AA1" s="22" t="s">
        <v>114</v>
      </c>
      <c r="AB1" s="18" t="s">
        <v>42</v>
      </c>
      <c r="AC1" s="23" t="s">
        <v>41</v>
      </c>
      <c r="AD1" s="15" t="s">
        <v>70</v>
      </c>
      <c r="AE1" s="15" t="s">
        <v>115</v>
      </c>
      <c r="AF1" s="24" t="s">
        <v>44</v>
      </c>
      <c r="AG1" s="15" t="s">
        <v>116</v>
      </c>
      <c r="AH1" s="15" t="s">
        <v>117</v>
      </c>
      <c r="AI1" s="25" t="s">
        <v>10</v>
      </c>
      <c r="AJ1" s="25" t="s">
        <v>87</v>
      </c>
      <c r="AK1" s="26" t="s">
        <v>94</v>
      </c>
      <c r="AL1" s="26" t="s">
        <v>95</v>
      </c>
      <c r="AM1" s="26" t="s">
        <v>96</v>
      </c>
      <c r="AN1" s="26" t="s">
        <v>97</v>
      </c>
      <c r="AO1" s="26" t="s">
        <v>98</v>
      </c>
      <c r="AP1" s="26" t="s">
        <v>99</v>
      </c>
      <c r="AQ1" s="27" t="s">
        <v>11</v>
      </c>
      <c r="AR1" s="28" t="s">
        <v>12</v>
      </c>
    </row>
    <row r="2" spans="1:1022 1026:2047 2051:3072 3076:8188 8193:9213 9218:10238 10243:11263 11268:12288 12293:14335 14337:15360 15362:16280" s="29" customFormat="1" x14ac:dyDescent="0.25">
      <c r="A2" s="30" t="s">
        <v>91</v>
      </c>
      <c r="B2" s="31"/>
      <c r="C2" s="29" t="s">
        <v>100</v>
      </c>
      <c r="D2" s="29" t="s">
        <v>171</v>
      </c>
      <c r="E2" s="29" t="s">
        <v>171</v>
      </c>
      <c r="F2" s="29" t="s">
        <v>171</v>
      </c>
      <c r="G2" s="29" t="s">
        <v>171</v>
      </c>
      <c r="H2" s="29" t="s">
        <v>171</v>
      </c>
      <c r="I2" s="29" t="s">
        <v>171</v>
      </c>
      <c r="J2" s="32">
        <v>0.1</v>
      </c>
      <c r="K2" s="29" t="s">
        <v>171</v>
      </c>
      <c r="L2" s="29" t="s">
        <v>171</v>
      </c>
      <c r="M2" s="29" t="s">
        <v>171</v>
      </c>
      <c r="N2" s="29" t="s">
        <v>171</v>
      </c>
      <c r="O2" s="29" t="s">
        <v>171</v>
      </c>
      <c r="P2" s="33"/>
      <c r="Q2" s="33"/>
      <c r="R2" s="29" t="s">
        <v>46</v>
      </c>
      <c r="S2" s="29" t="s">
        <v>46</v>
      </c>
      <c r="T2" s="29" t="s">
        <v>46</v>
      </c>
      <c r="U2" s="29" t="s">
        <v>46</v>
      </c>
      <c r="V2" s="29" t="s">
        <v>46</v>
      </c>
      <c r="W2" s="29" t="s">
        <v>171</v>
      </c>
      <c r="X2" s="29" t="s">
        <v>171</v>
      </c>
      <c r="Y2" s="29" t="s">
        <v>171</v>
      </c>
      <c r="Z2" s="29" t="s">
        <v>171</v>
      </c>
      <c r="AA2" s="29" t="s">
        <v>171</v>
      </c>
      <c r="AB2" s="29" t="str">
        <f>Table2[[#This Row],[DATES TERM]]</f>
        <v>XXXX</v>
      </c>
      <c r="AC2" s="1" t="str">
        <f t="shared" ref="AC2:AC4" si="0">O2</f>
        <v>XXXX</v>
      </c>
      <c r="AD2" s="1" t="s">
        <v>171</v>
      </c>
      <c r="AE2" s="34">
        <v>0.5</v>
      </c>
      <c r="AF2" s="35"/>
      <c r="AG2" s="35"/>
      <c r="AH2" s="35"/>
      <c r="AI2" s="36">
        <v>42370</v>
      </c>
      <c r="AJ2" s="36">
        <f>+Table2[[#This Row],[BL DATE]]+7</f>
        <v>42377</v>
      </c>
      <c r="AK2" s="37">
        <v>1000</v>
      </c>
      <c r="AL2" s="37">
        <v>1000</v>
      </c>
      <c r="AM2" s="37">
        <v>1000</v>
      </c>
      <c r="AN2" s="37">
        <v>1000</v>
      </c>
      <c r="AO2" s="37">
        <v>1000</v>
      </c>
      <c r="AP2" s="37">
        <v>1000</v>
      </c>
      <c r="AQ2" s="38">
        <f>IFERROR(IF(Table2[[#This Row],[OT_NET_QTY_BBLS]]="N/A","N/A",(AO2-AM2)/AM2),"N/A")</f>
        <v>0</v>
      </c>
      <c r="AR2" s="37"/>
      <c r="BA2" s="33"/>
      <c r="BB2" s="33"/>
      <c r="BD2" s="1"/>
      <c r="BF2" s="34"/>
      <c r="BG2" s="35"/>
      <c r="BH2" s="35"/>
      <c r="BI2" s="35"/>
      <c r="BJ2" s="36"/>
      <c r="BK2" s="36"/>
      <c r="BL2" s="39"/>
      <c r="BM2" s="39"/>
      <c r="BN2" s="39"/>
      <c r="BO2" s="38"/>
      <c r="BQ2" s="40"/>
      <c r="BR2" s="31"/>
      <c r="BW2" s="41"/>
      <c r="BX2" s="42"/>
      <c r="BY2" s="43"/>
      <c r="BZ2" s="32"/>
      <c r="CA2" s="44"/>
      <c r="CE2" s="30"/>
      <c r="CF2" s="33"/>
      <c r="CG2" s="33"/>
      <c r="CP2" s="33"/>
      <c r="CQ2" s="33"/>
      <c r="CS2" s="1"/>
      <c r="CU2" s="34"/>
      <c r="CV2" s="35"/>
      <c r="CW2" s="35"/>
      <c r="CX2" s="35"/>
      <c r="CY2" s="36"/>
      <c r="CZ2" s="36"/>
      <c r="DA2" s="39"/>
      <c r="DB2" s="39"/>
      <c r="DC2" s="39"/>
      <c r="DD2" s="38"/>
      <c r="DF2" s="40"/>
      <c r="DG2" s="31"/>
      <c r="DL2" s="41"/>
      <c r="DM2" s="42"/>
      <c r="DN2" s="43"/>
      <c r="DO2" s="32"/>
      <c r="DP2" s="44"/>
      <c r="DT2" s="30"/>
      <c r="DU2" s="33"/>
      <c r="DV2" s="33"/>
      <c r="EE2" s="33"/>
      <c r="EF2" s="33"/>
      <c r="EH2" s="1"/>
      <c r="EJ2" s="34"/>
      <c r="EK2" s="35"/>
      <c r="EL2" s="35"/>
      <c r="EM2" s="35"/>
      <c r="EN2" s="36"/>
      <c r="EO2" s="36"/>
      <c r="EP2" s="39"/>
      <c r="EQ2" s="39"/>
      <c r="ER2" s="39"/>
      <c r="ES2" s="38"/>
      <c r="EU2" s="40"/>
      <c r="EV2" s="31"/>
      <c r="FA2" s="41"/>
      <c r="FB2" s="42"/>
      <c r="FC2" s="43"/>
      <c r="FD2" s="32"/>
      <c r="FE2" s="44"/>
      <c r="FI2" s="30"/>
      <c r="FJ2" s="33"/>
      <c r="FK2" s="33"/>
      <c r="FT2" s="33"/>
      <c r="FU2" s="33"/>
      <c r="FW2" s="1"/>
      <c r="FY2" s="34"/>
      <c r="FZ2" s="35"/>
      <c r="GA2" s="35"/>
      <c r="GB2" s="35"/>
      <c r="GC2" s="36"/>
      <c r="GD2" s="36"/>
      <c r="GE2" s="39"/>
      <c r="GF2" s="39"/>
      <c r="GG2" s="39"/>
      <c r="GH2" s="38"/>
      <c r="GJ2" s="40"/>
      <c r="GK2" s="31"/>
      <c r="GP2" s="41"/>
      <c r="GQ2" s="42"/>
      <c r="GR2" s="43"/>
      <c r="GS2" s="32"/>
      <c r="GT2" s="44"/>
      <c r="GX2" s="30"/>
      <c r="GY2" s="33"/>
      <c r="GZ2" s="33"/>
      <c r="HI2" s="33"/>
      <c r="HJ2" s="33"/>
      <c r="HL2" s="1"/>
      <c r="HN2" s="34"/>
      <c r="HO2" s="35"/>
      <c r="HP2" s="35"/>
      <c r="HQ2" s="35"/>
      <c r="HR2" s="36"/>
      <c r="HS2" s="36"/>
      <c r="HT2" s="39"/>
      <c r="HU2" s="39"/>
      <c r="HV2" s="39"/>
      <c r="HW2" s="38"/>
      <c r="HY2" s="40"/>
      <c r="HZ2" s="31"/>
      <c r="IE2" s="41"/>
      <c r="IF2" s="42"/>
      <c r="IG2" s="43"/>
      <c r="IH2" s="32"/>
      <c r="II2" s="44"/>
      <c r="IM2" s="30"/>
      <c r="IN2" s="33"/>
      <c r="IO2" s="33"/>
      <c r="IX2" s="33"/>
      <c r="IY2" s="33"/>
      <c r="JA2" s="1"/>
      <c r="JC2" s="34"/>
      <c r="JD2" s="35"/>
      <c r="JE2" s="35"/>
      <c r="JF2" s="35"/>
      <c r="JG2" s="36"/>
      <c r="JH2" s="36"/>
      <c r="JI2" s="39"/>
      <c r="JJ2" s="39"/>
      <c r="JK2" s="39"/>
      <c r="JL2" s="38"/>
      <c r="JN2" s="40"/>
      <c r="JO2" s="31"/>
      <c r="JT2" s="41"/>
      <c r="JU2" s="42"/>
      <c r="JV2" s="43"/>
      <c r="JW2" s="32"/>
      <c r="JX2" s="44"/>
      <c r="KB2" s="30"/>
      <c r="KC2" s="33"/>
      <c r="KD2" s="33"/>
      <c r="KM2" s="33"/>
      <c r="KN2" s="33"/>
      <c r="KP2" s="1"/>
      <c r="KR2" s="34"/>
      <c r="KS2" s="35"/>
      <c r="KT2" s="35"/>
      <c r="KU2" s="35"/>
      <c r="KV2" s="36"/>
      <c r="KW2" s="36"/>
      <c r="KX2" s="39"/>
      <c r="KY2" s="39"/>
      <c r="KZ2" s="39"/>
      <c r="LA2" s="38"/>
      <c r="LC2" s="40"/>
      <c r="LD2" s="31"/>
      <c r="LI2" s="41"/>
      <c r="LJ2" s="42"/>
      <c r="LK2" s="43"/>
      <c r="LL2" s="32"/>
      <c r="LM2" s="44"/>
      <c r="LQ2" s="30"/>
      <c r="LR2" s="33"/>
      <c r="LS2" s="33"/>
      <c r="MB2" s="33"/>
      <c r="MC2" s="33"/>
      <c r="ME2" s="1"/>
      <c r="MG2" s="34"/>
      <c r="MH2" s="35"/>
      <c r="MI2" s="35"/>
      <c r="MJ2" s="35"/>
      <c r="MK2" s="36"/>
      <c r="ML2" s="36"/>
      <c r="MM2" s="39"/>
      <c r="MN2" s="39"/>
      <c r="MO2" s="39"/>
      <c r="MP2" s="38"/>
      <c r="MR2" s="40"/>
      <c r="MS2" s="31"/>
      <c r="MX2" s="41"/>
      <c r="MY2" s="42"/>
      <c r="MZ2" s="43"/>
      <c r="NA2" s="32"/>
      <c r="NB2" s="44"/>
      <c r="NF2" s="30"/>
      <c r="NG2" s="33"/>
      <c r="NH2" s="33"/>
      <c r="NQ2" s="33"/>
      <c r="NR2" s="33"/>
      <c r="NT2" s="1"/>
      <c r="NV2" s="34"/>
      <c r="NW2" s="35"/>
      <c r="NX2" s="35"/>
      <c r="NY2" s="35"/>
      <c r="NZ2" s="36"/>
      <c r="OA2" s="36"/>
      <c r="OB2" s="39"/>
      <c r="OC2" s="39"/>
      <c r="OD2" s="39"/>
      <c r="OE2" s="38"/>
      <c r="OG2" s="40"/>
      <c r="OH2" s="31"/>
      <c r="OM2" s="41"/>
      <c r="ON2" s="42"/>
      <c r="OO2" s="43"/>
      <c r="OP2" s="32"/>
      <c r="OQ2" s="44"/>
      <c r="OU2" s="30"/>
      <c r="OV2" s="33"/>
      <c r="OW2" s="33"/>
      <c r="PF2" s="33"/>
      <c r="PG2" s="33"/>
      <c r="PI2" s="1"/>
      <c r="PK2" s="34"/>
      <c r="PL2" s="35"/>
      <c r="PM2" s="35"/>
      <c r="PN2" s="35"/>
      <c r="PO2" s="36"/>
      <c r="PP2" s="36"/>
      <c r="PQ2" s="39"/>
      <c r="PR2" s="39"/>
      <c r="PS2" s="39"/>
      <c r="PT2" s="38"/>
      <c r="PV2" s="40"/>
      <c r="PW2" s="31"/>
      <c r="QB2" s="41"/>
      <c r="QC2" s="42"/>
      <c r="QD2" s="43"/>
      <c r="QE2" s="32"/>
      <c r="QF2" s="44"/>
      <c r="QJ2" s="30"/>
      <c r="QK2" s="33"/>
      <c r="QL2" s="33"/>
      <c r="QU2" s="33"/>
      <c r="QV2" s="33"/>
      <c r="QX2" s="1"/>
      <c r="QZ2" s="34"/>
      <c r="RA2" s="35"/>
      <c r="RB2" s="35"/>
      <c r="RC2" s="35"/>
      <c r="RD2" s="36"/>
      <c r="RE2" s="36"/>
      <c r="RF2" s="39"/>
      <c r="RG2" s="39"/>
      <c r="RH2" s="39"/>
      <c r="RI2" s="38"/>
      <c r="RK2" s="40"/>
      <c r="RL2" s="31"/>
      <c r="RQ2" s="41"/>
      <c r="RR2" s="42"/>
      <c r="RS2" s="43"/>
      <c r="RT2" s="32"/>
      <c r="RU2" s="44"/>
      <c r="RY2" s="30"/>
      <c r="RZ2" s="33"/>
      <c r="SA2" s="33"/>
      <c r="SJ2" s="33"/>
      <c r="SK2" s="33"/>
      <c r="SM2" s="1"/>
      <c r="SO2" s="34"/>
      <c r="SP2" s="35"/>
      <c r="SQ2" s="35"/>
      <c r="SR2" s="35"/>
      <c r="SS2" s="36"/>
      <c r="ST2" s="36"/>
      <c r="SU2" s="39"/>
      <c r="SV2" s="39"/>
      <c r="SW2" s="39"/>
      <c r="SX2" s="38"/>
      <c r="SZ2" s="40"/>
      <c r="TA2" s="31"/>
      <c r="TF2" s="41"/>
      <c r="TG2" s="42"/>
      <c r="TH2" s="43"/>
      <c r="TI2" s="32"/>
      <c r="TJ2" s="44"/>
      <c r="TN2" s="30"/>
      <c r="TO2" s="33"/>
      <c r="TP2" s="33"/>
      <c r="TY2" s="33"/>
      <c r="TZ2" s="33"/>
      <c r="UB2" s="1"/>
      <c r="UD2" s="34"/>
      <c r="UE2" s="35"/>
      <c r="UF2" s="35"/>
      <c r="UG2" s="35"/>
      <c r="UH2" s="36"/>
      <c r="UI2" s="36"/>
      <c r="UJ2" s="39"/>
      <c r="UK2" s="39"/>
      <c r="UL2" s="39"/>
      <c r="UM2" s="38"/>
      <c r="UO2" s="40"/>
      <c r="UP2" s="31"/>
      <c r="UU2" s="41"/>
      <c r="UV2" s="42"/>
      <c r="UW2" s="43"/>
      <c r="UX2" s="32"/>
      <c r="UY2" s="44"/>
      <c r="VC2" s="30"/>
      <c r="VD2" s="33"/>
      <c r="VE2" s="33"/>
      <c r="VN2" s="33"/>
      <c r="VO2" s="33"/>
      <c r="VQ2" s="1"/>
      <c r="VS2" s="34"/>
      <c r="VT2" s="35"/>
      <c r="VU2" s="35"/>
      <c r="VV2" s="35"/>
      <c r="VW2" s="36"/>
      <c r="VX2" s="36"/>
      <c r="VY2" s="39"/>
      <c r="VZ2" s="39"/>
      <c r="WA2" s="39"/>
      <c r="WB2" s="38"/>
      <c r="WD2" s="40"/>
      <c r="WE2" s="31"/>
      <c r="WJ2" s="41"/>
      <c r="WK2" s="42"/>
      <c r="WL2" s="43"/>
      <c r="WM2" s="32"/>
      <c r="WN2" s="44"/>
      <c r="WR2" s="30"/>
      <c r="WS2" s="33"/>
      <c r="WT2" s="33"/>
      <c r="XC2" s="33"/>
      <c r="XD2" s="33"/>
      <c r="XF2" s="1"/>
      <c r="XH2" s="34"/>
      <c r="XI2" s="35"/>
      <c r="XJ2" s="35"/>
      <c r="XK2" s="35"/>
      <c r="XL2" s="36"/>
      <c r="XM2" s="36"/>
      <c r="XN2" s="39"/>
      <c r="XO2" s="39"/>
      <c r="XP2" s="39"/>
      <c r="XQ2" s="38"/>
      <c r="XS2" s="40"/>
      <c r="XT2" s="31"/>
      <c r="XY2" s="41"/>
      <c r="XZ2" s="42"/>
      <c r="YA2" s="43"/>
      <c r="YB2" s="32"/>
      <c r="YC2" s="44"/>
      <c r="YG2" s="30"/>
      <c r="YH2" s="33"/>
      <c r="YI2" s="33"/>
      <c r="YR2" s="33"/>
      <c r="YS2" s="33"/>
      <c r="YU2" s="1"/>
      <c r="YW2" s="34"/>
      <c r="YX2" s="35"/>
      <c r="YY2" s="35"/>
      <c r="YZ2" s="35"/>
      <c r="ZA2" s="36"/>
      <c r="ZB2" s="36"/>
      <c r="ZC2" s="39"/>
      <c r="ZD2" s="39"/>
      <c r="ZE2" s="39"/>
      <c r="ZF2" s="38"/>
      <c r="ZH2" s="40"/>
      <c r="ZI2" s="31"/>
      <c r="ZN2" s="41"/>
      <c r="ZO2" s="42"/>
      <c r="ZP2" s="43"/>
      <c r="ZQ2" s="32"/>
      <c r="ZR2" s="44"/>
      <c r="ZV2" s="30"/>
      <c r="ZW2" s="33"/>
      <c r="ZX2" s="33"/>
      <c r="AAG2" s="33"/>
      <c r="AAH2" s="33"/>
      <c r="AAJ2" s="1"/>
      <c r="AAL2" s="34"/>
      <c r="AAM2" s="35"/>
      <c r="AAN2" s="35"/>
      <c r="AAO2" s="35"/>
      <c r="AAP2" s="36"/>
      <c r="AAQ2" s="36"/>
      <c r="AAR2" s="39"/>
      <c r="AAS2" s="39"/>
      <c r="AAT2" s="39"/>
      <c r="AAU2" s="38"/>
      <c r="AAW2" s="40"/>
      <c r="AAX2" s="31"/>
      <c r="ABC2" s="41"/>
      <c r="ABD2" s="42"/>
      <c r="ABE2" s="43"/>
      <c r="ABF2" s="32"/>
      <c r="ABG2" s="44"/>
      <c r="ABK2" s="30"/>
      <c r="ABL2" s="33"/>
      <c r="ABM2" s="33"/>
      <c r="ABV2" s="33"/>
      <c r="ABW2" s="33"/>
      <c r="ABY2" s="1"/>
      <c r="ACA2" s="34"/>
      <c r="ACB2" s="35"/>
      <c r="ACC2" s="35"/>
      <c r="ACD2" s="35"/>
      <c r="ACE2" s="36"/>
      <c r="ACF2" s="36"/>
      <c r="ACG2" s="39"/>
      <c r="ACH2" s="39"/>
      <c r="ACI2" s="39"/>
      <c r="ACJ2" s="38"/>
      <c r="ACL2" s="40"/>
      <c r="ACM2" s="31"/>
      <c r="ACR2" s="41"/>
      <c r="ACS2" s="42"/>
      <c r="ACT2" s="43"/>
      <c r="ACU2" s="32"/>
      <c r="ACV2" s="44"/>
      <c r="ACZ2" s="30"/>
      <c r="ADA2" s="33"/>
      <c r="ADB2" s="33"/>
      <c r="ADK2" s="33"/>
      <c r="ADL2" s="33"/>
      <c r="ADN2" s="1"/>
      <c r="ADP2" s="34"/>
      <c r="ADQ2" s="35"/>
      <c r="ADR2" s="35"/>
      <c r="ADS2" s="35"/>
      <c r="ADT2" s="36"/>
      <c r="ADU2" s="36"/>
      <c r="ADV2" s="39"/>
      <c r="ADW2" s="39"/>
      <c r="ADX2" s="39"/>
      <c r="ADY2" s="38"/>
      <c r="AEA2" s="40"/>
      <c r="AEB2" s="31"/>
      <c r="AEG2" s="41"/>
      <c r="AEH2" s="42"/>
      <c r="AEI2" s="43"/>
      <c r="AEJ2" s="32"/>
      <c r="AEK2" s="44"/>
      <c r="AEO2" s="30"/>
      <c r="AEP2" s="33"/>
      <c r="AEQ2" s="33"/>
      <c r="AEZ2" s="33"/>
      <c r="AFA2" s="33"/>
      <c r="AFC2" s="1"/>
      <c r="AFE2" s="34"/>
      <c r="AFF2" s="35"/>
      <c r="AFG2" s="35"/>
      <c r="AFH2" s="35"/>
      <c r="AFI2" s="36"/>
      <c r="AFJ2" s="36"/>
      <c r="AFK2" s="39"/>
      <c r="AFL2" s="39"/>
      <c r="AFM2" s="39"/>
      <c r="AFN2" s="38"/>
      <c r="AFP2" s="40"/>
      <c r="AFQ2" s="31"/>
      <c r="AFV2" s="41"/>
      <c r="AFW2" s="42"/>
      <c r="AFX2" s="43"/>
      <c r="AFY2" s="32"/>
      <c r="AFZ2" s="44"/>
      <c r="AGD2" s="30"/>
      <c r="AGE2" s="33"/>
      <c r="AGF2" s="33"/>
      <c r="AGO2" s="33"/>
      <c r="AGP2" s="33"/>
      <c r="AGR2" s="1"/>
      <c r="AGT2" s="34"/>
      <c r="AGU2" s="35"/>
      <c r="AGV2" s="35"/>
      <c r="AGW2" s="35"/>
      <c r="AGX2" s="36"/>
      <c r="AGY2" s="36"/>
      <c r="AGZ2" s="39"/>
      <c r="AHA2" s="39"/>
      <c r="AHB2" s="39"/>
      <c r="AHC2" s="38"/>
      <c r="AHE2" s="40"/>
      <c r="AHF2" s="31"/>
      <c r="AHK2" s="41"/>
      <c r="AHL2" s="42"/>
      <c r="AHM2" s="43"/>
      <c r="AHN2" s="32"/>
      <c r="AHO2" s="44"/>
      <c r="AHS2" s="30"/>
      <c r="AHT2" s="33"/>
      <c r="AHU2" s="33"/>
      <c r="AID2" s="33"/>
      <c r="AIE2" s="33"/>
      <c r="AIG2" s="1"/>
      <c r="AII2" s="34"/>
      <c r="AIJ2" s="35"/>
      <c r="AIK2" s="35"/>
      <c r="AIL2" s="35"/>
      <c r="AIM2" s="36"/>
      <c r="AIN2" s="36"/>
      <c r="AIO2" s="39"/>
      <c r="AIP2" s="39"/>
      <c r="AIQ2" s="39"/>
      <c r="AIR2" s="38"/>
      <c r="AIT2" s="40"/>
      <c r="AIU2" s="31"/>
      <c r="AIZ2" s="41"/>
      <c r="AJA2" s="42"/>
      <c r="AJB2" s="43"/>
      <c r="AJC2" s="32"/>
      <c r="AJD2" s="44"/>
      <c r="AJH2" s="30"/>
      <c r="AJI2" s="33"/>
      <c r="AJJ2" s="33"/>
      <c r="AJS2" s="33"/>
      <c r="AJT2" s="33"/>
      <c r="AJV2" s="1"/>
      <c r="AJX2" s="34"/>
      <c r="AJY2" s="35"/>
      <c r="AJZ2" s="35"/>
      <c r="AKA2" s="35"/>
      <c r="AKB2" s="36"/>
      <c r="AKC2" s="36"/>
      <c r="AKD2" s="39"/>
      <c r="AKE2" s="39"/>
      <c r="AKF2" s="39"/>
      <c r="AKG2" s="38"/>
      <c r="AKI2" s="40"/>
      <c r="AKJ2" s="31"/>
      <c r="AKO2" s="41"/>
      <c r="AKP2" s="42"/>
      <c r="AKQ2" s="43"/>
      <c r="AKR2" s="32"/>
      <c r="AKS2" s="44"/>
      <c r="AKW2" s="30"/>
      <c r="AKX2" s="33"/>
      <c r="AKY2" s="33"/>
      <c r="ALH2" s="33"/>
      <c r="ALI2" s="33"/>
      <c r="ALK2" s="1"/>
      <c r="ALM2" s="34"/>
      <c r="ALN2" s="35"/>
      <c r="ALO2" s="35"/>
      <c r="ALP2" s="35"/>
      <c r="ALQ2" s="36"/>
      <c r="ALR2" s="36"/>
      <c r="ALS2" s="39"/>
      <c r="ALT2" s="39"/>
      <c r="ALU2" s="39"/>
      <c r="ALV2" s="38"/>
      <c r="ALX2" s="40"/>
      <c r="ALY2" s="31"/>
      <c r="AMD2" s="41"/>
      <c r="AME2" s="42"/>
      <c r="AMF2" s="43"/>
      <c r="AMG2" s="32"/>
      <c r="AMH2" s="44"/>
      <c r="AML2" s="30"/>
      <c r="AMM2" s="33"/>
      <c r="AMN2" s="33"/>
      <c r="AMW2" s="33"/>
      <c r="AMX2" s="33"/>
      <c r="AMZ2" s="1"/>
      <c r="ANB2" s="34"/>
      <c r="ANC2" s="35"/>
      <c r="AND2" s="35"/>
      <c r="ANE2" s="35"/>
      <c r="ANF2" s="36"/>
      <c r="ANG2" s="36"/>
      <c r="ANH2" s="39"/>
      <c r="ANI2" s="39"/>
      <c r="ANJ2" s="39"/>
      <c r="ANK2" s="38"/>
      <c r="ANM2" s="40"/>
      <c r="ANN2" s="31"/>
      <c r="ANS2" s="41"/>
      <c r="ANT2" s="42"/>
      <c r="ANU2" s="43"/>
      <c r="ANV2" s="32"/>
      <c r="ANW2" s="44"/>
      <c r="AOA2" s="30"/>
      <c r="AOB2" s="33"/>
      <c r="AOC2" s="33"/>
      <c r="AOL2" s="33"/>
      <c r="AOM2" s="33"/>
      <c r="AOO2" s="1"/>
      <c r="AOQ2" s="34"/>
      <c r="AOR2" s="35"/>
      <c r="AOS2" s="35"/>
      <c r="AOT2" s="35"/>
      <c r="AOU2" s="36"/>
      <c r="AOV2" s="36"/>
      <c r="AOW2" s="39"/>
      <c r="AOX2" s="39"/>
      <c r="AOY2" s="39"/>
      <c r="AOZ2" s="38"/>
      <c r="APB2" s="40"/>
      <c r="APC2" s="31"/>
      <c r="APH2" s="41"/>
      <c r="API2" s="42"/>
      <c r="APJ2" s="43"/>
      <c r="APK2" s="32"/>
      <c r="APL2" s="44"/>
      <c r="APP2" s="30"/>
      <c r="APQ2" s="33"/>
      <c r="APR2" s="33"/>
      <c r="AQA2" s="33"/>
      <c r="AQB2" s="33"/>
      <c r="AQD2" s="1"/>
      <c r="AQF2" s="34"/>
      <c r="AQG2" s="35"/>
      <c r="AQH2" s="35"/>
      <c r="AQI2" s="35"/>
      <c r="AQJ2" s="36"/>
      <c r="AQK2" s="36"/>
      <c r="AQL2" s="39"/>
      <c r="AQM2" s="39"/>
      <c r="AQN2" s="39"/>
      <c r="AQO2" s="38"/>
      <c r="AQQ2" s="40"/>
      <c r="AQR2" s="31"/>
      <c r="AQW2" s="41"/>
      <c r="AQX2" s="42"/>
      <c r="AQY2" s="43"/>
      <c r="AQZ2" s="32"/>
      <c r="ARA2" s="44"/>
      <c r="ARE2" s="30"/>
      <c r="ARF2" s="33"/>
      <c r="ARG2" s="33"/>
      <c r="ARP2" s="33"/>
      <c r="ARQ2" s="33"/>
      <c r="ARS2" s="1"/>
      <c r="ARU2" s="34"/>
      <c r="ARV2" s="35"/>
      <c r="ARW2" s="35"/>
      <c r="ARX2" s="35"/>
      <c r="ARY2" s="36"/>
      <c r="ARZ2" s="36"/>
      <c r="ASA2" s="39"/>
      <c r="ASB2" s="39"/>
      <c r="ASC2" s="39"/>
      <c r="ASD2" s="38"/>
      <c r="ASF2" s="40"/>
      <c r="ASG2" s="31"/>
      <c r="ASL2" s="41"/>
      <c r="ASM2" s="42"/>
      <c r="ASN2" s="43"/>
      <c r="ASO2" s="32"/>
      <c r="ASP2" s="44"/>
      <c r="AST2" s="30"/>
      <c r="ASU2" s="33"/>
      <c r="ASV2" s="33"/>
      <c r="ATE2" s="33"/>
      <c r="ATF2" s="33"/>
      <c r="ATH2" s="1"/>
      <c r="ATJ2" s="34"/>
      <c r="ATK2" s="35"/>
      <c r="ATL2" s="35"/>
      <c r="ATM2" s="35"/>
      <c r="ATN2" s="36"/>
      <c r="ATO2" s="36"/>
      <c r="ATP2" s="39"/>
      <c r="ATQ2" s="39"/>
      <c r="ATR2" s="39"/>
      <c r="ATS2" s="38"/>
      <c r="ATU2" s="40"/>
      <c r="ATV2" s="31"/>
      <c r="AUA2" s="41"/>
      <c r="AUB2" s="42"/>
      <c r="AUC2" s="43"/>
      <c r="AUD2" s="32"/>
      <c r="AUE2" s="44"/>
      <c r="AUI2" s="30"/>
      <c r="AUJ2" s="33"/>
      <c r="AUK2" s="33"/>
      <c r="AUT2" s="33"/>
      <c r="AUU2" s="33"/>
      <c r="AUW2" s="1"/>
      <c r="AUY2" s="34"/>
      <c r="AUZ2" s="35"/>
      <c r="AVA2" s="35"/>
      <c r="AVB2" s="35"/>
      <c r="AVC2" s="36"/>
      <c r="AVD2" s="36"/>
      <c r="AVE2" s="39"/>
      <c r="AVF2" s="39"/>
      <c r="AVG2" s="39"/>
      <c r="AVH2" s="38"/>
      <c r="AVJ2" s="40"/>
      <c r="AVK2" s="31"/>
      <c r="AVP2" s="41"/>
      <c r="AVQ2" s="42"/>
      <c r="AVR2" s="43"/>
      <c r="AVS2" s="32"/>
      <c r="AVT2" s="44"/>
      <c r="AVX2" s="30"/>
      <c r="AVY2" s="33"/>
      <c r="AVZ2" s="33"/>
      <c r="AWI2" s="33"/>
      <c r="AWJ2" s="33"/>
      <c r="AWL2" s="1"/>
      <c r="AWN2" s="34"/>
      <c r="AWO2" s="35"/>
      <c r="AWP2" s="35"/>
      <c r="AWQ2" s="35"/>
      <c r="AWR2" s="36"/>
      <c r="AWS2" s="36"/>
      <c r="AWT2" s="39"/>
      <c r="AWU2" s="39"/>
      <c r="AWV2" s="39"/>
      <c r="AWW2" s="38"/>
      <c r="AWY2" s="40"/>
      <c r="AWZ2" s="31"/>
      <c r="AXE2" s="41"/>
      <c r="AXF2" s="42"/>
      <c r="AXG2" s="43"/>
      <c r="AXH2" s="32"/>
      <c r="AXI2" s="44"/>
      <c r="AXM2" s="30"/>
      <c r="AXN2" s="33"/>
      <c r="AXO2" s="33"/>
      <c r="AXX2" s="33"/>
      <c r="AXY2" s="33"/>
      <c r="AYA2" s="1"/>
      <c r="AYC2" s="34"/>
      <c r="AYD2" s="35"/>
      <c r="AYE2" s="35"/>
      <c r="AYF2" s="35"/>
      <c r="AYG2" s="36"/>
      <c r="AYH2" s="36"/>
      <c r="AYI2" s="39"/>
      <c r="AYJ2" s="39"/>
      <c r="AYK2" s="39"/>
      <c r="AYL2" s="38"/>
      <c r="AYN2" s="40"/>
      <c r="AYO2" s="31"/>
      <c r="AYT2" s="41"/>
      <c r="AYU2" s="42"/>
      <c r="AYV2" s="43"/>
      <c r="AYW2" s="32"/>
      <c r="AYX2" s="44"/>
      <c r="AZB2" s="30"/>
      <c r="AZC2" s="33"/>
      <c r="AZD2" s="33"/>
      <c r="AZM2" s="33"/>
      <c r="AZN2" s="33"/>
      <c r="AZP2" s="1"/>
      <c r="AZR2" s="34"/>
      <c r="AZS2" s="35"/>
      <c r="AZT2" s="35"/>
      <c r="AZU2" s="35"/>
      <c r="AZV2" s="36"/>
      <c r="AZW2" s="36"/>
      <c r="AZX2" s="39"/>
      <c r="AZY2" s="39"/>
      <c r="AZZ2" s="39"/>
      <c r="BAA2" s="38"/>
      <c r="BAC2" s="40"/>
      <c r="BAD2" s="31"/>
      <c r="BAI2" s="41"/>
      <c r="BAJ2" s="42"/>
      <c r="BAK2" s="43"/>
      <c r="BAL2" s="32"/>
      <c r="BAM2" s="44"/>
      <c r="BAQ2" s="30"/>
      <c r="BAR2" s="33"/>
      <c r="BAS2" s="33"/>
      <c r="BBB2" s="33"/>
      <c r="BBC2" s="33"/>
      <c r="BBE2" s="1"/>
      <c r="BBG2" s="34"/>
      <c r="BBH2" s="35"/>
      <c r="BBI2" s="35"/>
      <c r="BBJ2" s="35"/>
      <c r="BBK2" s="36"/>
      <c r="BBL2" s="36"/>
      <c r="BBM2" s="39"/>
      <c r="BBN2" s="39"/>
      <c r="BBO2" s="39"/>
      <c r="BBP2" s="38"/>
      <c r="BBR2" s="40"/>
      <c r="BBS2" s="31"/>
      <c r="BBX2" s="41"/>
      <c r="BBY2" s="42"/>
      <c r="BBZ2" s="43"/>
      <c r="BCA2" s="32"/>
      <c r="BCB2" s="44"/>
      <c r="BCF2" s="30"/>
      <c r="BCG2" s="33"/>
      <c r="BCH2" s="33"/>
      <c r="BCQ2" s="33"/>
      <c r="BCR2" s="33"/>
      <c r="BCT2" s="1"/>
      <c r="BCV2" s="34"/>
      <c r="BCW2" s="35"/>
      <c r="BCX2" s="35"/>
      <c r="BCY2" s="35"/>
      <c r="BCZ2" s="36"/>
      <c r="BDA2" s="36"/>
      <c r="BDB2" s="39"/>
      <c r="BDC2" s="39"/>
      <c r="BDD2" s="39"/>
      <c r="BDE2" s="38"/>
      <c r="BDG2" s="40"/>
      <c r="BDH2" s="31"/>
      <c r="BDM2" s="41"/>
      <c r="BDN2" s="42"/>
      <c r="BDO2" s="43"/>
      <c r="BDP2" s="32"/>
      <c r="BDQ2" s="44"/>
      <c r="BDU2" s="30"/>
      <c r="BDV2" s="33"/>
      <c r="BDW2" s="33"/>
      <c r="BEF2" s="33"/>
      <c r="BEG2" s="33"/>
      <c r="BEI2" s="1"/>
      <c r="BEK2" s="34"/>
      <c r="BEL2" s="35"/>
      <c r="BEM2" s="35"/>
      <c r="BEN2" s="35"/>
      <c r="BEO2" s="36"/>
      <c r="BEP2" s="36"/>
      <c r="BEQ2" s="39"/>
      <c r="BER2" s="39"/>
      <c r="BES2" s="39"/>
      <c r="BET2" s="38"/>
      <c r="BEV2" s="40"/>
      <c r="BEW2" s="31"/>
      <c r="BFB2" s="41"/>
      <c r="BFC2" s="42"/>
      <c r="BFD2" s="43"/>
      <c r="BFE2" s="32"/>
      <c r="BFF2" s="44"/>
      <c r="BFJ2" s="30"/>
      <c r="BFK2" s="33"/>
      <c r="BFL2" s="33"/>
      <c r="BFU2" s="33"/>
      <c r="BFV2" s="33"/>
      <c r="BFX2" s="1"/>
      <c r="BFZ2" s="34"/>
      <c r="BGA2" s="35"/>
      <c r="BGB2" s="35"/>
      <c r="BGC2" s="35"/>
      <c r="BGD2" s="36"/>
      <c r="BGE2" s="36"/>
      <c r="BGF2" s="39"/>
      <c r="BGG2" s="39"/>
      <c r="BGH2" s="39"/>
      <c r="BGI2" s="38"/>
      <c r="BGK2" s="40"/>
      <c r="BGL2" s="31"/>
      <c r="BGQ2" s="41"/>
      <c r="BGR2" s="42"/>
      <c r="BGS2" s="43"/>
      <c r="BGT2" s="32"/>
      <c r="BGU2" s="44"/>
      <c r="BGY2" s="30"/>
      <c r="BGZ2" s="33"/>
      <c r="BHA2" s="33"/>
      <c r="BHJ2" s="33"/>
      <c r="BHK2" s="33"/>
      <c r="BHM2" s="1"/>
      <c r="BHO2" s="34"/>
      <c r="BHP2" s="35"/>
      <c r="BHQ2" s="35"/>
      <c r="BHR2" s="35"/>
      <c r="BHS2" s="36"/>
      <c r="BHT2" s="36"/>
      <c r="BHU2" s="39"/>
      <c r="BHV2" s="39"/>
      <c r="BHW2" s="39"/>
      <c r="BHX2" s="38"/>
      <c r="BHZ2" s="40"/>
      <c r="BIA2" s="31"/>
      <c r="BIF2" s="41"/>
      <c r="BIG2" s="42"/>
      <c r="BIH2" s="43"/>
      <c r="BII2" s="32"/>
      <c r="BIJ2" s="44"/>
      <c r="BIN2" s="30"/>
      <c r="BIO2" s="33"/>
      <c r="BIP2" s="33"/>
      <c r="BIY2" s="33"/>
      <c r="BIZ2" s="33"/>
      <c r="BJB2" s="1"/>
      <c r="BJD2" s="34"/>
      <c r="BJE2" s="35"/>
      <c r="BJF2" s="35"/>
      <c r="BJG2" s="35"/>
      <c r="BJH2" s="36"/>
      <c r="BJI2" s="36"/>
      <c r="BJJ2" s="39"/>
      <c r="BJK2" s="39"/>
      <c r="BJL2" s="39"/>
      <c r="BJM2" s="38"/>
      <c r="BJO2" s="40"/>
      <c r="BJP2" s="31"/>
      <c r="BJU2" s="41"/>
      <c r="BJV2" s="42"/>
      <c r="BJW2" s="43"/>
      <c r="BJX2" s="32"/>
      <c r="BJY2" s="44"/>
      <c r="BKC2" s="30"/>
      <c r="BKD2" s="33"/>
      <c r="BKE2" s="33"/>
      <c r="BKN2" s="33"/>
      <c r="BKO2" s="33"/>
      <c r="BKQ2" s="1"/>
      <c r="BKS2" s="34"/>
      <c r="BKT2" s="35"/>
      <c r="BKU2" s="35"/>
      <c r="BKV2" s="35"/>
      <c r="BKW2" s="36"/>
      <c r="BKX2" s="36"/>
      <c r="BKY2" s="39"/>
      <c r="BKZ2" s="39"/>
      <c r="BLA2" s="39"/>
      <c r="BLB2" s="38"/>
      <c r="BLD2" s="40"/>
      <c r="BLE2" s="31"/>
      <c r="BLJ2" s="41"/>
      <c r="BLK2" s="42"/>
      <c r="BLL2" s="43"/>
      <c r="BLM2" s="32"/>
      <c r="BLN2" s="44"/>
      <c r="BLR2" s="30"/>
      <c r="BLS2" s="33"/>
      <c r="BLT2" s="33"/>
      <c r="BMC2" s="33"/>
      <c r="BMD2" s="33"/>
      <c r="BMF2" s="1"/>
      <c r="BMH2" s="34"/>
      <c r="BMI2" s="35"/>
      <c r="BMJ2" s="35"/>
      <c r="BMK2" s="35"/>
      <c r="BML2" s="36"/>
      <c r="BMM2" s="36"/>
      <c r="BMN2" s="39"/>
      <c r="BMO2" s="39"/>
      <c r="BMP2" s="39"/>
      <c r="BMQ2" s="38"/>
      <c r="BMS2" s="40"/>
      <c r="BMT2" s="31"/>
      <c r="BMY2" s="41"/>
      <c r="BMZ2" s="42"/>
      <c r="BNA2" s="43"/>
      <c r="BNB2" s="32"/>
      <c r="BNC2" s="44"/>
      <c r="BNG2" s="30"/>
      <c r="BNH2" s="33"/>
      <c r="BNI2" s="33"/>
      <c r="BNR2" s="33"/>
      <c r="BNS2" s="33"/>
      <c r="BNU2" s="1"/>
      <c r="BNW2" s="34"/>
      <c r="BNX2" s="35"/>
      <c r="BNY2" s="35"/>
      <c r="BNZ2" s="35"/>
      <c r="BOA2" s="36"/>
      <c r="BOB2" s="36"/>
      <c r="BOC2" s="39"/>
      <c r="BOD2" s="39"/>
      <c r="BOE2" s="39"/>
      <c r="BOF2" s="38"/>
      <c r="BOH2" s="40"/>
      <c r="BOI2" s="31"/>
      <c r="BON2" s="41"/>
      <c r="BOO2" s="42"/>
      <c r="BOP2" s="43"/>
      <c r="BOQ2" s="32"/>
      <c r="BOR2" s="44"/>
      <c r="BOV2" s="30"/>
      <c r="BOW2" s="33"/>
      <c r="BOX2" s="33"/>
      <c r="BPG2" s="33"/>
      <c r="BPH2" s="33"/>
      <c r="BPJ2" s="1"/>
      <c r="BPL2" s="34"/>
      <c r="BPM2" s="35"/>
      <c r="BPN2" s="35"/>
      <c r="BPO2" s="35"/>
      <c r="BPP2" s="36"/>
      <c r="BPQ2" s="36"/>
      <c r="BPR2" s="39"/>
      <c r="BPS2" s="39"/>
      <c r="BPT2" s="39"/>
      <c r="BPU2" s="38"/>
      <c r="BPW2" s="40"/>
      <c r="BPX2" s="31"/>
      <c r="BQC2" s="41"/>
      <c r="BQD2" s="42"/>
      <c r="BQE2" s="43"/>
      <c r="BQF2" s="32"/>
      <c r="BQG2" s="44"/>
      <c r="BQK2" s="30"/>
      <c r="BQL2" s="33"/>
      <c r="BQM2" s="33"/>
      <c r="BQV2" s="33"/>
      <c r="BQW2" s="33"/>
      <c r="BQY2" s="1"/>
      <c r="BRA2" s="34"/>
      <c r="BRB2" s="35"/>
      <c r="BRC2" s="35"/>
      <c r="BRD2" s="35"/>
      <c r="BRE2" s="36"/>
      <c r="BRF2" s="36"/>
      <c r="BRG2" s="39"/>
      <c r="BRH2" s="39"/>
      <c r="BRI2" s="39"/>
      <c r="BRJ2" s="38"/>
      <c r="BRL2" s="40"/>
      <c r="BRM2" s="31"/>
      <c r="BRR2" s="41"/>
      <c r="BRS2" s="42"/>
      <c r="BRT2" s="43"/>
      <c r="BRU2" s="32"/>
      <c r="BRV2" s="44"/>
      <c r="BRZ2" s="30"/>
      <c r="BSA2" s="33"/>
      <c r="BSB2" s="33"/>
      <c r="BSK2" s="33"/>
      <c r="BSL2" s="33"/>
      <c r="BSN2" s="1"/>
      <c r="BSP2" s="34"/>
      <c r="BSQ2" s="35"/>
      <c r="BSR2" s="35"/>
      <c r="BSS2" s="35"/>
      <c r="BST2" s="36"/>
      <c r="BSU2" s="36"/>
      <c r="BSV2" s="39"/>
      <c r="BSW2" s="39"/>
      <c r="BSX2" s="39"/>
      <c r="BSY2" s="38"/>
      <c r="BTA2" s="40"/>
      <c r="BTB2" s="31"/>
      <c r="BTG2" s="41"/>
      <c r="BTH2" s="42"/>
      <c r="BTI2" s="43"/>
      <c r="BTJ2" s="32"/>
      <c r="BTK2" s="44"/>
      <c r="BTO2" s="30"/>
      <c r="BTP2" s="33"/>
      <c r="BTQ2" s="33"/>
      <c r="BTZ2" s="33"/>
      <c r="BUA2" s="33"/>
      <c r="BUC2" s="1"/>
      <c r="BUE2" s="34"/>
      <c r="BUF2" s="35"/>
      <c r="BUG2" s="35"/>
      <c r="BUH2" s="35"/>
      <c r="BUI2" s="36"/>
      <c r="BUJ2" s="36"/>
      <c r="BUK2" s="39"/>
      <c r="BUL2" s="39"/>
      <c r="BUM2" s="39"/>
      <c r="BUN2" s="38"/>
      <c r="BUP2" s="40"/>
      <c r="BUQ2" s="31"/>
      <c r="BUV2" s="41"/>
      <c r="BUW2" s="42"/>
      <c r="BUX2" s="43"/>
      <c r="BUY2" s="32"/>
      <c r="BUZ2" s="44"/>
      <c r="BVD2" s="30"/>
      <c r="BVE2" s="33"/>
      <c r="BVF2" s="33"/>
      <c r="BVO2" s="33"/>
      <c r="BVP2" s="33"/>
      <c r="BVR2" s="1"/>
      <c r="BVT2" s="34"/>
      <c r="BVU2" s="35"/>
      <c r="BVV2" s="35"/>
      <c r="BVW2" s="35"/>
      <c r="BVX2" s="36"/>
      <c r="BVY2" s="36"/>
      <c r="BVZ2" s="39"/>
      <c r="BWA2" s="39"/>
      <c r="BWB2" s="39"/>
      <c r="BWC2" s="38"/>
      <c r="BWE2" s="40"/>
      <c r="BWF2" s="31"/>
      <c r="BWK2" s="41"/>
      <c r="BWL2" s="42"/>
      <c r="BWM2" s="43"/>
      <c r="BWN2" s="32"/>
      <c r="BWO2" s="44"/>
      <c r="BWS2" s="30"/>
      <c r="BWT2" s="33"/>
      <c r="BWU2" s="33"/>
      <c r="BXD2" s="33"/>
      <c r="BXE2" s="33"/>
      <c r="BXG2" s="1"/>
      <c r="BXI2" s="34"/>
      <c r="BXJ2" s="35"/>
      <c r="BXK2" s="35"/>
      <c r="BXL2" s="35"/>
      <c r="BXM2" s="36"/>
      <c r="BXN2" s="36"/>
      <c r="BXO2" s="39"/>
      <c r="BXP2" s="39"/>
      <c r="BXQ2" s="39"/>
      <c r="BXR2" s="38"/>
      <c r="BXT2" s="40"/>
      <c r="BXU2" s="31"/>
      <c r="BXZ2" s="41"/>
      <c r="BYA2" s="42"/>
      <c r="BYB2" s="43"/>
      <c r="BYC2" s="32"/>
      <c r="BYD2" s="44"/>
      <c r="BYH2" s="30"/>
      <c r="BYI2" s="33"/>
      <c r="BYJ2" s="33"/>
      <c r="BYS2" s="33"/>
      <c r="BYT2" s="33"/>
      <c r="BYV2" s="1"/>
      <c r="BYX2" s="34"/>
      <c r="BYY2" s="35"/>
      <c r="BYZ2" s="35"/>
      <c r="BZA2" s="35"/>
      <c r="BZB2" s="36"/>
      <c r="BZC2" s="36"/>
      <c r="BZD2" s="39"/>
      <c r="BZE2" s="39"/>
      <c r="BZF2" s="39"/>
      <c r="BZG2" s="38"/>
      <c r="BZI2" s="40"/>
      <c r="BZJ2" s="31"/>
      <c r="BZO2" s="41"/>
      <c r="BZP2" s="42"/>
      <c r="BZQ2" s="43"/>
      <c r="BZR2" s="32"/>
      <c r="BZS2" s="44"/>
      <c r="BZW2" s="30"/>
      <c r="BZX2" s="33"/>
      <c r="BZY2" s="33"/>
      <c r="CAH2" s="33"/>
      <c r="CAI2" s="33"/>
      <c r="CAK2" s="1"/>
      <c r="CAM2" s="34"/>
      <c r="CAN2" s="35"/>
      <c r="CAO2" s="35"/>
      <c r="CAP2" s="35"/>
      <c r="CAQ2" s="36"/>
      <c r="CAR2" s="36"/>
      <c r="CAS2" s="39"/>
      <c r="CAT2" s="39"/>
      <c r="CAU2" s="39"/>
      <c r="CAV2" s="38"/>
      <c r="CAX2" s="40"/>
      <c r="CAY2" s="31"/>
      <c r="CBD2" s="41"/>
      <c r="CBE2" s="42"/>
      <c r="CBF2" s="43"/>
      <c r="CBG2" s="32"/>
      <c r="CBH2" s="44"/>
      <c r="CBL2" s="30"/>
      <c r="CBM2" s="33"/>
      <c r="CBN2" s="33"/>
      <c r="CBW2" s="33"/>
      <c r="CBX2" s="33"/>
      <c r="CBZ2" s="1"/>
      <c r="CCB2" s="34"/>
      <c r="CCC2" s="35"/>
      <c r="CCD2" s="35"/>
      <c r="CCE2" s="35"/>
      <c r="CCF2" s="36"/>
      <c r="CCG2" s="36"/>
      <c r="CCH2" s="39"/>
      <c r="CCI2" s="39"/>
      <c r="CCJ2" s="39"/>
      <c r="CCK2" s="38"/>
      <c r="CCM2" s="40"/>
      <c r="CCN2" s="31"/>
      <c r="CCS2" s="41"/>
      <c r="CCT2" s="42"/>
      <c r="CCU2" s="43"/>
      <c r="CCV2" s="32"/>
      <c r="CCW2" s="44"/>
      <c r="CDA2" s="30"/>
      <c r="CDB2" s="33"/>
      <c r="CDC2" s="33"/>
      <c r="CDL2" s="33"/>
      <c r="CDM2" s="33"/>
      <c r="CDO2" s="1"/>
      <c r="CDQ2" s="34"/>
      <c r="CDR2" s="35"/>
      <c r="CDS2" s="35"/>
      <c r="CDT2" s="35"/>
      <c r="CDU2" s="36"/>
      <c r="CDV2" s="36"/>
      <c r="CDW2" s="39"/>
      <c r="CDX2" s="39"/>
      <c r="CDY2" s="39"/>
      <c r="CDZ2" s="38"/>
      <c r="CEB2" s="40"/>
      <c r="CEC2" s="31"/>
      <c r="CEH2" s="41"/>
      <c r="CEI2" s="42"/>
      <c r="CEJ2" s="43"/>
      <c r="CEK2" s="32"/>
      <c r="CEL2" s="44"/>
      <c r="CEP2" s="30"/>
      <c r="CEQ2" s="33"/>
      <c r="CER2" s="33"/>
      <c r="CFA2" s="33"/>
      <c r="CFB2" s="33"/>
      <c r="CFD2" s="1"/>
      <c r="CFF2" s="34"/>
      <c r="CFG2" s="35"/>
      <c r="CFH2" s="35"/>
      <c r="CFI2" s="35"/>
      <c r="CFJ2" s="36"/>
      <c r="CFK2" s="36"/>
      <c r="CFL2" s="39"/>
      <c r="CFM2" s="39"/>
      <c r="CFN2" s="39"/>
      <c r="CFO2" s="38"/>
      <c r="CFQ2" s="40"/>
      <c r="CFR2" s="31"/>
      <c r="CFW2" s="41"/>
      <c r="CFX2" s="42"/>
      <c r="CFY2" s="43"/>
      <c r="CFZ2" s="32"/>
      <c r="CGA2" s="44"/>
      <c r="CGE2" s="30"/>
      <c r="CGF2" s="33"/>
      <c r="CGG2" s="33"/>
      <c r="CGP2" s="33"/>
      <c r="CGQ2" s="33"/>
      <c r="CGS2" s="1"/>
      <c r="CGU2" s="34"/>
      <c r="CGV2" s="35"/>
      <c r="CGW2" s="35"/>
      <c r="CGX2" s="35"/>
      <c r="CGY2" s="36"/>
      <c r="CGZ2" s="36"/>
      <c r="CHA2" s="39"/>
      <c r="CHB2" s="39"/>
      <c r="CHC2" s="39"/>
      <c r="CHD2" s="38"/>
      <c r="CHF2" s="40"/>
      <c r="CHG2" s="31"/>
      <c r="CHL2" s="41"/>
      <c r="CHM2" s="42"/>
      <c r="CHN2" s="43"/>
      <c r="CHO2" s="32"/>
      <c r="CHP2" s="44"/>
      <c r="CHT2" s="30"/>
      <c r="CHU2" s="33"/>
      <c r="CHV2" s="33"/>
      <c r="CIE2" s="33"/>
      <c r="CIF2" s="33"/>
      <c r="CIH2" s="1"/>
      <c r="CIJ2" s="34"/>
      <c r="CIK2" s="35"/>
      <c r="CIL2" s="35"/>
      <c r="CIM2" s="35"/>
      <c r="CIN2" s="36"/>
      <c r="CIO2" s="36"/>
      <c r="CIP2" s="39"/>
      <c r="CIQ2" s="39"/>
      <c r="CIR2" s="39"/>
      <c r="CIS2" s="38"/>
      <c r="CIU2" s="40"/>
      <c r="CIV2" s="31"/>
      <c r="CJA2" s="41"/>
      <c r="CJB2" s="42"/>
      <c r="CJC2" s="43"/>
      <c r="CJD2" s="32"/>
      <c r="CJE2" s="44"/>
      <c r="CJI2" s="30"/>
      <c r="CJJ2" s="33"/>
      <c r="CJK2" s="33"/>
      <c r="CJT2" s="33"/>
      <c r="CJU2" s="33"/>
      <c r="CJW2" s="1"/>
      <c r="CJY2" s="34"/>
      <c r="CJZ2" s="35"/>
      <c r="CKA2" s="35"/>
      <c r="CKB2" s="35"/>
      <c r="CKC2" s="36"/>
      <c r="CKD2" s="36"/>
      <c r="CKE2" s="39"/>
      <c r="CKF2" s="39"/>
      <c r="CKG2" s="39"/>
      <c r="CKH2" s="38"/>
      <c r="CKJ2" s="40"/>
      <c r="CKK2" s="31"/>
      <c r="CKP2" s="41"/>
      <c r="CKQ2" s="42"/>
      <c r="CKR2" s="43"/>
      <c r="CKS2" s="32"/>
      <c r="CKT2" s="44"/>
      <c r="CKX2" s="30"/>
      <c r="CKY2" s="33"/>
      <c r="CKZ2" s="33"/>
      <c r="CLI2" s="33"/>
      <c r="CLJ2" s="33"/>
      <c r="CLL2" s="1"/>
      <c r="CLN2" s="34"/>
      <c r="CLO2" s="35"/>
      <c r="CLP2" s="35"/>
      <c r="CLQ2" s="35"/>
      <c r="CLR2" s="36"/>
      <c r="CLS2" s="36"/>
      <c r="CLT2" s="39"/>
      <c r="CLU2" s="39"/>
      <c r="CLV2" s="39"/>
      <c r="CLW2" s="38"/>
      <c r="CLY2" s="40"/>
      <c r="CLZ2" s="31"/>
      <c r="CME2" s="41"/>
      <c r="CMF2" s="42"/>
      <c r="CMG2" s="43"/>
      <c r="CMH2" s="32"/>
      <c r="CMI2" s="44"/>
      <c r="CMM2" s="30"/>
      <c r="CMN2" s="33"/>
      <c r="CMO2" s="33"/>
      <c r="CMX2" s="33"/>
      <c r="CMY2" s="33"/>
      <c r="CNA2" s="1"/>
      <c r="CNC2" s="34"/>
      <c r="CND2" s="35"/>
      <c r="CNE2" s="35"/>
      <c r="CNF2" s="35"/>
      <c r="CNG2" s="36"/>
      <c r="CNH2" s="36"/>
      <c r="CNI2" s="39"/>
      <c r="CNJ2" s="39"/>
      <c r="CNK2" s="39"/>
      <c r="CNL2" s="38"/>
      <c r="CNN2" s="40"/>
      <c r="CNO2" s="31"/>
      <c r="CNT2" s="41"/>
      <c r="CNU2" s="42"/>
      <c r="CNV2" s="43"/>
      <c r="CNW2" s="32"/>
      <c r="CNX2" s="44"/>
      <c r="COB2" s="30"/>
      <c r="COC2" s="33"/>
      <c r="COD2" s="33"/>
      <c r="COM2" s="33"/>
      <c r="CON2" s="33"/>
      <c r="COP2" s="1"/>
      <c r="COR2" s="34"/>
      <c r="COS2" s="35"/>
      <c r="COT2" s="35"/>
      <c r="COU2" s="35"/>
      <c r="COV2" s="36"/>
      <c r="COW2" s="36"/>
      <c r="COX2" s="39"/>
      <c r="COY2" s="39"/>
      <c r="COZ2" s="39"/>
      <c r="CPA2" s="38"/>
      <c r="CPC2" s="40"/>
      <c r="CPD2" s="31"/>
      <c r="CPI2" s="41"/>
      <c r="CPJ2" s="42"/>
      <c r="CPK2" s="43"/>
      <c r="CPL2" s="32"/>
      <c r="CPM2" s="44"/>
      <c r="CPQ2" s="30"/>
      <c r="CPR2" s="33"/>
      <c r="CPS2" s="33"/>
      <c r="CQB2" s="33"/>
      <c r="CQC2" s="33"/>
      <c r="CQE2" s="1"/>
      <c r="CQG2" s="34"/>
      <c r="CQH2" s="35"/>
      <c r="CQI2" s="35"/>
      <c r="CQJ2" s="35"/>
      <c r="CQK2" s="36"/>
      <c r="CQL2" s="36"/>
      <c r="CQM2" s="39"/>
      <c r="CQN2" s="39"/>
      <c r="CQO2" s="39"/>
      <c r="CQP2" s="38"/>
      <c r="CQR2" s="40"/>
      <c r="CQS2" s="31"/>
      <c r="CQX2" s="41"/>
      <c r="CQY2" s="42"/>
      <c r="CQZ2" s="43"/>
      <c r="CRA2" s="32"/>
      <c r="CRB2" s="44"/>
      <c r="CRF2" s="30"/>
      <c r="CRG2" s="33"/>
      <c r="CRH2" s="33"/>
      <c r="CRQ2" s="33"/>
      <c r="CRR2" s="33"/>
      <c r="CRT2" s="1"/>
      <c r="CRV2" s="34"/>
      <c r="CRW2" s="35"/>
      <c r="CRX2" s="35"/>
      <c r="CRY2" s="35"/>
      <c r="CRZ2" s="36"/>
      <c r="CSA2" s="36"/>
      <c r="CSB2" s="39"/>
      <c r="CSC2" s="39"/>
      <c r="CSD2" s="39"/>
      <c r="CSE2" s="38"/>
      <c r="CSG2" s="40"/>
      <c r="CSH2" s="31"/>
      <c r="CSM2" s="41"/>
      <c r="CSN2" s="42"/>
      <c r="CSO2" s="43"/>
      <c r="CSP2" s="32"/>
      <c r="CSQ2" s="44"/>
      <c r="CSU2" s="30"/>
      <c r="CSV2" s="33"/>
      <c r="CSW2" s="33"/>
      <c r="CTF2" s="33"/>
      <c r="CTG2" s="33"/>
      <c r="CTI2" s="1"/>
      <c r="CTK2" s="34"/>
      <c r="CTL2" s="35"/>
      <c r="CTM2" s="35"/>
      <c r="CTN2" s="35"/>
      <c r="CTO2" s="36"/>
      <c r="CTP2" s="36"/>
      <c r="CTQ2" s="39"/>
      <c r="CTR2" s="39"/>
      <c r="CTS2" s="39"/>
      <c r="CTT2" s="38"/>
      <c r="CTV2" s="40"/>
      <c r="CTW2" s="31"/>
      <c r="CUB2" s="41"/>
      <c r="CUC2" s="42"/>
      <c r="CUD2" s="43"/>
      <c r="CUE2" s="32"/>
      <c r="CUF2" s="44"/>
      <c r="CUJ2" s="30"/>
      <c r="CUK2" s="33"/>
      <c r="CUL2" s="33"/>
      <c r="CUU2" s="33"/>
      <c r="CUV2" s="33"/>
      <c r="CUX2" s="1"/>
      <c r="CUZ2" s="34"/>
      <c r="CVA2" s="35"/>
      <c r="CVB2" s="35"/>
      <c r="CVC2" s="35"/>
      <c r="CVD2" s="36"/>
      <c r="CVE2" s="36"/>
      <c r="CVF2" s="39"/>
      <c r="CVG2" s="39"/>
      <c r="CVH2" s="39"/>
      <c r="CVI2" s="38"/>
      <c r="CVK2" s="40"/>
      <c r="CVL2" s="31"/>
      <c r="CVQ2" s="41"/>
      <c r="CVR2" s="42"/>
      <c r="CVS2" s="43"/>
      <c r="CVT2" s="32"/>
      <c r="CVU2" s="44"/>
      <c r="CVY2" s="30"/>
      <c r="CVZ2" s="33"/>
      <c r="CWA2" s="33"/>
      <c r="CWJ2" s="33"/>
      <c r="CWK2" s="33"/>
      <c r="CWM2" s="1"/>
      <c r="CWO2" s="34"/>
      <c r="CWP2" s="35"/>
      <c r="CWQ2" s="35"/>
      <c r="CWR2" s="35"/>
      <c r="CWS2" s="36"/>
      <c r="CWT2" s="36"/>
      <c r="CWU2" s="39"/>
      <c r="CWV2" s="39"/>
      <c r="CWW2" s="39"/>
      <c r="CWX2" s="38"/>
      <c r="CWZ2" s="40"/>
      <c r="CXA2" s="31"/>
      <c r="CXF2" s="41"/>
      <c r="CXG2" s="42"/>
      <c r="CXH2" s="43"/>
      <c r="CXI2" s="32"/>
      <c r="CXJ2" s="44"/>
      <c r="CXN2" s="30"/>
      <c r="CXO2" s="33"/>
      <c r="CXP2" s="33"/>
      <c r="CXY2" s="33"/>
      <c r="CXZ2" s="33"/>
      <c r="CYB2" s="1"/>
      <c r="CYD2" s="34"/>
      <c r="CYE2" s="35"/>
      <c r="CYF2" s="35"/>
      <c r="CYG2" s="35"/>
      <c r="CYH2" s="36"/>
      <c r="CYI2" s="36"/>
      <c r="CYJ2" s="39"/>
      <c r="CYK2" s="39"/>
      <c r="CYL2" s="39"/>
      <c r="CYM2" s="38"/>
      <c r="CYO2" s="40"/>
      <c r="CYP2" s="31"/>
      <c r="CYU2" s="41"/>
      <c r="CYV2" s="42"/>
      <c r="CYW2" s="43"/>
      <c r="CYX2" s="32"/>
      <c r="CYY2" s="44"/>
      <c r="CZC2" s="30"/>
      <c r="CZD2" s="33"/>
      <c r="CZE2" s="33"/>
      <c r="CZN2" s="33"/>
      <c r="CZO2" s="33"/>
      <c r="CZQ2" s="1"/>
      <c r="CZS2" s="34"/>
      <c r="CZT2" s="35"/>
      <c r="CZU2" s="35"/>
      <c r="CZV2" s="35"/>
      <c r="CZW2" s="36"/>
      <c r="CZX2" s="36"/>
      <c r="CZY2" s="39"/>
      <c r="CZZ2" s="39"/>
      <c r="DAA2" s="39"/>
      <c r="DAB2" s="38"/>
      <c r="DAD2" s="40"/>
      <c r="DAE2" s="31"/>
      <c r="DAJ2" s="41"/>
      <c r="DAK2" s="42"/>
      <c r="DAL2" s="43"/>
      <c r="DAM2" s="32"/>
      <c r="DAN2" s="44"/>
      <c r="DAR2" s="30"/>
      <c r="DAS2" s="33"/>
      <c r="DAT2" s="33"/>
      <c r="DBC2" s="33"/>
      <c r="DBD2" s="33"/>
      <c r="DBF2" s="1"/>
      <c r="DBH2" s="34"/>
      <c r="DBI2" s="35"/>
      <c r="DBJ2" s="35"/>
      <c r="DBK2" s="35"/>
      <c r="DBL2" s="36"/>
      <c r="DBM2" s="36"/>
      <c r="DBN2" s="39"/>
      <c r="DBO2" s="39"/>
      <c r="DBP2" s="39"/>
      <c r="DBQ2" s="38"/>
      <c r="DBS2" s="40"/>
      <c r="DBT2" s="31"/>
      <c r="DBY2" s="41"/>
      <c r="DBZ2" s="42"/>
      <c r="DCA2" s="43"/>
      <c r="DCB2" s="32"/>
      <c r="DCC2" s="44"/>
      <c r="DCG2" s="30"/>
      <c r="DCH2" s="33"/>
      <c r="DCI2" s="33"/>
      <c r="DCR2" s="33"/>
      <c r="DCS2" s="33"/>
      <c r="DCU2" s="1"/>
      <c r="DCW2" s="34"/>
      <c r="DCX2" s="35"/>
      <c r="DCY2" s="35"/>
      <c r="DCZ2" s="35"/>
      <c r="DDA2" s="36"/>
      <c r="DDB2" s="36"/>
      <c r="DDC2" s="39"/>
      <c r="DDD2" s="39"/>
      <c r="DDE2" s="39"/>
      <c r="DDF2" s="38"/>
      <c r="DDH2" s="40"/>
      <c r="DDI2" s="31"/>
      <c r="DDN2" s="41"/>
      <c r="DDO2" s="42"/>
      <c r="DDP2" s="43"/>
      <c r="DDQ2" s="32"/>
      <c r="DDR2" s="44"/>
      <c r="DDV2" s="30"/>
      <c r="DDW2" s="33"/>
      <c r="DDX2" s="33"/>
      <c r="DEG2" s="33"/>
      <c r="DEH2" s="33"/>
      <c r="DEJ2" s="1"/>
      <c r="DEL2" s="34"/>
      <c r="DEM2" s="35"/>
      <c r="DEN2" s="35"/>
      <c r="DEO2" s="35"/>
      <c r="DEP2" s="36"/>
      <c r="DEQ2" s="36"/>
      <c r="DER2" s="39"/>
      <c r="DES2" s="39"/>
      <c r="DET2" s="39"/>
      <c r="DEU2" s="38"/>
      <c r="DEW2" s="40"/>
      <c r="DEX2" s="31"/>
      <c r="DFC2" s="41"/>
      <c r="DFD2" s="42"/>
      <c r="DFE2" s="43"/>
      <c r="DFF2" s="32"/>
      <c r="DFG2" s="44"/>
      <c r="DFK2" s="30"/>
      <c r="DFL2" s="33"/>
      <c r="DFM2" s="33"/>
      <c r="DFV2" s="33"/>
      <c r="DFW2" s="33"/>
      <c r="DFY2" s="1"/>
      <c r="DGA2" s="34"/>
      <c r="DGB2" s="35"/>
      <c r="DGC2" s="35"/>
      <c r="DGD2" s="35"/>
      <c r="DGE2" s="36"/>
      <c r="DGF2" s="36"/>
      <c r="DGG2" s="39"/>
      <c r="DGH2" s="39"/>
      <c r="DGI2" s="39"/>
      <c r="DGJ2" s="38"/>
      <c r="DGL2" s="40"/>
      <c r="DGM2" s="31"/>
      <c r="DGR2" s="41"/>
      <c r="DGS2" s="42"/>
      <c r="DGT2" s="43"/>
      <c r="DGU2" s="32"/>
      <c r="DGV2" s="44"/>
      <c r="DGZ2" s="30"/>
      <c r="DHA2" s="33"/>
      <c r="DHB2" s="33"/>
      <c r="DHK2" s="33"/>
      <c r="DHL2" s="33"/>
      <c r="DHN2" s="1"/>
      <c r="DHP2" s="34"/>
      <c r="DHQ2" s="35"/>
      <c r="DHR2" s="35"/>
      <c r="DHS2" s="35"/>
      <c r="DHT2" s="36"/>
      <c r="DHU2" s="36"/>
      <c r="DHV2" s="39"/>
      <c r="DHW2" s="39"/>
      <c r="DHX2" s="39"/>
      <c r="DHY2" s="38"/>
      <c r="DIA2" s="40"/>
      <c r="DIB2" s="31"/>
      <c r="DIG2" s="41"/>
      <c r="DIH2" s="42"/>
      <c r="DII2" s="43"/>
      <c r="DIJ2" s="32"/>
      <c r="DIK2" s="44"/>
      <c r="DIO2" s="30"/>
      <c r="DIP2" s="33"/>
      <c r="DIQ2" s="33"/>
      <c r="DIZ2" s="33"/>
      <c r="DJA2" s="33"/>
      <c r="DJC2" s="1"/>
      <c r="DJE2" s="34"/>
      <c r="DJF2" s="35"/>
      <c r="DJG2" s="35"/>
      <c r="DJH2" s="35"/>
      <c r="DJI2" s="36"/>
      <c r="DJJ2" s="36"/>
      <c r="DJK2" s="39"/>
      <c r="DJL2" s="39"/>
      <c r="DJM2" s="39"/>
      <c r="DJN2" s="38"/>
      <c r="DJP2" s="40"/>
      <c r="DJQ2" s="31"/>
      <c r="DJV2" s="41"/>
      <c r="DJW2" s="42"/>
      <c r="DJX2" s="43"/>
      <c r="DJY2" s="32"/>
      <c r="DJZ2" s="44"/>
      <c r="DKD2" s="30"/>
      <c r="DKE2" s="33"/>
      <c r="DKF2" s="33"/>
      <c r="DKO2" s="33"/>
      <c r="DKP2" s="33"/>
      <c r="DKR2" s="1"/>
      <c r="DKT2" s="34"/>
      <c r="DKU2" s="35"/>
      <c r="DKV2" s="35"/>
      <c r="DKW2" s="35"/>
      <c r="DKX2" s="36"/>
      <c r="DKY2" s="36"/>
      <c r="DKZ2" s="39"/>
      <c r="DLA2" s="39"/>
      <c r="DLB2" s="39"/>
      <c r="DLC2" s="38"/>
      <c r="DLE2" s="40"/>
      <c r="DLF2" s="31"/>
      <c r="DLK2" s="41"/>
      <c r="DLL2" s="42"/>
      <c r="DLM2" s="43"/>
      <c r="DLN2" s="32"/>
      <c r="DLO2" s="44"/>
      <c r="DLS2" s="30"/>
      <c r="DLT2" s="33"/>
      <c r="DLU2" s="33"/>
      <c r="DMD2" s="33"/>
      <c r="DME2" s="33"/>
      <c r="DMG2" s="1"/>
      <c r="DMI2" s="34"/>
      <c r="DMJ2" s="35"/>
      <c r="DMK2" s="35"/>
      <c r="DML2" s="35"/>
      <c r="DMM2" s="36"/>
      <c r="DMN2" s="36"/>
      <c r="DMO2" s="39"/>
      <c r="DMP2" s="39"/>
      <c r="DMQ2" s="39"/>
      <c r="DMR2" s="38"/>
      <c r="DMT2" s="40"/>
      <c r="DMU2" s="31"/>
      <c r="DMZ2" s="41"/>
      <c r="DNA2" s="42"/>
      <c r="DNB2" s="43"/>
      <c r="DNC2" s="32"/>
      <c r="DND2" s="44"/>
      <c r="DNH2" s="30"/>
      <c r="DNI2" s="33"/>
      <c r="DNJ2" s="33"/>
      <c r="DNS2" s="33"/>
      <c r="DNT2" s="33"/>
      <c r="DNV2" s="1"/>
      <c r="DNX2" s="34"/>
      <c r="DNY2" s="35"/>
      <c r="DNZ2" s="35"/>
      <c r="DOA2" s="35"/>
      <c r="DOB2" s="36"/>
      <c r="DOC2" s="36"/>
      <c r="DOD2" s="39"/>
      <c r="DOE2" s="39"/>
      <c r="DOF2" s="39"/>
      <c r="DOG2" s="38"/>
      <c r="DOI2" s="40"/>
      <c r="DOJ2" s="31"/>
      <c r="DOO2" s="41"/>
      <c r="DOP2" s="42"/>
      <c r="DOQ2" s="43"/>
      <c r="DOR2" s="32"/>
      <c r="DOS2" s="44"/>
      <c r="DOW2" s="30"/>
      <c r="DOX2" s="33"/>
      <c r="DOY2" s="33"/>
      <c r="DPH2" s="33"/>
      <c r="DPI2" s="33"/>
      <c r="DPK2" s="1"/>
      <c r="DPM2" s="34"/>
      <c r="DPN2" s="35"/>
      <c r="DPO2" s="35"/>
      <c r="DPP2" s="35"/>
      <c r="DPQ2" s="36"/>
      <c r="DPR2" s="36"/>
      <c r="DPS2" s="39"/>
      <c r="DPT2" s="39"/>
      <c r="DPU2" s="39"/>
      <c r="DPV2" s="38"/>
      <c r="DPX2" s="40"/>
      <c r="DPY2" s="31"/>
      <c r="DQD2" s="41"/>
      <c r="DQE2" s="42"/>
      <c r="DQF2" s="43"/>
      <c r="DQG2" s="32"/>
      <c r="DQH2" s="44"/>
      <c r="DQL2" s="30"/>
      <c r="DQM2" s="33"/>
      <c r="DQN2" s="33"/>
      <c r="DQW2" s="33"/>
      <c r="DQX2" s="33"/>
      <c r="DQZ2" s="1"/>
      <c r="DRB2" s="34"/>
      <c r="DRC2" s="35"/>
      <c r="DRD2" s="35"/>
      <c r="DRE2" s="35"/>
      <c r="DRF2" s="36"/>
      <c r="DRG2" s="36"/>
      <c r="DRH2" s="39"/>
      <c r="DRI2" s="39"/>
      <c r="DRJ2" s="39"/>
      <c r="DRK2" s="38"/>
      <c r="DRM2" s="40"/>
      <c r="DRN2" s="31"/>
      <c r="DRS2" s="41"/>
      <c r="DRT2" s="42"/>
      <c r="DRU2" s="43"/>
      <c r="DRV2" s="32"/>
      <c r="DRW2" s="44"/>
      <c r="DSA2" s="30"/>
      <c r="DSB2" s="33"/>
      <c r="DSC2" s="33"/>
      <c r="DSL2" s="33"/>
      <c r="DSM2" s="33"/>
      <c r="DSO2" s="1"/>
      <c r="DSQ2" s="34"/>
      <c r="DSR2" s="35"/>
      <c r="DSS2" s="35"/>
      <c r="DST2" s="35"/>
      <c r="DSU2" s="36"/>
      <c r="DSV2" s="36"/>
      <c r="DSW2" s="39"/>
      <c r="DSX2" s="39"/>
      <c r="DSY2" s="39"/>
      <c r="DSZ2" s="38"/>
      <c r="DTB2" s="40"/>
      <c r="DTC2" s="31"/>
      <c r="DTH2" s="41"/>
      <c r="DTI2" s="42"/>
      <c r="DTJ2" s="43"/>
      <c r="DTK2" s="32"/>
      <c r="DTL2" s="44"/>
      <c r="DTP2" s="30"/>
      <c r="DTQ2" s="33"/>
      <c r="DTR2" s="33"/>
      <c r="DUA2" s="33"/>
      <c r="DUB2" s="33"/>
      <c r="DUD2" s="1"/>
      <c r="DUF2" s="34"/>
      <c r="DUG2" s="35"/>
      <c r="DUH2" s="35"/>
      <c r="DUI2" s="35"/>
      <c r="DUJ2" s="36"/>
      <c r="DUK2" s="36"/>
      <c r="DUL2" s="39"/>
      <c r="DUM2" s="39"/>
      <c r="DUN2" s="39"/>
      <c r="DUO2" s="38"/>
      <c r="DUQ2" s="40"/>
      <c r="DUR2" s="31"/>
      <c r="DUW2" s="41"/>
      <c r="DUX2" s="42"/>
      <c r="DUY2" s="43"/>
      <c r="DUZ2" s="32"/>
      <c r="DVA2" s="44"/>
      <c r="DVE2" s="30"/>
      <c r="DVF2" s="33"/>
      <c r="DVG2" s="33"/>
      <c r="DVP2" s="33"/>
      <c r="DVQ2" s="33"/>
      <c r="DVS2" s="1"/>
      <c r="DVU2" s="34"/>
      <c r="DVV2" s="35"/>
      <c r="DVW2" s="35"/>
      <c r="DVX2" s="35"/>
      <c r="DVY2" s="36"/>
      <c r="DVZ2" s="36"/>
      <c r="DWA2" s="39"/>
      <c r="DWB2" s="39"/>
      <c r="DWC2" s="39"/>
      <c r="DWD2" s="38"/>
      <c r="DWF2" s="40"/>
      <c r="DWG2" s="31"/>
      <c r="DWL2" s="41"/>
      <c r="DWM2" s="42"/>
      <c r="DWN2" s="43"/>
      <c r="DWO2" s="32"/>
      <c r="DWP2" s="44"/>
      <c r="DWT2" s="30"/>
      <c r="DWU2" s="33"/>
      <c r="DWV2" s="33"/>
      <c r="DXE2" s="33"/>
      <c r="DXF2" s="33"/>
      <c r="DXH2" s="1"/>
      <c r="DXJ2" s="34"/>
      <c r="DXK2" s="35"/>
      <c r="DXL2" s="35"/>
      <c r="DXM2" s="35"/>
      <c r="DXN2" s="36"/>
      <c r="DXO2" s="36"/>
      <c r="DXP2" s="39"/>
      <c r="DXQ2" s="39"/>
      <c r="DXR2" s="39"/>
      <c r="DXS2" s="38"/>
      <c r="DXU2" s="40"/>
      <c r="DXV2" s="31"/>
      <c r="DYA2" s="41"/>
      <c r="DYB2" s="42"/>
      <c r="DYC2" s="43"/>
      <c r="DYD2" s="32"/>
      <c r="DYE2" s="44"/>
      <c r="DYI2" s="30"/>
      <c r="DYJ2" s="33"/>
      <c r="DYK2" s="33"/>
      <c r="DYT2" s="33"/>
      <c r="DYU2" s="33"/>
      <c r="DYW2" s="1"/>
      <c r="DYY2" s="34"/>
      <c r="DYZ2" s="35"/>
      <c r="DZA2" s="35"/>
      <c r="DZB2" s="35"/>
      <c r="DZC2" s="36"/>
      <c r="DZD2" s="36"/>
      <c r="DZE2" s="39"/>
      <c r="DZF2" s="39"/>
      <c r="DZG2" s="39"/>
      <c r="DZH2" s="38"/>
      <c r="DZJ2" s="40"/>
      <c r="DZK2" s="31"/>
      <c r="DZP2" s="41"/>
      <c r="DZQ2" s="42"/>
      <c r="DZR2" s="43"/>
      <c r="DZS2" s="32"/>
      <c r="DZT2" s="44"/>
      <c r="DZX2" s="30"/>
      <c r="DZY2" s="33"/>
      <c r="DZZ2" s="33"/>
      <c r="EAI2" s="33"/>
      <c r="EAJ2" s="33"/>
      <c r="EAL2" s="1"/>
      <c r="EAN2" s="34"/>
      <c r="EAO2" s="35"/>
      <c r="EAP2" s="35"/>
      <c r="EAQ2" s="35"/>
      <c r="EAR2" s="36"/>
      <c r="EAS2" s="36"/>
      <c r="EAT2" s="39"/>
      <c r="EAU2" s="39"/>
      <c r="EAV2" s="39"/>
      <c r="EAW2" s="38"/>
      <c r="EAY2" s="40"/>
      <c r="EAZ2" s="31"/>
      <c r="EBE2" s="41"/>
      <c r="EBF2" s="42"/>
      <c r="EBG2" s="43"/>
      <c r="EBH2" s="32"/>
      <c r="EBI2" s="44"/>
      <c r="EBM2" s="30"/>
      <c r="EBN2" s="33"/>
      <c r="EBO2" s="33"/>
      <c r="EBX2" s="33"/>
      <c r="EBY2" s="33"/>
      <c r="ECA2" s="1"/>
      <c r="ECC2" s="34"/>
      <c r="ECD2" s="35"/>
      <c r="ECE2" s="35"/>
      <c r="ECF2" s="35"/>
      <c r="ECG2" s="36"/>
      <c r="ECH2" s="36"/>
      <c r="ECI2" s="39"/>
      <c r="ECJ2" s="39"/>
      <c r="ECK2" s="39"/>
      <c r="ECL2" s="38"/>
      <c r="ECN2" s="40"/>
      <c r="ECO2" s="31"/>
      <c r="ECT2" s="41"/>
      <c r="ECU2" s="42"/>
      <c r="ECV2" s="43"/>
      <c r="ECW2" s="32"/>
      <c r="ECX2" s="44"/>
      <c r="EDB2" s="30"/>
      <c r="EDC2" s="33"/>
      <c r="EDD2" s="33"/>
      <c r="EDM2" s="33"/>
      <c r="EDN2" s="33"/>
      <c r="EDP2" s="1"/>
      <c r="EDR2" s="34"/>
      <c r="EDS2" s="35"/>
      <c r="EDT2" s="35"/>
      <c r="EDU2" s="35"/>
      <c r="EDV2" s="36"/>
      <c r="EDW2" s="36"/>
      <c r="EDX2" s="39"/>
      <c r="EDY2" s="39"/>
      <c r="EDZ2" s="39"/>
      <c r="EEA2" s="38"/>
      <c r="EEC2" s="40"/>
      <c r="EED2" s="31"/>
      <c r="EEI2" s="41"/>
      <c r="EEJ2" s="42"/>
      <c r="EEK2" s="43"/>
      <c r="EEL2" s="32"/>
      <c r="EEM2" s="44"/>
      <c r="EEQ2" s="30"/>
      <c r="EER2" s="33"/>
      <c r="EES2" s="33"/>
      <c r="EFB2" s="33"/>
      <c r="EFC2" s="33"/>
      <c r="EFE2" s="1"/>
      <c r="EFG2" s="34"/>
      <c r="EFH2" s="35"/>
      <c r="EFI2" s="35"/>
      <c r="EFJ2" s="35"/>
      <c r="EFK2" s="36"/>
      <c r="EFL2" s="36"/>
      <c r="EFM2" s="39"/>
      <c r="EFN2" s="39"/>
      <c r="EFO2" s="39"/>
      <c r="EFP2" s="38"/>
      <c r="EFR2" s="40"/>
      <c r="EFS2" s="31"/>
      <c r="EFX2" s="41"/>
      <c r="EFY2" s="42"/>
      <c r="EFZ2" s="43"/>
      <c r="EGA2" s="32"/>
      <c r="EGB2" s="44"/>
      <c r="EGF2" s="30"/>
      <c r="EGG2" s="33"/>
      <c r="EGH2" s="33"/>
      <c r="EGQ2" s="33"/>
      <c r="EGR2" s="33"/>
      <c r="EGT2" s="1"/>
      <c r="EGV2" s="34"/>
      <c r="EGW2" s="35"/>
      <c r="EGX2" s="35"/>
      <c r="EGY2" s="35"/>
      <c r="EGZ2" s="36"/>
      <c r="EHA2" s="36"/>
      <c r="EHB2" s="39"/>
      <c r="EHC2" s="39"/>
      <c r="EHD2" s="39"/>
      <c r="EHE2" s="38"/>
      <c r="EHG2" s="40"/>
      <c r="EHH2" s="31"/>
      <c r="EHM2" s="41"/>
      <c r="EHN2" s="42"/>
      <c r="EHO2" s="43"/>
      <c r="EHP2" s="32"/>
      <c r="EHQ2" s="44"/>
      <c r="EHU2" s="30"/>
      <c r="EHV2" s="33"/>
      <c r="EHW2" s="33"/>
      <c r="EIF2" s="33"/>
      <c r="EIG2" s="33"/>
      <c r="EII2" s="1"/>
      <c r="EIK2" s="34"/>
      <c r="EIL2" s="35"/>
      <c r="EIM2" s="35"/>
      <c r="EIN2" s="35"/>
      <c r="EIO2" s="36"/>
      <c r="EIP2" s="36"/>
      <c r="EIQ2" s="39"/>
      <c r="EIR2" s="39"/>
      <c r="EIS2" s="39"/>
      <c r="EIT2" s="38"/>
      <c r="EIV2" s="40"/>
      <c r="EIW2" s="31"/>
      <c r="EJB2" s="41"/>
      <c r="EJC2" s="42"/>
      <c r="EJD2" s="43"/>
      <c r="EJE2" s="32"/>
      <c r="EJF2" s="44"/>
      <c r="EJJ2" s="30"/>
      <c r="EJK2" s="33"/>
      <c r="EJL2" s="33"/>
      <c r="EJU2" s="33"/>
      <c r="EJV2" s="33"/>
      <c r="EJX2" s="1"/>
      <c r="EJZ2" s="34"/>
      <c r="EKA2" s="35"/>
      <c r="EKB2" s="35"/>
      <c r="EKC2" s="35"/>
      <c r="EKD2" s="36"/>
      <c r="EKE2" s="36"/>
      <c r="EKF2" s="39"/>
      <c r="EKG2" s="39"/>
      <c r="EKH2" s="39"/>
      <c r="EKI2" s="38"/>
      <c r="EKK2" s="40"/>
      <c r="EKL2" s="31"/>
      <c r="EKQ2" s="41"/>
      <c r="EKR2" s="42"/>
      <c r="EKS2" s="43"/>
      <c r="EKT2" s="32"/>
      <c r="EKU2" s="44"/>
      <c r="EKY2" s="30"/>
      <c r="EKZ2" s="33"/>
      <c r="ELA2" s="33"/>
      <c r="ELJ2" s="33"/>
      <c r="ELK2" s="33"/>
      <c r="ELM2" s="1"/>
      <c r="ELO2" s="34"/>
      <c r="ELP2" s="35"/>
      <c r="ELQ2" s="35"/>
      <c r="ELR2" s="35"/>
      <c r="ELS2" s="36"/>
      <c r="ELT2" s="36"/>
      <c r="ELU2" s="39"/>
      <c r="ELV2" s="39"/>
      <c r="ELW2" s="39"/>
      <c r="ELX2" s="38"/>
      <c r="ELZ2" s="40"/>
      <c r="EMA2" s="31"/>
      <c r="EMF2" s="41"/>
      <c r="EMG2" s="42"/>
      <c r="EMH2" s="43"/>
      <c r="EMI2" s="32"/>
      <c r="EMJ2" s="44"/>
      <c r="EMN2" s="30"/>
      <c r="EMO2" s="33"/>
      <c r="EMP2" s="33"/>
      <c r="EMY2" s="33"/>
      <c r="EMZ2" s="33"/>
      <c r="ENB2" s="1"/>
      <c r="END2" s="34"/>
      <c r="ENE2" s="35"/>
      <c r="ENF2" s="35"/>
      <c r="ENG2" s="35"/>
      <c r="ENH2" s="36"/>
      <c r="ENI2" s="36"/>
      <c r="ENJ2" s="39"/>
      <c r="ENK2" s="39"/>
      <c r="ENL2" s="39"/>
      <c r="ENM2" s="38"/>
      <c r="ENO2" s="40"/>
      <c r="ENP2" s="31"/>
      <c r="ENU2" s="41"/>
      <c r="ENV2" s="42"/>
      <c r="ENW2" s="43"/>
      <c r="ENX2" s="32"/>
      <c r="ENY2" s="44"/>
      <c r="EOC2" s="30"/>
      <c r="EOD2" s="33"/>
      <c r="EOE2" s="33"/>
      <c r="EON2" s="33"/>
      <c r="EOO2" s="33"/>
      <c r="EOQ2" s="1"/>
      <c r="EOS2" s="34"/>
      <c r="EOT2" s="35"/>
      <c r="EOU2" s="35"/>
      <c r="EOV2" s="35"/>
      <c r="EOW2" s="36"/>
      <c r="EOX2" s="36"/>
      <c r="EOY2" s="39"/>
      <c r="EOZ2" s="39"/>
      <c r="EPA2" s="39"/>
      <c r="EPB2" s="38"/>
      <c r="EPD2" s="40"/>
      <c r="EPE2" s="31"/>
      <c r="EPJ2" s="41"/>
      <c r="EPK2" s="42"/>
      <c r="EPL2" s="43"/>
      <c r="EPM2" s="32"/>
      <c r="EPN2" s="44"/>
      <c r="EPR2" s="30"/>
      <c r="EPS2" s="33"/>
      <c r="EPT2" s="33"/>
      <c r="EQC2" s="33"/>
      <c r="EQD2" s="33"/>
      <c r="EQF2" s="1"/>
      <c r="EQH2" s="34"/>
      <c r="EQI2" s="35"/>
      <c r="EQJ2" s="35"/>
      <c r="EQK2" s="35"/>
      <c r="EQL2" s="36"/>
      <c r="EQM2" s="36"/>
      <c r="EQN2" s="39"/>
      <c r="EQO2" s="39"/>
      <c r="EQP2" s="39"/>
      <c r="EQQ2" s="38"/>
      <c r="EQS2" s="40"/>
      <c r="EQT2" s="31"/>
      <c r="EQY2" s="41"/>
      <c r="EQZ2" s="42"/>
      <c r="ERA2" s="43"/>
      <c r="ERB2" s="32"/>
      <c r="ERC2" s="44"/>
      <c r="ERG2" s="30"/>
      <c r="ERH2" s="33"/>
      <c r="ERI2" s="33"/>
      <c r="ERR2" s="33"/>
      <c r="ERS2" s="33"/>
      <c r="ERU2" s="1"/>
      <c r="ERW2" s="34"/>
      <c r="ERX2" s="35"/>
      <c r="ERY2" s="35"/>
      <c r="ERZ2" s="35"/>
      <c r="ESA2" s="36"/>
      <c r="ESB2" s="36"/>
      <c r="ESC2" s="39"/>
      <c r="ESD2" s="39"/>
      <c r="ESE2" s="39"/>
      <c r="ESF2" s="38"/>
      <c r="ESH2" s="40"/>
      <c r="ESI2" s="31"/>
      <c r="ESN2" s="41"/>
      <c r="ESO2" s="42"/>
      <c r="ESP2" s="43"/>
      <c r="ESQ2" s="32"/>
      <c r="ESR2" s="44"/>
      <c r="ESV2" s="30"/>
      <c r="ESW2" s="33"/>
      <c r="ESX2" s="33"/>
      <c r="ETG2" s="33"/>
      <c r="ETH2" s="33"/>
      <c r="ETJ2" s="1"/>
      <c r="ETL2" s="34"/>
      <c r="ETM2" s="35"/>
      <c r="ETN2" s="35"/>
      <c r="ETO2" s="35"/>
      <c r="ETP2" s="36"/>
      <c r="ETQ2" s="36"/>
      <c r="ETR2" s="39"/>
      <c r="ETS2" s="39"/>
      <c r="ETT2" s="39"/>
      <c r="ETU2" s="38"/>
      <c r="ETW2" s="40"/>
      <c r="ETX2" s="31"/>
      <c r="EUC2" s="41"/>
      <c r="EUD2" s="42"/>
      <c r="EUE2" s="43"/>
      <c r="EUF2" s="32"/>
      <c r="EUG2" s="44"/>
      <c r="EUK2" s="30"/>
      <c r="EUL2" s="33"/>
      <c r="EUM2" s="33"/>
      <c r="EUV2" s="33"/>
      <c r="EUW2" s="33"/>
      <c r="EUY2" s="1"/>
      <c r="EVA2" s="34"/>
      <c r="EVB2" s="35"/>
      <c r="EVC2" s="35"/>
      <c r="EVD2" s="35"/>
      <c r="EVE2" s="36"/>
      <c r="EVF2" s="36"/>
      <c r="EVG2" s="39"/>
      <c r="EVH2" s="39"/>
      <c r="EVI2" s="39"/>
      <c r="EVJ2" s="38"/>
      <c r="EVL2" s="40"/>
      <c r="EVM2" s="31"/>
      <c r="EVR2" s="41"/>
      <c r="EVS2" s="42"/>
      <c r="EVT2" s="43"/>
      <c r="EVU2" s="32"/>
      <c r="EVV2" s="44"/>
      <c r="EVZ2" s="30"/>
      <c r="EWA2" s="33"/>
      <c r="EWB2" s="33"/>
      <c r="EWK2" s="33"/>
      <c r="EWL2" s="33"/>
      <c r="EWN2" s="1"/>
      <c r="EWP2" s="34"/>
      <c r="EWQ2" s="35"/>
      <c r="EWR2" s="35"/>
      <c r="EWS2" s="35"/>
      <c r="EWT2" s="36"/>
      <c r="EWU2" s="36"/>
      <c r="EWV2" s="39"/>
      <c r="EWW2" s="39"/>
      <c r="EWX2" s="39"/>
      <c r="EWY2" s="38"/>
      <c r="EXA2" s="40"/>
      <c r="EXB2" s="31"/>
      <c r="EXG2" s="41"/>
      <c r="EXH2" s="42"/>
      <c r="EXI2" s="43"/>
      <c r="EXJ2" s="32"/>
      <c r="EXK2" s="44"/>
      <c r="EXO2" s="30"/>
      <c r="EXP2" s="33"/>
      <c r="EXQ2" s="33"/>
      <c r="EXZ2" s="33"/>
      <c r="EYA2" s="33"/>
      <c r="EYC2" s="1"/>
      <c r="EYE2" s="34"/>
      <c r="EYF2" s="35"/>
      <c r="EYG2" s="35"/>
      <c r="EYH2" s="35"/>
      <c r="EYI2" s="36"/>
      <c r="EYJ2" s="36"/>
      <c r="EYK2" s="39"/>
      <c r="EYL2" s="39"/>
      <c r="EYM2" s="39"/>
      <c r="EYN2" s="38"/>
      <c r="EYP2" s="40"/>
      <c r="EYQ2" s="31"/>
      <c r="EYV2" s="41"/>
      <c r="EYW2" s="42"/>
      <c r="EYX2" s="43"/>
      <c r="EYY2" s="32"/>
      <c r="EYZ2" s="44"/>
      <c r="EZD2" s="30"/>
      <c r="EZE2" s="33"/>
      <c r="EZF2" s="33"/>
      <c r="EZO2" s="33"/>
      <c r="EZP2" s="33"/>
      <c r="EZR2" s="1"/>
      <c r="EZT2" s="34"/>
      <c r="EZU2" s="35"/>
      <c r="EZV2" s="35"/>
      <c r="EZW2" s="35"/>
      <c r="EZX2" s="36"/>
      <c r="EZY2" s="36"/>
      <c r="EZZ2" s="39"/>
      <c r="FAA2" s="39"/>
      <c r="FAB2" s="39"/>
      <c r="FAC2" s="38"/>
      <c r="FAE2" s="40"/>
      <c r="FAF2" s="31"/>
      <c r="FAK2" s="41"/>
      <c r="FAL2" s="42"/>
      <c r="FAM2" s="43"/>
      <c r="FAN2" s="32"/>
      <c r="FAO2" s="44"/>
      <c r="FAS2" s="30"/>
      <c r="FAT2" s="33"/>
      <c r="FAU2" s="33"/>
      <c r="FBD2" s="33"/>
      <c r="FBE2" s="33"/>
      <c r="FBG2" s="1"/>
      <c r="FBI2" s="34"/>
      <c r="FBJ2" s="35"/>
      <c r="FBK2" s="35"/>
      <c r="FBL2" s="35"/>
      <c r="FBM2" s="36"/>
      <c r="FBN2" s="36"/>
      <c r="FBO2" s="39"/>
      <c r="FBP2" s="39"/>
      <c r="FBQ2" s="39"/>
      <c r="FBR2" s="38"/>
      <c r="FBT2" s="40"/>
      <c r="FBU2" s="31"/>
      <c r="FBZ2" s="41"/>
      <c r="FCA2" s="42"/>
      <c r="FCB2" s="43"/>
      <c r="FCC2" s="32"/>
      <c r="FCD2" s="44"/>
      <c r="FCH2" s="30"/>
      <c r="FCI2" s="33"/>
      <c r="FCJ2" s="33"/>
      <c r="FCS2" s="33"/>
      <c r="FCT2" s="33"/>
      <c r="FCV2" s="1"/>
      <c r="FCX2" s="34"/>
      <c r="FCY2" s="35"/>
      <c r="FCZ2" s="35"/>
      <c r="FDA2" s="35"/>
      <c r="FDB2" s="36"/>
      <c r="FDC2" s="36"/>
      <c r="FDD2" s="39"/>
      <c r="FDE2" s="39"/>
      <c r="FDF2" s="39"/>
      <c r="FDG2" s="38"/>
      <c r="FDI2" s="40"/>
      <c r="FDJ2" s="31"/>
      <c r="FDO2" s="41"/>
      <c r="FDP2" s="42"/>
      <c r="FDQ2" s="43"/>
      <c r="FDR2" s="32"/>
      <c r="FDS2" s="44"/>
      <c r="FDW2" s="30"/>
      <c r="FDX2" s="33"/>
      <c r="FDY2" s="33"/>
      <c r="FEH2" s="33"/>
      <c r="FEI2" s="33"/>
      <c r="FEK2" s="1"/>
      <c r="FEM2" s="34"/>
      <c r="FEN2" s="35"/>
      <c r="FEO2" s="35"/>
      <c r="FEP2" s="35"/>
      <c r="FEQ2" s="36"/>
      <c r="FER2" s="36"/>
      <c r="FES2" s="39"/>
      <c r="FET2" s="39"/>
      <c r="FEU2" s="39"/>
      <c r="FEV2" s="38"/>
      <c r="FEX2" s="40"/>
      <c r="FEY2" s="31"/>
      <c r="FFD2" s="41"/>
      <c r="FFE2" s="42"/>
      <c r="FFF2" s="43"/>
      <c r="FFG2" s="32"/>
      <c r="FFH2" s="44"/>
      <c r="FFL2" s="30"/>
      <c r="FFM2" s="33"/>
      <c r="FFN2" s="33"/>
      <c r="FFW2" s="33"/>
      <c r="FFX2" s="33"/>
      <c r="FFZ2" s="1"/>
      <c r="FGB2" s="34"/>
      <c r="FGC2" s="35"/>
      <c r="FGD2" s="35"/>
      <c r="FGE2" s="35"/>
      <c r="FGF2" s="36"/>
      <c r="FGG2" s="36"/>
      <c r="FGH2" s="39"/>
      <c r="FGI2" s="39"/>
      <c r="FGJ2" s="39"/>
      <c r="FGK2" s="38"/>
      <c r="FGM2" s="40"/>
      <c r="FGN2" s="31"/>
      <c r="FGS2" s="41"/>
      <c r="FGT2" s="42"/>
      <c r="FGU2" s="43"/>
      <c r="FGV2" s="32"/>
      <c r="FGW2" s="44"/>
      <c r="FHA2" s="30"/>
      <c r="FHB2" s="33"/>
      <c r="FHC2" s="33"/>
      <c r="FHL2" s="33"/>
      <c r="FHM2" s="33"/>
      <c r="FHO2" s="1"/>
      <c r="FHQ2" s="34"/>
      <c r="FHR2" s="35"/>
      <c r="FHS2" s="35"/>
      <c r="FHT2" s="35"/>
      <c r="FHU2" s="36"/>
      <c r="FHV2" s="36"/>
      <c r="FHW2" s="39"/>
      <c r="FHX2" s="39"/>
      <c r="FHY2" s="39"/>
      <c r="FHZ2" s="38"/>
      <c r="FIB2" s="40"/>
      <c r="FIC2" s="31"/>
      <c r="FIH2" s="41"/>
      <c r="FII2" s="42"/>
      <c r="FIJ2" s="43"/>
      <c r="FIK2" s="32"/>
      <c r="FIL2" s="44"/>
      <c r="FIP2" s="30"/>
      <c r="FIQ2" s="33"/>
      <c r="FIR2" s="33"/>
      <c r="FJA2" s="33"/>
      <c r="FJB2" s="33"/>
      <c r="FJD2" s="1"/>
      <c r="FJF2" s="34"/>
      <c r="FJG2" s="35"/>
      <c r="FJH2" s="35"/>
      <c r="FJI2" s="35"/>
      <c r="FJJ2" s="36"/>
      <c r="FJK2" s="36"/>
      <c r="FJL2" s="39"/>
      <c r="FJM2" s="39"/>
      <c r="FJN2" s="39"/>
      <c r="FJO2" s="38"/>
      <c r="FJQ2" s="40"/>
      <c r="FJR2" s="31"/>
      <c r="FJW2" s="41"/>
      <c r="FJX2" s="42"/>
      <c r="FJY2" s="43"/>
      <c r="FJZ2" s="32"/>
      <c r="FKA2" s="44"/>
      <c r="FKE2" s="30"/>
      <c r="FKF2" s="33"/>
      <c r="FKG2" s="33"/>
      <c r="FKP2" s="33"/>
      <c r="FKQ2" s="33"/>
      <c r="FKS2" s="1"/>
      <c r="FKU2" s="34"/>
      <c r="FKV2" s="35"/>
      <c r="FKW2" s="35"/>
      <c r="FKX2" s="35"/>
      <c r="FKY2" s="36"/>
      <c r="FKZ2" s="36"/>
      <c r="FLA2" s="39"/>
      <c r="FLB2" s="39"/>
      <c r="FLC2" s="39"/>
      <c r="FLD2" s="38"/>
      <c r="FLF2" s="40"/>
      <c r="FLG2" s="31"/>
      <c r="FLL2" s="41"/>
      <c r="FLM2" s="42"/>
      <c r="FLN2" s="43"/>
      <c r="FLO2" s="32"/>
      <c r="FLP2" s="44"/>
      <c r="FLT2" s="30"/>
      <c r="FLU2" s="33"/>
      <c r="FLV2" s="33"/>
      <c r="FME2" s="33"/>
      <c r="FMF2" s="33"/>
      <c r="FMH2" s="1"/>
      <c r="FMJ2" s="34"/>
      <c r="FMK2" s="35"/>
      <c r="FML2" s="35"/>
      <c r="FMM2" s="35"/>
      <c r="FMN2" s="36"/>
      <c r="FMO2" s="36"/>
      <c r="FMP2" s="39"/>
      <c r="FMQ2" s="39"/>
      <c r="FMR2" s="39"/>
      <c r="FMS2" s="38"/>
      <c r="FMU2" s="40"/>
      <c r="FMV2" s="31"/>
      <c r="FNA2" s="41"/>
      <c r="FNB2" s="42"/>
      <c r="FNC2" s="43"/>
      <c r="FND2" s="32"/>
      <c r="FNE2" s="44"/>
      <c r="FNI2" s="30"/>
      <c r="FNJ2" s="33"/>
      <c r="FNK2" s="33"/>
      <c r="FNT2" s="33"/>
      <c r="FNU2" s="33"/>
      <c r="FNW2" s="1"/>
      <c r="FNY2" s="34"/>
      <c r="FNZ2" s="35"/>
      <c r="FOA2" s="35"/>
      <c r="FOB2" s="35"/>
      <c r="FOC2" s="36"/>
      <c r="FOD2" s="36"/>
      <c r="FOE2" s="39"/>
      <c r="FOF2" s="39"/>
      <c r="FOG2" s="39"/>
      <c r="FOH2" s="38"/>
      <c r="FOJ2" s="40"/>
      <c r="FOK2" s="31"/>
      <c r="FOP2" s="41"/>
      <c r="FOQ2" s="42"/>
      <c r="FOR2" s="43"/>
      <c r="FOS2" s="32"/>
      <c r="FOT2" s="44"/>
      <c r="FOX2" s="30"/>
      <c r="FOY2" s="33"/>
      <c r="FOZ2" s="33"/>
      <c r="FPI2" s="33"/>
      <c r="FPJ2" s="33"/>
      <c r="FPL2" s="1"/>
      <c r="FPN2" s="34"/>
      <c r="FPO2" s="35"/>
      <c r="FPP2" s="35"/>
      <c r="FPQ2" s="35"/>
      <c r="FPR2" s="36"/>
      <c r="FPS2" s="36"/>
      <c r="FPT2" s="39"/>
      <c r="FPU2" s="39"/>
      <c r="FPV2" s="39"/>
      <c r="FPW2" s="38"/>
      <c r="FPY2" s="40"/>
      <c r="FPZ2" s="31"/>
      <c r="FQE2" s="41"/>
      <c r="FQF2" s="42"/>
      <c r="FQG2" s="43"/>
      <c r="FQH2" s="32"/>
      <c r="FQI2" s="44"/>
      <c r="FQM2" s="30"/>
      <c r="FQN2" s="33"/>
      <c r="FQO2" s="33"/>
      <c r="FQX2" s="33"/>
      <c r="FQY2" s="33"/>
      <c r="FRA2" s="1"/>
      <c r="FRC2" s="34"/>
      <c r="FRD2" s="35"/>
      <c r="FRE2" s="35"/>
      <c r="FRF2" s="35"/>
      <c r="FRG2" s="36"/>
      <c r="FRH2" s="36"/>
      <c r="FRI2" s="39"/>
      <c r="FRJ2" s="39"/>
      <c r="FRK2" s="39"/>
      <c r="FRL2" s="38"/>
      <c r="FRN2" s="40"/>
      <c r="FRO2" s="31"/>
      <c r="FRT2" s="41"/>
      <c r="FRU2" s="42"/>
      <c r="FRV2" s="43"/>
      <c r="FRW2" s="32"/>
      <c r="FRX2" s="44"/>
      <c r="FSB2" s="30"/>
      <c r="FSC2" s="33"/>
      <c r="FSD2" s="33"/>
      <c r="FSM2" s="33"/>
      <c r="FSN2" s="33"/>
      <c r="FSP2" s="1"/>
      <c r="FSR2" s="34"/>
      <c r="FSS2" s="35"/>
      <c r="FST2" s="35"/>
      <c r="FSU2" s="35"/>
      <c r="FSV2" s="36"/>
      <c r="FSW2" s="36"/>
      <c r="FSX2" s="39"/>
      <c r="FSY2" s="39"/>
      <c r="FSZ2" s="39"/>
      <c r="FTA2" s="38"/>
      <c r="FTC2" s="40"/>
      <c r="FTD2" s="31"/>
      <c r="FTI2" s="41"/>
      <c r="FTJ2" s="42"/>
      <c r="FTK2" s="43"/>
      <c r="FTL2" s="32"/>
      <c r="FTM2" s="44"/>
      <c r="FTQ2" s="30"/>
      <c r="FTR2" s="33"/>
      <c r="FTS2" s="33"/>
      <c r="FUB2" s="33"/>
      <c r="FUC2" s="33"/>
      <c r="FUE2" s="1"/>
      <c r="FUG2" s="34"/>
      <c r="FUH2" s="35"/>
      <c r="FUI2" s="35"/>
      <c r="FUJ2" s="35"/>
      <c r="FUK2" s="36"/>
      <c r="FUL2" s="36"/>
      <c r="FUM2" s="39"/>
      <c r="FUN2" s="39"/>
      <c r="FUO2" s="39"/>
      <c r="FUP2" s="38"/>
      <c r="FUR2" s="40"/>
      <c r="FUS2" s="31"/>
      <c r="FUX2" s="41"/>
      <c r="FUY2" s="42"/>
      <c r="FUZ2" s="43"/>
      <c r="FVA2" s="32"/>
      <c r="FVB2" s="44"/>
      <c r="FVF2" s="30"/>
      <c r="FVG2" s="33"/>
      <c r="FVH2" s="33"/>
      <c r="FVQ2" s="33"/>
      <c r="FVR2" s="33"/>
      <c r="FVT2" s="1"/>
      <c r="FVV2" s="34"/>
      <c r="FVW2" s="35"/>
      <c r="FVX2" s="35"/>
      <c r="FVY2" s="35"/>
      <c r="FVZ2" s="36"/>
      <c r="FWA2" s="36"/>
      <c r="FWB2" s="39"/>
      <c r="FWC2" s="39"/>
      <c r="FWD2" s="39"/>
      <c r="FWE2" s="38"/>
      <c r="FWG2" s="40"/>
      <c r="FWH2" s="31"/>
      <c r="FWM2" s="41"/>
      <c r="FWN2" s="42"/>
      <c r="FWO2" s="43"/>
      <c r="FWP2" s="32"/>
      <c r="FWQ2" s="44"/>
      <c r="FWU2" s="30"/>
      <c r="FWV2" s="33"/>
      <c r="FWW2" s="33"/>
      <c r="FXF2" s="33"/>
      <c r="FXG2" s="33"/>
      <c r="FXI2" s="1"/>
      <c r="FXK2" s="34"/>
      <c r="FXL2" s="35"/>
      <c r="FXM2" s="35"/>
      <c r="FXN2" s="35"/>
      <c r="FXO2" s="36"/>
      <c r="FXP2" s="36"/>
      <c r="FXQ2" s="39"/>
      <c r="FXR2" s="39"/>
      <c r="FXS2" s="39"/>
      <c r="FXT2" s="38"/>
      <c r="FXV2" s="40"/>
      <c r="FXW2" s="31"/>
      <c r="FYB2" s="41"/>
      <c r="FYC2" s="42"/>
      <c r="FYD2" s="43"/>
      <c r="FYE2" s="32"/>
      <c r="FYF2" s="44"/>
      <c r="FYJ2" s="30"/>
      <c r="FYK2" s="33"/>
      <c r="FYL2" s="33"/>
      <c r="FYU2" s="33"/>
      <c r="FYV2" s="33"/>
      <c r="FYX2" s="1"/>
      <c r="FYZ2" s="34"/>
      <c r="FZA2" s="35"/>
      <c r="FZB2" s="35"/>
      <c r="FZC2" s="35"/>
      <c r="FZD2" s="36"/>
      <c r="FZE2" s="36"/>
      <c r="FZF2" s="39"/>
      <c r="FZG2" s="39"/>
      <c r="FZH2" s="39"/>
      <c r="FZI2" s="38"/>
      <c r="FZK2" s="40"/>
      <c r="FZL2" s="31"/>
      <c r="FZQ2" s="41"/>
      <c r="FZR2" s="42"/>
      <c r="FZS2" s="43"/>
      <c r="FZT2" s="32"/>
      <c r="FZU2" s="44"/>
      <c r="FZY2" s="30"/>
      <c r="FZZ2" s="33"/>
      <c r="GAA2" s="33"/>
      <c r="GAJ2" s="33"/>
      <c r="GAK2" s="33"/>
      <c r="GAM2" s="1"/>
      <c r="GAO2" s="34"/>
      <c r="GAP2" s="35"/>
      <c r="GAQ2" s="35"/>
      <c r="GAR2" s="35"/>
      <c r="GAS2" s="36"/>
      <c r="GAT2" s="36"/>
      <c r="GAU2" s="39"/>
      <c r="GAV2" s="39"/>
      <c r="GAW2" s="39"/>
      <c r="GAX2" s="38"/>
      <c r="GAZ2" s="40"/>
      <c r="GBA2" s="31"/>
      <c r="GBF2" s="41"/>
      <c r="GBG2" s="42"/>
      <c r="GBH2" s="43"/>
      <c r="GBI2" s="32"/>
      <c r="GBJ2" s="44"/>
      <c r="GBN2" s="30"/>
      <c r="GBO2" s="33"/>
      <c r="GBP2" s="33"/>
      <c r="GBY2" s="33"/>
      <c r="GBZ2" s="33"/>
      <c r="GCB2" s="1"/>
      <c r="GCD2" s="34"/>
      <c r="GCE2" s="35"/>
      <c r="GCF2" s="35"/>
      <c r="GCG2" s="35"/>
      <c r="GCH2" s="36"/>
      <c r="GCI2" s="36"/>
      <c r="GCJ2" s="39"/>
      <c r="GCK2" s="39"/>
      <c r="GCL2" s="39"/>
      <c r="GCM2" s="38"/>
      <c r="GCO2" s="40"/>
      <c r="GCP2" s="31"/>
      <c r="GCU2" s="41"/>
      <c r="GCV2" s="42"/>
      <c r="GCW2" s="43"/>
      <c r="GCX2" s="32"/>
      <c r="GCY2" s="44"/>
      <c r="GDC2" s="30"/>
      <c r="GDD2" s="33"/>
      <c r="GDE2" s="33"/>
      <c r="GDN2" s="33"/>
      <c r="GDO2" s="33"/>
      <c r="GDQ2" s="1"/>
      <c r="GDS2" s="34"/>
      <c r="GDT2" s="35"/>
      <c r="GDU2" s="35"/>
      <c r="GDV2" s="35"/>
      <c r="GDW2" s="36"/>
      <c r="GDX2" s="36"/>
      <c r="GDY2" s="39"/>
      <c r="GDZ2" s="39"/>
      <c r="GEA2" s="39"/>
      <c r="GEB2" s="38"/>
      <c r="GED2" s="40"/>
      <c r="GEE2" s="31"/>
      <c r="GEJ2" s="41"/>
      <c r="GEK2" s="42"/>
      <c r="GEL2" s="43"/>
      <c r="GEM2" s="32"/>
      <c r="GEN2" s="44"/>
      <c r="GER2" s="30"/>
      <c r="GES2" s="33"/>
      <c r="GET2" s="33"/>
      <c r="GFC2" s="33"/>
      <c r="GFD2" s="33"/>
      <c r="GFF2" s="1"/>
      <c r="GFH2" s="34"/>
      <c r="GFI2" s="35"/>
      <c r="GFJ2" s="35"/>
      <c r="GFK2" s="35"/>
      <c r="GFL2" s="36"/>
      <c r="GFM2" s="36"/>
      <c r="GFN2" s="39"/>
      <c r="GFO2" s="39"/>
      <c r="GFP2" s="39"/>
      <c r="GFQ2" s="38"/>
      <c r="GFS2" s="40"/>
      <c r="GFT2" s="31"/>
      <c r="GFY2" s="41"/>
      <c r="GFZ2" s="42"/>
      <c r="GGA2" s="43"/>
      <c r="GGB2" s="32"/>
      <c r="GGC2" s="44"/>
      <c r="GGG2" s="30"/>
      <c r="GGH2" s="33"/>
      <c r="GGI2" s="33"/>
      <c r="GGR2" s="33"/>
      <c r="GGS2" s="33"/>
      <c r="GGU2" s="1"/>
      <c r="GGW2" s="34"/>
      <c r="GGX2" s="35"/>
      <c r="GGY2" s="35"/>
      <c r="GGZ2" s="35"/>
      <c r="GHA2" s="36"/>
      <c r="GHB2" s="36"/>
      <c r="GHC2" s="39"/>
      <c r="GHD2" s="39"/>
      <c r="GHE2" s="39"/>
      <c r="GHF2" s="38"/>
      <c r="GHH2" s="40"/>
      <c r="GHI2" s="31"/>
      <c r="GHN2" s="41"/>
      <c r="GHO2" s="42"/>
      <c r="GHP2" s="43"/>
      <c r="GHQ2" s="32"/>
      <c r="GHR2" s="44"/>
      <c r="GHV2" s="30"/>
      <c r="GHW2" s="33"/>
      <c r="GHX2" s="33"/>
      <c r="GIG2" s="33"/>
      <c r="GIH2" s="33"/>
      <c r="GIJ2" s="1"/>
      <c r="GIL2" s="34"/>
      <c r="GIM2" s="35"/>
      <c r="GIN2" s="35"/>
      <c r="GIO2" s="35"/>
      <c r="GIP2" s="36"/>
      <c r="GIQ2" s="36"/>
      <c r="GIR2" s="39"/>
      <c r="GIS2" s="39"/>
      <c r="GIT2" s="39"/>
      <c r="GIU2" s="38"/>
      <c r="GIW2" s="40"/>
      <c r="GIX2" s="31"/>
      <c r="GJC2" s="41"/>
      <c r="GJD2" s="42"/>
      <c r="GJE2" s="43"/>
      <c r="GJF2" s="32"/>
      <c r="GJG2" s="44"/>
      <c r="GJK2" s="30"/>
      <c r="GJL2" s="33"/>
      <c r="GJM2" s="33"/>
      <c r="GJV2" s="33"/>
      <c r="GJW2" s="33"/>
      <c r="GJY2" s="1"/>
      <c r="GKA2" s="34"/>
      <c r="GKB2" s="35"/>
      <c r="GKC2" s="35"/>
      <c r="GKD2" s="35"/>
      <c r="GKE2" s="36"/>
      <c r="GKF2" s="36"/>
      <c r="GKG2" s="39"/>
      <c r="GKH2" s="39"/>
      <c r="GKI2" s="39"/>
      <c r="GKJ2" s="38"/>
      <c r="GKL2" s="40"/>
      <c r="GKM2" s="31"/>
      <c r="GKR2" s="41"/>
      <c r="GKS2" s="42"/>
      <c r="GKT2" s="43"/>
      <c r="GKU2" s="32"/>
      <c r="GKV2" s="44"/>
      <c r="GKZ2" s="30"/>
      <c r="GLA2" s="33"/>
      <c r="GLB2" s="33"/>
      <c r="GLK2" s="33"/>
      <c r="GLL2" s="33"/>
      <c r="GLN2" s="1"/>
      <c r="GLP2" s="34"/>
      <c r="GLQ2" s="35"/>
      <c r="GLR2" s="35"/>
      <c r="GLS2" s="35"/>
      <c r="GLT2" s="36"/>
      <c r="GLU2" s="36"/>
      <c r="GLV2" s="39"/>
      <c r="GLW2" s="39"/>
      <c r="GLX2" s="39"/>
      <c r="GLY2" s="38"/>
      <c r="GMA2" s="40"/>
      <c r="GMB2" s="31"/>
      <c r="GMG2" s="41"/>
      <c r="GMH2" s="42"/>
      <c r="GMI2" s="43"/>
      <c r="GMJ2" s="32"/>
      <c r="GMK2" s="44"/>
      <c r="GMO2" s="30"/>
      <c r="GMP2" s="33"/>
      <c r="GMQ2" s="33"/>
      <c r="GMZ2" s="33"/>
      <c r="GNA2" s="33"/>
      <c r="GNC2" s="1"/>
      <c r="GNE2" s="34"/>
      <c r="GNF2" s="35"/>
      <c r="GNG2" s="35"/>
      <c r="GNH2" s="35"/>
      <c r="GNI2" s="36"/>
      <c r="GNJ2" s="36"/>
      <c r="GNK2" s="39"/>
      <c r="GNL2" s="39"/>
      <c r="GNM2" s="39"/>
      <c r="GNN2" s="38"/>
      <c r="GNP2" s="40"/>
      <c r="GNQ2" s="31"/>
      <c r="GNV2" s="41"/>
      <c r="GNW2" s="42"/>
      <c r="GNX2" s="43"/>
      <c r="GNY2" s="32"/>
      <c r="GNZ2" s="44"/>
      <c r="GOD2" s="30"/>
      <c r="GOE2" s="33"/>
      <c r="GOF2" s="33"/>
      <c r="GOO2" s="33"/>
      <c r="GOP2" s="33"/>
      <c r="GOR2" s="1"/>
      <c r="GOT2" s="34"/>
      <c r="GOU2" s="35"/>
      <c r="GOV2" s="35"/>
      <c r="GOW2" s="35"/>
      <c r="GOX2" s="36"/>
      <c r="GOY2" s="36"/>
      <c r="GOZ2" s="39"/>
      <c r="GPA2" s="39"/>
      <c r="GPB2" s="39"/>
      <c r="GPC2" s="38"/>
      <c r="GPE2" s="40"/>
      <c r="GPF2" s="31"/>
      <c r="GPK2" s="41"/>
      <c r="GPL2" s="42"/>
      <c r="GPM2" s="43"/>
      <c r="GPN2" s="32"/>
      <c r="GPO2" s="44"/>
      <c r="GPS2" s="30"/>
      <c r="GPT2" s="33"/>
      <c r="GPU2" s="33"/>
      <c r="GQD2" s="33"/>
      <c r="GQE2" s="33"/>
      <c r="GQG2" s="1"/>
      <c r="GQI2" s="34"/>
      <c r="GQJ2" s="35"/>
      <c r="GQK2" s="35"/>
      <c r="GQL2" s="35"/>
      <c r="GQM2" s="36"/>
      <c r="GQN2" s="36"/>
      <c r="GQO2" s="39"/>
      <c r="GQP2" s="39"/>
      <c r="GQQ2" s="39"/>
      <c r="GQR2" s="38"/>
      <c r="GQT2" s="40"/>
      <c r="GQU2" s="31"/>
      <c r="GQZ2" s="41"/>
      <c r="GRA2" s="42"/>
      <c r="GRB2" s="43"/>
      <c r="GRC2" s="32"/>
      <c r="GRD2" s="44"/>
      <c r="GRH2" s="30"/>
      <c r="GRI2" s="33"/>
      <c r="GRJ2" s="33"/>
      <c r="GRS2" s="33"/>
      <c r="GRT2" s="33"/>
      <c r="GRV2" s="1"/>
      <c r="GRX2" s="34"/>
      <c r="GRY2" s="35"/>
      <c r="GRZ2" s="35"/>
      <c r="GSA2" s="35"/>
      <c r="GSB2" s="36"/>
      <c r="GSC2" s="36"/>
      <c r="GSD2" s="39"/>
      <c r="GSE2" s="39"/>
      <c r="GSF2" s="39"/>
      <c r="GSG2" s="38"/>
      <c r="GSI2" s="40"/>
      <c r="GSJ2" s="31"/>
      <c r="GSO2" s="41"/>
      <c r="GSP2" s="42"/>
      <c r="GSQ2" s="43"/>
      <c r="GSR2" s="32"/>
      <c r="GSS2" s="44"/>
      <c r="GSW2" s="30"/>
      <c r="GSX2" s="33"/>
      <c r="GSY2" s="33"/>
      <c r="GTH2" s="33"/>
      <c r="GTI2" s="33"/>
      <c r="GTK2" s="1"/>
      <c r="GTM2" s="34"/>
      <c r="GTN2" s="35"/>
      <c r="GTO2" s="35"/>
      <c r="GTP2" s="35"/>
      <c r="GTQ2" s="36"/>
      <c r="GTR2" s="36"/>
      <c r="GTS2" s="39"/>
      <c r="GTT2" s="39"/>
      <c r="GTU2" s="39"/>
      <c r="GTV2" s="38"/>
      <c r="GTX2" s="40"/>
      <c r="GTY2" s="31"/>
      <c r="GUD2" s="41"/>
      <c r="GUE2" s="42"/>
      <c r="GUF2" s="43"/>
      <c r="GUG2" s="32"/>
      <c r="GUH2" s="44"/>
      <c r="GUL2" s="30"/>
      <c r="GUM2" s="33"/>
      <c r="GUN2" s="33"/>
      <c r="GUW2" s="33"/>
      <c r="GUX2" s="33"/>
      <c r="GUZ2" s="1"/>
      <c r="GVB2" s="34"/>
      <c r="GVC2" s="35"/>
      <c r="GVD2" s="35"/>
      <c r="GVE2" s="35"/>
      <c r="GVF2" s="36"/>
      <c r="GVG2" s="36"/>
      <c r="GVH2" s="39"/>
      <c r="GVI2" s="39"/>
      <c r="GVJ2" s="39"/>
      <c r="GVK2" s="38"/>
      <c r="GVM2" s="40"/>
      <c r="GVN2" s="31"/>
      <c r="GVS2" s="41"/>
      <c r="GVT2" s="42"/>
      <c r="GVU2" s="43"/>
      <c r="GVV2" s="32"/>
      <c r="GVW2" s="44"/>
      <c r="GWA2" s="30"/>
      <c r="GWB2" s="33"/>
      <c r="GWC2" s="33"/>
      <c r="GWL2" s="33"/>
      <c r="GWM2" s="33"/>
      <c r="GWO2" s="1"/>
      <c r="GWQ2" s="34"/>
      <c r="GWR2" s="35"/>
      <c r="GWS2" s="35"/>
      <c r="GWT2" s="35"/>
      <c r="GWU2" s="36"/>
      <c r="GWV2" s="36"/>
      <c r="GWW2" s="39"/>
      <c r="GWX2" s="39"/>
      <c r="GWY2" s="39"/>
      <c r="GWZ2" s="38"/>
      <c r="GXB2" s="40"/>
      <c r="GXC2" s="31"/>
      <c r="GXH2" s="41"/>
      <c r="GXI2" s="42"/>
      <c r="GXJ2" s="43"/>
      <c r="GXK2" s="32"/>
      <c r="GXL2" s="44"/>
      <c r="GXP2" s="30"/>
      <c r="GXQ2" s="33"/>
      <c r="GXR2" s="33"/>
      <c r="GYA2" s="33"/>
      <c r="GYB2" s="33"/>
      <c r="GYD2" s="1"/>
      <c r="GYF2" s="34"/>
      <c r="GYG2" s="35"/>
      <c r="GYH2" s="35"/>
      <c r="GYI2" s="35"/>
      <c r="GYJ2" s="36"/>
      <c r="GYK2" s="36"/>
      <c r="GYL2" s="39"/>
      <c r="GYM2" s="39"/>
      <c r="GYN2" s="39"/>
      <c r="GYO2" s="38"/>
      <c r="GYQ2" s="40"/>
      <c r="GYR2" s="31"/>
      <c r="GYW2" s="41"/>
      <c r="GYX2" s="42"/>
      <c r="GYY2" s="43"/>
      <c r="GYZ2" s="32"/>
      <c r="GZA2" s="44"/>
      <c r="GZE2" s="30"/>
      <c r="GZF2" s="33"/>
      <c r="GZG2" s="33"/>
      <c r="GZP2" s="33"/>
      <c r="GZQ2" s="33"/>
      <c r="GZS2" s="1"/>
      <c r="GZU2" s="34"/>
      <c r="GZV2" s="35"/>
      <c r="GZW2" s="35"/>
      <c r="GZX2" s="35"/>
      <c r="GZY2" s="36"/>
      <c r="GZZ2" s="36"/>
      <c r="HAA2" s="39"/>
      <c r="HAB2" s="39"/>
      <c r="HAC2" s="39"/>
      <c r="HAD2" s="38"/>
      <c r="HAF2" s="40"/>
      <c r="HAG2" s="31"/>
      <c r="HAL2" s="41"/>
      <c r="HAM2" s="42"/>
      <c r="HAN2" s="43"/>
      <c r="HAO2" s="32"/>
      <c r="HAP2" s="44"/>
      <c r="HAT2" s="30"/>
      <c r="HAU2" s="33"/>
      <c r="HAV2" s="33"/>
      <c r="HBE2" s="33"/>
      <c r="HBF2" s="33"/>
      <c r="HBH2" s="1"/>
      <c r="HBJ2" s="34"/>
      <c r="HBK2" s="35"/>
      <c r="HBL2" s="35"/>
      <c r="HBM2" s="35"/>
      <c r="HBN2" s="36"/>
      <c r="HBO2" s="36"/>
      <c r="HBP2" s="39"/>
      <c r="HBQ2" s="39"/>
      <c r="HBR2" s="39"/>
      <c r="HBS2" s="38"/>
      <c r="HBU2" s="40"/>
      <c r="HBV2" s="31"/>
      <c r="HCA2" s="41"/>
      <c r="HCB2" s="42"/>
      <c r="HCC2" s="43"/>
      <c r="HCD2" s="32"/>
      <c r="HCE2" s="44"/>
      <c r="HCI2" s="30"/>
      <c r="HCJ2" s="33"/>
      <c r="HCK2" s="33"/>
      <c r="HCT2" s="33"/>
      <c r="HCU2" s="33"/>
      <c r="HCW2" s="1"/>
      <c r="HCY2" s="34"/>
      <c r="HCZ2" s="35"/>
      <c r="HDA2" s="35"/>
      <c r="HDB2" s="35"/>
      <c r="HDC2" s="36"/>
      <c r="HDD2" s="36"/>
      <c r="HDE2" s="39"/>
      <c r="HDF2" s="39"/>
      <c r="HDG2" s="39"/>
      <c r="HDH2" s="38"/>
      <c r="HDJ2" s="40"/>
      <c r="HDK2" s="31"/>
      <c r="HDP2" s="41"/>
      <c r="HDQ2" s="42"/>
      <c r="HDR2" s="43"/>
      <c r="HDS2" s="32"/>
      <c r="HDT2" s="44"/>
      <c r="HDX2" s="30"/>
      <c r="HDY2" s="33"/>
      <c r="HDZ2" s="33"/>
      <c r="HEI2" s="33"/>
      <c r="HEJ2" s="33"/>
      <c r="HEL2" s="1"/>
      <c r="HEN2" s="34"/>
      <c r="HEO2" s="35"/>
      <c r="HEP2" s="35"/>
      <c r="HEQ2" s="35"/>
      <c r="HER2" s="36"/>
      <c r="HES2" s="36"/>
      <c r="HET2" s="39"/>
      <c r="HEU2" s="39"/>
      <c r="HEV2" s="39"/>
      <c r="HEW2" s="38"/>
      <c r="HEY2" s="40"/>
      <c r="HEZ2" s="31"/>
      <c r="HFE2" s="41"/>
      <c r="HFF2" s="42"/>
      <c r="HFG2" s="43"/>
      <c r="HFH2" s="32"/>
      <c r="HFI2" s="44"/>
      <c r="HFM2" s="30"/>
      <c r="HFN2" s="33"/>
      <c r="HFO2" s="33"/>
      <c r="HFX2" s="33"/>
      <c r="HFY2" s="33"/>
      <c r="HGA2" s="1"/>
      <c r="HGC2" s="34"/>
      <c r="HGD2" s="35"/>
      <c r="HGE2" s="35"/>
      <c r="HGF2" s="35"/>
      <c r="HGG2" s="36"/>
      <c r="HGH2" s="36"/>
      <c r="HGI2" s="39"/>
      <c r="HGJ2" s="39"/>
      <c r="HGK2" s="39"/>
      <c r="HGL2" s="38"/>
      <c r="HGN2" s="40"/>
      <c r="HGO2" s="31"/>
      <c r="HGT2" s="41"/>
      <c r="HGU2" s="42"/>
      <c r="HGV2" s="43"/>
      <c r="HGW2" s="32"/>
      <c r="HGX2" s="44"/>
      <c r="HHB2" s="30"/>
      <c r="HHC2" s="33"/>
      <c r="HHD2" s="33"/>
      <c r="HHM2" s="33"/>
      <c r="HHN2" s="33"/>
      <c r="HHP2" s="1"/>
      <c r="HHR2" s="34"/>
      <c r="HHS2" s="35"/>
      <c r="HHT2" s="35"/>
      <c r="HHU2" s="35"/>
      <c r="HHV2" s="36"/>
      <c r="HHW2" s="36"/>
      <c r="HHX2" s="39"/>
      <c r="HHY2" s="39"/>
      <c r="HHZ2" s="39"/>
      <c r="HIA2" s="38"/>
      <c r="HIC2" s="40"/>
      <c r="HID2" s="31"/>
      <c r="HII2" s="41"/>
      <c r="HIJ2" s="42"/>
      <c r="HIK2" s="43"/>
      <c r="HIL2" s="32"/>
      <c r="HIM2" s="44"/>
      <c r="HIQ2" s="30"/>
      <c r="HIR2" s="33"/>
      <c r="HIS2" s="33"/>
      <c r="HJB2" s="33"/>
      <c r="HJC2" s="33"/>
      <c r="HJE2" s="1"/>
      <c r="HJG2" s="34"/>
      <c r="HJH2" s="35"/>
      <c r="HJI2" s="35"/>
      <c r="HJJ2" s="35"/>
      <c r="HJK2" s="36"/>
      <c r="HJL2" s="36"/>
      <c r="HJM2" s="39"/>
      <c r="HJN2" s="39"/>
      <c r="HJO2" s="39"/>
      <c r="HJP2" s="38"/>
      <c r="HJR2" s="40"/>
      <c r="HJS2" s="31"/>
      <c r="HJX2" s="41"/>
      <c r="HJY2" s="42"/>
      <c r="HJZ2" s="43"/>
      <c r="HKA2" s="32"/>
      <c r="HKB2" s="44"/>
      <c r="HKF2" s="30"/>
      <c r="HKG2" s="33"/>
      <c r="HKH2" s="33"/>
      <c r="HKQ2" s="33"/>
      <c r="HKR2" s="33"/>
      <c r="HKT2" s="1"/>
      <c r="HKV2" s="34"/>
      <c r="HKW2" s="35"/>
      <c r="HKX2" s="35"/>
      <c r="HKY2" s="35"/>
      <c r="HKZ2" s="36"/>
      <c r="HLA2" s="36"/>
      <c r="HLB2" s="39"/>
      <c r="HLC2" s="39"/>
      <c r="HLD2" s="39"/>
      <c r="HLE2" s="38"/>
      <c r="HLG2" s="40"/>
      <c r="HLH2" s="31"/>
      <c r="HLM2" s="41"/>
      <c r="HLN2" s="42"/>
      <c r="HLO2" s="43"/>
      <c r="HLP2" s="32"/>
      <c r="HLQ2" s="44"/>
      <c r="HLU2" s="30"/>
      <c r="HLV2" s="33"/>
      <c r="HLW2" s="33"/>
      <c r="HMF2" s="33"/>
      <c r="HMG2" s="33"/>
      <c r="HMI2" s="1"/>
      <c r="HMK2" s="34"/>
      <c r="HML2" s="35"/>
      <c r="HMM2" s="35"/>
      <c r="HMN2" s="35"/>
      <c r="HMO2" s="36"/>
      <c r="HMP2" s="36"/>
      <c r="HMQ2" s="39"/>
      <c r="HMR2" s="39"/>
      <c r="HMS2" s="39"/>
      <c r="HMT2" s="38"/>
      <c r="HMV2" s="40"/>
      <c r="HMW2" s="31"/>
      <c r="HNB2" s="41"/>
      <c r="HNC2" s="42"/>
      <c r="HND2" s="43"/>
      <c r="HNE2" s="32"/>
      <c r="HNF2" s="44"/>
      <c r="HNJ2" s="30"/>
      <c r="HNK2" s="33"/>
      <c r="HNL2" s="33"/>
      <c r="HNU2" s="33"/>
      <c r="HNV2" s="33"/>
      <c r="HNX2" s="1"/>
      <c r="HNZ2" s="34"/>
      <c r="HOA2" s="35"/>
      <c r="HOB2" s="35"/>
      <c r="HOC2" s="35"/>
      <c r="HOD2" s="36"/>
      <c r="HOE2" s="36"/>
      <c r="HOF2" s="39"/>
      <c r="HOG2" s="39"/>
      <c r="HOH2" s="39"/>
      <c r="HOI2" s="38"/>
      <c r="HOK2" s="40"/>
      <c r="HOL2" s="31"/>
      <c r="HOQ2" s="41"/>
      <c r="HOR2" s="42"/>
      <c r="HOS2" s="43"/>
      <c r="HOT2" s="32"/>
      <c r="HOU2" s="44"/>
      <c r="HOY2" s="30"/>
      <c r="HOZ2" s="33"/>
      <c r="HPA2" s="33"/>
      <c r="HPJ2" s="33"/>
      <c r="HPK2" s="33"/>
      <c r="HPM2" s="1"/>
      <c r="HPO2" s="34"/>
      <c r="HPP2" s="35"/>
      <c r="HPQ2" s="35"/>
      <c r="HPR2" s="35"/>
      <c r="HPS2" s="36"/>
      <c r="HPT2" s="36"/>
      <c r="HPU2" s="39"/>
      <c r="HPV2" s="39"/>
      <c r="HPW2" s="39"/>
      <c r="HPX2" s="38"/>
      <c r="HPZ2" s="40"/>
      <c r="HQA2" s="31"/>
      <c r="HQF2" s="41"/>
      <c r="HQG2" s="42"/>
      <c r="HQH2" s="43"/>
      <c r="HQI2" s="32"/>
      <c r="HQJ2" s="44"/>
      <c r="HQN2" s="30"/>
      <c r="HQO2" s="33"/>
      <c r="HQP2" s="33"/>
      <c r="HQY2" s="33"/>
      <c r="HQZ2" s="33"/>
      <c r="HRB2" s="1"/>
      <c r="HRD2" s="34"/>
      <c r="HRE2" s="35"/>
      <c r="HRF2" s="35"/>
      <c r="HRG2" s="35"/>
      <c r="HRH2" s="36"/>
      <c r="HRI2" s="36"/>
      <c r="HRJ2" s="39"/>
      <c r="HRK2" s="39"/>
      <c r="HRL2" s="39"/>
      <c r="HRM2" s="38"/>
      <c r="HRO2" s="40"/>
      <c r="HRP2" s="31"/>
      <c r="HRU2" s="41"/>
      <c r="HRV2" s="42"/>
      <c r="HRW2" s="43"/>
      <c r="HRX2" s="32"/>
      <c r="HRY2" s="44"/>
      <c r="HSC2" s="30"/>
      <c r="HSD2" s="33"/>
      <c r="HSE2" s="33"/>
      <c r="HSN2" s="33"/>
      <c r="HSO2" s="33"/>
      <c r="HSQ2" s="1"/>
      <c r="HSS2" s="34"/>
      <c r="HST2" s="35"/>
      <c r="HSU2" s="35"/>
      <c r="HSV2" s="35"/>
      <c r="HSW2" s="36"/>
      <c r="HSX2" s="36"/>
      <c r="HSY2" s="39"/>
      <c r="HSZ2" s="39"/>
      <c r="HTA2" s="39"/>
      <c r="HTB2" s="38"/>
      <c r="HTD2" s="40"/>
      <c r="HTE2" s="31"/>
      <c r="HTJ2" s="41"/>
      <c r="HTK2" s="42"/>
      <c r="HTL2" s="43"/>
      <c r="HTM2" s="32"/>
      <c r="HTN2" s="44"/>
      <c r="HTR2" s="30"/>
      <c r="HTS2" s="33"/>
      <c r="HTT2" s="33"/>
      <c r="HUC2" s="33"/>
      <c r="HUD2" s="33"/>
      <c r="HUF2" s="1"/>
      <c r="HUH2" s="34"/>
      <c r="HUI2" s="35"/>
      <c r="HUJ2" s="35"/>
      <c r="HUK2" s="35"/>
      <c r="HUL2" s="36"/>
      <c r="HUM2" s="36"/>
      <c r="HUN2" s="39"/>
      <c r="HUO2" s="39"/>
      <c r="HUP2" s="39"/>
      <c r="HUQ2" s="38"/>
      <c r="HUS2" s="40"/>
      <c r="HUT2" s="31"/>
      <c r="HUY2" s="41"/>
      <c r="HUZ2" s="42"/>
      <c r="HVA2" s="43"/>
      <c r="HVB2" s="32"/>
      <c r="HVC2" s="44"/>
      <c r="HVG2" s="30"/>
      <c r="HVH2" s="33"/>
      <c r="HVI2" s="33"/>
      <c r="HVR2" s="33"/>
      <c r="HVS2" s="33"/>
      <c r="HVU2" s="1"/>
      <c r="HVW2" s="34"/>
      <c r="HVX2" s="35"/>
      <c r="HVY2" s="35"/>
      <c r="HVZ2" s="35"/>
      <c r="HWA2" s="36"/>
      <c r="HWB2" s="36"/>
      <c r="HWC2" s="39"/>
      <c r="HWD2" s="39"/>
      <c r="HWE2" s="39"/>
      <c r="HWF2" s="38"/>
      <c r="HWH2" s="40"/>
      <c r="HWI2" s="31"/>
      <c r="HWN2" s="41"/>
      <c r="HWO2" s="42"/>
      <c r="HWP2" s="43"/>
      <c r="HWQ2" s="32"/>
      <c r="HWR2" s="44"/>
      <c r="HWV2" s="30"/>
      <c r="HWW2" s="33"/>
      <c r="HWX2" s="33"/>
      <c r="HXG2" s="33"/>
      <c r="HXH2" s="33"/>
      <c r="HXJ2" s="1"/>
      <c r="HXL2" s="34"/>
      <c r="HXM2" s="35"/>
      <c r="HXN2" s="35"/>
      <c r="HXO2" s="35"/>
      <c r="HXP2" s="36"/>
      <c r="HXQ2" s="36"/>
      <c r="HXR2" s="39"/>
      <c r="HXS2" s="39"/>
      <c r="HXT2" s="39"/>
      <c r="HXU2" s="38"/>
      <c r="HXW2" s="40"/>
      <c r="HXX2" s="31"/>
      <c r="HYC2" s="41"/>
      <c r="HYD2" s="42"/>
      <c r="HYE2" s="43"/>
      <c r="HYF2" s="32"/>
      <c r="HYG2" s="44"/>
      <c r="HYK2" s="30"/>
      <c r="HYL2" s="33"/>
      <c r="HYM2" s="33"/>
      <c r="HYV2" s="33"/>
      <c r="HYW2" s="33"/>
      <c r="HYY2" s="1"/>
      <c r="HZA2" s="34"/>
      <c r="HZB2" s="35"/>
      <c r="HZC2" s="35"/>
      <c r="HZD2" s="35"/>
      <c r="HZE2" s="36"/>
      <c r="HZF2" s="36"/>
      <c r="HZG2" s="39"/>
      <c r="HZH2" s="39"/>
      <c r="HZI2" s="39"/>
      <c r="HZJ2" s="38"/>
      <c r="HZL2" s="40"/>
      <c r="HZM2" s="31"/>
      <c r="HZR2" s="41"/>
      <c r="HZS2" s="42"/>
      <c r="HZT2" s="43"/>
      <c r="HZU2" s="32"/>
      <c r="HZV2" s="44"/>
      <c r="HZZ2" s="30"/>
      <c r="IAA2" s="33"/>
      <c r="IAB2" s="33"/>
      <c r="IAK2" s="33"/>
      <c r="IAL2" s="33"/>
      <c r="IAN2" s="1"/>
      <c r="IAP2" s="34"/>
      <c r="IAQ2" s="35"/>
      <c r="IAR2" s="35"/>
      <c r="IAS2" s="35"/>
      <c r="IAT2" s="36"/>
      <c r="IAU2" s="36"/>
      <c r="IAV2" s="39"/>
      <c r="IAW2" s="39"/>
      <c r="IAX2" s="39"/>
      <c r="IAY2" s="38"/>
      <c r="IBA2" s="40"/>
      <c r="IBB2" s="31"/>
      <c r="IBG2" s="41"/>
      <c r="IBH2" s="42"/>
      <c r="IBI2" s="43"/>
      <c r="IBJ2" s="32"/>
      <c r="IBK2" s="44"/>
      <c r="IBO2" s="30"/>
      <c r="IBP2" s="33"/>
      <c r="IBQ2" s="33"/>
      <c r="IBZ2" s="33"/>
      <c r="ICA2" s="33"/>
      <c r="ICC2" s="1"/>
      <c r="ICE2" s="34"/>
      <c r="ICF2" s="35"/>
      <c r="ICG2" s="35"/>
      <c r="ICH2" s="35"/>
      <c r="ICI2" s="36"/>
      <c r="ICJ2" s="36"/>
      <c r="ICK2" s="39"/>
      <c r="ICL2" s="39"/>
      <c r="ICM2" s="39"/>
      <c r="ICN2" s="38"/>
      <c r="ICP2" s="40"/>
      <c r="ICQ2" s="31"/>
      <c r="ICV2" s="41"/>
      <c r="ICW2" s="42"/>
      <c r="ICX2" s="43"/>
      <c r="ICY2" s="32"/>
      <c r="ICZ2" s="44"/>
      <c r="IDD2" s="30"/>
      <c r="IDE2" s="33"/>
      <c r="IDF2" s="33"/>
      <c r="IDO2" s="33"/>
      <c r="IDP2" s="33"/>
      <c r="IDR2" s="1"/>
      <c r="IDT2" s="34"/>
      <c r="IDU2" s="35"/>
      <c r="IDV2" s="35"/>
      <c r="IDW2" s="35"/>
      <c r="IDX2" s="36"/>
      <c r="IDY2" s="36"/>
      <c r="IDZ2" s="39"/>
      <c r="IEA2" s="39"/>
      <c r="IEB2" s="39"/>
      <c r="IEC2" s="38"/>
      <c r="IEE2" s="40"/>
      <c r="IEF2" s="31"/>
      <c r="IEK2" s="41"/>
      <c r="IEL2" s="42"/>
      <c r="IEM2" s="43"/>
      <c r="IEN2" s="32"/>
      <c r="IEO2" s="44"/>
      <c r="IES2" s="30"/>
      <c r="IET2" s="33"/>
      <c r="IEU2" s="33"/>
      <c r="IFD2" s="33"/>
      <c r="IFE2" s="33"/>
      <c r="IFG2" s="1"/>
      <c r="IFI2" s="34"/>
      <c r="IFJ2" s="35"/>
      <c r="IFK2" s="35"/>
      <c r="IFL2" s="35"/>
      <c r="IFM2" s="36"/>
      <c r="IFN2" s="36"/>
      <c r="IFO2" s="39"/>
      <c r="IFP2" s="39"/>
      <c r="IFQ2" s="39"/>
      <c r="IFR2" s="38"/>
      <c r="IFT2" s="40"/>
      <c r="IFU2" s="31"/>
      <c r="IFZ2" s="41"/>
      <c r="IGA2" s="42"/>
      <c r="IGB2" s="43"/>
      <c r="IGC2" s="32"/>
      <c r="IGD2" s="44"/>
      <c r="IGH2" s="30"/>
      <c r="IGI2" s="33"/>
      <c r="IGJ2" s="33"/>
      <c r="IGS2" s="33"/>
      <c r="IGT2" s="33"/>
      <c r="IGV2" s="1"/>
      <c r="IGX2" s="34"/>
      <c r="IGY2" s="35"/>
      <c r="IGZ2" s="35"/>
      <c r="IHA2" s="35"/>
      <c r="IHB2" s="36"/>
      <c r="IHC2" s="36"/>
      <c r="IHD2" s="39"/>
      <c r="IHE2" s="39"/>
      <c r="IHF2" s="39"/>
      <c r="IHG2" s="38"/>
      <c r="IHI2" s="40"/>
      <c r="IHJ2" s="31"/>
      <c r="IHO2" s="41"/>
      <c r="IHP2" s="42"/>
      <c r="IHQ2" s="43"/>
      <c r="IHR2" s="32"/>
      <c r="IHS2" s="44"/>
      <c r="IHW2" s="30"/>
      <c r="IHX2" s="33"/>
      <c r="IHY2" s="33"/>
      <c r="IIH2" s="33"/>
      <c r="III2" s="33"/>
      <c r="IIK2" s="1"/>
      <c r="IIM2" s="34"/>
      <c r="IIN2" s="35"/>
      <c r="IIO2" s="35"/>
      <c r="IIP2" s="35"/>
      <c r="IIQ2" s="36"/>
      <c r="IIR2" s="36"/>
      <c r="IIS2" s="39"/>
      <c r="IIT2" s="39"/>
      <c r="IIU2" s="39"/>
      <c r="IIV2" s="38"/>
      <c r="IIX2" s="40"/>
      <c r="IIY2" s="31"/>
      <c r="IJD2" s="41"/>
      <c r="IJE2" s="42"/>
      <c r="IJF2" s="43"/>
      <c r="IJG2" s="32"/>
      <c r="IJH2" s="44"/>
      <c r="IJL2" s="30"/>
      <c r="IJM2" s="33"/>
      <c r="IJN2" s="33"/>
      <c r="IJW2" s="33"/>
      <c r="IJX2" s="33"/>
      <c r="IJZ2" s="1"/>
      <c r="IKB2" s="34"/>
      <c r="IKC2" s="35"/>
      <c r="IKD2" s="35"/>
      <c r="IKE2" s="35"/>
      <c r="IKF2" s="36"/>
      <c r="IKG2" s="36"/>
      <c r="IKH2" s="39"/>
      <c r="IKI2" s="39"/>
      <c r="IKJ2" s="39"/>
      <c r="IKK2" s="38"/>
      <c r="IKM2" s="40"/>
      <c r="IKN2" s="31"/>
      <c r="IKS2" s="41"/>
      <c r="IKT2" s="42"/>
      <c r="IKU2" s="43"/>
      <c r="IKV2" s="32"/>
      <c r="IKW2" s="44"/>
      <c r="ILA2" s="30"/>
      <c r="ILB2" s="33"/>
      <c r="ILC2" s="33"/>
      <c r="ILL2" s="33"/>
      <c r="ILM2" s="33"/>
      <c r="ILO2" s="1"/>
      <c r="ILQ2" s="34"/>
      <c r="ILR2" s="35"/>
      <c r="ILS2" s="35"/>
      <c r="ILT2" s="35"/>
      <c r="ILU2" s="36"/>
      <c r="ILV2" s="36"/>
      <c r="ILW2" s="39"/>
      <c r="ILX2" s="39"/>
      <c r="ILY2" s="39"/>
      <c r="ILZ2" s="38"/>
      <c r="IMB2" s="40"/>
      <c r="IMC2" s="31"/>
      <c r="IMH2" s="41"/>
      <c r="IMI2" s="42"/>
      <c r="IMJ2" s="43"/>
      <c r="IMK2" s="32"/>
      <c r="IML2" s="44"/>
      <c r="IMP2" s="30"/>
      <c r="IMQ2" s="33"/>
      <c r="IMR2" s="33"/>
      <c r="INA2" s="33"/>
      <c r="INB2" s="33"/>
      <c r="IND2" s="1"/>
      <c r="INF2" s="34"/>
      <c r="ING2" s="35"/>
      <c r="INH2" s="35"/>
      <c r="INI2" s="35"/>
      <c r="INJ2" s="36"/>
      <c r="INK2" s="36"/>
      <c r="INL2" s="39"/>
      <c r="INM2" s="39"/>
      <c r="INN2" s="39"/>
      <c r="INO2" s="38"/>
      <c r="INQ2" s="40"/>
      <c r="INR2" s="31"/>
      <c r="INW2" s="41"/>
      <c r="INX2" s="42"/>
      <c r="INY2" s="43"/>
      <c r="INZ2" s="32"/>
      <c r="IOA2" s="44"/>
      <c r="IOE2" s="30"/>
      <c r="IOF2" s="33"/>
      <c r="IOG2" s="33"/>
      <c r="IOP2" s="33"/>
      <c r="IOQ2" s="33"/>
      <c r="IOS2" s="1"/>
      <c r="IOU2" s="34"/>
      <c r="IOV2" s="35"/>
      <c r="IOW2" s="35"/>
      <c r="IOX2" s="35"/>
      <c r="IOY2" s="36"/>
      <c r="IOZ2" s="36"/>
      <c r="IPA2" s="39"/>
      <c r="IPB2" s="39"/>
      <c r="IPC2" s="39"/>
      <c r="IPD2" s="38"/>
      <c r="IPF2" s="40"/>
      <c r="IPG2" s="31"/>
      <c r="IPL2" s="41"/>
      <c r="IPM2" s="42"/>
      <c r="IPN2" s="43"/>
      <c r="IPO2" s="32"/>
      <c r="IPP2" s="44"/>
      <c r="IPT2" s="30"/>
      <c r="IPU2" s="33"/>
      <c r="IPV2" s="33"/>
      <c r="IQE2" s="33"/>
      <c r="IQF2" s="33"/>
      <c r="IQH2" s="1"/>
      <c r="IQJ2" s="34"/>
      <c r="IQK2" s="35"/>
      <c r="IQL2" s="35"/>
      <c r="IQM2" s="35"/>
      <c r="IQN2" s="36"/>
      <c r="IQO2" s="36"/>
      <c r="IQP2" s="39"/>
      <c r="IQQ2" s="39"/>
      <c r="IQR2" s="39"/>
      <c r="IQS2" s="38"/>
      <c r="IQU2" s="40"/>
      <c r="IQV2" s="31"/>
      <c r="IRA2" s="41"/>
      <c r="IRB2" s="42"/>
      <c r="IRC2" s="43"/>
      <c r="IRD2" s="32"/>
      <c r="IRE2" s="44"/>
      <c r="IRI2" s="30"/>
      <c r="IRJ2" s="33"/>
      <c r="IRK2" s="33"/>
      <c r="IRT2" s="33"/>
      <c r="IRU2" s="33"/>
      <c r="IRW2" s="1"/>
      <c r="IRY2" s="34"/>
      <c r="IRZ2" s="35"/>
      <c r="ISA2" s="35"/>
      <c r="ISB2" s="35"/>
      <c r="ISC2" s="36"/>
      <c r="ISD2" s="36"/>
      <c r="ISE2" s="39"/>
      <c r="ISF2" s="39"/>
      <c r="ISG2" s="39"/>
      <c r="ISH2" s="38"/>
      <c r="ISJ2" s="40"/>
      <c r="ISK2" s="31"/>
      <c r="ISP2" s="41"/>
      <c r="ISQ2" s="42"/>
      <c r="ISR2" s="43"/>
      <c r="ISS2" s="32"/>
      <c r="IST2" s="44"/>
      <c r="ISX2" s="30"/>
      <c r="ISY2" s="33"/>
      <c r="ISZ2" s="33"/>
      <c r="ITI2" s="33"/>
      <c r="ITJ2" s="33"/>
      <c r="ITL2" s="1"/>
      <c r="ITN2" s="34"/>
      <c r="ITO2" s="35"/>
      <c r="ITP2" s="35"/>
      <c r="ITQ2" s="35"/>
      <c r="ITR2" s="36"/>
      <c r="ITS2" s="36"/>
      <c r="ITT2" s="39"/>
      <c r="ITU2" s="39"/>
      <c r="ITV2" s="39"/>
      <c r="ITW2" s="38"/>
      <c r="ITY2" s="40"/>
      <c r="ITZ2" s="31"/>
      <c r="IUE2" s="41"/>
      <c r="IUF2" s="42"/>
      <c r="IUG2" s="43"/>
      <c r="IUH2" s="32"/>
      <c r="IUI2" s="44"/>
      <c r="IUM2" s="30"/>
      <c r="IUN2" s="33"/>
      <c r="IUO2" s="33"/>
      <c r="IUX2" s="33"/>
      <c r="IUY2" s="33"/>
      <c r="IVA2" s="1"/>
      <c r="IVC2" s="34"/>
      <c r="IVD2" s="35"/>
      <c r="IVE2" s="35"/>
      <c r="IVF2" s="35"/>
      <c r="IVG2" s="36"/>
      <c r="IVH2" s="36"/>
      <c r="IVI2" s="39"/>
      <c r="IVJ2" s="39"/>
      <c r="IVK2" s="39"/>
      <c r="IVL2" s="38"/>
      <c r="IVN2" s="40"/>
      <c r="IVO2" s="31"/>
      <c r="IVT2" s="41"/>
      <c r="IVU2" s="42"/>
      <c r="IVV2" s="43"/>
      <c r="IVW2" s="32"/>
      <c r="IVX2" s="44"/>
      <c r="IWB2" s="30"/>
      <c r="IWC2" s="33"/>
      <c r="IWD2" s="33"/>
      <c r="IWM2" s="33"/>
      <c r="IWN2" s="33"/>
      <c r="IWP2" s="1"/>
      <c r="IWR2" s="34"/>
      <c r="IWS2" s="35"/>
      <c r="IWT2" s="35"/>
      <c r="IWU2" s="35"/>
      <c r="IWV2" s="36"/>
      <c r="IWW2" s="36"/>
      <c r="IWX2" s="39"/>
      <c r="IWY2" s="39"/>
      <c r="IWZ2" s="39"/>
      <c r="IXA2" s="38"/>
      <c r="IXC2" s="40"/>
      <c r="IXD2" s="31"/>
      <c r="IXI2" s="41"/>
      <c r="IXJ2" s="42"/>
      <c r="IXK2" s="43"/>
      <c r="IXL2" s="32"/>
      <c r="IXM2" s="44"/>
      <c r="IXQ2" s="30"/>
      <c r="IXR2" s="33"/>
      <c r="IXS2" s="33"/>
      <c r="IYB2" s="33"/>
      <c r="IYC2" s="33"/>
      <c r="IYE2" s="1"/>
      <c r="IYG2" s="34"/>
      <c r="IYH2" s="35"/>
      <c r="IYI2" s="35"/>
      <c r="IYJ2" s="35"/>
      <c r="IYK2" s="36"/>
      <c r="IYL2" s="36"/>
      <c r="IYM2" s="39"/>
      <c r="IYN2" s="39"/>
      <c r="IYO2" s="39"/>
      <c r="IYP2" s="38"/>
      <c r="IYR2" s="40"/>
      <c r="IYS2" s="31"/>
      <c r="IYX2" s="41"/>
      <c r="IYY2" s="42"/>
      <c r="IYZ2" s="43"/>
      <c r="IZA2" s="32"/>
      <c r="IZB2" s="44"/>
      <c r="IZF2" s="30"/>
      <c r="IZG2" s="33"/>
      <c r="IZH2" s="33"/>
      <c r="IZQ2" s="33"/>
      <c r="IZR2" s="33"/>
      <c r="IZT2" s="1"/>
      <c r="IZV2" s="34"/>
      <c r="IZW2" s="35"/>
      <c r="IZX2" s="35"/>
      <c r="IZY2" s="35"/>
      <c r="IZZ2" s="36"/>
      <c r="JAA2" s="36"/>
      <c r="JAB2" s="39"/>
      <c r="JAC2" s="39"/>
      <c r="JAD2" s="39"/>
      <c r="JAE2" s="38"/>
      <c r="JAG2" s="40"/>
      <c r="JAH2" s="31"/>
      <c r="JAM2" s="41"/>
      <c r="JAN2" s="42"/>
      <c r="JAO2" s="43"/>
      <c r="JAP2" s="32"/>
      <c r="JAQ2" s="44"/>
      <c r="JAU2" s="30"/>
      <c r="JAV2" s="33"/>
      <c r="JAW2" s="33"/>
      <c r="JBF2" s="33"/>
      <c r="JBG2" s="33"/>
      <c r="JBI2" s="1"/>
      <c r="JBK2" s="34"/>
      <c r="JBL2" s="35"/>
      <c r="JBM2" s="35"/>
      <c r="JBN2" s="35"/>
      <c r="JBO2" s="36"/>
      <c r="JBP2" s="36"/>
      <c r="JBQ2" s="39"/>
      <c r="JBR2" s="39"/>
      <c r="JBS2" s="39"/>
      <c r="JBT2" s="38"/>
      <c r="JBV2" s="40"/>
      <c r="JBW2" s="31"/>
      <c r="JCB2" s="41"/>
      <c r="JCC2" s="42"/>
      <c r="JCD2" s="43"/>
      <c r="JCE2" s="32"/>
      <c r="JCF2" s="44"/>
      <c r="JCJ2" s="30"/>
      <c r="JCK2" s="33"/>
      <c r="JCL2" s="33"/>
      <c r="JCU2" s="33"/>
      <c r="JCV2" s="33"/>
      <c r="JCX2" s="1"/>
      <c r="JCZ2" s="34"/>
      <c r="JDA2" s="35"/>
      <c r="JDB2" s="35"/>
      <c r="JDC2" s="35"/>
      <c r="JDD2" s="36"/>
      <c r="JDE2" s="36"/>
      <c r="JDF2" s="39"/>
      <c r="JDG2" s="39"/>
      <c r="JDH2" s="39"/>
      <c r="JDI2" s="38"/>
      <c r="JDK2" s="40"/>
      <c r="JDL2" s="31"/>
      <c r="JDQ2" s="41"/>
      <c r="JDR2" s="42"/>
      <c r="JDS2" s="43"/>
      <c r="JDT2" s="32"/>
      <c r="JDU2" s="44"/>
      <c r="JDY2" s="30"/>
      <c r="JDZ2" s="33"/>
      <c r="JEA2" s="33"/>
      <c r="JEJ2" s="33"/>
      <c r="JEK2" s="33"/>
      <c r="JEM2" s="1"/>
      <c r="JEO2" s="34"/>
      <c r="JEP2" s="35"/>
      <c r="JEQ2" s="35"/>
      <c r="JER2" s="35"/>
      <c r="JES2" s="36"/>
      <c r="JET2" s="36"/>
      <c r="JEU2" s="39"/>
      <c r="JEV2" s="39"/>
      <c r="JEW2" s="39"/>
      <c r="JEX2" s="38"/>
      <c r="JEZ2" s="40"/>
      <c r="JFA2" s="31"/>
      <c r="JFF2" s="41"/>
      <c r="JFG2" s="42"/>
      <c r="JFH2" s="43"/>
      <c r="JFI2" s="32"/>
      <c r="JFJ2" s="44"/>
      <c r="JFN2" s="30"/>
      <c r="JFO2" s="33"/>
      <c r="JFP2" s="33"/>
      <c r="JFY2" s="33"/>
      <c r="JFZ2" s="33"/>
      <c r="JGB2" s="1"/>
      <c r="JGD2" s="34"/>
      <c r="JGE2" s="35"/>
      <c r="JGF2" s="35"/>
      <c r="JGG2" s="35"/>
      <c r="JGH2" s="36"/>
      <c r="JGI2" s="36"/>
      <c r="JGJ2" s="39"/>
      <c r="JGK2" s="39"/>
      <c r="JGL2" s="39"/>
      <c r="JGM2" s="38"/>
      <c r="JGO2" s="40"/>
      <c r="JGP2" s="31"/>
      <c r="JGU2" s="41"/>
      <c r="JGV2" s="42"/>
      <c r="JGW2" s="43"/>
      <c r="JGX2" s="32"/>
      <c r="JGY2" s="44"/>
      <c r="JHC2" s="30"/>
      <c r="JHD2" s="33"/>
      <c r="JHE2" s="33"/>
      <c r="JHN2" s="33"/>
      <c r="JHO2" s="33"/>
      <c r="JHQ2" s="1"/>
      <c r="JHS2" s="34"/>
      <c r="JHT2" s="35"/>
      <c r="JHU2" s="35"/>
      <c r="JHV2" s="35"/>
      <c r="JHW2" s="36"/>
      <c r="JHX2" s="36"/>
      <c r="JHY2" s="39"/>
      <c r="JHZ2" s="39"/>
      <c r="JIA2" s="39"/>
      <c r="JIB2" s="38"/>
      <c r="JID2" s="40"/>
      <c r="JIE2" s="31"/>
      <c r="JIJ2" s="41"/>
      <c r="JIK2" s="42"/>
      <c r="JIL2" s="43"/>
      <c r="JIM2" s="32"/>
      <c r="JIN2" s="44"/>
      <c r="JIR2" s="30"/>
      <c r="JIS2" s="33"/>
      <c r="JIT2" s="33"/>
      <c r="JJC2" s="33"/>
      <c r="JJD2" s="33"/>
      <c r="JJF2" s="1"/>
      <c r="JJH2" s="34"/>
      <c r="JJI2" s="35"/>
      <c r="JJJ2" s="35"/>
      <c r="JJK2" s="35"/>
      <c r="JJL2" s="36"/>
      <c r="JJM2" s="36"/>
      <c r="JJN2" s="39"/>
      <c r="JJO2" s="39"/>
      <c r="JJP2" s="39"/>
      <c r="JJQ2" s="38"/>
      <c r="JJS2" s="40"/>
      <c r="JJT2" s="31"/>
      <c r="JJY2" s="41"/>
      <c r="JJZ2" s="42"/>
      <c r="JKA2" s="43"/>
      <c r="JKB2" s="32"/>
      <c r="JKC2" s="44"/>
      <c r="JKG2" s="30"/>
      <c r="JKH2" s="33"/>
      <c r="JKI2" s="33"/>
      <c r="JKR2" s="33"/>
      <c r="JKS2" s="33"/>
      <c r="JKU2" s="1"/>
      <c r="JKW2" s="34"/>
      <c r="JKX2" s="35"/>
      <c r="JKY2" s="35"/>
      <c r="JKZ2" s="35"/>
      <c r="JLA2" s="36"/>
      <c r="JLB2" s="36"/>
      <c r="JLC2" s="39"/>
      <c r="JLD2" s="39"/>
      <c r="JLE2" s="39"/>
      <c r="JLF2" s="38"/>
      <c r="JLH2" s="40"/>
      <c r="JLI2" s="31"/>
      <c r="JLN2" s="41"/>
      <c r="JLO2" s="42"/>
      <c r="JLP2" s="43"/>
      <c r="JLQ2" s="32"/>
      <c r="JLR2" s="44"/>
      <c r="JLV2" s="30"/>
      <c r="JLW2" s="33"/>
      <c r="JLX2" s="33"/>
      <c r="JMG2" s="33"/>
      <c r="JMH2" s="33"/>
      <c r="JMJ2" s="1"/>
      <c r="JML2" s="34"/>
      <c r="JMM2" s="35"/>
      <c r="JMN2" s="35"/>
      <c r="JMO2" s="35"/>
      <c r="JMP2" s="36"/>
      <c r="JMQ2" s="36"/>
      <c r="JMR2" s="39"/>
      <c r="JMS2" s="39"/>
      <c r="JMT2" s="39"/>
      <c r="JMU2" s="38"/>
      <c r="JMW2" s="40"/>
      <c r="JMX2" s="31"/>
      <c r="JNC2" s="41"/>
      <c r="JND2" s="42"/>
      <c r="JNE2" s="43"/>
      <c r="JNF2" s="32"/>
      <c r="JNG2" s="44"/>
      <c r="JNK2" s="30"/>
      <c r="JNL2" s="33"/>
      <c r="JNM2" s="33"/>
      <c r="JNV2" s="33"/>
      <c r="JNW2" s="33"/>
      <c r="JNY2" s="1"/>
      <c r="JOA2" s="34"/>
      <c r="JOB2" s="35"/>
      <c r="JOC2" s="35"/>
      <c r="JOD2" s="35"/>
      <c r="JOE2" s="36"/>
      <c r="JOF2" s="36"/>
      <c r="JOG2" s="39"/>
      <c r="JOH2" s="39"/>
      <c r="JOI2" s="39"/>
      <c r="JOJ2" s="38"/>
      <c r="JOL2" s="40"/>
      <c r="JOM2" s="31"/>
      <c r="JOR2" s="41"/>
      <c r="JOS2" s="42"/>
      <c r="JOT2" s="43"/>
      <c r="JOU2" s="32"/>
      <c r="JOV2" s="44"/>
      <c r="JOZ2" s="30"/>
      <c r="JPA2" s="33"/>
      <c r="JPB2" s="33"/>
      <c r="JPK2" s="33"/>
      <c r="JPL2" s="33"/>
      <c r="JPN2" s="1"/>
      <c r="JPP2" s="34"/>
      <c r="JPQ2" s="35"/>
      <c r="JPR2" s="35"/>
      <c r="JPS2" s="35"/>
      <c r="JPT2" s="36"/>
      <c r="JPU2" s="36"/>
      <c r="JPV2" s="39"/>
      <c r="JPW2" s="39"/>
      <c r="JPX2" s="39"/>
      <c r="JPY2" s="38"/>
      <c r="JQA2" s="40"/>
      <c r="JQB2" s="31"/>
      <c r="JQG2" s="41"/>
      <c r="JQH2" s="42"/>
      <c r="JQI2" s="43"/>
      <c r="JQJ2" s="32"/>
      <c r="JQK2" s="44"/>
      <c r="JQO2" s="30"/>
      <c r="JQP2" s="33"/>
      <c r="JQQ2" s="33"/>
      <c r="JQZ2" s="33"/>
      <c r="JRA2" s="33"/>
      <c r="JRC2" s="1"/>
      <c r="JRE2" s="34"/>
      <c r="JRF2" s="35"/>
      <c r="JRG2" s="35"/>
      <c r="JRH2" s="35"/>
      <c r="JRI2" s="36"/>
      <c r="JRJ2" s="36"/>
      <c r="JRK2" s="39"/>
      <c r="JRL2" s="39"/>
      <c r="JRM2" s="39"/>
      <c r="JRN2" s="38"/>
      <c r="JRP2" s="40"/>
      <c r="JRQ2" s="31"/>
      <c r="JRV2" s="41"/>
      <c r="JRW2" s="42"/>
      <c r="JRX2" s="43"/>
      <c r="JRY2" s="32"/>
      <c r="JRZ2" s="44"/>
      <c r="JSD2" s="30"/>
      <c r="JSE2" s="33"/>
      <c r="JSF2" s="33"/>
      <c r="JSO2" s="33"/>
      <c r="JSP2" s="33"/>
      <c r="JSR2" s="1"/>
      <c r="JST2" s="34"/>
      <c r="JSU2" s="35"/>
      <c r="JSV2" s="35"/>
      <c r="JSW2" s="35"/>
      <c r="JSX2" s="36"/>
      <c r="JSY2" s="36"/>
      <c r="JSZ2" s="39"/>
      <c r="JTA2" s="39"/>
      <c r="JTB2" s="39"/>
      <c r="JTC2" s="38"/>
      <c r="JTE2" s="40"/>
      <c r="JTF2" s="31"/>
      <c r="JTK2" s="41"/>
      <c r="JTL2" s="42"/>
      <c r="JTM2" s="43"/>
      <c r="JTN2" s="32"/>
      <c r="JTO2" s="44"/>
      <c r="JTS2" s="30"/>
      <c r="JTT2" s="33"/>
      <c r="JTU2" s="33"/>
      <c r="JUD2" s="33"/>
      <c r="JUE2" s="33"/>
      <c r="JUG2" s="1"/>
      <c r="JUI2" s="34"/>
      <c r="JUJ2" s="35"/>
      <c r="JUK2" s="35"/>
      <c r="JUL2" s="35"/>
      <c r="JUM2" s="36"/>
      <c r="JUN2" s="36"/>
      <c r="JUO2" s="39"/>
      <c r="JUP2" s="39"/>
      <c r="JUQ2" s="39"/>
      <c r="JUR2" s="38"/>
      <c r="JUT2" s="40"/>
      <c r="JUU2" s="31"/>
      <c r="JUZ2" s="41"/>
      <c r="JVA2" s="42"/>
      <c r="JVB2" s="43"/>
      <c r="JVC2" s="32"/>
      <c r="JVD2" s="44"/>
      <c r="JVH2" s="30"/>
      <c r="JVI2" s="33"/>
      <c r="JVJ2" s="33"/>
      <c r="JVS2" s="33"/>
      <c r="JVT2" s="33"/>
      <c r="JVV2" s="1"/>
      <c r="JVX2" s="34"/>
      <c r="JVY2" s="35"/>
      <c r="JVZ2" s="35"/>
      <c r="JWA2" s="35"/>
      <c r="JWB2" s="36"/>
      <c r="JWC2" s="36"/>
      <c r="JWD2" s="39"/>
      <c r="JWE2" s="39"/>
      <c r="JWF2" s="39"/>
      <c r="JWG2" s="38"/>
      <c r="JWI2" s="40"/>
      <c r="JWJ2" s="31"/>
      <c r="JWO2" s="41"/>
      <c r="JWP2" s="42"/>
      <c r="JWQ2" s="43"/>
      <c r="JWR2" s="32"/>
      <c r="JWS2" s="44"/>
      <c r="JWW2" s="30"/>
      <c r="JWX2" s="33"/>
      <c r="JWY2" s="33"/>
      <c r="JXH2" s="33"/>
      <c r="JXI2" s="33"/>
      <c r="JXK2" s="1"/>
      <c r="JXM2" s="34"/>
      <c r="JXN2" s="35"/>
      <c r="JXO2" s="35"/>
      <c r="JXP2" s="35"/>
      <c r="JXQ2" s="36"/>
      <c r="JXR2" s="36"/>
      <c r="JXS2" s="39"/>
      <c r="JXT2" s="39"/>
      <c r="JXU2" s="39"/>
      <c r="JXV2" s="38"/>
      <c r="JXX2" s="40"/>
      <c r="JXY2" s="31"/>
      <c r="JYD2" s="41"/>
      <c r="JYE2" s="42"/>
      <c r="JYF2" s="43"/>
      <c r="JYG2" s="32"/>
      <c r="JYH2" s="44"/>
      <c r="JYL2" s="30"/>
      <c r="JYM2" s="33"/>
      <c r="JYN2" s="33"/>
      <c r="JYW2" s="33"/>
      <c r="JYX2" s="33"/>
      <c r="JYZ2" s="1"/>
      <c r="JZB2" s="34"/>
      <c r="JZC2" s="35"/>
      <c r="JZD2" s="35"/>
      <c r="JZE2" s="35"/>
      <c r="JZF2" s="36"/>
      <c r="JZG2" s="36"/>
      <c r="JZH2" s="39"/>
      <c r="JZI2" s="39"/>
      <c r="JZJ2" s="39"/>
      <c r="JZK2" s="38"/>
      <c r="JZM2" s="40"/>
      <c r="JZN2" s="31"/>
      <c r="JZS2" s="41"/>
      <c r="JZT2" s="42"/>
      <c r="JZU2" s="43"/>
      <c r="JZV2" s="32"/>
      <c r="JZW2" s="44"/>
      <c r="KAA2" s="30"/>
      <c r="KAB2" s="33"/>
      <c r="KAC2" s="33"/>
      <c r="KAL2" s="33"/>
      <c r="KAM2" s="33"/>
      <c r="KAO2" s="1"/>
      <c r="KAQ2" s="34"/>
      <c r="KAR2" s="35"/>
      <c r="KAS2" s="35"/>
      <c r="KAT2" s="35"/>
      <c r="KAU2" s="36"/>
      <c r="KAV2" s="36"/>
      <c r="KAW2" s="39"/>
      <c r="KAX2" s="39"/>
      <c r="KAY2" s="39"/>
      <c r="KAZ2" s="38"/>
      <c r="KBB2" s="40"/>
      <c r="KBC2" s="31"/>
      <c r="KBH2" s="41"/>
      <c r="KBI2" s="42"/>
      <c r="KBJ2" s="43"/>
      <c r="KBK2" s="32"/>
      <c r="KBL2" s="44"/>
      <c r="KBP2" s="30"/>
      <c r="KBQ2" s="33"/>
      <c r="KBR2" s="33"/>
      <c r="KCA2" s="33"/>
      <c r="KCB2" s="33"/>
      <c r="KCD2" s="1"/>
      <c r="KCF2" s="34"/>
      <c r="KCG2" s="35"/>
      <c r="KCH2" s="35"/>
      <c r="KCI2" s="35"/>
      <c r="KCJ2" s="36"/>
      <c r="KCK2" s="36"/>
      <c r="KCL2" s="39"/>
      <c r="KCM2" s="39"/>
      <c r="KCN2" s="39"/>
      <c r="KCO2" s="38"/>
      <c r="KCQ2" s="40"/>
      <c r="KCR2" s="31"/>
      <c r="KCW2" s="41"/>
      <c r="KCX2" s="42"/>
      <c r="KCY2" s="43"/>
      <c r="KCZ2" s="32"/>
      <c r="KDA2" s="44"/>
      <c r="KDE2" s="30"/>
      <c r="KDF2" s="33"/>
      <c r="KDG2" s="33"/>
      <c r="KDP2" s="33"/>
      <c r="KDQ2" s="33"/>
      <c r="KDS2" s="1"/>
      <c r="KDU2" s="34"/>
      <c r="KDV2" s="35"/>
      <c r="KDW2" s="35"/>
      <c r="KDX2" s="35"/>
      <c r="KDY2" s="36"/>
      <c r="KDZ2" s="36"/>
      <c r="KEA2" s="39"/>
      <c r="KEB2" s="39"/>
      <c r="KEC2" s="39"/>
      <c r="KED2" s="38"/>
      <c r="KEF2" s="40"/>
      <c r="KEG2" s="31"/>
      <c r="KEL2" s="41"/>
      <c r="KEM2" s="42"/>
      <c r="KEN2" s="43"/>
      <c r="KEO2" s="32"/>
      <c r="KEP2" s="44"/>
      <c r="KET2" s="30"/>
      <c r="KEU2" s="33"/>
      <c r="KEV2" s="33"/>
      <c r="KFE2" s="33"/>
      <c r="KFF2" s="33"/>
      <c r="KFH2" s="1"/>
      <c r="KFJ2" s="34"/>
      <c r="KFK2" s="35"/>
      <c r="KFL2" s="35"/>
      <c r="KFM2" s="35"/>
      <c r="KFN2" s="36"/>
      <c r="KFO2" s="36"/>
      <c r="KFP2" s="39"/>
      <c r="KFQ2" s="39"/>
      <c r="KFR2" s="39"/>
      <c r="KFS2" s="38"/>
      <c r="KFU2" s="40"/>
      <c r="KFV2" s="31"/>
      <c r="KGA2" s="41"/>
      <c r="KGB2" s="42"/>
      <c r="KGC2" s="43"/>
      <c r="KGD2" s="32"/>
      <c r="KGE2" s="44"/>
      <c r="KGI2" s="30"/>
      <c r="KGJ2" s="33"/>
      <c r="KGK2" s="33"/>
      <c r="KGT2" s="33"/>
      <c r="KGU2" s="33"/>
      <c r="KGW2" s="1"/>
      <c r="KGY2" s="34"/>
      <c r="KGZ2" s="35"/>
      <c r="KHA2" s="35"/>
      <c r="KHB2" s="35"/>
      <c r="KHC2" s="36"/>
      <c r="KHD2" s="36"/>
      <c r="KHE2" s="39"/>
      <c r="KHF2" s="39"/>
      <c r="KHG2" s="39"/>
      <c r="KHH2" s="38"/>
      <c r="KHJ2" s="40"/>
      <c r="KHK2" s="31"/>
      <c r="KHP2" s="41"/>
      <c r="KHQ2" s="42"/>
      <c r="KHR2" s="43"/>
      <c r="KHS2" s="32"/>
      <c r="KHT2" s="44"/>
      <c r="KHX2" s="30"/>
      <c r="KHY2" s="33"/>
      <c r="KHZ2" s="33"/>
      <c r="KII2" s="33"/>
      <c r="KIJ2" s="33"/>
      <c r="KIL2" s="1"/>
      <c r="KIN2" s="34"/>
      <c r="KIO2" s="35"/>
      <c r="KIP2" s="35"/>
      <c r="KIQ2" s="35"/>
      <c r="KIR2" s="36"/>
      <c r="KIS2" s="36"/>
      <c r="KIT2" s="39"/>
      <c r="KIU2" s="39"/>
      <c r="KIV2" s="39"/>
      <c r="KIW2" s="38"/>
      <c r="KIY2" s="40"/>
      <c r="KIZ2" s="31"/>
      <c r="KJE2" s="41"/>
      <c r="KJF2" s="42"/>
      <c r="KJG2" s="43"/>
      <c r="KJH2" s="32"/>
      <c r="KJI2" s="44"/>
      <c r="KJM2" s="30"/>
      <c r="KJN2" s="33"/>
      <c r="KJO2" s="33"/>
      <c r="KJX2" s="33"/>
      <c r="KJY2" s="33"/>
      <c r="KKA2" s="1"/>
      <c r="KKC2" s="34"/>
      <c r="KKD2" s="35"/>
      <c r="KKE2" s="35"/>
      <c r="KKF2" s="35"/>
      <c r="KKG2" s="36"/>
      <c r="KKH2" s="36"/>
      <c r="KKI2" s="39"/>
      <c r="KKJ2" s="39"/>
      <c r="KKK2" s="39"/>
      <c r="KKL2" s="38"/>
      <c r="KKN2" s="40"/>
      <c r="KKO2" s="31"/>
      <c r="KKT2" s="41"/>
      <c r="KKU2" s="42"/>
      <c r="KKV2" s="43"/>
      <c r="KKW2" s="32"/>
      <c r="KKX2" s="44"/>
      <c r="KLB2" s="30"/>
      <c r="KLC2" s="33"/>
      <c r="KLD2" s="33"/>
      <c r="KLM2" s="33"/>
      <c r="KLN2" s="33"/>
      <c r="KLP2" s="1"/>
      <c r="KLR2" s="34"/>
      <c r="KLS2" s="35"/>
      <c r="KLT2" s="35"/>
      <c r="KLU2" s="35"/>
      <c r="KLV2" s="36"/>
      <c r="KLW2" s="36"/>
      <c r="KLX2" s="39"/>
      <c r="KLY2" s="39"/>
      <c r="KLZ2" s="39"/>
      <c r="KMA2" s="38"/>
      <c r="KMC2" s="40"/>
      <c r="KMD2" s="31"/>
      <c r="KMI2" s="41"/>
      <c r="KMJ2" s="42"/>
      <c r="KMK2" s="43"/>
      <c r="KML2" s="32"/>
      <c r="KMM2" s="44"/>
      <c r="KMQ2" s="30"/>
      <c r="KMR2" s="33"/>
      <c r="KMS2" s="33"/>
      <c r="KNB2" s="33"/>
      <c r="KNC2" s="33"/>
      <c r="KNE2" s="1"/>
      <c r="KNG2" s="34"/>
      <c r="KNH2" s="35"/>
      <c r="KNI2" s="35"/>
      <c r="KNJ2" s="35"/>
      <c r="KNK2" s="36"/>
      <c r="KNL2" s="36"/>
      <c r="KNM2" s="39"/>
      <c r="KNN2" s="39"/>
      <c r="KNO2" s="39"/>
      <c r="KNP2" s="38"/>
      <c r="KNR2" s="40"/>
      <c r="KNS2" s="31"/>
      <c r="KNX2" s="41"/>
      <c r="KNY2" s="42"/>
      <c r="KNZ2" s="43"/>
      <c r="KOA2" s="32"/>
      <c r="KOB2" s="44"/>
      <c r="KOF2" s="30"/>
      <c r="KOG2" s="33"/>
      <c r="KOH2" s="33"/>
      <c r="KOQ2" s="33"/>
      <c r="KOR2" s="33"/>
      <c r="KOT2" s="1"/>
      <c r="KOV2" s="34"/>
      <c r="KOW2" s="35"/>
      <c r="KOX2" s="35"/>
      <c r="KOY2" s="35"/>
      <c r="KOZ2" s="36"/>
      <c r="KPA2" s="36"/>
      <c r="KPB2" s="39"/>
      <c r="KPC2" s="39"/>
      <c r="KPD2" s="39"/>
      <c r="KPE2" s="38"/>
      <c r="KPG2" s="40"/>
      <c r="KPH2" s="31"/>
      <c r="KPM2" s="41"/>
      <c r="KPN2" s="42"/>
      <c r="KPO2" s="43"/>
      <c r="KPP2" s="32"/>
      <c r="KPQ2" s="44"/>
      <c r="KPU2" s="30"/>
      <c r="KPV2" s="33"/>
      <c r="KPW2" s="33"/>
      <c r="KQF2" s="33"/>
      <c r="KQG2" s="33"/>
      <c r="KQI2" s="1"/>
      <c r="KQK2" s="34"/>
      <c r="KQL2" s="35"/>
      <c r="KQM2" s="35"/>
      <c r="KQN2" s="35"/>
      <c r="KQO2" s="36"/>
      <c r="KQP2" s="36"/>
      <c r="KQQ2" s="39"/>
      <c r="KQR2" s="39"/>
      <c r="KQS2" s="39"/>
      <c r="KQT2" s="38"/>
      <c r="KQV2" s="40"/>
      <c r="KQW2" s="31"/>
      <c r="KRB2" s="41"/>
      <c r="KRC2" s="42"/>
      <c r="KRD2" s="43"/>
      <c r="KRE2" s="32"/>
      <c r="KRF2" s="44"/>
      <c r="KRJ2" s="30"/>
      <c r="KRK2" s="33"/>
      <c r="KRL2" s="33"/>
      <c r="KRU2" s="33"/>
      <c r="KRV2" s="33"/>
      <c r="KRX2" s="1"/>
      <c r="KRZ2" s="34"/>
      <c r="KSA2" s="35"/>
      <c r="KSB2" s="35"/>
      <c r="KSC2" s="35"/>
      <c r="KSD2" s="36"/>
      <c r="KSE2" s="36"/>
      <c r="KSF2" s="39"/>
      <c r="KSG2" s="39"/>
      <c r="KSH2" s="39"/>
      <c r="KSI2" s="38"/>
      <c r="KSK2" s="40"/>
      <c r="KSL2" s="31"/>
      <c r="KSQ2" s="41"/>
      <c r="KSR2" s="42"/>
      <c r="KSS2" s="43"/>
      <c r="KST2" s="32"/>
      <c r="KSU2" s="44"/>
      <c r="KSY2" s="30"/>
      <c r="KSZ2" s="33"/>
      <c r="KTA2" s="33"/>
      <c r="KTJ2" s="33"/>
      <c r="KTK2" s="33"/>
      <c r="KTM2" s="1"/>
      <c r="KTO2" s="34"/>
      <c r="KTP2" s="35"/>
      <c r="KTQ2" s="35"/>
      <c r="KTR2" s="35"/>
      <c r="KTS2" s="36"/>
      <c r="KTT2" s="36"/>
      <c r="KTU2" s="39"/>
      <c r="KTV2" s="39"/>
      <c r="KTW2" s="39"/>
      <c r="KTX2" s="38"/>
      <c r="KTZ2" s="40"/>
      <c r="KUA2" s="31"/>
      <c r="KUF2" s="41"/>
      <c r="KUG2" s="42"/>
      <c r="KUH2" s="43"/>
      <c r="KUI2" s="32"/>
      <c r="KUJ2" s="44"/>
      <c r="KUN2" s="30"/>
      <c r="KUO2" s="33"/>
      <c r="KUP2" s="33"/>
      <c r="KUY2" s="33"/>
      <c r="KUZ2" s="33"/>
      <c r="KVB2" s="1"/>
      <c r="KVD2" s="34"/>
      <c r="KVE2" s="35"/>
      <c r="KVF2" s="35"/>
      <c r="KVG2" s="35"/>
      <c r="KVH2" s="36"/>
      <c r="KVI2" s="36"/>
      <c r="KVJ2" s="39"/>
      <c r="KVK2" s="39"/>
      <c r="KVL2" s="39"/>
      <c r="KVM2" s="38"/>
      <c r="KVO2" s="40"/>
      <c r="KVP2" s="31"/>
      <c r="KVU2" s="41"/>
      <c r="KVV2" s="42"/>
      <c r="KVW2" s="43"/>
      <c r="KVX2" s="32"/>
      <c r="KVY2" s="44"/>
      <c r="KWC2" s="30"/>
      <c r="KWD2" s="33"/>
      <c r="KWE2" s="33"/>
      <c r="KWN2" s="33"/>
      <c r="KWO2" s="33"/>
      <c r="KWQ2" s="1"/>
      <c r="KWS2" s="34"/>
      <c r="KWT2" s="35"/>
      <c r="KWU2" s="35"/>
      <c r="KWV2" s="35"/>
      <c r="KWW2" s="36"/>
      <c r="KWX2" s="36"/>
      <c r="KWY2" s="39"/>
      <c r="KWZ2" s="39"/>
      <c r="KXA2" s="39"/>
      <c r="KXB2" s="38"/>
      <c r="KXD2" s="40"/>
      <c r="KXE2" s="31"/>
      <c r="KXJ2" s="41"/>
      <c r="KXK2" s="42"/>
      <c r="KXL2" s="43"/>
      <c r="KXM2" s="32"/>
      <c r="KXN2" s="44"/>
      <c r="KXR2" s="30"/>
      <c r="KXS2" s="33"/>
      <c r="KXT2" s="33"/>
      <c r="KYC2" s="33"/>
      <c r="KYD2" s="33"/>
      <c r="KYF2" s="1"/>
      <c r="KYH2" s="34"/>
      <c r="KYI2" s="35"/>
      <c r="KYJ2" s="35"/>
      <c r="KYK2" s="35"/>
      <c r="KYL2" s="36"/>
      <c r="KYM2" s="36"/>
      <c r="KYN2" s="39"/>
      <c r="KYO2" s="39"/>
      <c r="KYP2" s="39"/>
      <c r="KYQ2" s="38"/>
      <c r="KYS2" s="40"/>
      <c r="KYT2" s="31"/>
      <c r="KYY2" s="41"/>
      <c r="KYZ2" s="42"/>
      <c r="KZA2" s="43"/>
      <c r="KZB2" s="32"/>
      <c r="KZC2" s="44"/>
      <c r="KZG2" s="30"/>
      <c r="KZH2" s="33"/>
      <c r="KZI2" s="33"/>
      <c r="KZR2" s="33"/>
      <c r="KZS2" s="33"/>
      <c r="KZU2" s="1"/>
      <c r="KZW2" s="34"/>
      <c r="KZX2" s="35"/>
      <c r="KZY2" s="35"/>
      <c r="KZZ2" s="35"/>
      <c r="LAA2" s="36"/>
      <c r="LAB2" s="36"/>
      <c r="LAC2" s="39"/>
      <c r="LAD2" s="39"/>
      <c r="LAE2" s="39"/>
      <c r="LAF2" s="38"/>
      <c r="LAH2" s="40"/>
      <c r="LAI2" s="31"/>
      <c r="LAN2" s="41"/>
      <c r="LAO2" s="42"/>
      <c r="LAP2" s="43"/>
      <c r="LAQ2" s="32"/>
      <c r="LAR2" s="44"/>
      <c r="LAV2" s="30"/>
      <c r="LAW2" s="33"/>
      <c r="LAX2" s="33"/>
      <c r="LBG2" s="33"/>
      <c r="LBH2" s="33"/>
      <c r="LBJ2" s="1"/>
      <c r="LBL2" s="34"/>
      <c r="LBM2" s="35"/>
      <c r="LBN2" s="35"/>
      <c r="LBO2" s="35"/>
      <c r="LBP2" s="36"/>
      <c r="LBQ2" s="36"/>
      <c r="LBR2" s="39"/>
      <c r="LBS2" s="39"/>
      <c r="LBT2" s="39"/>
      <c r="LBU2" s="38"/>
      <c r="LBW2" s="40"/>
      <c r="LBX2" s="31"/>
      <c r="LCC2" s="41"/>
      <c r="LCD2" s="42"/>
      <c r="LCE2" s="43"/>
      <c r="LCF2" s="32"/>
      <c r="LCG2" s="44"/>
      <c r="LCK2" s="30"/>
      <c r="LCL2" s="33"/>
      <c r="LCM2" s="33"/>
      <c r="LCV2" s="33"/>
      <c r="LCW2" s="33"/>
      <c r="LCY2" s="1"/>
      <c r="LDA2" s="34"/>
      <c r="LDB2" s="35"/>
      <c r="LDC2" s="35"/>
      <c r="LDD2" s="35"/>
      <c r="LDE2" s="36"/>
      <c r="LDF2" s="36"/>
      <c r="LDG2" s="39"/>
      <c r="LDH2" s="39"/>
      <c r="LDI2" s="39"/>
      <c r="LDJ2" s="38"/>
      <c r="LDL2" s="40"/>
      <c r="LDM2" s="31"/>
      <c r="LDR2" s="41"/>
      <c r="LDS2" s="42"/>
      <c r="LDT2" s="43"/>
      <c r="LDU2" s="32"/>
      <c r="LDV2" s="44"/>
      <c r="LDZ2" s="30"/>
      <c r="LEA2" s="33"/>
      <c r="LEB2" s="33"/>
      <c r="LEK2" s="33"/>
      <c r="LEL2" s="33"/>
      <c r="LEN2" s="1"/>
      <c r="LEP2" s="34"/>
      <c r="LEQ2" s="35"/>
      <c r="LER2" s="35"/>
      <c r="LES2" s="35"/>
      <c r="LET2" s="36"/>
      <c r="LEU2" s="36"/>
      <c r="LEV2" s="39"/>
      <c r="LEW2" s="39"/>
      <c r="LEX2" s="39"/>
      <c r="LEY2" s="38"/>
      <c r="LFA2" s="40"/>
      <c r="LFB2" s="31"/>
      <c r="LFG2" s="41"/>
      <c r="LFH2" s="42"/>
      <c r="LFI2" s="43"/>
      <c r="LFJ2" s="32"/>
      <c r="LFK2" s="44"/>
      <c r="LFO2" s="30"/>
      <c r="LFP2" s="33"/>
      <c r="LFQ2" s="33"/>
      <c r="LFZ2" s="33"/>
      <c r="LGA2" s="33"/>
      <c r="LGC2" s="1"/>
      <c r="LGE2" s="34"/>
      <c r="LGF2" s="35"/>
      <c r="LGG2" s="35"/>
      <c r="LGH2" s="35"/>
      <c r="LGI2" s="36"/>
      <c r="LGJ2" s="36"/>
      <c r="LGK2" s="39"/>
      <c r="LGL2" s="39"/>
      <c r="LGM2" s="39"/>
      <c r="LGN2" s="38"/>
      <c r="LGP2" s="40"/>
      <c r="LGQ2" s="31"/>
      <c r="LGV2" s="41"/>
      <c r="LGW2" s="42"/>
      <c r="LGX2" s="43"/>
      <c r="LGY2" s="32"/>
      <c r="LGZ2" s="44"/>
      <c r="LHD2" s="30"/>
      <c r="LHE2" s="33"/>
      <c r="LHF2" s="33"/>
      <c r="LHO2" s="33"/>
      <c r="LHP2" s="33"/>
      <c r="LHR2" s="1"/>
      <c r="LHT2" s="34"/>
      <c r="LHU2" s="35"/>
      <c r="LHV2" s="35"/>
      <c r="LHW2" s="35"/>
      <c r="LHX2" s="36"/>
      <c r="LHY2" s="36"/>
      <c r="LHZ2" s="39"/>
      <c r="LIA2" s="39"/>
      <c r="LIB2" s="39"/>
      <c r="LIC2" s="38"/>
      <c r="LIE2" s="40"/>
      <c r="LIF2" s="31"/>
      <c r="LIK2" s="41"/>
      <c r="LIL2" s="42"/>
      <c r="LIM2" s="43"/>
      <c r="LIN2" s="32"/>
      <c r="LIO2" s="44"/>
      <c r="LIS2" s="30"/>
      <c r="LIT2" s="33"/>
      <c r="LIU2" s="33"/>
      <c r="LJD2" s="33"/>
      <c r="LJE2" s="33"/>
      <c r="LJG2" s="1"/>
      <c r="LJI2" s="34"/>
      <c r="LJJ2" s="35"/>
      <c r="LJK2" s="35"/>
      <c r="LJL2" s="35"/>
      <c r="LJM2" s="36"/>
      <c r="LJN2" s="36"/>
      <c r="LJO2" s="39"/>
      <c r="LJP2" s="39"/>
      <c r="LJQ2" s="39"/>
      <c r="LJR2" s="38"/>
      <c r="LJT2" s="40"/>
      <c r="LJU2" s="31"/>
      <c r="LJZ2" s="41"/>
      <c r="LKA2" s="42"/>
      <c r="LKB2" s="43"/>
      <c r="LKC2" s="32"/>
      <c r="LKD2" s="44"/>
      <c r="LKH2" s="30"/>
      <c r="LKI2" s="33"/>
      <c r="LKJ2" s="33"/>
      <c r="LKS2" s="33"/>
      <c r="LKT2" s="33"/>
      <c r="LKV2" s="1"/>
      <c r="LKX2" s="34"/>
      <c r="LKY2" s="35"/>
      <c r="LKZ2" s="35"/>
      <c r="LLA2" s="35"/>
      <c r="LLB2" s="36"/>
      <c r="LLC2" s="36"/>
      <c r="LLD2" s="39"/>
      <c r="LLE2" s="39"/>
      <c r="LLF2" s="39"/>
      <c r="LLG2" s="38"/>
      <c r="LLI2" s="40"/>
      <c r="LLJ2" s="31"/>
      <c r="LLO2" s="41"/>
      <c r="LLP2" s="42"/>
      <c r="LLQ2" s="43"/>
      <c r="LLR2" s="32"/>
      <c r="LLS2" s="44"/>
      <c r="LLW2" s="30"/>
      <c r="LLX2" s="33"/>
      <c r="LLY2" s="33"/>
      <c r="LMH2" s="33"/>
      <c r="LMI2" s="33"/>
      <c r="LMK2" s="1"/>
      <c r="LMM2" s="34"/>
      <c r="LMN2" s="35"/>
      <c r="LMO2" s="35"/>
      <c r="LMP2" s="35"/>
      <c r="LMQ2" s="36"/>
      <c r="LMR2" s="36"/>
      <c r="LMS2" s="39"/>
      <c r="LMT2" s="39"/>
      <c r="LMU2" s="39"/>
      <c r="LMV2" s="38"/>
      <c r="LMX2" s="40"/>
      <c r="LMY2" s="31"/>
      <c r="LND2" s="41"/>
      <c r="LNE2" s="42"/>
      <c r="LNF2" s="43"/>
      <c r="LNG2" s="32"/>
      <c r="LNH2" s="44"/>
      <c r="LNL2" s="30"/>
      <c r="LNM2" s="33"/>
      <c r="LNN2" s="33"/>
      <c r="LNW2" s="33"/>
      <c r="LNX2" s="33"/>
      <c r="LNZ2" s="1"/>
      <c r="LOB2" s="34"/>
      <c r="LOC2" s="35"/>
      <c r="LOD2" s="35"/>
      <c r="LOE2" s="35"/>
      <c r="LOF2" s="36"/>
      <c r="LOG2" s="36"/>
      <c r="LOH2" s="39"/>
      <c r="LOI2" s="39"/>
      <c r="LOJ2" s="39"/>
      <c r="LOK2" s="38"/>
      <c r="LOM2" s="40"/>
      <c r="LON2" s="31"/>
      <c r="LOS2" s="41"/>
      <c r="LOT2" s="42"/>
      <c r="LOU2" s="43"/>
      <c r="LOV2" s="32"/>
      <c r="LOW2" s="44"/>
      <c r="LPA2" s="30"/>
      <c r="LPB2" s="33"/>
      <c r="LPC2" s="33"/>
      <c r="LPL2" s="33"/>
      <c r="LPM2" s="33"/>
      <c r="LPO2" s="1"/>
      <c r="LPQ2" s="34"/>
      <c r="LPR2" s="35"/>
      <c r="LPS2" s="35"/>
      <c r="LPT2" s="35"/>
      <c r="LPU2" s="36"/>
      <c r="LPV2" s="36"/>
      <c r="LPW2" s="39"/>
      <c r="LPX2" s="39"/>
      <c r="LPY2" s="39"/>
      <c r="LPZ2" s="38"/>
      <c r="LQB2" s="40"/>
      <c r="LQC2" s="31"/>
      <c r="LQH2" s="41"/>
      <c r="LQI2" s="42"/>
      <c r="LQJ2" s="43"/>
      <c r="LQK2" s="32"/>
      <c r="LQL2" s="44"/>
      <c r="LQP2" s="30"/>
      <c r="LQQ2" s="33"/>
      <c r="LQR2" s="33"/>
      <c r="LRA2" s="33"/>
      <c r="LRB2" s="33"/>
      <c r="LRD2" s="1"/>
      <c r="LRF2" s="34"/>
      <c r="LRG2" s="35"/>
      <c r="LRH2" s="35"/>
      <c r="LRI2" s="35"/>
      <c r="LRJ2" s="36"/>
      <c r="LRK2" s="36"/>
      <c r="LRL2" s="39"/>
      <c r="LRM2" s="39"/>
      <c r="LRN2" s="39"/>
      <c r="LRO2" s="38"/>
      <c r="LRQ2" s="40"/>
      <c r="LRR2" s="31"/>
      <c r="LRW2" s="41"/>
      <c r="LRX2" s="42"/>
      <c r="LRY2" s="43"/>
      <c r="LRZ2" s="32"/>
      <c r="LSA2" s="44"/>
      <c r="LSE2" s="30"/>
      <c r="LSF2" s="33"/>
      <c r="LSG2" s="33"/>
      <c r="LSP2" s="33"/>
      <c r="LSQ2" s="33"/>
      <c r="LSS2" s="1"/>
      <c r="LSU2" s="34"/>
      <c r="LSV2" s="35"/>
      <c r="LSW2" s="35"/>
      <c r="LSX2" s="35"/>
      <c r="LSY2" s="36"/>
      <c r="LSZ2" s="36"/>
      <c r="LTA2" s="39"/>
      <c r="LTB2" s="39"/>
      <c r="LTC2" s="39"/>
      <c r="LTD2" s="38"/>
      <c r="LTF2" s="40"/>
      <c r="LTG2" s="31"/>
      <c r="LTL2" s="41"/>
      <c r="LTM2" s="42"/>
      <c r="LTN2" s="43"/>
      <c r="LTO2" s="32"/>
      <c r="LTP2" s="44"/>
      <c r="LTT2" s="30"/>
      <c r="LTU2" s="33"/>
      <c r="LTV2" s="33"/>
      <c r="LUE2" s="33"/>
      <c r="LUF2" s="33"/>
      <c r="LUH2" s="1"/>
      <c r="LUJ2" s="34"/>
      <c r="LUK2" s="35"/>
      <c r="LUL2" s="35"/>
      <c r="LUM2" s="35"/>
      <c r="LUN2" s="36"/>
      <c r="LUO2" s="36"/>
      <c r="LUP2" s="39"/>
      <c r="LUQ2" s="39"/>
      <c r="LUR2" s="39"/>
      <c r="LUS2" s="38"/>
      <c r="LUU2" s="40"/>
      <c r="LUV2" s="31"/>
      <c r="LVA2" s="41"/>
      <c r="LVB2" s="42"/>
      <c r="LVC2" s="43"/>
      <c r="LVD2" s="32"/>
      <c r="LVE2" s="44"/>
      <c r="LVI2" s="30"/>
      <c r="LVJ2" s="33"/>
      <c r="LVK2" s="33"/>
      <c r="LVT2" s="33"/>
      <c r="LVU2" s="33"/>
      <c r="LVW2" s="1"/>
      <c r="LVY2" s="34"/>
      <c r="LVZ2" s="35"/>
      <c r="LWA2" s="35"/>
      <c r="LWB2" s="35"/>
      <c r="LWC2" s="36"/>
      <c r="LWD2" s="36"/>
      <c r="LWE2" s="39"/>
      <c r="LWF2" s="39"/>
      <c r="LWG2" s="39"/>
      <c r="LWH2" s="38"/>
      <c r="LWJ2" s="40"/>
      <c r="LWK2" s="31"/>
      <c r="LWP2" s="41"/>
      <c r="LWQ2" s="42"/>
      <c r="LWR2" s="43"/>
      <c r="LWS2" s="32"/>
      <c r="LWT2" s="44"/>
      <c r="LWX2" s="30"/>
      <c r="LWY2" s="33"/>
      <c r="LWZ2" s="33"/>
      <c r="LXI2" s="33"/>
      <c r="LXJ2" s="33"/>
      <c r="LXL2" s="1"/>
      <c r="LXN2" s="34"/>
      <c r="LXO2" s="35"/>
      <c r="LXP2" s="35"/>
      <c r="LXQ2" s="35"/>
      <c r="LXR2" s="36"/>
      <c r="LXS2" s="36"/>
      <c r="LXT2" s="39"/>
      <c r="LXU2" s="39"/>
      <c r="LXV2" s="39"/>
      <c r="LXW2" s="38"/>
      <c r="LXY2" s="40"/>
      <c r="LXZ2" s="31"/>
      <c r="LYE2" s="41"/>
      <c r="LYF2" s="42"/>
      <c r="LYG2" s="43"/>
      <c r="LYH2" s="32"/>
      <c r="LYI2" s="44"/>
      <c r="LYM2" s="30"/>
      <c r="LYN2" s="33"/>
      <c r="LYO2" s="33"/>
      <c r="LYX2" s="33"/>
      <c r="LYY2" s="33"/>
      <c r="LZA2" s="1"/>
      <c r="LZC2" s="34"/>
      <c r="LZD2" s="35"/>
      <c r="LZE2" s="35"/>
      <c r="LZF2" s="35"/>
      <c r="LZG2" s="36"/>
      <c r="LZH2" s="36"/>
      <c r="LZI2" s="39"/>
      <c r="LZJ2" s="39"/>
      <c r="LZK2" s="39"/>
      <c r="LZL2" s="38"/>
      <c r="LZN2" s="40"/>
      <c r="LZO2" s="31"/>
      <c r="LZT2" s="41"/>
      <c r="LZU2" s="42"/>
      <c r="LZV2" s="43"/>
      <c r="LZW2" s="32"/>
      <c r="LZX2" s="44"/>
      <c r="MAB2" s="30"/>
      <c r="MAC2" s="33"/>
      <c r="MAD2" s="33"/>
      <c r="MAM2" s="33"/>
      <c r="MAN2" s="33"/>
      <c r="MAP2" s="1"/>
      <c r="MAR2" s="34"/>
      <c r="MAS2" s="35"/>
      <c r="MAT2" s="35"/>
      <c r="MAU2" s="35"/>
      <c r="MAV2" s="36"/>
      <c r="MAW2" s="36"/>
      <c r="MAX2" s="39"/>
      <c r="MAY2" s="39"/>
      <c r="MAZ2" s="39"/>
      <c r="MBA2" s="38"/>
      <c r="MBC2" s="40"/>
      <c r="MBD2" s="31"/>
      <c r="MBI2" s="41"/>
      <c r="MBJ2" s="42"/>
      <c r="MBK2" s="43"/>
      <c r="MBL2" s="32"/>
      <c r="MBM2" s="44"/>
      <c r="MBQ2" s="30"/>
      <c r="MBR2" s="33"/>
      <c r="MBS2" s="33"/>
      <c r="MCB2" s="33"/>
      <c r="MCC2" s="33"/>
      <c r="MCE2" s="1"/>
      <c r="MCG2" s="34"/>
      <c r="MCH2" s="35"/>
      <c r="MCI2" s="35"/>
      <c r="MCJ2" s="35"/>
      <c r="MCK2" s="36"/>
      <c r="MCL2" s="36"/>
      <c r="MCM2" s="39"/>
      <c r="MCN2" s="39"/>
      <c r="MCO2" s="39"/>
      <c r="MCP2" s="38"/>
      <c r="MCR2" s="40"/>
      <c r="MCS2" s="31"/>
      <c r="MCX2" s="41"/>
      <c r="MCY2" s="42"/>
      <c r="MCZ2" s="43"/>
      <c r="MDA2" s="32"/>
      <c r="MDB2" s="44"/>
      <c r="MDF2" s="30"/>
      <c r="MDG2" s="33"/>
      <c r="MDH2" s="33"/>
      <c r="MDQ2" s="33"/>
      <c r="MDR2" s="33"/>
      <c r="MDT2" s="1"/>
      <c r="MDV2" s="34"/>
      <c r="MDW2" s="35"/>
      <c r="MDX2" s="35"/>
      <c r="MDY2" s="35"/>
      <c r="MDZ2" s="36"/>
      <c r="MEA2" s="36"/>
      <c r="MEB2" s="39"/>
      <c r="MEC2" s="39"/>
      <c r="MED2" s="39"/>
      <c r="MEE2" s="38"/>
      <c r="MEG2" s="40"/>
      <c r="MEH2" s="31"/>
      <c r="MEM2" s="41"/>
      <c r="MEN2" s="42"/>
      <c r="MEO2" s="43"/>
      <c r="MEP2" s="32"/>
      <c r="MEQ2" s="44"/>
      <c r="MEU2" s="30"/>
      <c r="MEV2" s="33"/>
      <c r="MEW2" s="33"/>
      <c r="MFF2" s="33"/>
      <c r="MFG2" s="33"/>
      <c r="MFI2" s="1"/>
      <c r="MFK2" s="34"/>
      <c r="MFL2" s="35"/>
      <c r="MFM2" s="35"/>
      <c r="MFN2" s="35"/>
      <c r="MFO2" s="36"/>
      <c r="MFP2" s="36"/>
      <c r="MFQ2" s="39"/>
      <c r="MFR2" s="39"/>
      <c r="MFS2" s="39"/>
      <c r="MFT2" s="38"/>
      <c r="MFV2" s="40"/>
      <c r="MFW2" s="31"/>
      <c r="MGB2" s="41"/>
      <c r="MGC2" s="42"/>
      <c r="MGD2" s="43"/>
      <c r="MGE2" s="32"/>
      <c r="MGF2" s="44"/>
      <c r="MGJ2" s="30"/>
      <c r="MGK2" s="33"/>
      <c r="MGL2" s="33"/>
      <c r="MGU2" s="33"/>
      <c r="MGV2" s="33"/>
      <c r="MGX2" s="1"/>
      <c r="MGZ2" s="34"/>
      <c r="MHA2" s="35"/>
      <c r="MHB2" s="35"/>
      <c r="MHC2" s="35"/>
      <c r="MHD2" s="36"/>
      <c r="MHE2" s="36"/>
      <c r="MHF2" s="39"/>
      <c r="MHG2" s="39"/>
      <c r="MHH2" s="39"/>
      <c r="MHI2" s="38"/>
      <c r="MHK2" s="40"/>
      <c r="MHL2" s="31"/>
      <c r="MHQ2" s="41"/>
      <c r="MHR2" s="42"/>
      <c r="MHS2" s="43"/>
      <c r="MHT2" s="32"/>
      <c r="MHU2" s="44"/>
      <c r="MHY2" s="30"/>
      <c r="MHZ2" s="33"/>
      <c r="MIA2" s="33"/>
      <c r="MIJ2" s="33"/>
      <c r="MIK2" s="33"/>
      <c r="MIM2" s="1"/>
      <c r="MIO2" s="34"/>
      <c r="MIP2" s="35"/>
      <c r="MIQ2" s="35"/>
      <c r="MIR2" s="35"/>
      <c r="MIS2" s="36"/>
      <c r="MIT2" s="36"/>
      <c r="MIU2" s="39"/>
      <c r="MIV2" s="39"/>
      <c r="MIW2" s="39"/>
      <c r="MIX2" s="38"/>
      <c r="MIZ2" s="40"/>
      <c r="MJA2" s="31"/>
      <c r="MJF2" s="41"/>
      <c r="MJG2" s="42"/>
      <c r="MJH2" s="43"/>
      <c r="MJI2" s="32"/>
      <c r="MJJ2" s="44"/>
      <c r="MJN2" s="30"/>
      <c r="MJO2" s="33"/>
      <c r="MJP2" s="33"/>
      <c r="MJY2" s="33"/>
      <c r="MJZ2" s="33"/>
      <c r="MKB2" s="1"/>
      <c r="MKD2" s="34"/>
      <c r="MKE2" s="35"/>
      <c r="MKF2" s="35"/>
      <c r="MKG2" s="35"/>
      <c r="MKH2" s="36"/>
      <c r="MKI2" s="36"/>
      <c r="MKJ2" s="39"/>
      <c r="MKK2" s="39"/>
      <c r="MKL2" s="39"/>
      <c r="MKM2" s="38"/>
      <c r="MKO2" s="40"/>
      <c r="MKP2" s="31"/>
      <c r="MKU2" s="41"/>
      <c r="MKV2" s="42"/>
      <c r="MKW2" s="43"/>
      <c r="MKX2" s="32"/>
      <c r="MKY2" s="44"/>
      <c r="MLC2" s="30"/>
      <c r="MLD2" s="33"/>
      <c r="MLE2" s="33"/>
      <c r="MLN2" s="33"/>
      <c r="MLO2" s="33"/>
      <c r="MLQ2" s="1"/>
      <c r="MLS2" s="34"/>
      <c r="MLT2" s="35"/>
      <c r="MLU2" s="35"/>
      <c r="MLV2" s="35"/>
      <c r="MLW2" s="36"/>
      <c r="MLX2" s="36"/>
      <c r="MLY2" s="39"/>
      <c r="MLZ2" s="39"/>
      <c r="MMA2" s="39"/>
      <c r="MMB2" s="38"/>
      <c r="MMD2" s="40"/>
      <c r="MME2" s="31"/>
      <c r="MMJ2" s="41"/>
      <c r="MMK2" s="42"/>
      <c r="MML2" s="43"/>
      <c r="MMM2" s="32"/>
      <c r="MMN2" s="44"/>
      <c r="MMR2" s="30"/>
      <c r="MMS2" s="33"/>
      <c r="MMT2" s="33"/>
      <c r="MNC2" s="33"/>
      <c r="MND2" s="33"/>
      <c r="MNF2" s="1"/>
      <c r="MNH2" s="34"/>
      <c r="MNI2" s="35"/>
      <c r="MNJ2" s="35"/>
      <c r="MNK2" s="35"/>
      <c r="MNL2" s="36"/>
      <c r="MNM2" s="36"/>
      <c r="MNN2" s="39"/>
      <c r="MNO2" s="39"/>
      <c r="MNP2" s="39"/>
      <c r="MNQ2" s="38"/>
      <c r="MNS2" s="40"/>
      <c r="MNT2" s="31"/>
      <c r="MNY2" s="41"/>
      <c r="MNZ2" s="42"/>
      <c r="MOA2" s="43"/>
      <c r="MOB2" s="32"/>
      <c r="MOC2" s="44"/>
      <c r="MOG2" s="30"/>
      <c r="MOH2" s="33"/>
      <c r="MOI2" s="33"/>
      <c r="MOR2" s="33"/>
      <c r="MOS2" s="33"/>
      <c r="MOU2" s="1"/>
      <c r="MOW2" s="34"/>
      <c r="MOX2" s="35"/>
      <c r="MOY2" s="35"/>
      <c r="MOZ2" s="35"/>
      <c r="MPA2" s="36"/>
      <c r="MPB2" s="36"/>
      <c r="MPC2" s="39"/>
      <c r="MPD2" s="39"/>
      <c r="MPE2" s="39"/>
      <c r="MPF2" s="38"/>
      <c r="MPH2" s="40"/>
      <c r="MPI2" s="31"/>
      <c r="MPN2" s="41"/>
      <c r="MPO2" s="42"/>
      <c r="MPP2" s="43"/>
      <c r="MPQ2" s="32"/>
      <c r="MPR2" s="44"/>
      <c r="MPV2" s="30"/>
      <c r="MPW2" s="33"/>
      <c r="MPX2" s="33"/>
      <c r="MQG2" s="33"/>
      <c r="MQH2" s="33"/>
      <c r="MQJ2" s="1"/>
      <c r="MQL2" s="34"/>
      <c r="MQM2" s="35"/>
      <c r="MQN2" s="35"/>
      <c r="MQO2" s="35"/>
      <c r="MQP2" s="36"/>
      <c r="MQQ2" s="36"/>
      <c r="MQR2" s="39"/>
      <c r="MQS2" s="39"/>
      <c r="MQT2" s="39"/>
      <c r="MQU2" s="38"/>
      <c r="MQW2" s="40"/>
      <c r="MQX2" s="31"/>
      <c r="MRC2" s="41"/>
      <c r="MRD2" s="42"/>
      <c r="MRE2" s="43"/>
      <c r="MRF2" s="32"/>
      <c r="MRG2" s="44"/>
      <c r="MRK2" s="30"/>
      <c r="MRL2" s="33"/>
      <c r="MRM2" s="33"/>
      <c r="MRV2" s="33"/>
      <c r="MRW2" s="33"/>
      <c r="MRY2" s="1"/>
      <c r="MSA2" s="34"/>
      <c r="MSB2" s="35"/>
      <c r="MSC2" s="35"/>
      <c r="MSD2" s="35"/>
      <c r="MSE2" s="36"/>
      <c r="MSF2" s="36"/>
      <c r="MSG2" s="39"/>
      <c r="MSH2" s="39"/>
      <c r="MSI2" s="39"/>
      <c r="MSJ2" s="38"/>
      <c r="MSL2" s="40"/>
      <c r="MSM2" s="31"/>
      <c r="MSR2" s="41"/>
      <c r="MSS2" s="42"/>
      <c r="MST2" s="43"/>
      <c r="MSU2" s="32"/>
      <c r="MSV2" s="44"/>
      <c r="MSZ2" s="30"/>
      <c r="MTA2" s="33"/>
      <c r="MTB2" s="33"/>
      <c r="MTK2" s="33"/>
      <c r="MTL2" s="33"/>
      <c r="MTN2" s="1"/>
      <c r="MTP2" s="34"/>
      <c r="MTQ2" s="35"/>
      <c r="MTR2" s="35"/>
      <c r="MTS2" s="35"/>
      <c r="MTT2" s="36"/>
      <c r="MTU2" s="36"/>
      <c r="MTV2" s="39"/>
      <c r="MTW2" s="39"/>
      <c r="MTX2" s="39"/>
      <c r="MTY2" s="38"/>
      <c r="MUA2" s="40"/>
      <c r="MUB2" s="31"/>
      <c r="MUG2" s="41"/>
      <c r="MUH2" s="42"/>
      <c r="MUI2" s="43"/>
      <c r="MUJ2" s="32"/>
      <c r="MUK2" s="44"/>
      <c r="MUO2" s="30"/>
      <c r="MUP2" s="33"/>
      <c r="MUQ2" s="33"/>
      <c r="MUZ2" s="33"/>
      <c r="MVA2" s="33"/>
      <c r="MVC2" s="1"/>
      <c r="MVE2" s="34"/>
      <c r="MVF2" s="35"/>
      <c r="MVG2" s="35"/>
      <c r="MVH2" s="35"/>
      <c r="MVI2" s="36"/>
      <c r="MVJ2" s="36"/>
      <c r="MVK2" s="39"/>
      <c r="MVL2" s="39"/>
      <c r="MVM2" s="39"/>
      <c r="MVN2" s="38"/>
      <c r="MVP2" s="40"/>
      <c r="MVQ2" s="31"/>
      <c r="MVV2" s="41"/>
      <c r="MVW2" s="42"/>
      <c r="MVX2" s="43"/>
      <c r="MVY2" s="32"/>
      <c r="MVZ2" s="44"/>
      <c r="MWD2" s="30"/>
      <c r="MWE2" s="33"/>
      <c r="MWF2" s="33"/>
      <c r="MWO2" s="33"/>
      <c r="MWP2" s="33"/>
      <c r="MWR2" s="1"/>
      <c r="MWT2" s="34"/>
      <c r="MWU2" s="35"/>
      <c r="MWV2" s="35"/>
      <c r="MWW2" s="35"/>
      <c r="MWX2" s="36"/>
      <c r="MWY2" s="36"/>
      <c r="MWZ2" s="39"/>
      <c r="MXA2" s="39"/>
      <c r="MXB2" s="39"/>
      <c r="MXC2" s="38"/>
      <c r="MXE2" s="40"/>
      <c r="MXF2" s="31"/>
      <c r="MXK2" s="41"/>
      <c r="MXL2" s="42"/>
      <c r="MXM2" s="43"/>
      <c r="MXN2" s="32"/>
      <c r="MXO2" s="44"/>
      <c r="MXS2" s="30"/>
      <c r="MXT2" s="33"/>
      <c r="MXU2" s="33"/>
      <c r="MYD2" s="33"/>
      <c r="MYE2" s="33"/>
      <c r="MYG2" s="1"/>
      <c r="MYI2" s="34"/>
      <c r="MYJ2" s="35"/>
      <c r="MYK2" s="35"/>
      <c r="MYL2" s="35"/>
      <c r="MYM2" s="36"/>
      <c r="MYN2" s="36"/>
      <c r="MYO2" s="39"/>
      <c r="MYP2" s="39"/>
      <c r="MYQ2" s="39"/>
      <c r="MYR2" s="38"/>
      <c r="MYT2" s="40"/>
      <c r="MYU2" s="31"/>
      <c r="MYZ2" s="41"/>
      <c r="MZA2" s="42"/>
      <c r="MZB2" s="43"/>
      <c r="MZC2" s="32"/>
      <c r="MZD2" s="44"/>
      <c r="MZH2" s="30"/>
      <c r="MZI2" s="33"/>
      <c r="MZJ2" s="33"/>
      <c r="MZS2" s="33"/>
      <c r="MZT2" s="33"/>
      <c r="MZV2" s="1"/>
      <c r="MZX2" s="34"/>
      <c r="MZY2" s="35"/>
      <c r="MZZ2" s="35"/>
      <c r="NAA2" s="35"/>
      <c r="NAB2" s="36"/>
      <c r="NAC2" s="36"/>
      <c r="NAD2" s="39"/>
      <c r="NAE2" s="39"/>
      <c r="NAF2" s="39"/>
      <c r="NAG2" s="38"/>
      <c r="NAI2" s="40"/>
      <c r="NAJ2" s="31"/>
      <c r="NAO2" s="41"/>
      <c r="NAP2" s="42"/>
      <c r="NAQ2" s="43"/>
      <c r="NAR2" s="32"/>
      <c r="NAS2" s="44"/>
      <c r="NAW2" s="30"/>
      <c r="NAX2" s="33"/>
      <c r="NAY2" s="33"/>
      <c r="NBH2" s="33"/>
      <c r="NBI2" s="33"/>
      <c r="NBK2" s="1"/>
      <c r="NBM2" s="34"/>
      <c r="NBN2" s="35"/>
      <c r="NBO2" s="35"/>
      <c r="NBP2" s="35"/>
      <c r="NBQ2" s="36"/>
      <c r="NBR2" s="36"/>
      <c r="NBS2" s="39"/>
      <c r="NBT2" s="39"/>
      <c r="NBU2" s="39"/>
      <c r="NBV2" s="38"/>
      <c r="NBX2" s="40"/>
      <c r="NBY2" s="31"/>
      <c r="NCD2" s="41"/>
      <c r="NCE2" s="42"/>
      <c r="NCF2" s="43"/>
      <c r="NCG2" s="32"/>
      <c r="NCH2" s="44"/>
      <c r="NCL2" s="30"/>
      <c r="NCM2" s="33"/>
      <c r="NCN2" s="33"/>
      <c r="NCW2" s="33"/>
      <c r="NCX2" s="33"/>
      <c r="NCZ2" s="1"/>
      <c r="NDB2" s="34"/>
      <c r="NDC2" s="35"/>
      <c r="NDD2" s="35"/>
      <c r="NDE2" s="35"/>
      <c r="NDF2" s="36"/>
      <c r="NDG2" s="36"/>
      <c r="NDH2" s="39"/>
      <c r="NDI2" s="39"/>
      <c r="NDJ2" s="39"/>
      <c r="NDK2" s="38"/>
      <c r="NDM2" s="40"/>
      <c r="NDN2" s="31"/>
      <c r="NDS2" s="41"/>
      <c r="NDT2" s="42"/>
      <c r="NDU2" s="43"/>
      <c r="NDV2" s="32"/>
      <c r="NDW2" s="44"/>
      <c r="NEA2" s="30"/>
      <c r="NEB2" s="33"/>
      <c r="NEC2" s="33"/>
      <c r="NEL2" s="33"/>
      <c r="NEM2" s="33"/>
      <c r="NEO2" s="1"/>
      <c r="NEQ2" s="34"/>
      <c r="NER2" s="35"/>
      <c r="NES2" s="35"/>
      <c r="NET2" s="35"/>
      <c r="NEU2" s="36"/>
      <c r="NEV2" s="36"/>
      <c r="NEW2" s="39"/>
      <c r="NEX2" s="39"/>
      <c r="NEY2" s="39"/>
      <c r="NEZ2" s="38"/>
      <c r="NFB2" s="40"/>
      <c r="NFC2" s="31"/>
      <c r="NFH2" s="41"/>
      <c r="NFI2" s="42"/>
      <c r="NFJ2" s="43"/>
      <c r="NFK2" s="32"/>
      <c r="NFL2" s="44"/>
      <c r="NFP2" s="30"/>
      <c r="NFQ2" s="33"/>
      <c r="NFR2" s="33"/>
      <c r="NGA2" s="33"/>
      <c r="NGB2" s="33"/>
      <c r="NGD2" s="1"/>
      <c r="NGF2" s="34"/>
      <c r="NGG2" s="35"/>
      <c r="NGH2" s="35"/>
      <c r="NGI2" s="35"/>
      <c r="NGJ2" s="36"/>
      <c r="NGK2" s="36"/>
      <c r="NGL2" s="39"/>
      <c r="NGM2" s="39"/>
      <c r="NGN2" s="39"/>
      <c r="NGO2" s="38"/>
      <c r="NGQ2" s="40"/>
      <c r="NGR2" s="31"/>
      <c r="NGW2" s="41"/>
      <c r="NGX2" s="42"/>
      <c r="NGY2" s="43"/>
      <c r="NGZ2" s="32"/>
      <c r="NHA2" s="44"/>
      <c r="NHE2" s="30"/>
      <c r="NHF2" s="33"/>
      <c r="NHG2" s="33"/>
      <c r="NHP2" s="33"/>
      <c r="NHQ2" s="33"/>
      <c r="NHS2" s="1"/>
      <c r="NHU2" s="34"/>
      <c r="NHV2" s="35"/>
      <c r="NHW2" s="35"/>
      <c r="NHX2" s="35"/>
      <c r="NHY2" s="36"/>
      <c r="NHZ2" s="36"/>
      <c r="NIA2" s="39"/>
      <c r="NIB2" s="39"/>
      <c r="NIC2" s="39"/>
      <c r="NID2" s="38"/>
      <c r="NIF2" s="40"/>
      <c r="NIG2" s="31"/>
      <c r="NIL2" s="41"/>
      <c r="NIM2" s="42"/>
      <c r="NIN2" s="43"/>
      <c r="NIO2" s="32"/>
      <c r="NIP2" s="44"/>
      <c r="NIT2" s="30"/>
      <c r="NIU2" s="33"/>
      <c r="NIV2" s="33"/>
      <c r="NJE2" s="33"/>
      <c r="NJF2" s="33"/>
      <c r="NJH2" s="1"/>
      <c r="NJJ2" s="34"/>
      <c r="NJK2" s="35"/>
      <c r="NJL2" s="35"/>
      <c r="NJM2" s="35"/>
      <c r="NJN2" s="36"/>
      <c r="NJO2" s="36"/>
      <c r="NJP2" s="39"/>
      <c r="NJQ2" s="39"/>
      <c r="NJR2" s="39"/>
      <c r="NJS2" s="38"/>
      <c r="NJU2" s="40"/>
      <c r="NJV2" s="31"/>
      <c r="NKA2" s="41"/>
      <c r="NKB2" s="42"/>
      <c r="NKC2" s="43"/>
      <c r="NKD2" s="32"/>
      <c r="NKE2" s="44"/>
      <c r="NKI2" s="30"/>
      <c r="NKJ2" s="33"/>
      <c r="NKK2" s="33"/>
      <c r="NKT2" s="33"/>
      <c r="NKU2" s="33"/>
      <c r="NKW2" s="1"/>
      <c r="NKY2" s="34"/>
      <c r="NKZ2" s="35"/>
      <c r="NLA2" s="35"/>
      <c r="NLB2" s="35"/>
      <c r="NLC2" s="36"/>
      <c r="NLD2" s="36"/>
      <c r="NLE2" s="39"/>
      <c r="NLF2" s="39"/>
      <c r="NLG2" s="39"/>
      <c r="NLH2" s="38"/>
      <c r="NLJ2" s="40"/>
      <c r="NLK2" s="31"/>
      <c r="NLP2" s="41"/>
      <c r="NLQ2" s="42"/>
      <c r="NLR2" s="43"/>
      <c r="NLS2" s="32"/>
      <c r="NLT2" s="44"/>
      <c r="NLX2" s="30"/>
      <c r="NLY2" s="33"/>
      <c r="NLZ2" s="33"/>
      <c r="NMI2" s="33"/>
      <c r="NMJ2" s="33"/>
      <c r="NML2" s="1"/>
      <c r="NMN2" s="34"/>
      <c r="NMO2" s="35"/>
      <c r="NMP2" s="35"/>
      <c r="NMQ2" s="35"/>
      <c r="NMR2" s="36"/>
      <c r="NMS2" s="36"/>
      <c r="NMT2" s="39"/>
      <c r="NMU2" s="39"/>
      <c r="NMV2" s="39"/>
      <c r="NMW2" s="38"/>
      <c r="NMY2" s="40"/>
      <c r="NMZ2" s="31"/>
      <c r="NNE2" s="41"/>
      <c r="NNF2" s="42"/>
      <c r="NNG2" s="43"/>
      <c r="NNH2" s="32"/>
      <c r="NNI2" s="44"/>
      <c r="NNM2" s="30"/>
      <c r="NNN2" s="33"/>
      <c r="NNO2" s="33"/>
      <c r="NNX2" s="33"/>
      <c r="NNY2" s="33"/>
      <c r="NOA2" s="1"/>
      <c r="NOC2" s="34"/>
      <c r="NOD2" s="35"/>
      <c r="NOE2" s="35"/>
      <c r="NOF2" s="35"/>
      <c r="NOG2" s="36"/>
      <c r="NOH2" s="36"/>
      <c r="NOI2" s="39"/>
      <c r="NOJ2" s="39"/>
      <c r="NOK2" s="39"/>
      <c r="NOL2" s="38"/>
      <c r="NON2" s="40"/>
      <c r="NOO2" s="31"/>
      <c r="NOT2" s="41"/>
      <c r="NOU2" s="42"/>
      <c r="NOV2" s="43"/>
      <c r="NOW2" s="32"/>
      <c r="NOX2" s="44"/>
      <c r="NPB2" s="30"/>
      <c r="NPC2" s="33"/>
      <c r="NPD2" s="33"/>
      <c r="NPM2" s="33"/>
      <c r="NPN2" s="33"/>
      <c r="NPP2" s="1"/>
      <c r="NPR2" s="34"/>
      <c r="NPS2" s="35"/>
      <c r="NPT2" s="35"/>
      <c r="NPU2" s="35"/>
      <c r="NPV2" s="36"/>
      <c r="NPW2" s="36"/>
      <c r="NPX2" s="39"/>
      <c r="NPY2" s="39"/>
      <c r="NPZ2" s="39"/>
      <c r="NQA2" s="38"/>
      <c r="NQC2" s="40"/>
      <c r="NQD2" s="31"/>
      <c r="NQI2" s="41"/>
      <c r="NQJ2" s="42"/>
      <c r="NQK2" s="43"/>
      <c r="NQL2" s="32"/>
      <c r="NQM2" s="44"/>
      <c r="NQQ2" s="30"/>
      <c r="NQR2" s="33"/>
      <c r="NQS2" s="33"/>
      <c r="NRB2" s="33"/>
      <c r="NRC2" s="33"/>
      <c r="NRE2" s="1"/>
      <c r="NRG2" s="34"/>
      <c r="NRH2" s="35"/>
      <c r="NRI2" s="35"/>
      <c r="NRJ2" s="35"/>
      <c r="NRK2" s="36"/>
      <c r="NRL2" s="36"/>
      <c r="NRM2" s="39"/>
      <c r="NRN2" s="39"/>
      <c r="NRO2" s="39"/>
      <c r="NRP2" s="38"/>
      <c r="NRR2" s="40"/>
      <c r="NRS2" s="31"/>
      <c r="NRX2" s="41"/>
      <c r="NRY2" s="42"/>
      <c r="NRZ2" s="43"/>
      <c r="NSA2" s="32"/>
      <c r="NSB2" s="44"/>
      <c r="NSF2" s="30"/>
      <c r="NSG2" s="33"/>
      <c r="NSH2" s="33"/>
      <c r="NSQ2" s="33"/>
      <c r="NSR2" s="33"/>
      <c r="NST2" s="1"/>
      <c r="NSV2" s="34"/>
      <c r="NSW2" s="35"/>
      <c r="NSX2" s="35"/>
      <c r="NSY2" s="35"/>
      <c r="NSZ2" s="36"/>
      <c r="NTA2" s="36"/>
      <c r="NTB2" s="39"/>
      <c r="NTC2" s="39"/>
      <c r="NTD2" s="39"/>
      <c r="NTE2" s="38"/>
      <c r="NTG2" s="40"/>
      <c r="NTH2" s="31"/>
      <c r="NTM2" s="41"/>
      <c r="NTN2" s="42"/>
      <c r="NTO2" s="43"/>
      <c r="NTP2" s="32"/>
      <c r="NTQ2" s="44"/>
      <c r="NTU2" s="30"/>
      <c r="NTV2" s="33"/>
      <c r="NTW2" s="33"/>
      <c r="NUF2" s="33"/>
      <c r="NUG2" s="33"/>
      <c r="NUI2" s="1"/>
      <c r="NUK2" s="34"/>
      <c r="NUL2" s="35"/>
      <c r="NUM2" s="35"/>
      <c r="NUN2" s="35"/>
      <c r="NUO2" s="36"/>
      <c r="NUP2" s="36"/>
      <c r="NUQ2" s="39"/>
      <c r="NUR2" s="39"/>
      <c r="NUS2" s="39"/>
      <c r="NUT2" s="38"/>
      <c r="NUV2" s="40"/>
      <c r="NUW2" s="31"/>
      <c r="NVB2" s="41"/>
      <c r="NVC2" s="42"/>
      <c r="NVD2" s="43"/>
      <c r="NVE2" s="32"/>
      <c r="NVF2" s="44"/>
      <c r="NVJ2" s="30"/>
      <c r="NVK2" s="33"/>
      <c r="NVL2" s="33"/>
      <c r="NVU2" s="33"/>
      <c r="NVV2" s="33"/>
      <c r="NVX2" s="1"/>
      <c r="NVZ2" s="34"/>
      <c r="NWA2" s="35"/>
      <c r="NWB2" s="35"/>
      <c r="NWC2" s="35"/>
      <c r="NWD2" s="36"/>
      <c r="NWE2" s="36"/>
      <c r="NWF2" s="39"/>
      <c r="NWG2" s="39"/>
      <c r="NWH2" s="39"/>
      <c r="NWI2" s="38"/>
      <c r="NWK2" s="40"/>
      <c r="NWL2" s="31"/>
      <c r="NWQ2" s="41"/>
      <c r="NWR2" s="42"/>
      <c r="NWS2" s="43"/>
      <c r="NWT2" s="32"/>
      <c r="NWU2" s="44"/>
      <c r="NWY2" s="30"/>
      <c r="NWZ2" s="33"/>
      <c r="NXA2" s="33"/>
      <c r="NXJ2" s="33"/>
      <c r="NXK2" s="33"/>
      <c r="NXM2" s="1"/>
      <c r="NXO2" s="34"/>
      <c r="NXP2" s="35"/>
      <c r="NXQ2" s="35"/>
      <c r="NXR2" s="35"/>
      <c r="NXS2" s="36"/>
      <c r="NXT2" s="36"/>
      <c r="NXU2" s="39"/>
      <c r="NXV2" s="39"/>
      <c r="NXW2" s="39"/>
      <c r="NXX2" s="38"/>
      <c r="NXZ2" s="40"/>
      <c r="NYA2" s="31"/>
      <c r="NYF2" s="41"/>
      <c r="NYG2" s="42"/>
      <c r="NYH2" s="43"/>
      <c r="NYI2" s="32"/>
      <c r="NYJ2" s="44"/>
      <c r="NYN2" s="30"/>
      <c r="NYO2" s="33"/>
      <c r="NYP2" s="33"/>
      <c r="NYY2" s="33"/>
      <c r="NYZ2" s="33"/>
      <c r="NZB2" s="1"/>
      <c r="NZD2" s="34"/>
      <c r="NZE2" s="35"/>
      <c r="NZF2" s="35"/>
      <c r="NZG2" s="35"/>
      <c r="NZH2" s="36"/>
      <c r="NZI2" s="36"/>
      <c r="NZJ2" s="39"/>
      <c r="NZK2" s="39"/>
      <c r="NZL2" s="39"/>
      <c r="NZM2" s="38"/>
      <c r="NZO2" s="40"/>
      <c r="NZP2" s="31"/>
      <c r="NZU2" s="41"/>
      <c r="NZV2" s="42"/>
      <c r="NZW2" s="43"/>
      <c r="NZX2" s="32"/>
      <c r="NZY2" s="44"/>
      <c r="OAC2" s="30"/>
      <c r="OAD2" s="33"/>
      <c r="OAE2" s="33"/>
      <c r="OAN2" s="33"/>
      <c r="OAO2" s="33"/>
      <c r="OAQ2" s="1"/>
      <c r="OAS2" s="34"/>
      <c r="OAT2" s="35"/>
      <c r="OAU2" s="35"/>
      <c r="OAV2" s="35"/>
      <c r="OAW2" s="36"/>
      <c r="OAX2" s="36"/>
      <c r="OAY2" s="39"/>
      <c r="OAZ2" s="39"/>
      <c r="OBA2" s="39"/>
      <c r="OBB2" s="38"/>
      <c r="OBD2" s="40"/>
      <c r="OBE2" s="31"/>
      <c r="OBJ2" s="41"/>
      <c r="OBK2" s="42"/>
      <c r="OBL2" s="43"/>
      <c r="OBM2" s="32"/>
      <c r="OBN2" s="44"/>
      <c r="OBR2" s="30"/>
      <c r="OBS2" s="33"/>
      <c r="OBT2" s="33"/>
      <c r="OCC2" s="33"/>
      <c r="OCD2" s="33"/>
      <c r="OCF2" s="1"/>
      <c r="OCH2" s="34"/>
      <c r="OCI2" s="35"/>
      <c r="OCJ2" s="35"/>
      <c r="OCK2" s="35"/>
      <c r="OCL2" s="36"/>
      <c r="OCM2" s="36"/>
      <c r="OCN2" s="39"/>
      <c r="OCO2" s="39"/>
      <c r="OCP2" s="39"/>
      <c r="OCQ2" s="38"/>
      <c r="OCS2" s="40"/>
      <c r="OCT2" s="31"/>
      <c r="OCY2" s="41"/>
      <c r="OCZ2" s="42"/>
      <c r="ODA2" s="43"/>
      <c r="ODB2" s="32"/>
      <c r="ODC2" s="44"/>
      <c r="ODG2" s="30"/>
      <c r="ODH2" s="33"/>
      <c r="ODI2" s="33"/>
      <c r="ODR2" s="33"/>
      <c r="ODS2" s="33"/>
      <c r="ODU2" s="1"/>
      <c r="ODW2" s="34"/>
      <c r="ODX2" s="35"/>
      <c r="ODY2" s="35"/>
      <c r="ODZ2" s="35"/>
      <c r="OEA2" s="36"/>
      <c r="OEB2" s="36"/>
      <c r="OEC2" s="39"/>
      <c r="OED2" s="39"/>
      <c r="OEE2" s="39"/>
      <c r="OEF2" s="38"/>
      <c r="OEH2" s="40"/>
      <c r="OEI2" s="31"/>
      <c r="OEN2" s="41"/>
      <c r="OEO2" s="42"/>
      <c r="OEP2" s="43"/>
      <c r="OEQ2" s="32"/>
      <c r="OER2" s="44"/>
      <c r="OEV2" s="30"/>
      <c r="OEW2" s="33"/>
      <c r="OEX2" s="33"/>
      <c r="OFG2" s="33"/>
      <c r="OFH2" s="33"/>
      <c r="OFJ2" s="1"/>
      <c r="OFL2" s="34"/>
      <c r="OFM2" s="35"/>
      <c r="OFN2" s="35"/>
      <c r="OFO2" s="35"/>
      <c r="OFP2" s="36"/>
      <c r="OFQ2" s="36"/>
      <c r="OFR2" s="39"/>
      <c r="OFS2" s="39"/>
      <c r="OFT2" s="39"/>
      <c r="OFU2" s="38"/>
      <c r="OFW2" s="40"/>
      <c r="OFX2" s="31"/>
      <c r="OGC2" s="41"/>
      <c r="OGD2" s="42"/>
      <c r="OGE2" s="43"/>
      <c r="OGF2" s="32"/>
      <c r="OGG2" s="44"/>
      <c r="OGK2" s="30"/>
      <c r="OGL2" s="33"/>
      <c r="OGM2" s="33"/>
      <c r="OGV2" s="33"/>
      <c r="OGW2" s="33"/>
      <c r="OGY2" s="1"/>
      <c r="OHA2" s="34"/>
      <c r="OHB2" s="35"/>
      <c r="OHC2" s="35"/>
      <c r="OHD2" s="35"/>
      <c r="OHE2" s="36"/>
      <c r="OHF2" s="36"/>
      <c r="OHG2" s="39"/>
      <c r="OHH2" s="39"/>
      <c r="OHI2" s="39"/>
      <c r="OHJ2" s="38"/>
      <c r="OHL2" s="40"/>
      <c r="OHM2" s="31"/>
      <c r="OHR2" s="41"/>
      <c r="OHS2" s="42"/>
      <c r="OHT2" s="43"/>
      <c r="OHU2" s="32"/>
      <c r="OHV2" s="44"/>
      <c r="OHZ2" s="30"/>
      <c r="OIA2" s="33"/>
      <c r="OIB2" s="33"/>
      <c r="OIK2" s="33"/>
      <c r="OIL2" s="33"/>
      <c r="OIN2" s="1"/>
      <c r="OIP2" s="34"/>
      <c r="OIQ2" s="35"/>
      <c r="OIR2" s="35"/>
      <c r="OIS2" s="35"/>
      <c r="OIT2" s="36"/>
      <c r="OIU2" s="36"/>
      <c r="OIV2" s="39"/>
      <c r="OIW2" s="39"/>
      <c r="OIX2" s="39"/>
      <c r="OIY2" s="38"/>
      <c r="OJA2" s="40"/>
      <c r="OJB2" s="31"/>
      <c r="OJG2" s="41"/>
      <c r="OJH2" s="42"/>
      <c r="OJI2" s="43"/>
      <c r="OJJ2" s="32"/>
      <c r="OJK2" s="44"/>
      <c r="OJO2" s="30"/>
      <c r="OJP2" s="33"/>
      <c r="OJQ2" s="33"/>
      <c r="OJZ2" s="33"/>
      <c r="OKA2" s="33"/>
      <c r="OKC2" s="1"/>
      <c r="OKE2" s="34"/>
      <c r="OKF2" s="35"/>
      <c r="OKG2" s="35"/>
      <c r="OKH2" s="35"/>
      <c r="OKI2" s="36"/>
      <c r="OKJ2" s="36"/>
      <c r="OKK2" s="39"/>
      <c r="OKL2" s="39"/>
      <c r="OKM2" s="39"/>
      <c r="OKN2" s="38"/>
      <c r="OKP2" s="40"/>
      <c r="OKQ2" s="31"/>
      <c r="OKV2" s="41"/>
      <c r="OKW2" s="42"/>
      <c r="OKX2" s="43"/>
      <c r="OKY2" s="32"/>
      <c r="OKZ2" s="44"/>
      <c r="OLD2" s="30"/>
      <c r="OLE2" s="33"/>
      <c r="OLF2" s="33"/>
      <c r="OLO2" s="33"/>
      <c r="OLP2" s="33"/>
      <c r="OLR2" s="1"/>
      <c r="OLT2" s="34"/>
      <c r="OLU2" s="35"/>
      <c r="OLV2" s="35"/>
      <c r="OLW2" s="35"/>
      <c r="OLX2" s="36"/>
      <c r="OLY2" s="36"/>
      <c r="OLZ2" s="39"/>
      <c r="OMA2" s="39"/>
      <c r="OMB2" s="39"/>
      <c r="OMC2" s="38"/>
      <c r="OME2" s="40"/>
      <c r="OMF2" s="31"/>
      <c r="OMK2" s="41"/>
      <c r="OML2" s="42"/>
      <c r="OMM2" s="43"/>
      <c r="OMN2" s="32"/>
      <c r="OMO2" s="44"/>
      <c r="OMS2" s="30"/>
      <c r="OMT2" s="33"/>
      <c r="OMU2" s="33"/>
      <c r="OND2" s="33"/>
      <c r="ONE2" s="33"/>
      <c r="ONG2" s="1"/>
      <c r="ONI2" s="34"/>
      <c r="ONJ2" s="35"/>
      <c r="ONK2" s="35"/>
      <c r="ONL2" s="35"/>
      <c r="ONM2" s="36"/>
      <c r="ONN2" s="36"/>
      <c r="ONO2" s="39"/>
      <c r="ONP2" s="39"/>
      <c r="ONQ2" s="39"/>
      <c r="ONR2" s="38"/>
      <c r="ONT2" s="40"/>
      <c r="ONU2" s="31"/>
      <c r="ONZ2" s="41"/>
      <c r="OOA2" s="42"/>
      <c r="OOB2" s="43"/>
      <c r="OOC2" s="32"/>
      <c r="OOD2" s="44"/>
      <c r="OOH2" s="30"/>
      <c r="OOI2" s="33"/>
      <c r="OOJ2" s="33"/>
      <c r="OOS2" s="33"/>
      <c r="OOT2" s="33"/>
      <c r="OOV2" s="1"/>
      <c r="OOX2" s="34"/>
      <c r="OOY2" s="35"/>
      <c r="OOZ2" s="35"/>
      <c r="OPA2" s="35"/>
      <c r="OPB2" s="36"/>
      <c r="OPC2" s="36"/>
      <c r="OPD2" s="39"/>
      <c r="OPE2" s="39"/>
      <c r="OPF2" s="39"/>
      <c r="OPG2" s="38"/>
      <c r="OPI2" s="40"/>
      <c r="OPJ2" s="31"/>
      <c r="OPO2" s="41"/>
      <c r="OPP2" s="42"/>
      <c r="OPQ2" s="43"/>
      <c r="OPR2" s="32"/>
      <c r="OPS2" s="44"/>
      <c r="OPW2" s="30"/>
      <c r="OPX2" s="33"/>
      <c r="OPY2" s="33"/>
      <c r="OQH2" s="33"/>
      <c r="OQI2" s="33"/>
      <c r="OQK2" s="1"/>
      <c r="OQM2" s="34"/>
      <c r="OQN2" s="35"/>
      <c r="OQO2" s="35"/>
      <c r="OQP2" s="35"/>
      <c r="OQQ2" s="36"/>
      <c r="OQR2" s="36"/>
      <c r="OQS2" s="39"/>
      <c r="OQT2" s="39"/>
      <c r="OQU2" s="39"/>
      <c r="OQV2" s="38"/>
      <c r="OQX2" s="40"/>
      <c r="OQY2" s="31"/>
      <c r="ORD2" s="41"/>
      <c r="ORE2" s="42"/>
      <c r="ORF2" s="43"/>
      <c r="ORG2" s="32"/>
      <c r="ORH2" s="44"/>
      <c r="ORL2" s="30"/>
      <c r="ORM2" s="33"/>
      <c r="ORN2" s="33"/>
      <c r="ORW2" s="33"/>
      <c r="ORX2" s="33"/>
      <c r="ORZ2" s="1"/>
      <c r="OSB2" s="34"/>
      <c r="OSC2" s="35"/>
      <c r="OSD2" s="35"/>
      <c r="OSE2" s="35"/>
      <c r="OSF2" s="36"/>
      <c r="OSG2" s="36"/>
      <c r="OSH2" s="39"/>
      <c r="OSI2" s="39"/>
      <c r="OSJ2" s="39"/>
      <c r="OSK2" s="38"/>
      <c r="OSM2" s="40"/>
      <c r="OSN2" s="31"/>
      <c r="OSS2" s="41"/>
      <c r="OST2" s="42"/>
      <c r="OSU2" s="43"/>
      <c r="OSV2" s="32"/>
      <c r="OSW2" s="44"/>
      <c r="OTA2" s="30"/>
      <c r="OTB2" s="33"/>
      <c r="OTC2" s="33"/>
      <c r="OTL2" s="33"/>
      <c r="OTM2" s="33"/>
      <c r="OTO2" s="1"/>
      <c r="OTQ2" s="34"/>
      <c r="OTR2" s="35"/>
      <c r="OTS2" s="35"/>
      <c r="OTT2" s="35"/>
      <c r="OTU2" s="36"/>
      <c r="OTV2" s="36"/>
      <c r="OTW2" s="39"/>
      <c r="OTX2" s="39"/>
      <c r="OTY2" s="39"/>
      <c r="OTZ2" s="38"/>
      <c r="OUB2" s="40"/>
      <c r="OUC2" s="31"/>
      <c r="OUH2" s="41"/>
      <c r="OUI2" s="42"/>
      <c r="OUJ2" s="43"/>
      <c r="OUK2" s="32"/>
      <c r="OUL2" s="44"/>
      <c r="OUP2" s="30"/>
      <c r="OUQ2" s="33"/>
      <c r="OUR2" s="33"/>
      <c r="OVA2" s="33"/>
      <c r="OVB2" s="33"/>
      <c r="OVD2" s="1"/>
      <c r="OVF2" s="34"/>
      <c r="OVG2" s="35"/>
      <c r="OVH2" s="35"/>
      <c r="OVI2" s="35"/>
      <c r="OVJ2" s="36"/>
      <c r="OVK2" s="36"/>
      <c r="OVL2" s="39"/>
      <c r="OVM2" s="39"/>
      <c r="OVN2" s="39"/>
      <c r="OVO2" s="38"/>
      <c r="OVQ2" s="40"/>
      <c r="OVR2" s="31"/>
      <c r="OVW2" s="41"/>
      <c r="OVX2" s="42"/>
      <c r="OVY2" s="43"/>
      <c r="OVZ2" s="32"/>
      <c r="OWA2" s="44"/>
      <c r="OWE2" s="30"/>
      <c r="OWF2" s="33"/>
      <c r="OWG2" s="33"/>
      <c r="OWP2" s="33"/>
      <c r="OWQ2" s="33"/>
      <c r="OWS2" s="1"/>
      <c r="OWU2" s="34"/>
      <c r="OWV2" s="35"/>
      <c r="OWW2" s="35"/>
      <c r="OWX2" s="35"/>
      <c r="OWY2" s="36"/>
      <c r="OWZ2" s="36"/>
      <c r="OXA2" s="39"/>
      <c r="OXB2" s="39"/>
      <c r="OXC2" s="39"/>
      <c r="OXD2" s="38"/>
      <c r="OXF2" s="40"/>
      <c r="OXG2" s="31"/>
      <c r="OXL2" s="41"/>
      <c r="OXM2" s="42"/>
      <c r="OXN2" s="43"/>
      <c r="OXO2" s="32"/>
      <c r="OXP2" s="44"/>
      <c r="OXT2" s="30"/>
      <c r="OXU2" s="33"/>
      <c r="OXV2" s="33"/>
      <c r="OYE2" s="33"/>
      <c r="OYF2" s="33"/>
      <c r="OYH2" s="1"/>
      <c r="OYJ2" s="34"/>
      <c r="OYK2" s="35"/>
      <c r="OYL2" s="35"/>
      <c r="OYM2" s="35"/>
      <c r="OYN2" s="36"/>
      <c r="OYO2" s="36"/>
      <c r="OYP2" s="39"/>
      <c r="OYQ2" s="39"/>
      <c r="OYR2" s="39"/>
      <c r="OYS2" s="38"/>
      <c r="OYU2" s="40"/>
      <c r="OYV2" s="31"/>
      <c r="OZA2" s="41"/>
      <c r="OZB2" s="42"/>
      <c r="OZC2" s="43"/>
      <c r="OZD2" s="32"/>
      <c r="OZE2" s="44"/>
      <c r="OZI2" s="30"/>
      <c r="OZJ2" s="33"/>
      <c r="OZK2" s="33"/>
      <c r="OZT2" s="33"/>
      <c r="OZU2" s="33"/>
      <c r="OZW2" s="1"/>
      <c r="OZY2" s="34"/>
      <c r="OZZ2" s="35"/>
      <c r="PAA2" s="35"/>
      <c r="PAB2" s="35"/>
      <c r="PAC2" s="36"/>
      <c r="PAD2" s="36"/>
      <c r="PAE2" s="39"/>
      <c r="PAF2" s="39"/>
      <c r="PAG2" s="39"/>
      <c r="PAH2" s="38"/>
      <c r="PAJ2" s="40"/>
      <c r="PAK2" s="31"/>
      <c r="PAP2" s="41"/>
      <c r="PAQ2" s="42"/>
      <c r="PAR2" s="43"/>
      <c r="PAS2" s="32"/>
      <c r="PAT2" s="44"/>
      <c r="PAX2" s="30"/>
      <c r="PAY2" s="33"/>
      <c r="PAZ2" s="33"/>
      <c r="PBI2" s="33"/>
      <c r="PBJ2" s="33"/>
      <c r="PBL2" s="1"/>
      <c r="PBN2" s="34"/>
      <c r="PBO2" s="35"/>
      <c r="PBP2" s="35"/>
      <c r="PBQ2" s="35"/>
      <c r="PBR2" s="36"/>
      <c r="PBS2" s="36"/>
      <c r="PBT2" s="39"/>
      <c r="PBU2" s="39"/>
      <c r="PBV2" s="39"/>
      <c r="PBW2" s="38"/>
      <c r="PBY2" s="40"/>
      <c r="PBZ2" s="31"/>
      <c r="PCE2" s="41"/>
      <c r="PCF2" s="42"/>
      <c r="PCG2" s="43"/>
      <c r="PCH2" s="32"/>
      <c r="PCI2" s="44"/>
      <c r="PCM2" s="30"/>
      <c r="PCN2" s="33"/>
      <c r="PCO2" s="33"/>
      <c r="PCX2" s="33"/>
      <c r="PCY2" s="33"/>
      <c r="PDA2" s="1"/>
      <c r="PDC2" s="34"/>
      <c r="PDD2" s="35"/>
      <c r="PDE2" s="35"/>
      <c r="PDF2" s="35"/>
      <c r="PDG2" s="36"/>
      <c r="PDH2" s="36"/>
      <c r="PDI2" s="39"/>
      <c r="PDJ2" s="39"/>
      <c r="PDK2" s="39"/>
      <c r="PDL2" s="38"/>
      <c r="PDN2" s="40"/>
      <c r="PDO2" s="31"/>
      <c r="PDT2" s="41"/>
      <c r="PDU2" s="42"/>
      <c r="PDV2" s="43"/>
      <c r="PDW2" s="32"/>
      <c r="PDX2" s="44"/>
      <c r="PEB2" s="30"/>
      <c r="PEC2" s="33"/>
      <c r="PED2" s="33"/>
      <c r="PEM2" s="33"/>
      <c r="PEN2" s="33"/>
      <c r="PEP2" s="1"/>
      <c r="PER2" s="34"/>
      <c r="PES2" s="35"/>
      <c r="PET2" s="35"/>
      <c r="PEU2" s="35"/>
      <c r="PEV2" s="36"/>
      <c r="PEW2" s="36"/>
      <c r="PEX2" s="39"/>
      <c r="PEY2" s="39"/>
      <c r="PEZ2" s="39"/>
      <c r="PFA2" s="38"/>
      <c r="PFC2" s="40"/>
      <c r="PFD2" s="31"/>
      <c r="PFI2" s="41"/>
      <c r="PFJ2" s="42"/>
      <c r="PFK2" s="43"/>
      <c r="PFL2" s="32"/>
      <c r="PFM2" s="44"/>
      <c r="PFQ2" s="30"/>
      <c r="PFR2" s="33"/>
      <c r="PFS2" s="33"/>
      <c r="PGB2" s="33"/>
      <c r="PGC2" s="33"/>
      <c r="PGE2" s="1"/>
      <c r="PGG2" s="34"/>
      <c r="PGH2" s="35"/>
      <c r="PGI2" s="35"/>
      <c r="PGJ2" s="35"/>
      <c r="PGK2" s="36"/>
      <c r="PGL2" s="36"/>
      <c r="PGM2" s="39"/>
      <c r="PGN2" s="39"/>
      <c r="PGO2" s="39"/>
      <c r="PGP2" s="38"/>
      <c r="PGR2" s="40"/>
      <c r="PGS2" s="31"/>
      <c r="PGX2" s="41"/>
      <c r="PGY2" s="42"/>
      <c r="PGZ2" s="43"/>
      <c r="PHA2" s="32"/>
      <c r="PHB2" s="44"/>
      <c r="PHF2" s="30"/>
      <c r="PHG2" s="33"/>
      <c r="PHH2" s="33"/>
      <c r="PHQ2" s="33"/>
      <c r="PHR2" s="33"/>
      <c r="PHT2" s="1"/>
      <c r="PHV2" s="34"/>
      <c r="PHW2" s="35"/>
      <c r="PHX2" s="35"/>
      <c r="PHY2" s="35"/>
      <c r="PHZ2" s="36"/>
      <c r="PIA2" s="36"/>
      <c r="PIB2" s="39"/>
      <c r="PIC2" s="39"/>
      <c r="PID2" s="39"/>
      <c r="PIE2" s="38"/>
      <c r="PIG2" s="40"/>
      <c r="PIH2" s="31"/>
      <c r="PIM2" s="41"/>
      <c r="PIN2" s="42"/>
      <c r="PIO2" s="43"/>
      <c r="PIP2" s="32"/>
      <c r="PIQ2" s="44"/>
      <c r="PIU2" s="30"/>
      <c r="PIV2" s="33"/>
      <c r="PIW2" s="33"/>
      <c r="PJF2" s="33"/>
      <c r="PJG2" s="33"/>
      <c r="PJI2" s="1"/>
      <c r="PJK2" s="34"/>
      <c r="PJL2" s="35"/>
      <c r="PJM2" s="35"/>
      <c r="PJN2" s="35"/>
      <c r="PJO2" s="36"/>
      <c r="PJP2" s="36"/>
      <c r="PJQ2" s="39"/>
      <c r="PJR2" s="39"/>
      <c r="PJS2" s="39"/>
      <c r="PJT2" s="38"/>
      <c r="PJV2" s="40"/>
      <c r="PJW2" s="31"/>
      <c r="PKB2" s="41"/>
      <c r="PKC2" s="42"/>
      <c r="PKD2" s="43"/>
      <c r="PKE2" s="32"/>
      <c r="PKF2" s="44"/>
      <c r="PKJ2" s="30"/>
      <c r="PKK2" s="33"/>
      <c r="PKL2" s="33"/>
      <c r="PKU2" s="33"/>
      <c r="PKV2" s="33"/>
      <c r="PKX2" s="1"/>
      <c r="PKZ2" s="34"/>
      <c r="PLA2" s="35"/>
      <c r="PLB2" s="35"/>
      <c r="PLC2" s="35"/>
      <c r="PLD2" s="36"/>
      <c r="PLE2" s="36"/>
      <c r="PLF2" s="39"/>
      <c r="PLG2" s="39"/>
      <c r="PLH2" s="39"/>
      <c r="PLI2" s="38"/>
      <c r="PLK2" s="40"/>
      <c r="PLL2" s="31"/>
      <c r="PLQ2" s="41"/>
      <c r="PLR2" s="42"/>
      <c r="PLS2" s="43"/>
      <c r="PLT2" s="32"/>
      <c r="PLU2" s="44"/>
      <c r="PLY2" s="30"/>
      <c r="PLZ2" s="33"/>
      <c r="PMA2" s="33"/>
      <c r="PMJ2" s="33"/>
      <c r="PMK2" s="33"/>
      <c r="PMM2" s="1"/>
      <c r="PMO2" s="34"/>
      <c r="PMP2" s="35"/>
      <c r="PMQ2" s="35"/>
      <c r="PMR2" s="35"/>
      <c r="PMS2" s="36"/>
      <c r="PMT2" s="36"/>
      <c r="PMU2" s="39"/>
      <c r="PMV2" s="39"/>
      <c r="PMW2" s="39"/>
      <c r="PMX2" s="38"/>
      <c r="PMZ2" s="40"/>
      <c r="PNA2" s="31"/>
      <c r="PNF2" s="41"/>
      <c r="PNG2" s="42"/>
      <c r="PNH2" s="43"/>
      <c r="PNI2" s="32"/>
      <c r="PNJ2" s="44"/>
      <c r="PNN2" s="30"/>
      <c r="PNO2" s="33"/>
      <c r="PNP2" s="33"/>
      <c r="PNY2" s="33"/>
      <c r="PNZ2" s="33"/>
      <c r="POB2" s="1"/>
      <c r="POD2" s="34"/>
      <c r="POE2" s="35"/>
      <c r="POF2" s="35"/>
      <c r="POG2" s="35"/>
      <c r="POH2" s="36"/>
      <c r="POI2" s="36"/>
      <c r="POJ2" s="39"/>
      <c r="POK2" s="39"/>
      <c r="POL2" s="39"/>
      <c r="POM2" s="38"/>
      <c r="POO2" s="40"/>
      <c r="POP2" s="31"/>
      <c r="POU2" s="41"/>
      <c r="POV2" s="42"/>
      <c r="POW2" s="43"/>
      <c r="POX2" s="32"/>
      <c r="POY2" s="44"/>
      <c r="PPC2" s="30"/>
      <c r="PPD2" s="33"/>
      <c r="PPE2" s="33"/>
      <c r="PPN2" s="33"/>
      <c r="PPO2" s="33"/>
      <c r="PPQ2" s="1"/>
      <c r="PPS2" s="34"/>
      <c r="PPT2" s="35"/>
      <c r="PPU2" s="35"/>
      <c r="PPV2" s="35"/>
      <c r="PPW2" s="36"/>
      <c r="PPX2" s="36"/>
      <c r="PPY2" s="39"/>
      <c r="PPZ2" s="39"/>
      <c r="PQA2" s="39"/>
      <c r="PQB2" s="38"/>
      <c r="PQD2" s="40"/>
      <c r="PQE2" s="31"/>
      <c r="PQJ2" s="41"/>
      <c r="PQK2" s="42"/>
      <c r="PQL2" s="43"/>
      <c r="PQM2" s="32"/>
      <c r="PQN2" s="44"/>
      <c r="PQR2" s="30"/>
      <c r="PQS2" s="33"/>
      <c r="PQT2" s="33"/>
      <c r="PRC2" s="33"/>
      <c r="PRD2" s="33"/>
      <c r="PRF2" s="1"/>
      <c r="PRH2" s="34"/>
      <c r="PRI2" s="35"/>
      <c r="PRJ2" s="35"/>
      <c r="PRK2" s="35"/>
      <c r="PRL2" s="36"/>
      <c r="PRM2" s="36"/>
      <c r="PRN2" s="39"/>
      <c r="PRO2" s="39"/>
      <c r="PRP2" s="39"/>
      <c r="PRQ2" s="38"/>
      <c r="PRS2" s="40"/>
      <c r="PRT2" s="31"/>
      <c r="PRY2" s="41"/>
      <c r="PRZ2" s="42"/>
      <c r="PSA2" s="43"/>
      <c r="PSB2" s="32"/>
      <c r="PSC2" s="44"/>
      <c r="PSG2" s="30"/>
      <c r="PSH2" s="33"/>
      <c r="PSI2" s="33"/>
      <c r="PSR2" s="33"/>
      <c r="PSS2" s="33"/>
      <c r="PSU2" s="1"/>
      <c r="PSW2" s="34"/>
      <c r="PSX2" s="35"/>
      <c r="PSY2" s="35"/>
      <c r="PSZ2" s="35"/>
      <c r="PTA2" s="36"/>
      <c r="PTB2" s="36"/>
      <c r="PTC2" s="39"/>
      <c r="PTD2" s="39"/>
      <c r="PTE2" s="39"/>
      <c r="PTF2" s="38"/>
      <c r="PTH2" s="40"/>
      <c r="PTI2" s="31"/>
      <c r="PTN2" s="41"/>
      <c r="PTO2" s="42"/>
      <c r="PTP2" s="43"/>
      <c r="PTQ2" s="32"/>
      <c r="PTR2" s="44"/>
      <c r="PTV2" s="30"/>
      <c r="PTW2" s="33"/>
      <c r="PTX2" s="33"/>
      <c r="PUG2" s="33"/>
      <c r="PUH2" s="33"/>
      <c r="PUJ2" s="1"/>
      <c r="PUL2" s="34"/>
      <c r="PUM2" s="35"/>
      <c r="PUN2" s="35"/>
      <c r="PUO2" s="35"/>
      <c r="PUP2" s="36"/>
      <c r="PUQ2" s="36"/>
      <c r="PUR2" s="39"/>
      <c r="PUS2" s="39"/>
      <c r="PUT2" s="39"/>
      <c r="PUU2" s="38"/>
      <c r="PUW2" s="40"/>
      <c r="PUX2" s="31"/>
      <c r="PVC2" s="41"/>
      <c r="PVD2" s="42"/>
      <c r="PVE2" s="43"/>
      <c r="PVF2" s="32"/>
      <c r="PVG2" s="44"/>
      <c r="PVK2" s="30"/>
      <c r="PVL2" s="33"/>
      <c r="PVM2" s="33"/>
      <c r="PVV2" s="33"/>
      <c r="PVW2" s="33"/>
      <c r="PVY2" s="1"/>
      <c r="PWA2" s="34"/>
      <c r="PWB2" s="35"/>
      <c r="PWC2" s="35"/>
      <c r="PWD2" s="35"/>
      <c r="PWE2" s="36"/>
      <c r="PWF2" s="36"/>
      <c r="PWG2" s="39"/>
      <c r="PWH2" s="39"/>
      <c r="PWI2" s="39"/>
      <c r="PWJ2" s="38"/>
      <c r="PWL2" s="40"/>
      <c r="PWM2" s="31"/>
      <c r="PWR2" s="41"/>
      <c r="PWS2" s="42"/>
      <c r="PWT2" s="43"/>
      <c r="PWU2" s="32"/>
      <c r="PWV2" s="44"/>
      <c r="PWZ2" s="30"/>
      <c r="PXA2" s="33"/>
      <c r="PXB2" s="33"/>
      <c r="PXK2" s="33"/>
      <c r="PXL2" s="33"/>
      <c r="PXN2" s="1"/>
      <c r="PXP2" s="34"/>
      <c r="PXQ2" s="35"/>
      <c r="PXR2" s="35"/>
      <c r="PXS2" s="35"/>
      <c r="PXT2" s="36"/>
      <c r="PXU2" s="36"/>
      <c r="PXV2" s="39"/>
      <c r="PXW2" s="39"/>
      <c r="PXX2" s="39"/>
      <c r="PXY2" s="38"/>
      <c r="PYA2" s="40"/>
      <c r="PYB2" s="31"/>
      <c r="PYG2" s="41"/>
      <c r="PYH2" s="42"/>
      <c r="PYI2" s="43"/>
      <c r="PYJ2" s="32"/>
      <c r="PYK2" s="44"/>
      <c r="PYO2" s="30"/>
      <c r="PYP2" s="33"/>
      <c r="PYQ2" s="33"/>
      <c r="PYZ2" s="33"/>
      <c r="PZA2" s="33"/>
      <c r="PZC2" s="1"/>
      <c r="PZE2" s="34"/>
      <c r="PZF2" s="35"/>
      <c r="PZG2" s="35"/>
      <c r="PZH2" s="35"/>
      <c r="PZI2" s="36"/>
      <c r="PZJ2" s="36"/>
      <c r="PZK2" s="39"/>
      <c r="PZL2" s="39"/>
      <c r="PZM2" s="39"/>
      <c r="PZN2" s="38"/>
      <c r="PZP2" s="40"/>
      <c r="PZQ2" s="31"/>
      <c r="PZV2" s="41"/>
      <c r="PZW2" s="42"/>
      <c r="PZX2" s="43"/>
      <c r="PZY2" s="32"/>
      <c r="PZZ2" s="44"/>
      <c r="QAD2" s="30"/>
      <c r="QAE2" s="33"/>
      <c r="QAF2" s="33"/>
      <c r="QAO2" s="33"/>
      <c r="QAP2" s="33"/>
      <c r="QAR2" s="1"/>
      <c r="QAT2" s="34"/>
      <c r="QAU2" s="35"/>
      <c r="QAV2" s="35"/>
      <c r="QAW2" s="35"/>
      <c r="QAX2" s="36"/>
      <c r="QAY2" s="36"/>
      <c r="QAZ2" s="39"/>
      <c r="QBA2" s="39"/>
      <c r="QBB2" s="39"/>
      <c r="QBC2" s="38"/>
      <c r="QBE2" s="40"/>
      <c r="QBF2" s="31"/>
      <c r="QBK2" s="41"/>
      <c r="QBL2" s="42"/>
      <c r="QBM2" s="43"/>
      <c r="QBN2" s="32"/>
      <c r="QBO2" s="44"/>
      <c r="QBS2" s="30"/>
      <c r="QBT2" s="33"/>
      <c r="QBU2" s="33"/>
      <c r="QCD2" s="33"/>
      <c r="QCE2" s="33"/>
      <c r="QCG2" s="1"/>
      <c r="QCI2" s="34"/>
      <c r="QCJ2" s="35"/>
      <c r="QCK2" s="35"/>
      <c r="QCL2" s="35"/>
      <c r="QCM2" s="36"/>
      <c r="QCN2" s="36"/>
      <c r="QCO2" s="39"/>
      <c r="QCP2" s="39"/>
      <c r="QCQ2" s="39"/>
      <c r="QCR2" s="38"/>
      <c r="QCT2" s="40"/>
      <c r="QCU2" s="31"/>
      <c r="QCZ2" s="41"/>
      <c r="QDA2" s="42"/>
      <c r="QDB2" s="43"/>
      <c r="QDC2" s="32"/>
      <c r="QDD2" s="44"/>
      <c r="QDH2" s="30"/>
      <c r="QDI2" s="33"/>
      <c r="QDJ2" s="33"/>
      <c r="QDS2" s="33"/>
      <c r="QDT2" s="33"/>
      <c r="QDV2" s="1"/>
      <c r="QDX2" s="34"/>
      <c r="QDY2" s="35"/>
      <c r="QDZ2" s="35"/>
      <c r="QEA2" s="35"/>
      <c r="QEB2" s="36"/>
      <c r="QEC2" s="36"/>
      <c r="QED2" s="39"/>
      <c r="QEE2" s="39"/>
      <c r="QEF2" s="39"/>
      <c r="QEG2" s="38"/>
      <c r="QEI2" s="40"/>
      <c r="QEJ2" s="31"/>
      <c r="QEO2" s="41"/>
      <c r="QEP2" s="42"/>
      <c r="QEQ2" s="43"/>
      <c r="QER2" s="32"/>
      <c r="QES2" s="44"/>
      <c r="QEW2" s="30"/>
      <c r="QEX2" s="33"/>
      <c r="QEY2" s="33"/>
      <c r="QFH2" s="33"/>
      <c r="QFI2" s="33"/>
      <c r="QFK2" s="1"/>
      <c r="QFM2" s="34"/>
      <c r="QFN2" s="35"/>
      <c r="QFO2" s="35"/>
      <c r="QFP2" s="35"/>
      <c r="QFQ2" s="36"/>
      <c r="QFR2" s="36"/>
      <c r="QFS2" s="39"/>
      <c r="QFT2" s="39"/>
      <c r="QFU2" s="39"/>
      <c r="QFV2" s="38"/>
      <c r="QFX2" s="40"/>
      <c r="QFY2" s="31"/>
      <c r="QGD2" s="41"/>
      <c r="QGE2" s="42"/>
      <c r="QGF2" s="43"/>
      <c r="QGG2" s="32"/>
      <c r="QGH2" s="44"/>
      <c r="QGL2" s="30"/>
      <c r="QGM2" s="33"/>
      <c r="QGN2" s="33"/>
      <c r="QGW2" s="33"/>
      <c r="QGX2" s="33"/>
      <c r="QGZ2" s="1"/>
      <c r="QHB2" s="34"/>
      <c r="QHC2" s="35"/>
      <c r="QHD2" s="35"/>
      <c r="QHE2" s="35"/>
      <c r="QHF2" s="36"/>
      <c r="QHG2" s="36"/>
      <c r="QHH2" s="39"/>
      <c r="QHI2" s="39"/>
      <c r="QHJ2" s="39"/>
      <c r="QHK2" s="38"/>
      <c r="QHM2" s="40"/>
      <c r="QHN2" s="31"/>
      <c r="QHS2" s="41"/>
      <c r="QHT2" s="42"/>
      <c r="QHU2" s="43"/>
      <c r="QHV2" s="32"/>
      <c r="QHW2" s="44"/>
      <c r="QIA2" s="30"/>
      <c r="QIB2" s="33"/>
      <c r="QIC2" s="33"/>
      <c r="QIL2" s="33"/>
      <c r="QIM2" s="33"/>
      <c r="QIO2" s="1"/>
      <c r="QIQ2" s="34"/>
      <c r="QIR2" s="35"/>
      <c r="QIS2" s="35"/>
      <c r="QIT2" s="35"/>
      <c r="QIU2" s="36"/>
      <c r="QIV2" s="36"/>
      <c r="QIW2" s="39"/>
      <c r="QIX2" s="39"/>
      <c r="QIY2" s="39"/>
      <c r="QIZ2" s="38"/>
      <c r="QJB2" s="40"/>
      <c r="QJC2" s="31"/>
      <c r="QJH2" s="41"/>
      <c r="QJI2" s="42"/>
      <c r="QJJ2" s="43"/>
      <c r="QJK2" s="32"/>
      <c r="QJL2" s="44"/>
      <c r="QJP2" s="30"/>
      <c r="QJQ2" s="33"/>
      <c r="QJR2" s="33"/>
      <c r="QKA2" s="33"/>
      <c r="QKB2" s="33"/>
      <c r="QKD2" s="1"/>
      <c r="QKF2" s="34"/>
      <c r="QKG2" s="35"/>
      <c r="QKH2" s="35"/>
      <c r="QKI2" s="35"/>
      <c r="QKJ2" s="36"/>
      <c r="QKK2" s="36"/>
      <c r="QKL2" s="39"/>
      <c r="QKM2" s="39"/>
      <c r="QKN2" s="39"/>
      <c r="QKO2" s="38"/>
      <c r="QKQ2" s="40"/>
      <c r="QKR2" s="31"/>
      <c r="QKW2" s="41"/>
      <c r="QKX2" s="42"/>
      <c r="QKY2" s="43"/>
      <c r="QKZ2" s="32"/>
      <c r="QLA2" s="44"/>
      <c r="QLE2" s="30"/>
      <c r="QLF2" s="33"/>
      <c r="QLG2" s="33"/>
      <c r="QLP2" s="33"/>
      <c r="QLQ2" s="33"/>
      <c r="QLS2" s="1"/>
      <c r="QLU2" s="34"/>
      <c r="QLV2" s="35"/>
      <c r="QLW2" s="35"/>
      <c r="QLX2" s="35"/>
      <c r="QLY2" s="36"/>
      <c r="QLZ2" s="36"/>
      <c r="QMA2" s="39"/>
      <c r="QMB2" s="39"/>
      <c r="QMC2" s="39"/>
      <c r="QMD2" s="38"/>
      <c r="QMF2" s="40"/>
      <c r="QMG2" s="31"/>
      <c r="QML2" s="41"/>
      <c r="QMM2" s="42"/>
      <c r="QMN2" s="43"/>
      <c r="QMO2" s="32"/>
      <c r="QMP2" s="44"/>
      <c r="QMT2" s="30"/>
      <c r="QMU2" s="33"/>
      <c r="QMV2" s="33"/>
      <c r="QNE2" s="33"/>
      <c r="QNF2" s="33"/>
      <c r="QNH2" s="1"/>
      <c r="QNJ2" s="34"/>
      <c r="QNK2" s="35"/>
      <c r="QNL2" s="35"/>
      <c r="QNM2" s="35"/>
      <c r="QNN2" s="36"/>
      <c r="QNO2" s="36"/>
      <c r="QNP2" s="39"/>
      <c r="QNQ2" s="39"/>
      <c r="QNR2" s="39"/>
      <c r="QNS2" s="38"/>
      <c r="QNU2" s="40"/>
      <c r="QNV2" s="31"/>
      <c r="QOA2" s="41"/>
      <c r="QOB2" s="42"/>
      <c r="QOC2" s="43"/>
      <c r="QOD2" s="32"/>
      <c r="QOE2" s="44"/>
      <c r="QOI2" s="30"/>
      <c r="QOJ2" s="33"/>
      <c r="QOK2" s="33"/>
      <c r="QOT2" s="33"/>
      <c r="QOU2" s="33"/>
      <c r="QOW2" s="1"/>
      <c r="QOY2" s="34"/>
      <c r="QOZ2" s="35"/>
      <c r="QPA2" s="35"/>
      <c r="QPB2" s="35"/>
      <c r="QPC2" s="36"/>
      <c r="QPD2" s="36"/>
      <c r="QPE2" s="39"/>
      <c r="QPF2" s="39"/>
      <c r="QPG2" s="39"/>
      <c r="QPH2" s="38"/>
      <c r="QPJ2" s="40"/>
      <c r="QPK2" s="31"/>
      <c r="QPP2" s="41"/>
      <c r="QPQ2" s="42"/>
      <c r="QPR2" s="43"/>
      <c r="QPS2" s="32"/>
      <c r="QPT2" s="44"/>
      <c r="QPX2" s="30"/>
      <c r="QPY2" s="33"/>
      <c r="QPZ2" s="33"/>
      <c r="QQI2" s="33"/>
      <c r="QQJ2" s="33"/>
      <c r="QQL2" s="1"/>
      <c r="QQN2" s="34"/>
      <c r="QQO2" s="35"/>
      <c r="QQP2" s="35"/>
      <c r="QQQ2" s="35"/>
      <c r="QQR2" s="36"/>
      <c r="QQS2" s="36"/>
      <c r="QQT2" s="39"/>
      <c r="QQU2" s="39"/>
      <c r="QQV2" s="39"/>
      <c r="QQW2" s="38"/>
      <c r="QQY2" s="40"/>
      <c r="QQZ2" s="31"/>
      <c r="QRE2" s="41"/>
      <c r="QRF2" s="42"/>
      <c r="QRG2" s="43"/>
      <c r="QRH2" s="32"/>
      <c r="QRI2" s="44"/>
      <c r="QRM2" s="30"/>
      <c r="QRN2" s="33"/>
      <c r="QRO2" s="33"/>
      <c r="QRX2" s="33"/>
      <c r="QRY2" s="33"/>
      <c r="QSA2" s="1"/>
      <c r="QSC2" s="34"/>
      <c r="QSD2" s="35"/>
      <c r="QSE2" s="35"/>
      <c r="QSF2" s="35"/>
      <c r="QSG2" s="36"/>
      <c r="QSH2" s="36"/>
      <c r="QSI2" s="39"/>
      <c r="QSJ2" s="39"/>
      <c r="QSK2" s="39"/>
      <c r="QSL2" s="38"/>
      <c r="QSN2" s="40"/>
      <c r="QSO2" s="31"/>
      <c r="QST2" s="41"/>
      <c r="QSU2" s="42"/>
      <c r="QSV2" s="43"/>
      <c r="QSW2" s="32"/>
      <c r="QSX2" s="44"/>
      <c r="QTB2" s="30"/>
      <c r="QTC2" s="33"/>
      <c r="QTD2" s="33"/>
      <c r="QTM2" s="33"/>
      <c r="QTN2" s="33"/>
      <c r="QTP2" s="1"/>
      <c r="QTR2" s="34"/>
      <c r="QTS2" s="35"/>
      <c r="QTT2" s="35"/>
      <c r="QTU2" s="35"/>
      <c r="QTV2" s="36"/>
      <c r="QTW2" s="36"/>
      <c r="QTX2" s="39"/>
      <c r="QTY2" s="39"/>
      <c r="QTZ2" s="39"/>
      <c r="QUA2" s="38"/>
      <c r="QUC2" s="40"/>
      <c r="QUD2" s="31"/>
      <c r="QUI2" s="41"/>
      <c r="QUJ2" s="42"/>
      <c r="QUK2" s="43"/>
      <c r="QUL2" s="32"/>
      <c r="QUM2" s="44"/>
      <c r="QUQ2" s="30"/>
      <c r="QUR2" s="33"/>
      <c r="QUS2" s="33"/>
      <c r="QVB2" s="33"/>
      <c r="QVC2" s="33"/>
      <c r="QVE2" s="1"/>
      <c r="QVG2" s="34"/>
      <c r="QVH2" s="35"/>
      <c r="QVI2" s="35"/>
      <c r="QVJ2" s="35"/>
      <c r="QVK2" s="36"/>
      <c r="QVL2" s="36"/>
      <c r="QVM2" s="39"/>
      <c r="QVN2" s="39"/>
      <c r="QVO2" s="39"/>
      <c r="QVP2" s="38"/>
      <c r="QVR2" s="40"/>
      <c r="QVS2" s="31"/>
      <c r="QVX2" s="41"/>
      <c r="QVY2" s="42"/>
      <c r="QVZ2" s="43"/>
      <c r="QWA2" s="32"/>
      <c r="QWB2" s="44"/>
      <c r="QWF2" s="30"/>
      <c r="QWG2" s="33"/>
      <c r="QWH2" s="33"/>
      <c r="QWQ2" s="33"/>
      <c r="QWR2" s="33"/>
      <c r="QWT2" s="1"/>
      <c r="QWV2" s="34"/>
      <c r="QWW2" s="35"/>
      <c r="QWX2" s="35"/>
      <c r="QWY2" s="35"/>
      <c r="QWZ2" s="36"/>
      <c r="QXA2" s="36"/>
      <c r="QXB2" s="39"/>
      <c r="QXC2" s="39"/>
      <c r="QXD2" s="39"/>
      <c r="QXE2" s="38"/>
      <c r="QXG2" s="40"/>
      <c r="QXH2" s="31"/>
      <c r="QXM2" s="41"/>
      <c r="QXN2" s="42"/>
      <c r="QXO2" s="43"/>
      <c r="QXP2" s="32"/>
      <c r="QXQ2" s="44"/>
      <c r="QXU2" s="30"/>
      <c r="QXV2" s="33"/>
      <c r="QXW2" s="33"/>
      <c r="QYF2" s="33"/>
      <c r="QYG2" s="33"/>
      <c r="QYI2" s="1"/>
      <c r="QYK2" s="34"/>
      <c r="QYL2" s="35"/>
      <c r="QYM2" s="35"/>
      <c r="QYN2" s="35"/>
      <c r="QYO2" s="36"/>
      <c r="QYP2" s="36"/>
      <c r="QYQ2" s="39"/>
      <c r="QYR2" s="39"/>
      <c r="QYS2" s="39"/>
      <c r="QYT2" s="38"/>
      <c r="QYV2" s="40"/>
      <c r="QYW2" s="31"/>
      <c r="QZB2" s="41"/>
      <c r="QZC2" s="42"/>
      <c r="QZD2" s="43"/>
      <c r="QZE2" s="32"/>
      <c r="QZF2" s="44"/>
      <c r="QZJ2" s="30"/>
      <c r="QZK2" s="33"/>
      <c r="QZL2" s="33"/>
      <c r="QZU2" s="33"/>
      <c r="QZV2" s="33"/>
      <c r="QZX2" s="1"/>
      <c r="QZZ2" s="34"/>
      <c r="RAA2" s="35"/>
      <c r="RAB2" s="35"/>
      <c r="RAC2" s="35"/>
      <c r="RAD2" s="36"/>
      <c r="RAE2" s="36"/>
      <c r="RAF2" s="39"/>
      <c r="RAG2" s="39"/>
      <c r="RAH2" s="39"/>
      <c r="RAI2" s="38"/>
      <c r="RAK2" s="40"/>
      <c r="RAL2" s="31"/>
      <c r="RAQ2" s="41"/>
      <c r="RAR2" s="42"/>
      <c r="RAS2" s="43"/>
      <c r="RAT2" s="32"/>
      <c r="RAU2" s="44"/>
      <c r="RAY2" s="30"/>
      <c r="RAZ2" s="33"/>
      <c r="RBA2" s="33"/>
      <c r="RBJ2" s="33"/>
      <c r="RBK2" s="33"/>
      <c r="RBM2" s="1"/>
      <c r="RBO2" s="34"/>
      <c r="RBP2" s="35"/>
      <c r="RBQ2" s="35"/>
      <c r="RBR2" s="35"/>
      <c r="RBS2" s="36"/>
      <c r="RBT2" s="36"/>
      <c r="RBU2" s="39"/>
      <c r="RBV2" s="39"/>
      <c r="RBW2" s="39"/>
      <c r="RBX2" s="38"/>
      <c r="RBZ2" s="40"/>
      <c r="RCA2" s="31"/>
      <c r="RCF2" s="41"/>
      <c r="RCG2" s="42"/>
      <c r="RCH2" s="43"/>
      <c r="RCI2" s="32"/>
      <c r="RCJ2" s="44"/>
      <c r="RCN2" s="30"/>
      <c r="RCO2" s="33"/>
      <c r="RCP2" s="33"/>
      <c r="RCY2" s="33"/>
      <c r="RCZ2" s="33"/>
      <c r="RDB2" s="1"/>
      <c r="RDD2" s="34"/>
      <c r="RDE2" s="35"/>
      <c r="RDF2" s="35"/>
      <c r="RDG2" s="35"/>
      <c r="RDH2" s="36"/>
      <c r="RDI2" s="36"/>
      <c r="RDJ2" s="39"/>
      <c r="RDK2" s="39"/>
      <c r="RDL2" s="39"/>
      <c r="RDM2" s="38"/>
      <c r="RDO2" s="40"/>
      <c r="RDP2" s="31"/>
      <c r="RDU2" s="41"/>
      <c r="RDV2" s="42"/>
      <c r="RDW2" s="43"/>
      <c r="RDX2" s="32"/>
      <c r="RDY2" s="44"/>
      <c r="REC2" s="30"/>
      <c r="RED2" s="33"/>
      <c r="REE2" s="33"/>
      <c r="REN2" s="33"/>
      <c r="REO2" s="33"/>
      <c r="REQ2" s="1"/>
      <c r="RES2" s="34"/>
      <c r="RET2" s="35"/>
      <c r="REU2" s="35"/>
      <c r="REV2" s="35"/>
      <c r="REW2" s="36"/>
      <c r="REX2" s="36"/>
      <c r="REY2" s="39"/>
      <c r="REZ2" s="39"/>
      <c r="RFA2" s="39"/>
      <c r="RFB2" s="38"/>
      <c r="RFD2" s="40"/>
      <c r="RFE2" s="31"/>
      <c r="RFJ2" s="41"/>
      <c r="RFK2" s="42"/>
      <c r="RFL2" s="43"/>
      <c r="RFM2" s="32"/>
      <c r="RFN2" s="44"/>
      <c r="RFR2" s="30"/>
      <c r="RFS2" s="33"/>
      <c r="RFT2" s="33"/>
      <c r="RGC2" s="33"/>
      <c r="RGD2" s="33"/>
      <c r="RGF2" s="1"/>
      <c r="RGH2" s="34"/>
      <c r="RGI2" s="35"/>
      <c r="RGJ2" s="35"/>
      <c r="RGK2" s="35"/>
      <c r="RGL2" s="36"/>
      <c r="RGM2" s="36"/>
      <c r="RGN2" s="39"/>
      <c r="RGO2" s="39"/>
      <c r="RGP2" s="39"/>
      <c r="RGQ2" s="38"/>
      <c r="RGS2" s="40"/>
      <c r="RGT2" s="31"/>
      <c r="RGY2" s="41"/>
      <c r="RGZ2" s="42"/>
      <c r="RHA2" s="43"/>
      <c r="RHB2" s="32"/>
      <c r="RHC2" s="44"/>
      <c r="RHG2" s="30"/>
      <c r="RHH2" s="33"/>
      <c r="RHI2" s="33"/>
      <c r="RHR2" s="33"/>
      <c r="RHS2" s="33"/>
      <c r="RHU2" s="1"/>
      <c r="RHW2" s="34"/>
      <c r="RHX2" s="35"/>
      <c r="RHY2" s="35"/>
      <c r="RHZ2" s="35"/>
      <c r="RIA2" s="36"/>
      <c r="RIB2" s="36"/>
      <c r="RIC2" s="39"/>
      <c r="RID2" s="39"/>
      <c r="RIE2" s="39"/>
      <c r="RIF2" s="38"/>
      <c r="RIH2" s="40"/>
      <c r="RII2" s="31"/>
      <c r="RIN2" s="41"/>
      <c r="RIO2" s="42"/>
      <c r="RIP2" s="43"/>
      <c r="RIQ2" s="32"/>
      <c r="RIR2" s="44"/>
      <c r="RIV2" s="30"/>
      <c r="RIW2" s="33"/>
      <c r="RIX2" s="33"/>
      <c r="RJG2" s="33"/>
      <c r="RJH2" s="33"/>
      <c r="RJJ2" s="1"/>
      <c r="RJL2" s="34"/>
      <c r="RJM2" s="35"/>
      <c r="RJN2" s="35"/>
      <c r="RJO2" s="35"/>
      <c r="RJP2" s="36"/>
      <c r="RJQ2" s="36"/>
      <c r="RJR2" s="39"/>
      <c r="RJS2" s="39"/>
      <c r="RJT2" s="39"/>
      <c r="RJU2" s="38"/>
      <c r="RJW2" s="40"/>
      <c r="RJX2" s="31"/>
      <c r="RKC2" s="41"/>
      <c r="RKD2" s="42"/>
      <c r="RKE2" s="43"/>
      <c r="RKF2" s="32"/>
      <c r="RKG2" s="44"/>
      <c r="RKK2" s="30"/>
      <c r="RKL2" s="33"/>
      <c r="RKM2" s="33"/>
      <c r="RKV2" s="33"/>
      <c r="RKW2" s="33"/>
      <c r="RKY2" s="1"/>
      <c r="RLA2" s="34"/>
      <c r="RLB2" s="35"/>
      <c r="RLC2" s="35"/>
      <c r="RLD2" s="35"/>
      <c r="RLE2" s="36"/>
      <c r="RLF2" s="36"/>
      <c r="RLG2" s="39"/>
      <c r="RLH2" s="39"/>
      <c r="RLI2" s="39"/>
      <c r="RLJ2" s="38"/>
      <c r="RLL2" s="40"/>
      <c r="RLM2" s="31"/>
      <c r="RLR2" s="41"/>
      <c r="RLS2" s="42"/>
      <c r="RLT2" s="43"/>
      <c r="RLU2" s="32"/>
      <c r="RLV2" s="44"/>
      <c r="RLZ2" s="30"/>
      <c r="RMA2" s="33"/>
      <c r="RMB2" s="33"/>
      <c r="RMK2" s="33"/>
      <c r="RML2" s="33"/>
      <c r="RMN2" s="1"/>
      <c r="RMP2" s="34"/>
      <c r="RMQ2" s="35"/>
      <c r="RMR2" s="35"/>
      <c r="RMS2" s="35"/>
      <c r="RMT2" s="36"/>
      <c r="RMU2" s="36"/>
      <c r="RMV2" s="39"/>
      <c r="RMW2" s="39"/>
      <c r="RMX2" s="39"/>
      <c r="RMY2" s="38"/>
      <c r="RNA2" s="40"/>
      <c r="RNB2" s="31"/>
      <c r="RNG2" s="41"/>
      <c r="RNH2" s="42"/>
      <c r="RNI2" s="43"/>
      <c r="RNJ2" s="32"/>
      <c r="RNK2" s="44"/>
      <c r="RNO2" s="30"/>
      <c r="RNP2" s="33"/>
      <c r="RNQ2" s="33"/>
      <c r="RNZ2" s="33"/>
      <c r="ROA2" s="33"/>
      <c r="ROC2" s="1"/>
      <c r="ROE2" s="34"/>
      <c r="ROF2" s="35"/>
      <c r="ROG2" s="35"/>
      <c r="ROH2" s="35"/>
      <c r="ROI2" s="36"/>
      <c r="ROJ2" s="36"/>
      <c r="ROK2" s="39"/>
      <c r="ROL2" s="39"/>
      <c r="ROM2" s="39"/>
      <c r="RON2" s="38"/>
      <c r="ROP2" s="40"/>
      <c r="ROQ2" s="31"/>
      <c r="ROV2" s="41"/>
      <c r="ROW2" s="42"/>
      <c r="ROX2" s="43"/>
      <c r="ROY2" s="32"/>
      <c r="ROZ2" s="44"/>
      <c r="RPD2" s="30"/>
      <c r="RPE2" s="33"/>
      <c r="RPF2" s="33"/>
      <c r="RPO2" s="33"/>
      <c r="RPP2" s="33"/>
      <c r="RPR2" s="1"/>
      <c r="RPT2" s="34"/>
      <c r="RPU2" s="35"/>
      <c r="RPV2" s="35"/>
      <c r="RPW2" s="35"/>
      <c r="RPX2" s="36"/>
      <c r="RPY2" s="36"/>
      <c r="RPZ2" s="39"/>
      <c r="RQA2" s="39"/>
      <c r="RQB2" s="39"/>
      <c r="RQC2" s="38"/>
      <c r="RQE2" s="40"/>
      <c r="RQF2" s="31"/>
      <c r="RQK2" s="41"/>
      <c r="RQL2" s="42"/>
      <c r="RQM2" s="43"/>
      <c r="RQN2" s="32"/>
      <c r="RQO2" s="44"/>
      <c r="RQS2" s="30"/>
      <c r="RQT2" s="33"/>
      <c r="RQU2" s="33"/>
      <c r="RRD2" s="33"/>
      <c r="RRE2" s="33"/>
      <c r="RRG2" s="1"/>
      <c r="RRI2" s="34"/>
      <c r="RRJ2" s="35"/>
      <c r="RRK2" s="35"/>
      <c r="RRL2" s="35"/>
      <c r="RRM2" s="36"/>
      <c r="RRN2" s="36"/>
      <c r="RRO2" s="39"/>
      <c r="RRP2" s="39"/>
      <c r="RRQ2" s="39"/>
      <c r="RRR2" s="38"/>
      <c r="RRT2" s="40"/>
      <c r="RRU2" s="31"/>
      <c r="RRZ2" s="41"/>
      <c r="RSA2" s="42"/>
      <c r="RSB2" s="43"/>
      <c r="RSC2" s="32"/>
      <c r="RSD2" s="44"/>
      <c r="RSH2" s="30"/>
      <c r="RSI2" s="33"/>
      <c r="RSJ2" s="33"/>
      <c r="RSS2" s="33"/>
      <c r="RST2" s="33"/>
      <c r="RSV2" s="1"/>
      <c r="RSX2" s="34"/>
      <c r="RSY2" s="35"/>
      <c r="RSZ2" s="35"/>
      <c r="RTA2" s="35"/>
      <c r="RTB2" s="36"/>
      <c r="RTC2" s="36"/>
      <c r="RTD2" s="39"/>
      <c r="RTE2" s="39"/>
      <c r="RTF2" s="39"/>
      <c r="RTG2" s="38"/>
      <c r="RTI2" s="40"/>
      <c r="RTJ2" s="31"/>
      <c r="RTO2" s="41"/>
      <c r="RTP2" s="42"/>
      <c r="RTQ2" s="43"/>
      <c r="RTR2" s="32"/>
      <c r="RTS2" s="44"/>
      <c r="RTW2" s="30"/>
      <c r="RTX2" s="33"/>
      <c r="RTY2" s="33"/>
      <c r="RUH2" s="33"/>
      <c r="RUI2" s="33"/>
      <c r="RUK2" s="1"/>
      <c r="RUM2" s="34"/>
      <c r="RUN2" s="35"/>
      <c r="RUO2" s="35"/>
      <c r="RUP2" s="35"/>
      <c r="RUQ2" s="36"/>
      <c r="RUR2" s="36"/>
      <c r="RUS2" s="39"/>
      <c r="RUT2" s="39"/>
      <c r="RUU2" s="39"/>
      <c r="RUV2" s="38"/>
      <c r="RUX2" s="40"/>
      <c r="RUY2" s="31"/>
      <c r="RVD2" s="41"/>
      <c r="RVE2" s="42"/>
      <c r="RVF2" s="43"/>
      <c r="RVG2" s="32"/>
      <c r="RVH2" s="44"/>
      <c r="RVL2" s="30"/>
      <c r="RVM2" s="33"/>
      <c r="RVN2" s="33"/>
      <c r="RVW2" s="33"/>
      <c r="RVX2" s="33"/>
      <c r="RVZ2" s="1"/>
      <c r="RWB2" s="34"/>
      <c r="RWC2" s="35"/>
      <c r="RWD2" s="35"/>
      <c r="RWE2" s="35"/>
      <c r="RWF2" s="36"/>
      <c r="RWG2" s="36"/>
      <c r="RWH2" s="39"/>
      <c r="RWI2" s="39"/>
      <c r="RWJ2" s="39"/>
      <c r="RWK2" s="38"/>
      <c r="RWM2" s="40"/>
      <c r="RWN2" s="31"/>
      <c r="RWS2" s="41"/>
      <c r="RWT2" s="42"/>
      <c r="RWU2" s="43"/>
      <c r="RWV2" s="32"/>
      <c r="RWW2" s="44"/>
      <c r="RXA2" s="30"/>
      <c r="RXB2" s="33"/>
      <c r="RXC2" s="33"/>
      <c r="RXL2" s="33"/>
      <c r="RXM2" s="33"/>
      <c r="RXO2" s="1"/>
      <c r="RXQ2" s="34"/>
      <c r="RXR2" s="35"/>
      <c r="RXS2" s="35"/>
      <c r="RXT2" s="35"/>
      <c r="RXU2" s="36"/>
      <c r="RXV2" s="36"/>
      <c r="RXW2" s="39"/>
      <c r="RXX2" s="39"/>
      <c r="RXY2" s="39"/>
      <c r="RXZ2" s="38"/>
      <c r="RYB2" s="40"/>
      <c r="RYC2" s="31"/>
      <c r="RYH2" s="41"/>
      <c r="RYI2" s="42"/>
      <c r="RYJ2" s="43"/>
      <c r="RYK2" s="32"/>
      <c r="RYL2" s="44"/>
      <c r="RYP2" s="30"/>
      <c r="RYQ2" s="33"/>
      <c r="RYR2" s="33"/>
      <c r="RZA2" s="33"/>
      <c r="RZB2" s="33"/>
      <c r="RZD2" s="1"/>
      <c r="RZF2" s="34"/>
      <c r="RZG2" s="35"/>
      <c r="RZH2" s="35"/>
      <c r="RZI2" s="35"/>
      <c r="RZJ2" s="36"/>
      <c r="RZK2" s="36"/>
      <c r="RZL2" s="39"/>
      <c r="RZM2" s="39"/>
      <c r="RZN2" s="39"/>
      <c r="RZO2" s="38"/>
      <c r="RZQ2" s="40"/>
      <c r="RZR2" s="31"/>
      <c r="RZW2" s="41"/>
      <c r="RZX2" s="42"/>
      <c r="RZY2" s="43"/>
      <c r="RZZ2" s="32"/>
      <c r="SAA2" s="44"/>
      <c r="SAE2" s="30"/>
      <c r="SAF2" s="33"/>
      <c r="SAG2" s="33"/>
      <c r="SAP2" s="33"/>
      <c r="SAQ2" s="33"/>
      <c r="SAS2" s="1"/>
      <c r="SAU2" s="34"/>
      <c r="SAV2" s="35"/>
      <c r="SAW2" s="35"/>
      <c r="SAX2" s="35"/>
      <c r="SAY2" s="36"/>
      <c r="SAZ2" s="36"/>
      <c r="SBA2" s="39"/>
      <c r="SBB2" s="39"/>
      <c r="SBC2" s="39"/>
      <c r="SBD2" s="38"/>
      <c r="SBF2" s="40"/>
      <c r="SBG2" s="31"/>
      <c r="SBL2" s="41"/>
      <c r="SBM2" s="42"/>
      <c r="SBN2" s="43"/>
      <c r="SBO2" s="32"/>
      <c r="SBP2" s="44"/>
      <c r="SBT2" s="30"/>
      <c r="SBU2" s="33"/>
      <c r="SBV2" s="33"/>
      <c r="SCE2" s="33"/>
      <c r="SCF2" s="33"/>
      <c r="SCH2" s="1"/>
      <c r="SCJ2" s="34"/>
      <c r="SCK2" s="35"/>
      <c r="SCL2" s="35"/>
      <c r="SCM2" s="35"/>
      <c r="SCN2" s="36"/>
      <c r="SCO2" s="36"/>
      <c r="SCP2" s="39"/>
      <c r="SCQ2" s="39"/>
      <c r="SCR2" s="39"/>
      <c r="SCS2" s="38"/>
      <c r="SCU2" s="40"/>
      <c r="SCV2" s="31"/>
      <c r="SDA2" s="41"/>
      <c r="SDB2" s="42"/>
      <c r="SDC2" s="43"/>
      <c r="SDD2" s="32"/>
      <c r="SDE2" s="44"/>
      <c r="SDI2" s="30"/>
      <c r="SDJ2" s="33"/>
      <c r="SDK2" s="33"/>
      <c r="SDT2" s="33"/>
      <c r="SDU2" s="33"/>
      <c r="SDW2" s="1"/>
      <c r="SDY2" s="34"/>
      <c r="SDZ2" s="35"/>
      <c r="SEA2" s="35"/>
      <c r="SEB2" s="35"/>
      <c r="SEC2" s="36"/>
      <c r="SED2" s="36"/>
      <c r="SEE2" s="39"/>
      <c r="SEF2" s="39"/>
      <c r="SEG2" s="39"/>
      <c r="SEH2" s="38"/>
      <c r="SEJ2" s="40"/>
      <c r="SEK2" s="31"/>
      <c r="SEP2" s="41"/>
      <c r="SEQ2" s="42"/>
      <c r="SER2" s="43"/>
      <c r="SES2" s="32"/>
      <c r="SET2" s="44"/>
      <c r="SEX2" s="30"/>
      <c r="SEY2" s="33"/>
      <c r="SEZ2" s="33"/>
      <c r="SFI2" s="33"/>
      <c r="SFJ2" s="33"/>
      <c r="SFL2" s="1"/>
      <c r="SFN2" s="34"/>
      <c r="SFO2" s="35"/>
      <c r="SFP2" s="35"/>
      <c r="SFQ2" s="35"/>
      <c r="SFR2" s="36"/>
      <c r="SFS2" s="36"/>
      <c r="SFT2" s="39"/>
      <c r="SFU2" s="39"/>
      <c r="SFV2" s="39"/>
      <c r="SFW2" s="38"/>
      <c r="SFY2" s="40"/>
      <c r="SFZ2" s="31"/>
      <c r="SGE2" s="41"/>
      <c r="SGF2" s="42"/>
      <c r="SGG2" s="43"/>
      <c r="SGH2" s="32"/>
      <c r="SGI2" s="44"/>
      <c r="SGM2" s="30"/>
      <c r="SGN2" s="33"/>
      <c r="SGO2" s="33"/>
      <c r="SGX2" s="33"/>
      <c r="SGY2" s="33"/>
      <c r="SHA2" s="1"/>
      <c r="SHC2" s="34"/>
      <c r="SHD2" s="35"/>
      <c r="SHE2" s="35"/>
      <c r="SHF2" s="35"/>
      <c r="SHG2" s="36"/>
      <c r="SHH2" s="36"/>
      <c r="SHI2" s="39"/>
      <c r="SHJ2" s="39"/>
      <c r="SHK2" s="39"/>
      <c r="SHL2" s="38"/>
      <c r="SHN2" s="40"/>
      <c r="SHO2" s="31"/>
      <c r="SHT2" s="41"/>
      <c r="SHU2" s="42"/>
      <c r="SHV2" s="43"/>
      <c r="SHW2" s="32"/>
      <c r="SHX2" s="44"/>
      <c r="SIB2" s="30"/>
      <c r="SIC2" s="33"/>
      <c r="SID2" s="33"/>
      <c r="SIM2" s="33"/>
      <c r="SIN2" s="33"/>
      <c r="SIP2" s="1"/>
      <c r="SIR2" s="34"/>
      <c r="SIS2" s="35"/>
      <c r="SIT2" s="35"/>
      <c r="SIU2" s="35"/>
      <c r="SIV2" s="36"/>
      <c r="SIW2" s="36"/>
      <c r="SIX2" s="39"/>
      <c r="SIY2" s="39"/>
      <c r="SIZ2" s="39"/>
      <c r="SJA2" s="38"/>
      <c r="SJC2" s="40"/>
      <c r="SJD2" s="31"/>
      <c r="SJI2" s="41"/>
      <c r="SJJ2" s="42"/>
      <c r="SJK2" s="43"/>
      <c r="SJL2" s="32"/>
      <c r="SJM2" s="44"/>
      <c r="SJQ2" s="30"/>
      <c r="SJR2" s="33"/>
      <c r="SJS2" s="33"/>
      <c r="SKB2" s="33"/>
      <c r="SKC2" s="33"/>
      <c r="SKE2" s="1"/>
      <c r="SKG2" s="34"/>
      <c r="SKH2" s="35"/>
      <c r="SKI2" s="35"/>
      <c r="SKJ2" s="35"/>
      <c r="SKK2" s="36"/>
      <c r="SKL2" s="36"/>
      <c r="SKM2" s="39"/>
      <c r="SKN2" s="39"/>
      <c r="SKO2" s="39"/>
      <c r="SKP2" s="38"/>
      <c r="SKR2" s="40"/>
      <c r="SKS2" s="31"/>
      <c r="SKX2" s="41"/>
      <c r="SKY2" s="42"/>
      <c r="SKZ2" s="43"/>
      <c r="SLA2" s="32"/>
      <c r="SLB2" s="44"/>
      <c r="SLF2" s="30"/>
      <c r="SLG2" s="33"/>
      <c r="SLH2" s="33"/>
      <c r="SLQ2" s="33"/>
      <c r="SLR2" s="33"/>
      <c r="SLT2" s="1"/>
      <c r="SLV2" s="34"/>
      <c r="SLW2" s="35"/>
      <c r="SLX2" s="35"/>
      <c r="SLY2" s="35"/>
      <c r="SLZ2" s="36"/>
      <c r="SMA2" s="36"/>
      <c r="SMB2" s="39"/>
      <c r="SMC2" s="39"/>
      <c r="SMD2" s="39"/>
      <c r="SME2" s="38"/>
      <c r="SMG2" s="40"/>
      <c r="SMH2" s="31"/>
      <c r="SMM2" s="41"/>
      <c r="SMN2" s="42"/>
      <c r="SMO2" s="43"/>
      <c r="SMP2" s="32"/>
      <c r="SMQ2" s="44"/>
      <c r="SMU2" s="30"/>
      <c r="SMV2" s="33"/>
      <c r="SMW2" s="33"/>
      <c r="SNF2" s="33"/>
      <c r="SNG2" s="33"/>
      <c r="SNI2" s="1"/>
      <c r="SNK2" s="34"/>
      <c r="SNL2" s="35"/>
      <c r="SNM2" s="35"/>
      <c r="SNN2" s="35"/>
      <c r="SNO2" s="36"/>
      <c r="SNP2" s="36"/>
      <c r="SNQ2" s="39"/>
      <c r="SNR2" s="39"/>
      <c r="SNS2" s="39"/>
      <c r="SNT2" s="38"/>
      <c r="SNV2" s="40"/>
      <c r="SNW2" s="31"/>
      <c r="SOB2" s="41"/>
      <c r="SOC2" s="42"/>
      <c r="SOD2" s="43"/>
      <c r="SOE2" s="32"/>
      <c r="SOF2" s="44"/>
      <c r="SOJ2" s="30"/>
      <c r="SOK2" s="33"/>
      <c r="SOL2" s="33"/>
      <c r="SOU2" s="33"/>
      <c r="SOV2" s="33"/>
      <c r="SOX2" s="1"/>
      <c r="SOZ2" s="34"/>
      <c r="SPA2" s="35"/>
      <c r="SPB2" s="35"/>
      <c r="SPC2" s="35"/>
      <c r="SPD2" s="36"/>
      <c r="SPE2" s="36"/>
      <c r="SPF2" s="39"/>
      <c r="SPG2" s="39"/>
      <c r="SPH2" s="39"/>
      <c r="SPI2" s="38"/>
      <c r="SPK2" s="40"/>
      <c r="SPL2" s="31"/>
      <c r="SPQ2" s="41"/>
      <c r="SPR2" s="42"/>
      <c r="SPS2" s="43"/>
      <c r="SPT2" s="32"/>
      <c r="SPU2" s="44"/>
      <c r="SPY2" s="30"/>
      <c r="SPZ2" s="33"/>
      <c r="SQA2" s="33"/>
      <c r="SQJ2" s="33"/>
      <c r="SQK2" s="33"/>
      <c r="SQM2" s="1"/>
      <c r="SQO2" s="34"/>
      <c r="SQP2" s="35"/>
      <c r="SQQ2" s="35"/>
      <c r="SQR2" s="35"/>
      <c r="SQS2" s="36"/>
      <c r="SQT2" s="36"/>
      <c r="SQU2" s="39"/>
      <c r="SQV2" s="39"/>
      <c r="SQW2" s="39"/>
      <c r="SQX2" s="38"/>
      <c r="SQZ2" s="40"/>
      <c r="SRA2" s="31"/>
      <c r="SRF2" s="41"/>
      <c r="SRG2" s="42"/>
      <c r="SRH2" s="43"/>
      <c r="SRI2" s="32"/>
      <c r="SRJ2" s="44"/>
      <c r="SRN2" s="30"/>
      <c r="SRO2" s="33"/>
      <c r="SRP2" s="33"/>
      <c r="SRY2" s="33"/>
      <c r="SRZ2" s="33"/>
      <c r="SSB2" s="1"/>
      <c r="SSD2" s="34"/>
      <c r="SSE2" s="35"/>
      <c r="SSF2" s="35"/>
      <c r="SSG2" s="35"/>
      <c r="SSH2" s="36"/>
      <c r="SSI2" s="36"/>
      <c r="SSJ2" s="39"/>
      <c r="SSK2" s="39"/>
      <c r="SSL2" s="39"/>
      <c r="SSM2" s="38"/>
      <c r="SSO2" s="40"/>
      <c r="SSP2" s="31"/>
      <c r="SSU2" s="41"/>
      <c r="SSV2" s="42"/>
      <c r="SSW2" s="43"/>
      <c r="SSX2" s="32"/>
      <c r="SSY2" s="44"/>
      <c r="STC2" s="30"/>
      <c r="STD2" s="33"/>
      <c r="STE2" s="33"/>
      <c r="STN2" s="33"/>
      <c r="STO2" s="33"/>
      <c r="STQ2" s="1"/>
      <c r="STS2" s="34"/>
      <c r="STT2" s="35"/>
      <c r="STU2" s="35"/>
      <c r="STV2" s="35"/>
      <c r="STW2" s="36"/>
      <c r="STX2" s="36"/>
      <c r="STY2" s="39"/>
      <c r="STZ2" s="39"/>
      <c r="SUA2" s="39"/>
      <c r="SUB2" s="38"/>
      <c r="SUD2" s="40"/>
      <c r="SUE2" s="31"/>
      <c r="SUJ2" s="41"/>
      <c r="SUK2" s="42"/>
      <c r="SUL2" s="43"/>
      <c r="SUM2" s="32"/>
      <c r="SUN2" s="44"/>
      <c r="SUR2" s="30"/>
      <c r="SUS2" s="33"/>
      <c r="SUT2" s="33"/>
      <c r="SVC2" s="33"/>
      <c r="SVD2" s="33"/>
      <c r="SVF2" s="1"/>
      <c r="SVH2" s="34"/>
      <c r="SVI2" s="35"/>
      <c r="SVJ2" s="35"/>
      <c r="SVK2" s="35"/>
      <c r="SVL2" s="36"/>
      <c r="SVM2" s="36"/>
      <c r="SVN2" s="39"/>
      <c r="SVO2" s="39"/>
      <c r="SVP2" s="39"/>
      <c r="SVQ2" s="38"/>
      <c r="SVS2" s="40"/>
      <c r="SVT2" s="31"/>
      <c r="SVY2" s="41"/>
      <c r="SVZ2" s="42"/>
      <c r="SWA2" s="43"/>
      <c r="SWB2" s="32"/>
      <c r="SWC2" s="44"/>
      <c r="SWG2" s="30"/>
      <c r="SWH2" s="33"/>
      <c r="SWI2" s="33"/>
      <c r="SWR2" s="33"/>
      <c r="SWS2" s="33"/>
      <c r="SWU2" s="1"/>
      <c r="SWW2" s="34"/>
      <c r="SWX2" s="35"/>
      <c r="SWY2" s="35"/>
      <c r="SWZ2" s="35"/>
      <c r="SXA2" s="36"/>
      <c r="SXB2" s="36"/>
      <c r="SXC2" s="39"/>
      <c r="SXD2" s="39"/>
      <c r="SXE2" s="39"/>
      <c r="SXF2" s="38"/>
      <c r="SXH2" s="40"/>
      <c r="SXI2" s="31"/>
      <c r="SXN2" s="41"/>
      <c r="SXO2" s="42"/>
      <c r="SXP2" s="43"/>
      <c r="SXQ2" s="32"/>
      <c r="SXR2" s="44"/>
      <c r="SXV2" s="30"/>
      <c r="SXW2" s="33"/>
      <c r="SXX2" s="33"/>
      <c r="SYG2" s="33"/>
      <c r="SYH2" s="33"/>
      <c r="SYJ2" s="1"/>
      <c r="SYL2" s="34"/>
      <c r="SYM2" s="35"/>
      <c r="SYN2" s="35"/>
      <c r="SYO2" s="35"/>
      <c r="SYP2" s="36"/>
      <c r="SYQ2" s="36"/>
      <c r="SYR2" s="39"/>
      <c r="SYS2" s="39"/>
      <c r="SYT2" s="39"/>
      <c r="SYU2" s="38"/>
      <c r="SYW2" s="40"/>
      <c r="SYX2" s="31"/>
      <c r="SZC2" s="41"/>
      <c r="SZD2" s="42"/>
      <c r="SZE2" s="43"/>
      <c r="SZF2" s="32"/>
      <c r="SZG2" s="44"/>
      <c r="SZK2" s="30"/>
      <c r="SZL2" s="33"/>
      <c r="SZM2" s="33"/>
      <c r="SZV2" s="33"/>
      <c r="SZW2" s="33"/>
      <c r="SZY2" s="1"/>
      <c r="TAA2" s="34"/>
      <c r="TAB2" s="35"/>
      <c r="TAC2" s="35"/>
      <c r="TAD2" s="35"/>
      <c r="TAE2" s="36"/>
      <c r="TAF2" s="36"/>
      <c r="TAG2" s="39"/>
      <c r="TAH2" s="39"/>
      <c r="TAI2" s="39"/>
      <c r="TAJ2" s="38"/>
      <c r="TAL2" s="40"/>
      <c r="TAM2" s="31"/>
      <c r="TAR2" s="41"/>
      <c r="TAS2" s="42"/>
      <c r="TAT2" s="43"/>
      <c r="TAU2" s="32"/>
      <c r="TAV2" s="44"/>
      <c r="TAZ2" s="30"/>
      <c r="TBA2" s="33"/>
      <c r="TBB2" s="33"/>
      <c r="TBK2" s="33"/>
      <c r="TBL2" s="33"/>
      <c r="TBN2" s="1"/>
      <c r="TBP2" s="34"/>
      <c r="TBQ2" s="35"/>
      <c r="TBR2" s="35"/>
      <c r="TBS2" s="35"/>
      <c r="TBT2" s="36"/>
      <c r="TBU2" s="36"/>
      <c r="TBV2" s="39"/>
      <c r="TBW2" s="39"/>
      <c r="TBX2" s="39"/>
      <c r="TBY2" s="38"/>
      <c r="TCA2" s="40"/>
      <c r="TCB2" s="31"/>
      <c r="TCG2" s="41"/>
      <c r="TCH2" s="42"/>
      <c r="TCI2" s="43"/>
      <c r="TCJ2" s="32"/>
      <c r="TCK2" s="44"/>
      <c r="TCO2" s="30"/>
      <c r="TCP2" s="33"/>
      <c r="TCQ2" s="33"/>
      <c r="TCZ2" s="33"/>
      <c r="TDA2" s="33"/>
      <c r="TDC2" s="1"/>
      <c r="TDE2" s="34"/>
      <c r="TDF2" s="35"/>
      <c r="TDG2" s="35"/>
      <c r="TDH2" s="35"/>
      <c r="TDI2" s="36"/>
      <c r="TDJ2" s="36"/>
      <c r="TDK2" s="39"/>
      <c r="TDL2" s="39"/>
      <c r="TDM2" s="39"/>
      <c r="TDN2" s="38"/>
      <c r="TDP2" s="40"/>
      <c r="TDQ2" s="31"/>
      <c r="TDV2" s="41"/>
      <c r="TDW2" s="42"/>
      <c r="TDX2" s="43"/>
      <c r="TDY2" s="32"/>
      <c r="TDZ2" s="44"/>
      <c r="TED2" s="30"/>
      <c r="TEE2" s="33"/>
      <c r="TEF2" s="33"/>
      <c r="TEO2" s="33"/>
      <c r="TEP2" s="33"/>
      <c r="TER2" s="1"/>
      <c r="TET2" s="34"/>
      <c r="TEU2" s="35"/>
      <c r="TEV2" s="35"/>
      <c r="TEW2" s="35"/>
      <c r="TEX2" s="36"/>
      <c r="TEY2" s="36"/>
      <c r="TEZ2" s="39"/>
      <c r="TFA2" s="39"/>
      <c r="TFB2" s="39"/>
      <c r="TFC2" s="38"/>
      <c r="TFE2" s="40"/>
      <c r="TFF2" s="31"/>
      <c r="TFK2" s="41"/>
      <c r="TFL2" s="42"/>
      <c r="TFM2" s="43"/>
      <c r="TFN2" s="32"/>
      <c r="TFO2" s="44"/>
      <c r="TFS2" s="30"/>
      <c r="TFT2" s="33"/>
      <c r="TFU2" s="33"/>
      <c r="TGD2" s="33"/>
      <c r="TGE2" s="33"/>
      <c r="TGG2" s="1"/>
      <c r="TGI2" s="34"/>
      <c r="TGJ2" s="35"/>
      <c r="TGK2" s="35"/>
      <c r="TGL2" s="35"/>
      <c r="TGM2" s="36"/>
      <c r="TGN2" s="36"/>
      <c r="TGO2" s="39"/>
      <c r="TGP2" s="39"/>
      <c r="TGQ2" s="39"/>
      <c r="TGR2" s="38"/>
      <c r="TGT2" s="40"/>
      <c r="TGU2" s="31"/>
      <c r="TGZ2" s="41"/>
      <c r="THA2" s="42"/>
      <c r="THB2" s="43"/>
      <c r="THC2" s="32"/>
      <c r="THD2" s="44"/>
      <c r="THH2" s="30"/>
      <c r="THI2" s="33"/>
      <c r="THJ2" s="33"/>
      <c r="THS2" s="33"/>
      <c r="THT2" s="33"/>
      <c r="THV2" s="1"/>
      <c r="THX2" s="34"/>
      <c r="THY2" s="35"/>
      <c r="THZ2" s="35"/>
      <c r="TIA2" s="35"/>
      <c r="TIB2" s="36"/>
      <c r="TIC2" s="36"/>
      <c r="TID2" s="39"/>
      <c r="TIE2" s="39"/>
      <c r="TIF2" s="39"/>
      <c r="TIG2" s="38"/>
      <c r="TII2" s="40"/>
      <c r="TIJ2" s="31"/>
      <c r="TIO2" s="41"/>
      <c r="TIP2" s="42"/>
      <c r="TIQ2" s="43"/>
      <c r="TIR2" s="32"/>
      <c r="TIS2" s="44"/>
      <c r="TIW2" s="30"/>
      <c r="TIX2" s="33"/>
      <c r="TIY2" s="33"/>
      <c r="TJH2" s="33"/>
      <c r="TJI2" s="33"/>
      <c r="TJK2" s="1"/>
      <c r="TJM2" s="34"/>
      <c r="TJN2" s="35"/>
      <c r="TJO2" s="35"/>
      <c r="TJP2" s="35"/>
      <c r="TJQ2" s="36"/>
      <c r="TJR2" s="36"/>
      <c r="TJS2" s="39"/>
      <c r="TJT2" s="39"/>
      <c r="TJU2" s="39"/>
      <c r="TJV2" s="38"/>
      <c r="TJX2" s="40"/>
      <c r="TJY2" s="31"/>
      <c r="TKD2" s="41"/>
      <c r="TKE2" s="42"/>
      <c r="TKF2" s="43"/>
      <c r="TKG2" s="32"/>
      <c r="TKH2" s="44"/>
      <c r="TKL2" s="30"/>
      <c r="TKM2" s="33"/>
      <c r="TKN2" s="33"/>
      <c r="TKW2" s="33"/>
      <c r="TKX2" s="33"/>
      <c r="TKZ2" s="1"/>
      <c r="TLB2" s="34"/>
      <c r="TLC2" s="35"/>
      <c r="TLD2" s="35"/>
      <c r="TLE2" s="35"/>
      <c r="TLF2" s="36"/>
      <c r="TLG2" s="36"/>
      <c r="TLH2" s="39"/>
      <c r="TLI2" s="39"/>
      <c r="TLJ2" s="39"/>
      <c r="TLK2" s="38"/>
      <c r="TLM2" s="40"/>
      <c r="TLN2" s="31"/>
      <c r="TLS2" s="41"/>
      <c r="TLT2" s="42"/>
      <c r="TLU2" s="43"/>
      <c r="TLV2" s="32"/>
      <c r="TLW2" s="44"/>
      <c r="TMA2" s="30"/>
      <c r="TMB2" s="33"/>
      <c r="TMC2" s="33"/>
      <c r="TML2" s="33"/>
      <c r="TMM2" s="33"/>
      <c r="TMO2" s="1"/>
      <c r="TMQ2" s="34"/>
      <c r="TMR2" s="35"/>
      <c r="TMS2" s="35"/>
      <c r="TMT2" s="35"/>
      <c r="TMU2" s="36"/>
      <c r="TMV2" s="36"/>
      <c r="TMW2" s="39"/>
      <c r="TMX2" s="39"/>
      <c r="TMY2" s="39"/>
      <c r="TMZ2" s="38"/>
      <c r="TNB2" s="40"/>
      <c r="TNC2" s="31"/>
      <c r="TNH2" s="41"/>
      <c r="TNI2" s="42"/>
      <c r="TNJ2" s="43"/>
      <c r="TNK2" s="32"/>
      <c r="TNL2" s="44"/>
      <c r="TNP2" s="30"/>
      <c r="TNQ2" s="33"/>
      <c r="TNR2" s="33"/>
      <c r="TOA2" s="33"/>
      <c r="TOB2" s="33"/>
      <c r="TOD2" s="1"/>
      <c r="TOF2" s="34"/>
      <c r="TOG2" s="35"/>
      <c r="TOH2" s="35"/>
      <c r="TOI2" s="35"/>
      <c r="TOJ2" s="36"/>
      <c r="TOK2" s="36"/>
      <c r="TOL2" s="39"/>
      <c r="TOM2" s="39"/>
      <c r="TON2" s="39"/>
      <c r="TOO2" s="38"/>
      <c r="TOQ2" s="40"/>
      <c r="TOR2" s="31"/>
      <c r="TOW2" s="41"/>
      <c r="TOX2" s="42"/>
      <c r="TOY2" s="43"/>
      <c r="TOZ2" s="32"/>
      <c r="TPA2" s="44"/>
      <c r="TPE2" s="30"/>
      <c r="TPF2" s="33"/>
      <c r="TPG2" s="33"/>
      <c r="TPP2" s="33"/>
      <c r="TPQ2" s="33"/>
      <c r="TPS2" s="1"/>
      <c r="TPU2" s="34"/>
      <c r="TPV2" s="35"/>
      <c r="TPW2" s="35"/>
      <c r="TPX2" s="35"/>
      <c r="TPY2" s="36"/>
      <c r="TPZ2" s="36"/>
      <c r="TQA2" s="39"/>
      <c r="TQB2" s="39"/>
      <c r="TQC2" s="39"/>
      <c r="TQD2" s="38"/>
      <c r="TQF2" s="40"/>
      <c r="TQG2" s="31"/>
      <c r="TQL2" s="41"/>
      <c r="TQM2" s="42"/>
      <c r="TQN2" s="43"/>
      <c r="TQO2" s="32"/>
      <c r="TQP2" s="44"/>
      <c r="TQT2" s="30"/>
      <c r="TQU2" s="33"/>
      <c r="TQV2" s="33"/>
      <c r="TRE2" s="33"/>
      <c r="TRF2" s="33"/>
      <c r="TRH2" s="1"/>
      <c r="TRJ2" s="34"/>
      <c r="TRK2" s="35"/>
      <c r="TRL2" s="35"/>
      <c r="TRM2" s="35"/>
      <c r="TRN2" s="36"/>
      <c r="TRO2" s="36"/>
      <c r="TRP2" s="39"/>
      <c r="TRQ2" s="39"/>
      <c r="TRR2" s="39"/>
      <c r="TRS2" s="38"/>
      <c r="TRU2" s="40"/>
      <c r="TRV2" s="31"/>
      <c r="TSA2" s="41"/>
      <c r="TSB2" s="42"/>
      <c r="TSC2" s="43"/>
      <c r="TSD2" s="32"/>
      <c r="TSE2" s="44"/>
      <c r="TSI2" s="30"/>
      <c r="TSJ2" s="33"/>
      <c r="TSK2" s="33"/>
      <c r="TST2" s="33"/>
      <c r="TSU2" s="33"/>
      <c r="TSW2" s="1"/>
      <c r="TSY2" s="34"/>
      <c r="TSZ2" s="35"/>
      <c r="TTA2" s="35"/>
      <c r="TTB2" s="35"/>
      <c r="TTC2" s="36"/>
      <c r="TTD2" s="36"/>
      <c r="TTE2" s="39"/>
      <c r="TTF2" s="39"/>
      <c r="TTG2" s="39"/>
      <c r="TTH2" s="38"/>
      <c r="TTJ2" s="40"/>
      <c r="TTK2" s="31"/>
      <c r="TTP2" s="41"/>
      <c r="TTQ2" s="42"/>
      <c r="TTR2" s="43"/>
      <c r="TTS2" s="32"/>
      <c r="TTT2" s="44"/>
      <c r="TTX2" s="30"/>
      <c r="TTY2" s="33"/>
      <c r="TTZ2" s="33"/>
      <c r="TUI2" s="33"/>
      <c r="TUJ2" s="33"/>
      <c r="TUL2" s="1"/>
      <c r="TUN2" s="34"/>
      <c r="TUO2" s="35"/>
      <c r="TUP2" s="35"/>
      <c r="TUQ2" s="35"/>
      <c r="TUR2" s="36"/>
      <c r="TUS2" s="36"/>
      <c r="TUT2" s="39"/>
      <c r="TUU2" s="39"/>
      <c r="TUV2" s="39"/>
      <c r="TUW2" s="38"/>
      <c r="TUY2" s="40"/>
      <c r="TUZ2" s="31"/>
      <c r="TVE2" s="41"/>
      <c r="TVF2" s="42"/>
      <c r="TVG2" s="43"/>
      <c r="TVH2" s="32"/>
      <c r="TVI2" s="44"/>
      <c r="TVM2" s="30"/>
      <c r="TVN2" s="33"/>
      <c r="TVO2" s="33"/>
      <c r="TVX2" s="33"/>
      <c r="TVY2" s="33"/>
      <c r="TWA2" s="1"/>
      <c r="TWC2" s="34"/>
      <c r="TWD2" s="35"/>
      <c r="TWE2" s="35"/>
      <c r="TWF2" s="35"/>
      <c r="TWG2" s="36"/>
      <c r="TWH2" s="36"/>
      <c r="TWI2" s="39"/>
      <c r="TWJ2" s="39"/>
      <c r="TWK2" s="39"/>
      <c r="TWL2" s="38"/>
      <c r="TWN2" s="40"/>
      <c r="TWO2" s="31"/>
      <c r="TWT2" s="41"/>
      <c r="TWU2" s="42"/>
      <c r="TWV2" s="43"/>
      <c r="TWW2" s="32"/>
      <c r="TWX2" s="44"/>
      <c r="TXB2" s="30"/>
      <c r="TXC2" s="33"/>
      <c r="TXD2" s="33"/>
      <c r="TXM2" s="33"/>
      <c r="TXN2" s="33"/>
      <c r="TXP2" s="1"/>
      <c r="TXR2" s="34"/>
      <c r="TXS2" s="35"/>
      <c r="TXT2" s="35"/>
      <c r="TXU2" s="35"/>
      <c r="TXV2" s="36"/>
      <c r="TXW2" s="36"/>
      <c r="TXX2" s="39"/>
      <c r="TXY2" s="39"/>
      <c r="TXZ2" s="39"/>
      <c r="TYA2" s="38"/>
      <c r="TYC2" s="40"/>
      <c r="TYD2" s="31"/>
      <c r="TYI2" s="41"/>
      <c r="TYJ2" s="42"/>
      <c r="TYK2" s="43"/>
      <c r="TYL2" s="32"/>
      <c r="TYM2" s="44"/>
      <c r="TYQ2" s="30"/>
      <c r="TYR2" s="33"/>
      <c r="TYS2" s="33"/>
      <c r="TZB2" s="33"/>
      <c r="TZC2" s="33"/>
      <c r="TZE2" s="1"/>
      <c r="TZG2" s="34"/>
      <c r="TZH2" s="35"/>
      <c r="TZI2" s="35"/>
      <c r="TZJ2" s="35"/>
      <c r="TZK2" s="36"/>
      <c r="TZL2" s="36"/>
      <c r="TZM2" s="39"/>
      <c r="TZN2" s="39"/>
      <c r="TZO2" s="39"/>
      <c r="TZP2" s="38"/>
      <c r="TZR2" s="40"/>
      <c r="TZS2" s="31"/>
      <c r="TZX2" s="41"/>
      <c r="TZY2" s="42"/>
      <c r="TZZ2" s="43"/>
      <c r="UAA2" s="32"/>
      <c r="UAB2" s="44"/>
      <c r="UAF2" s="30"/>
      <c r="UAG2" s="33"/>
      <c r="UAH2" s="33"/>
      <c r="UAQ2" s="33"/>
      <c r="UAR2" s="33"/>
      <c r="UAT2" s="1"/>
      <c r="UAV2" s="34"/>
      <c r="UAW2" s="35"/>
      <c r="UAX2" s="35"/>
      <c r="UAY2" s="35"/>
      <c r="UAZ2" s="36"/>
      <c r="UBA2" s="36"/>
      <c r="UBB2" s="39"/>
      <c r="UBC2" s="39"/>
      <c r="UBD2" s="39"/>
      <c r="UBE2" s="38"/>
      <c r="UBG2" s="40"/>
      <c r="UBH2" s="31"/>
      <c r="UBM2" s="41"/>
      <c r="UBN2" s="42"/>
      <c r="UBO2" s="43"/>
      <c r="UBP2" s="32"/>
      <c r="UBQ2" s="44"/>
      <c r="UBU2" s="30"/>
      <c r="UBV2" s="33"/>
      <c r="UBW2" s="33"/>
      <c r="UCF2" s="33"/>
      <c r="UCG2" s="33"/>
      <c r="UCI2" s="1"/>
      <c r="UCK2" s="34"/>
      <c r="UCL2" s="35"/>
      <c r="UCM2" s="35"/>
      <c r="UCN2" s="35"/>
      <c r="UCO2" s="36"/>
      <c r="UCP2" s="36"/>
      <c r="UCQ2" s="39"/>
      <c r="UCR2" s="39"/>
      <c r="UCS2" s="39"/>
      <c r="UCT2" s="38"/>
      <c r="UCV2" s="40"/>
      <c r="UCW2" s="31"/>
      <c r="UDB2" s="41"/>
      <c r="UDC2" s="42"/>
      <c r="UDD2" s="43"/>
      <c r="UDE2" s="32"/>
      <c r="UDF2" s="44"/>
      <c r="UDJ2" s="30"/>
      <c r="UDK2" s="33"/>
      <c r="UDL2" s="33"/>
      <c r="UDU2" s="33"/>
      <c r="UDV2" s="33"/>
      <c r="UDX2" s="1"/>
      <c r="UDZ2" s="34"/>
      <c r="UEA2" s="35"/>
      <c r="UEB2" s="35"/>
      <c r="UEC2" s="35"/>
      <c r="UED2" s="36"/>
      <c r="UEE2" s="36"/>
      <c r="UEF2" s="39"/>
      <c r="UEG2" s="39"/>
      <c r="UEH2" s="39"/>
      <c r="UEI2" s="38"/>
      <c r="UEK2" s="40"/>
      <c r="UEL2" s="31"/>
      <c r="UEQ2" s="41"/>
      <c r="UER2" s="42"/>
      <c r="UES2" s="43"/>
      <c r="UET2" s="32"/>
      <c r="UEU2" s="44"/>
      <c r="UEY2" s="30"/>
      <c r="UEZ2" s="33"/>
      <c r="UFA2" s="33"/>
      <c r="UFJ2" s="33"/>
      <c r="UFK2" s="33"/>
      <c r="UFM2" s="1"/>
      <c r="UFO2" s="34"/>
      <c r="UFP2" s="35"/>
      <c r="UFQ2" s="35"/>
      <c r="UFR2" s="35"/>
      <c r="UFS2" s="36"/>
      <c r="UFT2" s="36"/>
      <c r="UFU2" s="39"/>
      <c r="UFV2" s="39"/>
      <c r="UFW2" s="39"/>
      <c r="UFX2" s="38"/>
      <c r="UFZ2" s="40"/>
      <c r="UGA2" s="31"/>
      <c r="UGF2" s="41"/>
      <c r="UGG2" s="42"/>
      <c r="UGH2" s="43"/>
      <c r="UGI2" s="32"/>
      <c r="UGJ2" s="44"/>
      <c r="UGN2" s="30"/>
      <c r="UGO2" s="33"/>
      <c r="UGP2" s="33"/>
      <c r="UGY2" s="33"/>
      <c r="UGZ2" s="33"/>
      <c r="UHB2" s="1"/>
      <c r="UHD2" s="34"/>
      <c r="UHE2" s="35"/>
      <c r="UHF2" s="35"/>
      <c r="UHG2" s="35"/>
      <c r="UHH2" s="36"/>
      <c r="UHI2" s="36"/>
      <c r="UHJ2" s="39"/>
      <c r="UHK2" s="39"/>
      <c r="UHL2" s="39"/>
      <c r="UHM2" s="38"/>
      <c r="UHO2" s="40"/>
      <c r="UHP2" s="31"/>
      <c r="UHU2" s="41"/>
      <c r="UHV2" s="42"/>
      <c r="UHW2" s="43"/>
      <c r="UHX2" s="32"/>
      <c r="UHY2" s="44"/>
      <c r="UIC2" s="30"/>
      <c r="UID2" s="33"/>
      <c r="UIE2" s="33"/>
      <c r="UIN2" s="33"/>
      <c r="UIO2" s="33"/>
      <c r="UIQ2" s="1"/>
      <c r="UIS2" s="34"/>
      <c r="UIT2" s="35"/>
      <c r="UIU2" s="35"/>
      <c r="UIV2" s="35"/>
      <c r="UIW2" s="36"/>
      <c r="UIX2" s="36"/>
      <c r="UIY2" s="39"/>
      <c r="UIZ2" s="39"/>
      <c r="UJA2" s="39"/>
      <c r="UJB2" s="38"/>
      <c r="UJD2" s="40"/>
      <c r="UJE2" s="31"/>
      <c r="UJJ2" s="41"/>
      <c r="UJK2" s="42"/>
      <c r="UJL2" s="43"/>
      <c r="UJM2" s="32"/>
      <c r="UJN2" s="44"/>
      <c r="UJR2" s="30"/>
      <c r="UJS2" s="33"/>
      <c r="UJT2" s="33"/>
      <c r="UKC2" s="33"/>
      <c r="UKD2" s="33"/>
      <c r="UKF2" s="1"/>
      <c r="UKH2" s="34"/>
      <c r="UKI2" s="35"/>
      <c r="UKJ2" s="35"/>
      <c r="UKK2" s="35"/>
      <c r="UKL2" s="36"/>
      <c r="UKM2" s="36"/>
      <c r="UKN2" s="39"/>
      <c r="UKO2" s="39"/>
      <c r="UKP2" s="39"/>
      <c r="UKQ2" s="38"/>
      <c r="UKS2" s="40"/>
      <c r="UKT2" s="31"/>
      <c r="UKY2" s="41"/>
      <c r="UKZ2" s="42"/>
      <c r="ULA2" s="43"/>
      <c r="ULB2" s="32"/>
      <c r="ULC2" s="44"/>
      <c r="ULG2" s="30"/>
      <c r="ULH2" s="33"/>
      <c r="ULI2" s="33"/>
      <c r="ULR2" s="33"/>
      <c r="ULS2" s="33"/>
      <c r="ULU2" s="1"/>
      <c r="ULW2" s="34"/>
      <c r="ULX2" s="35"/>
      <c r="ULY2" s="35"/>
      <c r="ULZ2" s="35"/>
      <c r="UMA2" s="36"/>
      <c r="UMB2" s="36"/>
      <c r="UMC2" s="39"/>
      <c r="UMD2" s="39"/>
      <c r="UME2" s="39"/>
      <c r="UMF2" s="38"/>
      <c r="UMH2" s="40"/>
      <c r="UMI2" s="31"/>
      <c r="UMN2" s="41"/>
      <c r="UMO2" s="42"/>
      <c r="UMP2" s="43"/>
      <c r="UMQ2" s="32"/>
      <c r="UMR2" s="44"/>
      <c r="UMV2" s="30"/>
      <c r="UMW2" s="33"/>
      <c r="UMX2" s="33"/>
      <c r="UNG2" s="33"/>
      <c r="UNH2" s="33"/>
      <c r="UNJ2" s="1"/>
      <c r="UNL2" s="34"/>
      <c r="UNM2" s="35"/>
      <c r="UNN2" s="35"/>
      <c r="UNO2" s="35"/>
      <c r="UNP2" s="36"/>
      <c r="UNQ2" s="36"/>
      <c r="UNR2" s="39"/>
      <c r="UNS2" s="39"/>
      <c r="UNT2" s="39"/>
      <c r="UNU2" s="38"/>
      <c r="UNW2" s="40"/>
      <c r="UNX2" s="31"/>
      <c r="UOC2" s="41"/>
      <c r="UOD2" s="42"/>
      <c r="UOE2" s="43"/>
      <c r="UOF2" s="32"/>
      <c r="UOG2" s="44"/>
      <c r="UOK2" s="30"/>
      <c r="UOL2" s="33"/>
      <c r="UOM2" s="33"/>
      <c r="UOV2" s="33"/>
      <c r="UOW2" s="33"/>
      <c r="UOY2" s="1"/>
      <c r="UPA2" s="34"/>
      <c r="UPB2" s="35"/>
      <c r="UPC2" s="35"/>
      <c r="UPD2" s="35"/>
      <c r="UPE2" s="36"/>
      <c r="UPF2" s="36"/>
      <c r="UPG2" s="39"/>
      <c r="UPH2" s="39"/>
      <c r="UPI2" s="39"/>
      <c r="UPJ2" s="38"/>
      <c r="UPL2" s="40"/>
      <c r="UPM2" s="31"/>
      <c r="UPR2" s="41"/>
      <c r="UPS2" s="42"/>
      <c r="UPT2" s="43"/>
      <c r="UPU2" s="32"/>
      <c r="UPV2" s="44"/>
      <c r="UPZ2" s="30"/>
      <c r="UQA2" s="33"/>
      <c r="UQB2" s="33"/>
      <c r="UQK2" s="33"/>
      <c r="UQL2" s="33"/>
      <c r="UQN2" s="1"/>
      <c r="UQP2" s="34"/>
      <c r="UQQ2" s="35"/>
      <c r="UQR2" s="35"/>
      <c r="UQS2" s="35"/>
      <c r="UQT2" s="36"/>
      <c r="UQU2" s="36"/>
      <c r="UQV2" s="39"/>
      <c r="UQW2" s="39"/>
      <c r="UQX2" s="39"/>
      <c r="UQY2" s="38"/>
      <c r="URA2" s="40"/>
      <c r="URB2" s="31"/>
      <c r="URG2" s="41"/>
      <c r="URH2" s="42"/>
      <c r="URI2" s="43"/>
      <c r="URJ2" s="32"/>
      <c r="URK2" s="44"/>
      <c r="URO2" s="30"/>
      <c r="URP2" s="33"/>
      <c r="URQ2" s="33"/>
      <c r="URZ2" s="33"/>
      <c r="USA2" s="33"/>
      <c r="USC2" s="1"/>
      <c r="USE2" s="34"/>
      <c r="USF2" s="35"/>
      <c r="USG2" s="35"/>
      <c r="USH2" s="35"/>
      <c r="USI2" s="36"/>
      <c r="USJ2" s="36"/>
      <c r="USK2" s="39"/>
      <c r="USL2" s="39"/>
      <c r="USM2" s="39"/>
      <c r="USN2" s="38"/>
      <c r="USP2" s="40"/>
      <c r="USQ2" s="31"/>
      <c r="USV2" s="41"/>
      <c r="USW2" s="42"/>
      <c r="USX2" s="43"/>
      <c r="USY2" s="32"/>
      <c r="USZ2" s="44"/>
      <c r="UTD2" s="30"/>
      <c r="UTE2" s="33"/>
      <c r="UTF2" s="33"/>
      <c r="UTO2" s="33"/>
      <c r="UTP2" s="33"/>
      <c r="UTR2" s="1"/>
      <c r="UTT2" s="34"/>
      <c r="UTU2" s="35"/>
      <c r="UTV2" s="35"/>
      <c r="UTW2" s="35"/>
      <c r="UTX2" s="36"/>
      <c r="UTY2" s="36"/>
      <c r="UTZ2" s="39"/>
      <c r="UUA2" s="39"/>
      <c r="UUB2" s="39"/>
      <c r="UUC2" s="38"/>
      <c r="UUE2" s="40"/>
      <c r="UUF2" s="31"/>
      <c r="UUK2" s="41"/>
      <c r="UUL2" s="42"/>
      <c r="UUM2" s="43"/>
      <c r="UUN2" s="32"/>
      <c r="UUO2" s="44"/>
      <c r="UUS2" s="30"/>
      <c r="UUT2" s="33"/>
      <c r="UUU2" s="33"/>
      <c r="UVD2" s="33"/>
      <c r="UVE2" s="33"/>
      <c r="UVG2" s="1"/>
      <c r="UVI2" s="34"/>
      <c r="UVJ2" s="35"/>
      <c r="UVK2" s="35"/>
      <c r="UVL2" s="35"/>
      <c r="UVM2" s="36"/>
      <c r="UVN2" s="36"/>
      <c r="UVO2" s="39"/>
      <c r="UVP2" s="39"/>
      <c r="UVQ2" s="39"/>
      <c r="UVR2" s="38"/>
      <c r="UVT2" s="40"/>
      <c r="UVU2" s="31"/>
      <c r="UVZ2" s="41"/>
      <c r="UWA2" s="42"/>
      <c r="UWB2" s="43"/>
      <c r="UWC2" s="32"/>
      <c r="UWD2" s="44"/>
      <c r="UWH2" s="30"/>
      <c r="UWI2" s="33"/>
      <c r="UWJ2" s="33"/>
      <c r="UWS2" s="33"/>
      <c r="UWT2" s="33"/>
      <c r="UWV2" s="1"/>
      <c r="UWX2" s="34"/>
      <c r="UWY2" s="35"/>
      <c r="UWZ2" s="35"/>
      <c r="UXA2" s="35"/>
      <c r="UXB2" s="36"/>
      <c r="UXC2" s="36"/>
      <c r="UXD2" s="39"/>
      <c r="UXE2" s="39"/>
      <c r="UXF2" s="39"/>
      <c r="UXG2" s="38"/>
      <c r="UXI2" s="40"/>
      <c r="UXJ2" s="31"/>
      <c r="UXO2" s="41"/>
      <c r="UXP2" s="42"/>
      <c r="UXQ2" s="43"/>
      <c r="UXR2" s="32"/>
      <c r="UXS2" s="44"/>
      <c r="UXW2" s="30"/>
      <c r="UXX2" s="33"/>
      <c r="UXY2" s="33"/>
      <c r="UYH2" s="33"/>
      <c r="UYI2" s="33"/>
      <c r="UYK2" s="1"/>
      <c r="UYM2" s="34"/>
      <c r="UYN2" s="35"/>
      <c r="UYO2" s="35"/>
      <c r="UYP2" s="35"/>
      <c r="UYQ2" s="36"/>
      <c r="UYR2" s="36"/>
      <c r="UYS2" s="39"/>
      <c r="UYT2" s="39"/>
      <c r="UYU2" s="39"/>
      <c r="UYV2" s="38"/>
      <c r="UYX2" s="40"/>
      <c r="UYY2" s="31"/>
      <c r="UZD2" s="41"/>
      <c r="UZE2" s="42"/>
      <c r="UZF2" s="43"/>
      <c r="UZG2" s="32"/>
      <c r="UZH2" s="44"/>
      <c r="UZL2" s="30"/>
      <c r="UZM2" s="33"/>
      <c r="UZN2" s="33"/>
      <c r="UZW2" s="33"/>
      <c r="UZX2" s="33"/>
      <c r="UZZ2" s="1"/>
      <c r="VAB2" s="34"/>
      <c r="VAC2" s="35"/>
      <c r="VAD2" s="35"/>
      <c r="VAE2" s="35"/>
      <c r="VAF2" s="36"/>
      <c r="VAG2" s="36"/>
      <c r="VAH2" s="39"/>
      <c r="VAI2" s="39"/>
      <c r="VAJ2" s="39"/>
      <c r="VAK2" s="38"/>
      <c r="VAM2" s="40"/>
      <c r="VAN2" s="31"/>
      <c r="VAS2" s="41"/>
      <c r="VAT2" s="42"/>
      <c r="VAU2" s="43"/>
      <c r="VAV2" s="32"/>
      <c r="VAW2" s="44"/>
      <c r="VBA2" s="30"/>
      <c r="VBB2" s="33"/>
      <c r="VBC2" s="33"/>
      <c r="VBL2" s="33"/>
      <c r="VBM2" s="33"/>
      <c r="VBO2" s="1"/>
      <c r="VBQ2" s="34"/>
      <c r="VBR2" s="35"/>
      <c r="VBS2" s="35"/>
      <c r="VBT2" s="35"/>
      <c r="VBU2" s="36"/>
      <c r="VBV2" s="36"/>
      <c r="VBW2" s="39"/>
      <c r="VBX2" s="39"/>
      <c r="VBY2" s="39"/>
      <c r="VBZ2" s="38"/>
      <c r="VCB2" s="40"/>
      <c r="VCC2" s="31"/>
      <c r="VCH2" s="41"/>
      <c r="VCI2" s="42"/>
      <c r="VCJ2" s="43"/>
      <c r="VCK2" s="32"/>
      <c r="VCL2" s="44"/>
      <c r="VCP2" s="30"/>
      <c r="VCQ2" s="33"/>
      <c r="VCR2" s="33"/>
      <c r="VDA2" s="33"/>
      <c r="VDB2" s="33"/>
      <c r="VDD2" s="1"/>
      <c r="VDF2" s="34"/>
      <c r="VDG2" s="35"/>
      <c r="VDH2" s="35"/>
      <c r="VDI2" s="35"/>
      <c r="VDJ2" s="36"/>
      <c r="VDK2" s="36"/>
      <c r="VDL2" s="39"/>
      <c r="VDM2" s="39"/>
      <c r="VDN2" s="39"/>
      <c r="VDO2" s="38"/>
      <c r="VDQ2" s="40"/>
      <c r="VDR2" s="31"/>
      <c r="VDW2" s="41"/>
      <c r="VDX2" s="42"/>
      <c r="VDY2" s="43"/>
      <c r="VDZ2" s="32"/>
      <c r="VEA2" s="44"/>
      <c r="VEE2" s="30"/>
      <c r="VEF2" s="33"/>
      <c r="VEG2" s="33"/>
      <c r="VEP2" s="33"/>
      <c r="VEQ2" s="33"/>
      <c r="VES2" s="1"/>
      <c r="VEU2" s="34"/>
      <c r="VEV2" s="35"/>
      <c r="VEW2" s="35"/>
      <c r="VEX2" s="35"/>
      <c r="VEY2" s="36"/>
      <c r="VEZ2" s="36"/>
      <c r="VFA2" s="39"/>
      <c r="VFB2" s="39"/>
      <c r="VFC2" s="39"/>
      <c r="VFD2" s="38"/>
      <c r="VFF2" s="40"/>
      <c r="VFG2" s="31"/>
      <c r="VFL2" s="41"/>
      <c r="VFM2" s="42"/>
      <c r="VFN2" s="43"/>
      <c r="VFO2" s="32"/>
      <c r="VFP2" s="44"/>
      <c r="VFT2" s="30"/>
      <c r="VFU2" s="33"/>
      <c r="VFV2" s="33"/>
      <c r="VGE2" s="33"/>
      <c r="VGF2" s="33"/>
      <c r="VGH2" s="1"/>
      <c r="VGJ2" s="34"/>
      <c r="VGK2" s="35"/>
      <c r="VGL2" s="35"/>
      <c r="VGM2" s="35"/>
      <c r="VGN2" s="36"/>
      <c r="VGO2" s="36"/>
      <c r="VGP2" s="39"/>
      <c r="VGQ2" s="39"/>
      <c r="VGR2" s="39"/>
      <c r="VGS2" s="38"/>
      <c r="VGU2" s="40"/>
      <c r="VGV2" s="31"/>
      <c r="VHA2" s="41"/>
      <c r="VHB2" s="42"/>
      <c r="VHC2" s="43"/>
      <c r="VHD2" s="32"/>
      <c r="VHE2" s="44"/>
      <c r="VHI2" s="30"/>
      <c r="VHJ2" s="33"/>
      <c r="VHK2" s="33"/>
      <c r="VHT2" s="33"/>
      <c r="VHU2" s="33"/>
      <c r="VHW2" s="1"/>
      <c r="VHY2" s="34"/>
      <c r="VHZ2" s="35"/>
      <c r="VIA2" s="35"/>
      <c r="VIB2" s="35"/>
      <c r="VIC2" s="36"/>
      <c r="VID2" s="36"/>
      <c r="VIE2" s="39"/>
      <c r="VIF2" s="39"/>
      <c r="VIG2" s="39"/>
      <c r="VIH2" s="38"/>
      <c r="VIJ2" s="40"/>
      <c r="VIK2" s="31"/>
      <c r="VIP2" s="41"/>
      <c r="VIQ2" s="42"/>
      <c r="VIR2" s="43"/>
      <c r="VIS2" s="32"/>
      <c r="VIT2" s="44"/>
      <c r="VIX2" s="30"/>
      <c r="VIY2" s="33"/>
      <c r="VIZ2" s="33"/>
      <c r="VJI2" s="33"/>
      <c r="VJJ2" s="33"/>
      <c r="VJL2" s="1"/>
      <c r="VJN2" s="34"/>
      <c r="VJO2" s="35"/>
      <c r="VJP2" s="35"/>
      <c r="VJQ2" s="35"/>
      <c r="VJR2" s="36"/>
      <c r="VJS2" s="36"/>
      <c r="VJT2" s="39"/>
      <c r="VJU2" s="39"/>
      <c r="VJV2" s="39"/>
      <c r="VJW2" s="38"/>
      <c r="VJY2" s="40"/>
      <c r="VJZ2" s="31"/>
      <c r="VKE2" s="41"/>
      <c r="VKF2" s="42"/>
      <c r="VKG2" s="43"/>
      <c r="VKH2" s="32"/>
      <c r="VKI2" s="44"/>
      <c r="VKM2" s="30"/>
      <c r="VKN2" s="33"/>
      <c r="VKO2" s="33"/>
      <c r="VKX2" s="33"/>
      <c r="VKY2" s="33"/>
      <c r="VLA2" s="1"/>
      <c r="VLC2" s="34"/>
      <c r="VLD2" s="35"/>
      <c r="VLE2" s="35"/>
      <c r="VLF2" s="35"/>
      <c r="VLG2" s="36"/>
      <c r="VLH2" s="36"/>
      <c r="VLI2" s="39"/>
      <c r="VLJ2" s="39"/>
      <c r="VLK2" s="39"/>
      <c r="VLL2" s="38"/>
      <c r="VLN2" s="40"/>
      <c r="VLO2" s="31"/>
      <c r="VLT2" s="41"/>
      <c r="VLU2" s="42"/>
      <c r="VLV2" s="43"/>
      <c r="VLW2" s="32"/>
      <c r="VLX2" s="44"/>
      <c r="VMB2" s="30"/>
      <c r="VMC2" s="33"/>
      <c r="VMD2" s="33"/>
      <c r="VMM2" s="33"/>
      <c r="VMN2" s="33"/>
      <c r="VMP2" s="1"/>
      <c r="VMR2" s="34"/>
      <c r="VMS2" s="35"/>
      <c r="VMT2" s="35"/>
      <c r="VMU2" s="35"/>
      <c r="VMV2" s="36"/>
      <c r="VMW2" s="36"/>
      <c r="VMX2" s="39"/>
      <c r="VMY2" s="39"/>
      <c r="VMZ2" s="39"/>
      <c r="VNA2" s="38"/>
      <c r="VNC2" s="40"/>
      <c r="VND2" s="31"/>
      <c r="VNI2" s="41"/>
      <c r="VNJ2" s="42"/>
      <c r="VNK2" s="43"/>
      <c r="VNL2" s="32"/>
      <c r="VNM2" s="44"/>
      <c r="VNQ2" s="30"/>
      <c r="VNR2" s="33"/>
      <c r="VNS2" s="33"/>
      <c r="VOB2" s="33"/>
      <c r="VOC2" s="33"/>
      <c r="VOE2" s="1"/>
      <c r="VOG2" s="34"/>
      <c r="VOH2" s="35"/>
      <c r="VOI2" s="35"/>
      <c r="VOJ2" s="35"/>
      <c r="VOK2" s="36"/>
      <c r="VOL2" s="36"/>
      <c r="VOM2" s="39"/>
      <c r="VON2" s="39"/>
      <c r="VOO2" s="39"/>
      <c r="VOP2" s="38"/>
      <c r="VOR2" s="40"/>
      <c r="VOS2" s="31"/>
      <c r="VOX2" s="41"/>
      <c r="VOY2" s="42"/>
      <c r="VOZ2" s="43"/>
      <c r="VPA2" s="32"/>
      <c r="VPB2" s="44"/>
      <c r="VPF2" s="30"/>
      <c r="VPG2" s="33"/>
      <c r="VPH2" s="33"/>
      <c r="VPQ2" s="33"/>
      <c r="VPR2" s="33"/>
      <c r="VPT2" s="1"/>
      <c r="VPV2" s="34"/>
      <c r="VPW2" s="35"/>
      <c r="VPX2" s="35"/>
      <c r="VPY2" s="35"/>
      <c r="VPZ2" s="36"/>
      <c r="VQA2" s="36"/>
      <c r="VQB2" s="39"/>
      <c r="VQC2" s="39"/>
      <c r="VQD2" s="39"/>
      <c r="VQE2" s="38"/>
      <c r="VQG2" s="40"/>
      <c r="VQH2" s="31"/>
      <c r="VQM2" s="41"/>
      <c r="VQN2" s="42"/>
      <c r="VQO2" s="43"/>
      <c r="VQP2" s="32"/>
      <c r="VQQ2" s="44"/>
      <c r="VQU2" s="30"/>
      <c r="VQV2" s="33"/>
      <c r="VQW2" s="33"/>
      <c r="VRF2" s="33"/>
      <c r="VRG2" s="33"/>
      <c r="VRI2" s="1"/>
      <c r="VRK2" s="34"/>
      <c r="VRL2" s="35"/>
      <c r="VRM2" s="35"/>
      <c r="VRN2" s="35"/>
      <c r="VRO2" s="36"/>
      <c r="VRP2" s="36"/>
      <c r="VRQ2" s="39"/>
      <c r="VRR2" s="39"/>
      <c r="VRS2" s="39"/>
      <c r="VRT2" s="38"/>
      <c r="VRV2" s="40"/>
      <c r="VRW2" s="31"/>
      <c r="VSB2" s="41"/>
      <c r="VSC2" s="42"/>
      <c r="VSD2" s="43"/>
      <c r="VSE2" s="32"/>
      <c r="VSF2" s="44"/>
      <c r="VSJ2" s="30"/>
      <c r="VSK2" s="33"/>
      <c r="VSL2" s="33"/>
      <c r="VSU2" s="33"/>
      <c r="VSV2" s="33"/>
      <c r="VSX2" s="1"/>
      <c r="VSZ2" s="34"/>
      <c r="VTA2" s="35"/>
      <c r="VTB2" s="35"/>
      <c r="VTC2" s="35"/>
      <c r="VTD2" s="36"/>
      <c r="VTE2" s="36"/>
      <c r="VTF2" s="39"/>
      <c r="VTG2" s="39"/>
      <c r="VTH2" s="39"/>
      <c r="VTI2" s="38"/>
      <c r="VTK2" s="40"/>
      <c r="VTL2" s="31"/>
      <c r="VTQ2" s="41"/>
      <c r="VTR2" s="42"/>
      <c r="VTS2" s="43"/>
      <c r="VTT2" s="32"/>
      <c r="VTU2" s="44"/>
      <c r="VTY2" s="30"/>
      <c r="VTZ2" s="33"/>
      <c r="VUA2" s="33"/>
      <c r="VUJ2" s="33"/>
      <c r="VUK2" s="33"/>
      <c r="VUM2" s="1"/>
      <c r="VUO2" s="34"/>
      <c r="VUP2" s="35"/>
      <c r="VUQ2" s="35"/>
      <c r="VUR2" s="35"/>
      <c r="VUS2" s="36"/>
      <c r="VUT2" s="36"/>
      <c r="VUU2" s="39"/>
      <c r="VUV2" s="39"/>
      <c r="VUW2" s="39"/>
      <c r="VUX2" s="38"/>
      <c r="VUZ2" s="40"/>
      <c r="VVA2" s="31"/>
      <c r="VVF2" s="41"/>
      <c r="VVG2" s="42"/>
      <c r="VVH2" s="43"/>
      <c r="VVI2" s="32"/>
      <c r="VVJ2" s="44"/>
      <c r="VVN2" s="30"/>
      <c r="VVO2" s="33"/>
      <c r="VVP2" s="33"/>
      <c r="VVY2" s="33"/>
      <c r="VVZ2" s="33"/>
      <c r="VWB2" s="1"/>
      <c r="VWD2" s="34"/>
      <c r="VWE2" s="35"/>
      <c r="VWF2" s="35"/>
      <c r="VWG2" s="35"/>
      <c r="VWH2" s="36"/>
      <c r="VWI2" s="36"/>
      <c r="VWJ2" s="39"/>
      <c r="VWK2" s="39"/>
      <c r="VWL2" s="39"/>
      <c r="VWM2" s="38"/>
      <c r="VWO2" s="40"/>
      <c r="VWP2" s="31"/>
      <c r="VWU2" s="41"/>
      <c r="VWV2" s="42"/>
      <c r="VWW2" s="43"/>
      <c r="VWX2" s="32"/>
      <c r="VWY2" s="44"/>
      <c r="VXC2" s="30"/>
      <c r="VXD2" s="33"/>
      <c r="VXE2" s="33"/>
      <c r="VXN2" s="33"/>
      <c r="VXO2" s="33"/>
      <c r="VXQ2" s="1"/>
      <c r="VXS2" s="34"/>
      <c r="VXT2" s="35"/>
      <c r="VXU2" s="35"/>
      <c r="VXV2" s="35"/>
      <c r="VXW2" s="36"/>
      <c r="VXX2" s="36"/>
      <c r="VXY2" s="39"/>
      <c r="VXZ2" s="39"/>
      <c r="VYA2" s="39"/>
      <c r="VYB2" s="38"/>
      <c r="VYD2" s="40"/>
      <c r="VYE2" s="31"/>
      <c r="VYJ2" s="41"/>
      <c r="VYK2" s="42"/>
      <c r="VYL2" s="43"/>
      <c r="VYM2" s="32"/>
      <c r="VYN2" s="44"/>
      <c r="VYR2" s="30"/>
      <c r="VYS2" s="33"/>
      <c r="VYT2" s="33"/>
      <c r="VZC2" s="33"/>
      <c r="VZD2" s="33"/>
      <c r="VZF2" s="1"/>
      <c r="VZH2" s="34"/>
      <c r="VZI2" s="35"/>
      <c r="VZJ2" s="35"/>
      <c r="VZK2" s="35"/>
      <c r="VZL2" s="36"/>
      <c r="VZM2" s="36"/>
      <c r="VZN2" s="39"/>
      <c r="VZO2" s="39"/>
      <c r="VZP2" s="39"/>
      <c r="VZQ2" s="38"/>
      <c r="VZS2" s="40"/>
      <c r="VZT2" s="31"/>
      <c r="VZY2" s="41"/>
      <c r="VZZ2" s="42"/>
      <c r="WAA2" s="43"/>
      <c r="WAB2" s="32"/>
      <c r="WAC2" s="44"/>
      <c r="WAG2" s="30"/>
      <c r="WAH2" s="33"/>
      <c r="WAI2" s="33"/>
      <c r="WAR2" s="33"/>
      <c r="WAS2" s="33"/>
      <c r="WAU2" s="1"/>
      <c r="WAW2" s="34"/>
      <c r="WAX2" s="35"/>
      <c r="WAY2" s="35"/>
      <c r="WAZ2" s="35"/>
      <c r="WBA2" s="36"/>
      <c r="WBB2" s="36"/>
      <c r="WBC2" s="39"/>
      <c r="WBD2" s="39"/>
      <c r="WBE2" s="39"/>
      <c r="WBF2" s="38"/>
      <c r="WBH2" s="40"/>
      <c r="WBI2" s="31"/>
      <c r="WBN2" s="41"/>
      <c r="WBO2" s="42"/>
      <c r="WBP2" s="43"/>
      <c r="WBQ2" s="32"/>
      <c r="WBR2" s="44"/>
      <c r="WBV2" s="30"/>
      <c r="WBW2" s="33"/>
      <c r="WBX2" s="33"/>
      <c r="WCG2" s="33"/>
      <c r="WCH2" s="33"/>
      <c r="WCJ2" s="1"/>
      <c r="WCL2" s="34"/>
      <c r="WCM2" s="35"/>
      <c r="WCN2" s="35"/>
      <c r="WCO2" s="35"/>
      <c r="WCP2" s="36"/>
      <c r="WCQ2" s="36"/>
      <c r="WCR2" s="39"/>
      <c r="WCS2" s="39"/>
      <c r="WCT2" s="39"/>
      <c r="WCU2" s="38"/>
      <c r="WCW2" s="40"/>
      <c r="WCX2" s="31"/>
      <c r="WDC2" s="41"/>
      <c r="WDD2" s="42"/>
      <c r="WDE2" s="43"/>
      <c r="WDF2" s="32"/>
      <c r="WDG2" s="44"/>
      <c r="WDK2" s="30"/>
      <c r="WDL2" s="33"/>
      <c r="WDM2" s="33"/>
      <c r="WDV2" s="33"/>
      <c r="WDW2" s="33"/>
      <c r="WDY2" s="1"/>
      <c r="WEA2" s="34"/>
      <c r="WEB2" s="35"/>
      <c r="WEC2" s="35"/>
      <c r="WED2" s="35"/>
      <c r="WEE2" s="36"/>
      <c r="WEF2" s="36"/>
      <c r="WEG2" s="39"/>
      <c r="WEH2" s="39"/>
      <c r="WEI2" s="39"/>
      <c r="WEJ2" s="38"/>
      <c r="WEL2" s="40"/>
      <c r="WEM2" s="31"/>
      <c r="WER2" s="41"/>
      <c r="WES2" s="42"/>
      <c r="WET2" s="43"/>
      <c r="WEU2" s="32"/>
      <c r="WEV2" s="44"/>
      <c r="WEZ2" s="30"/>
      <c r="WFA2" s="33"/>
      <c r="WFB2" s="33"/>
      <c r="WFK2" s="33"/>
      <c r="WFL2" s="33"/>
      <c r="WFN2" s="1"/>
      <c r="WFP2" s="34"/>
      <c r="WFQ2" s="35"/>
      <c r="WFR2" s="35"/>
      <c r="WFS2" s="35"/>
      <c r="WFT2" s="36"/>
      <c r="WFU2" s="36"/>
      <c r="WFV2" s="39"/>
      <c r="WFW2" s="39"/>
      <c r="WFX2" s="39"/>
      <c r="WFY2" s="38"/>
      <c r="WGA2" s="40"/>
      <c r="WGB2" s="31"/>
      <c r="WGG2" s="41"/>
      <c r="WGH2" s="42"/>
      <c r="WGI2" s="43"/>
      <c r="WGJ2" s="32"/>
      <c r="WGK2" s="44"/>
      <c r="WGO2" s="30"/>
      <c r="WGP2" s="33"/>
      <c r="WGQ2" s="33"/>
      <c r="WGZ2" s="33"/>
      <c r="WHA2" s="33"/>
      <c r="WHC2" s="1"/>
      <c r="WHE2" s="34"/>
      <c r="WHF2" s="35"/>
      <c r="WHG2" s="35"/>
      <c r="WHH2" s="35"/>
      <c r="WHI2" s="36"/>
      <c r="WHJ2" s="36"/>
      <c r="WHK2" s="39"/>
      <c r="WHL2" s="39"/>
      <c r="WHM2" s="39"/>
      <c r="WHN2" s="38"/>
      <c r="WHP2" s="40"/>
      <c r="WHQ2" s="31"/>
      <c r="WHV2" s="41"/>
      <c r="WHW2" s="42"/>
      <c r="WHX2" s="43"/>
      <c r="WHY2" s="32"/>
      <c r="WHZ2" s="44"/>
      <c r="WID2" s="30"/>
      <c r="WIE2" s="33"/>
      <c r="WIF2" s="33"/>
      <c r="WIO2" s="33"/>
      <c r="WIP2" s="33"/>
      <c r="WIR2" s="1"/>
      <c r="WIT2" s="34"/>
      <c r="WIU2" s="35"/>
      <c r="WIV2" s="35"/>
      <c r="WIW2" s="35"/>
      <c r="WIX2" s="36"/>
      <c r="WIY2" s="36"/>
      <c r="WIZ2" s="39"/>
      <c r="WJA2" s="39"/>
      <c r="WJB2" s="39"/>
      <c r="WJC2" s="38"/>
      <c r="WJE2" s="40"/>
      <c r="WJF2" s="31"/>
      <c r="WJK2" s="41"/>
      <c r="WJL2" s="42"/>
      <c r="WJM2" s="43"/>
      <c r="WJN2" s="32"/>
      <c r="WJO2" s="44"/>
      <c r="WJS2" s="30"/>
      <c r="WJT2" s="33"/>
      <c r="WJU2" s="33"/>
      <c r="WKD2" s="33"/>
      <c r="WKE2" s="33"/>
      <c r="WKG2" s="1"/>
      <c r="WKI2" s="34"/>
      <c r="WKJ2" s="35"/>
      <c r="WKK2" s="35"/>
      <c r="WKL2" s="35"/>
      <c r="WKM2" s="36"/>
      <c r="WKN2" s="36"/>
      <c r="WKO2" s="39"/>
      <c r="WKP2" s="39"/>
      <c r="WKQ2" s="39"/>
      <c r="WKR2" s="38"/>
      <c r="WKT2" s="40"/>
      <c r="WKU2" s="31"/>
      <c r="WKZ2" s="41"/>
      <c r="WLA2" s="42"/>
      <c r="WLB2" s="43"/>
      <c r="WLC2" s="32"/>
      <c r="WLD2" s="44"/>
      <c r="WLH2" s="30"/>
      <c r="WLI2" s="33"/>
      <c r="WLJ2" s="33"/>
      <c r="WLS2" s="33"/>
      <c r="WLT2" s="33"/>
      <c r="WLV2" s="1"/>
      <c r="WLX2" s="34"/>
      <c r="WLY2" s="35"/>
      <c r="WLZ2" s="35"/>
      <c r="WMA2" s="35"/>
      <c r="WMB2" s="36"/>
      <c r="WMC2" s="36"/>
      <c r="WMD2" s="39"/>
      <c r="WME2" s="39"/>
      <c r="WMF2" s="39"/>
      <c r="WMG2" s="38"/>
      <c r="WMI2" s="40"/>
      <c r="WMJ2" s="31"/>
      <c r="WMO2" s="41"/>
      <c r="WMP2" s="42"/>
      <c r="WMQ2" s="43"/>
      <c r="WMR2" s="32"/>
      <c r="WMS2" s="44"/>
      <c r="WMW2" s="30"/>
      <c r="WMX2" s="33"/>
      <c r="WMY2" s="33"/>
      <c r="WNH2" s="33"/>
      <c r="WNI2" s="33"/>
      <c r="WNK2" s="1"/>
      <c r="WNM2" s="34"/>
      <c r="WNN2" s="35"/>
      <c r="WNO2" s="35"/>
      <c r="WNP2" s="35"/>
      <c r="WNQ2" s="36"/>
      <c r="WNR2" s="36"/>
      <c r="WNS2" s="39"/>
      <c r="WNT2" s="39"/>
      <c r="WNU2" s="39"/>
      <c r="WNV2" s="38"/>
      <c r="WNX2" s="40"/>
      <c r="WNY2" s="31"/>
      <c r="WOD2" s="41"/>
      <c r="WOE2" s="42"/>
      <c r="WOF2" s="43"/>
      <c r="WOG2" s="32"/>
      <c r="WOH2" s="44"/>
      <c r="WOL2" s="30"/>
      <c r="WOM2" s="33"/>
      <c r="WON2" s="33"/>
      <c r="WOW2" s="33"/>
      <c r="WOX2" s="33"/>
      <c r="WOZ2" s="1"/>
      <c r="WPB2" s="34"/>
      <c r="WPC2" s="35"/>
      <c r="WPD2" s="35"/>
      <c r="WPE2" s="35"/>
      <c r="WPF2" s="36"/>
      <c r="WPG2" s="36"/>
      <c r="WPH2" s="39"/>
      <c r="WPI2" s="39"/>
      <c r="WPJ2" s="39"/>
      <c r="WPK2" s="38"/>
      <c r="WPM2" s="40"/>
      <c r="WPN2" s="31"/>
      <c r="WPS2" s="41"/>
      <c r="WPT2" s="42"/>
      <c r="WPU2" s="43"/>
      <c r="WPV2" s="32"/>
      <c r="WPW2" s="44"/>
      <c r="WQA2" s="30"/>
      <c r="WQB2" s="33"/>
      <c r="WQC2" s="33"/>
      <c r="WQL2" s="33"/>
      <c r="WQM2" s="33"/>
      <c r="WQO2" s="1"/>
      <c r="WQQ2" s="34"/>
      <c r="WQR2" s="35"/>
      <c r="WQS2" s="35"/>
      <c r="WQT2" s="35"/>
      <c r="WQU2" s="36"/>
      <c r="WQV2" s="36"/>
      <c r="WQW2" s="39"/>
      <c r="WQX2" s="39"/>
      <c r="WQY2" s="39"/>
      <c r="WQZ2" s="38"/>
      <c r="WRB2" s="40"/>
      <c r="WRC2" s="31"/>
      <c r="WRH2" s="41"/>
      <c r="WRI2" s="42"/>
      <c r="WRJ2" s="43"/>
      <c r="WRK2" s="32"/>
      <c r="WRL2" s="44"/>
      <c r="WRP2" s="30"/>
      <c r="WRQ2" s="33"/>
      <c r="WRR2" s="33"/>
      <c r="WSA2" s="33"/>
      <c r="WSB2" s="33"/>
      <c r="WSD2" s="1"/>
      <c r="WSF2" s="34"/>
      <c r="WSG2" s="35"/>
      <c r="WSH2" s="35"/>
      <c r="WSI2" s="35"/>
      <c r="WSJ2" s="36"/>
      <c r="WSK2" s="36"/>
      <c r="WSL2" s="39"/>
      <c r="WSM2" s="39"/>
      <c r="WSN2" s="39"/>
      <c r="WSO2" s="38"/>
      <c r="WSQ2" s="40"/>
      <c r="WSR2" s="31"/>
      <c r="WSW2" s="41"/>
      <c r="WSX2" s="42"/>
      <c r="WSY2" s="43"/>
      <c r="WSZ2" s="32"/>
      <c r="WTA2" s="44"/>
      <c r="WTE2" s="30"/>
      <c r="WTF2" s="33"/>
      <c r="WTG2" s="33"/>
      <c r="WTP2" s="33"/>
      <c r="WTQ2" s="33"/>
      <c r="WTS2" s="1"/>
      <c r="WTU2" s="34"/>
      <c r="WTV2" s="35"/>
      <c r="WTW2" s="35"/>
      <c r="WTX2" s="35"/>
      <c r="WTY2" s="36"/>
      <c r="WTZ2" s="36"/>
      <c r="WUA2" s="39"/>
      <c r="WUB2" s="39"/>
      <c r="WUC2" s="39"/>
      <c r="WUD2" s="38"/>
      <c r="WUF2" s="40"/>
      <c r="WUG2" s="31"/>
      <c r="WUL2" s="41"/>
      <c r="WUM2" s="42"/>
      <c r="WUN2" s="43"/>
      <c r="WUO2" s="32"/>
      <c r="WUP2" s="44"/>
      <c r="WUT2" s="30"/>
      <c r="WUU2" s="33"/>
      <c r="WUV2" s="33"/>
      <c r="WVE2" s="33"/>
      <c r="WVF2" s="33"/>
      <c r="WVH2" s="1"/>
      <c r="WVJ2" s="34"/>
      <c r="WVK2" s="35"/>
      <c r="WVL2" s="35"/>
      <c r="WVM2" s="35"/>
      <c r="WVN2" s="36"/>
      <c r="WVO2" s="36"/>
      <c r="WVP2" s="39"/>
      <c r="WVQ2" s="39"/>
      <c r="WVR2" s="39"/>
      <c r="WVS2" s="38"/>
      <c r="WVU2" s="40"/>
      <c r="WVV2" s="31"/>
      <c r="WWA2" s="41"/>
      <c r="WWB2" s="42"/>
      <c r="WWC2" s="43"/>
      <c r="WWD2" s="32"/>
      <c r="WWE2" s="44"/>
      <c r="WWI2" s="30"/>
      <c r="WWJ2" s="33"/>
      <c r="WWK2" s="33"/>
      <c r="WWT2" s="33"/>
      <c r="WWU2" s="33"/>
      <c r="WWW2" s="1"/>
      <c r="WWY2" s="34"/>
      <c r="WWZ2" s="35"/>
      <c r="WXA2" s="35"/>
      <c r="WXB2" s="35"/>
      <c r="WXC2" s="36"/>
      <c r="WXD2" s="36"/>
      <c r="WXE2" s="39"/>
      <c r="WXF2" s="39"/>
      <c r="WXG2" s="39"/>
      <c r="WXH2" s="38"/>
      <c r="WXJ2" s="40"/>
      <c r="WXK2" s="31"/>
      <c r="WXP2" s="41"/>
      <c r="WXQ2" s="42"/>
      <c r="WXR2" s="43"/>
      <c r="WXS2" s="32"/>
      <c r="WXT2" s="44"/>
      <c r="WXX2" s="30"/>
      <c r="WXY2" s="33"/>
      <c r="WXZ2" s="33"/>
      <c r="WYI2" s="33"/>
      <c r="WYJ2" s="33"/>
      <c r="WYL2" s="1"/>
      <c r="WYN2" s="34"/>
      <c r="WYO2" s="35"/>
      <c r="WYP2" s="35"/>
      <c r="WYQ2" s="35"/>
      <c r="WYR2" s="36"/>
      <c r="WYS2" s="36"/>
      <c r="WYT2" s="39"/>
      <c r="WYU2" s="39"/>
      <c r="WYV2" s="39"/>
      <c r="WYW2" s="38"/>
      <c r="WYY2" s="40"/>
      <c r="WYZ2" s="31"/>
      <c r="WZE2" s="41"/>
      <c r="WZF2" s="42"/>
      <c r="WZG2" s="43"/>
      <c r="WZH2" s="32"/>
      <c r="WZI2" s="44"/>
      <c r="WZM2" s="30"/>
      <c r="WZN2" s="33"/>
      <c r="WZO2" s="33"/>
      <c r="WZX2" s="33"/>
      <c r="WZY2" s="33"/>
      <c r="XAA2" s="1"/>
      <c r="XAC2" s="34"/>
      <c r="XAD2" s="35"/>
      <c r="XAE2" s="35"/>
      <c r="XAF2" s="35"/>
      <c r="XAG2" s="36"/>
      <c r="XAH2" s="36"/>
      <c r="XAI2" s="39"/>
      <c r="XAJ2" s="39"/>
      <c r="XAK2" s="39"/>
      <c r="XAL2" s="38"/>
      <c r="XAN2" s="40"/>
      <c r="XAO2" s="31"/>
      <c r="XAT2" s="41"/>
      <c r="XAU2" s="42"/>
      <c r="XAV2" s="43"/>
      <c r="XAW2" s="32"/>
      <c r="XAX2" s="44"/>
      <c r="XBB2" s="30"/>
      <c r="XBC2" s="33"/>
      <c r="XBD2" s="33"/>
    </row>
    <row r="3" spans="1:1022 1026:2047 2051:3072 3076:8188 8193:9213 9218:10238 10243:11263 11268:12288 12293:14335 14337:15360 15362:16280" s="29" customFormat="1" x14ac:dyDescent="0.25">
      <c r="A3" s="30" t="s">
        <v>126</v>
      </c>
      <c r="B3" s="31"/>
      <c r="C3" s="29" t="str">
        <f t="shared" ref="C3" si="1">IF(ISBLANK($A3),"",(TEXT(ROW(C3)-1,"2016CT000")))</f>
        <v>2016CT002</v>
      </c>
      <c r="D3" s="29" t="s">
        <v>171</v>
      </c>
      <c r="E3" s="29" t="s">
        <v>171</v>
      </c>
      <c r="F3" s="29" t="s">
        <v>171</v>
      </c>
      <c r="G3" s="29" t="s">
        <v>171</v>
      </c>
      <c r="H3" s="29" t="s">
        <v>171</v>
      </c>
      <c r="I3" s="29" t="s">
        <v>171</v>
      </c>
      <c r="J3" s="32">
        <v>0.05</v>
      </c>
      <c r="K3" s="29" t="s">
        <v>171</v>
      </c>
      <c r="L3" s="29" t="s">
        <v>171</v>
      </c>
      <c r="M3" s="29" t="s">
        <v>171</v>
      </c>
      <c r="N3" s="29" t="s">
        <v>171</v>
      </c>
      <c r="O3" s="29" t="s">
        <v>171</v>
      </c>
      <c r="P3" s="33"/>
      <c r="Q3" s="33"/>
      <c r="R3" s="29" t="s">
        <v>46</v>
      </c>
      <c r="S3" s="29" t="s">
        <v>46</v>
      </c>
      <c r="T3" s="29" t="s">
        <v>46</v>
      </c>
      <c r="U3" s="29" t="s">
        <v>46</v>
      </c>
      <c r="V3" s="29" t="s">
        <v>46</v>
      </c>
      <c r="W3" s="29" t="s">
        <v>171</v>
      </c>
      <c r="X3" s="29" t="s">
        <v>171</v>
      </c>
      <c r="Y3" s="29" t="s">
        <v>171</v>
      </c>
      <c r="Z3" s="29" t="s">
        <v>171</v>
      </c>
      <c r="AA3" s="29" t="s">
        <v>171</v>
      </c>
      <c r="AB3" s="29" t="str">
        <f>Table2[[#This Row],[DATES TERM]]</f>
        <v>XXXX</v>
      </c>
      <c r="AC3" s="1" t="str">
        <f t="shared" si="0"/>
        <v>XXXX</v>
      </c>
      <c r="AD3" s="1" t="s">
        <v>171</v>
      </c>
      <c r="AE3" s="34">
        <v>0.5</v>
      </c>
      <c r="AF3" s="35" t="str">
        <f>IF(Table2[[#This Row],[INSP DP]]="INTERTEK","N/A","")</f>
        <v/>
      </c>
      <c r="AG3" s="35"/>
      <c r="AH3" s="35"/>
      <c r="AI3" s="36">
        <v>42371</v>
      </c>
      <c r="AJ3" s="36">
        <f>+Table2[[#This Row],[BL DATE]]+7</f>
        <v>42378</v>
      </c>
      <c r="AK3" s="37">
        <v>1000</v>
      </c>
      <c r="AL3" s="37">
        <v>1000</v>
      </c>
      <c r="AM3" s="37">
        <v>1000</v>
      </c>
      <c r="AN3" s="37">
        <v>1000</v>
      </c>
      <c r="AO3" s="37">
        <v>1000</v>
      </c>
      <c r="AP3" s="37">
        <v>1000</v>
      </c>
      <c r="AQ3" s="38">
        <f>IFERROR(IF(Table2[[#This Row],[OT_NET_QTY_BBLS]]="N/A","N/A",(AO3-AM3)/AM3),"N/A")</f>
        <v>0</v>
      </c>
      <c r="AR3" s="30"/>
      <c r="BA3" s="33"/>
      <c r="BB3" s="33"/>
      <c r="BD3" s="1"/>
      <c r="BF3" s="34"/>
      <c r="BG3" s="35"/>
      <c r="BH3" s="35"/>
      <c r="BI3" s="35"/>
      <c r="BJ3" s="36"/>
      <c r="BK3" s="36"/>
      <c r="BL3" s="39"/>
      <c r="BM3" s="39"/>
      <c r="BN3" s="39"/>
      <c r="BO3" s="38"/>
      <c r="BQ3" s="40"/>
      <c r="BR3" s="31"/>
      <c r="BW3" s="41"/>
      <c r="BX3" s="42"/>
      <c r="BY3" s="43"/>
      <c r="BZ3" s="32"/>
      <c r="CA3" s="44"/>
      <c r="CE3" s="30"/>
      <c r="CF3" s="33"/>
      <c r="CG3" s="33"/>
      <c r="CP3" s="33"/>
      <c r="CQ3" s="33"/>
      <c r="CS3" s="1"/>
      <c r="CU3" s="34"/>
      <c r="CV3" s="35"/>
      <c r="CW3" s="35"/>
      <c r="CX3" s="35"/>
      <c r="CY3" s="36"/>
      <c r="CZ3" s="36"/>
      <c r="DA3" s="39"/>
      <c r="DB3" s="39"/>
      <c r="DC3" s="39"/>
      <c r="DD3" s="38"/>
      <c r="DF3" s="40"/>
      <c r="DG3" s="31"/>
      <c r="DL3" s="41"/>
      <c r="DM3" s="42"/>
      <c r="DN3" s="43"/>
      <c r="DO3" s="32"/>
      <c r="DP3" s="44"/>
      <c r="DT3" s="30"/>
      <c r="DU3" s="33"/>
      <c r="DV3" s="33"/>
      <c r="EE3" s="33"/>
      <c r="EF3" s="33"/>
      <c r="EH3" s="1"/>
      <c r="EJ3" s="34"/>
      <c r="EK3" s="35"/>
      <c r="EL3" s="35"/>
      <c r="EM3" s="35"/>
      <c r="EN3" s="36"/>
      <c r="EO3" s="36"/>
      <c r="EP3" s="39"/>
      <c r="EQ3" s="39"/>
      <c r="ER3" s="39"/>
      <c r="ES3" s="38"/>
      <c r="EU3" s="40"/>
      <c r="EV3" s="31"/>
      <c r="FA3" s="41"/>
      <c r="FB3" s="42"/>
      <c r="FC3" s="43"/>
      <c r="FD3" s="32"/>
      <c r="FE3" s="44"/>
      <c r="FI3" s="30"/>
      <c r="FJ3" s="33"/>
      <c r="FK3" s="33"/>
      <c r="FT3" s="33"/>
      <c r="FU3" s="33"/>
      <c r="FW3" s="1"/>
      <c r="FY3" s="34"/>
      <c r="FZ3" s="35"/>
      <c r="GA3" s="35"/>
      <c r="GB3" s="35"/>
      <c r="GC3" s="36"/>
      <c r="GD3" s="36"/>
      <c r="GE3" s="39"/>
      <c r="GF3" s="39"/>
      <c r="GG3" s="39"/>
      <c r="GH3" s="38"/>
      <c r="GJ3" s="40"/>
      <c r="GK3" s="31"/>
      <c r="GP3" s="41"/>
      <c r="GQ3" s="42"/>
      <c r="GR3" s="43"/>
      <c r="GS3" s="32"/>
      <c r="GT3" s="44"/>
      <c r="GX3" s="30"/>
      <c r="GY3" s="33"/>
      <c r="GZ3" s="33"/>
      <c r="HI3" s="33"/>
      <c r="HJ3" s="33"/>
      <c r="HL3" s="1"/>
      <c r="HN3" s="34"/>
      <c r="HO3" s="35"/>
      <c r="HP3" s="35"/>
      <c r="HQ3" s="35"/>
      <c r="HR3" s="36"/>
      <c r="HS3" s="36"/>
      <c r="HT3" s="39"/>
      <c r="HU3" s="39"/>
      <c r="HV3" s="39"/>
      <c r="HW3" s="38"/>
      <c r="HY3" s="40"/>
      <c r="HZ3" s="31"/>
      <c r="IE3" s="41"/>
      <c r="IF3" s="42"/>
      <c r="IG3" s="43"/>
      <c r="IH3" s="32"/>
      <c r="II3" s="44"/>
      <c r="IM3" s="30"/>
      <c r="IN3" s="33"/>
      <c r="IO3" s="33"/>
      <c r="IX3" s="33"/>
      <c r="IY3" s="33"/>
      <c r="JA3" s="1"/>
      <c r="JC3" s="34"/>
      <c r="JD3" s="35"/>
      <c r="JE3" s="35"/>
      <c r="JF3" s="35"/>
      <c r="JG3" s="36"/>
      <c r="JH3" s="36"/>
      <c r="JI3" s="39"/>
      <c r="JJ3" s="39"/>
      <c r="JK3" s="39"/>
      <c r="JL3" s="38"/>
      <c r="JN3" s="40"/>
      <c r="JO3" s="31"/>
      <c r="JT3" s="41"/>
      <c r="JU3" s="42"/>
      <c r="JV3" s="43"/>
      <c r="JW3" s="32"/>
      <c r="JX3" s="44"/>
      <c r="KB3" s="30"/>
      <c r="KC3" s="33"/>
      <c r="KD3" s="33"/>
      <c r="KM3" s="33"/>
      <c r="KN3" s="33"/>
      <c r="KP3" s="1"/>
      <c r="KR3" s="34"/>
      <c r="KS3" s="35"/>
      <c r="KT3" s="35"/>
      <c r="KU3" s="35"/>
      <c r="KV3" s="36"/>
      <c r="KW3" s="36"/>
      <c r="KX3" s="39"/>
      <c r="KY3" s="39"/>
      <c r="KZ3" s="39"/>
      <c r="LA3" s="38"/>
      <c r="LC3" s="40"/>
      <c r="LD3" s="31"/>
      <c r="LI3" s="41"/>
      <c r="LJ3" s="42"/>
      <c r="LK3" s="43"/>
      <c r="LL3" s="32"/>
      <c r="LM3" s="44"/>
      <c r="LQ3" s="30"/>
      <c r="LR3" s="33"/>
      <c r="LS3" s="33"/>
      <c r="MB3" s="33"/>
      <c r="MC3" s="33"/>
      <c r="ME3" s="1"/>
      <c r="MG3" s="34"/>
      <c r="MH3" s="35"/>
      <c r="MI3" s="35"/>
      <c r="MJ3" s="35"/>
      <c r="MK3" s="36"/>
      <c r="ML3" s="36"/>
      <c r="MM3" s="39"/>
      <c r="MN3" s="39"/>
      <c r="MO3" s="39"/>
      <c r="MP3" s="38"/>
      <c r="MR3" s="40"/>
      <c r="MS3" s="31"/>
      <c r="MX3" s="41"/>
      <c r="MY3" s="42"/>
      <c r="MZ3" s="43"/>
      <c r="NA3" s="32"/>
      <c r="NB3" s="44"/>
      <c r="NF3" s="30"/>
      <c r="NG3" s="33"/>
      <c r="NH3" s="33"/>
      <c r="NQ3" s="33"/>
      <c r="NR3" s="33"/>
      <c r="NT3" s="1"/>
      <c r="NV3" s="34"/>
      <c r="NW3" s="35"/>
      <c r="NX3" s="35"/>
      <c r="NY3" s="35"/>
      <c r="NZ3" s="36"/>
      <c r="OA3" s="36"/>
      <c r="OB3" s="39"/>
      <c r="OC3" s="39"/>
      <c r="OD3" s="39"/>
      <c r="OE3" s="38"/>
      <c r="OG3" s="40"/>
      <c r="OH3" s="31"/>
      <c r="OM3" s="41"/>
      <c r="ON3" s="42"/>
      <c r="OO3" s="43"/>
      <c r="OP3" s="32"/>
      <c r="OQ3" s="44"/>
      <c r="OU3" s="30"/>
      <c r="OV3" s="33"/>
      <c r="OW3" s="33"/>
      <c r="PF3" s="33"/>
      <c r="PG3" s="33"/>
      <c r="PI3" s="1"/>
      <c r="PK3" s="34"/>
      <c r="PL3" s="35"/>
      <c r="PM3" s="35"/>
      <c r="PN3" s="35"/>
      <c r="PO3" s="36"/>
      <c r="PP3" s="36"/>
      <c r="PQ3" s="39"/>
      <c r="PR3" s="39"/>
      <c r="PS3" s="39"/>
      <c r="PT3" s="38"/>
      <c r="PV3" s="40"/>
      <c r="PW3" s="31"/>
      <c r="QB3" s="41"/>
      <c r="QC3" s="42"/>
      <c r="QD3" s="43"/>
      <c r="QE3" s="32"/>
      <c r="QF3" s="44"/>
      <c r="QJ3" s="30"/>
      <c r="QK3" s="33"/>
      <c r="QL3" s="33"/>
      <c r="QU3" s="33"/>
      <c r="QV3" s="33"/>
      <c r="QX3" s="1"/>
      <c r="QZ3" s="34"/>
      <c r="RA3" s="35"/>
      <c r="RB3" s="35"/>
      <c r="RC3" s="35"/>
      <c r="RD3" s="36"/>
      <c r="RE3" s="36"/>
      <c r="RF3" s="39"/>
      <c r="RG3" s="39"/>
      <c r="RH3" s="39"/>
      <c r="RI3" s="38"/>
      <c r="RK3" s="40"/>
      <c r="RL3" s="31"/>
      <c r="RQ3" s="41"/>
      <c r="RR3" s="42"/>
      <c r="RS3" s="43"/>
      <c r="RT3" s="32"/>
      <c r="RU3" s="44"/>
      <c r="RY3" s="30"/>
      <c r="RZ3" s="33"/>
      <c r="SA3" s="33"/>
      <c r="SJ3" s="33"/>
      <c r="SK3" s="33"/>
      <c r="SM3" s="1"/>
      <c r="SO3" s="34"/>
      <c r="SP3" s="35"/>
      <c r="SQ3" s="35"/>
      <c r="SR3" s="35"/>
      <c r="SS3" s="36"/>
      <c r="ST3" s="36"/>
      <c r="SU3" s="39"/>
      <c r="SV3" s="39"/>
      <c r="SW3" s="39"/>
      <c r="SX3" s="38"/>
      <c r="SZ3" s="40"/>
      <c r="TA3" s="31"/>
      <c r="TF3" s="41"/>
      <c r="TG3" s="42"/>
      <c r="TH3" s="43"/>
      <c r="TI3" s="32"/>
      <c r="TJ3" s="44"/>
      <c r="TN3" s="30"/>
      <c r="TO3" s="33"/>
      <c r="TP3" s="33"/>
      <c r="TY3" s="33"/>
      <c r="TZ3" s="33"/>
      <c r="UB3" s="1"/>
      <c r="UD3" s="34"/>
      <c r="UE3" s="35"/>
      <c r="UF3" s="35"/>
      <c r="UG3" s="35"/>
      <c r="UH3" s="36"/>
      <c r="UI3" s="36"/>
      <c r="UJ3" s="39"/>
      <c r="UK3" s="39"/>
      <c r="UL3" s="39"/>
      <c r="UM3" s="38"/>
      <c r="UO3" s="40"/>
      <c r="UP3" s="31"/>
      <c r="UU3" s="41"/>
      <c r="UV3" s="42"/>
      <c r="UW3" s="43"/>
      <c r="UX3" s="32"/>
      <c r="UY3" s="44"/>
      <c r="VC3" s="30"/>
      <c r="VD3" s="33"/>
      <c r="VE3" s="33"/>
      <c r="VN3" s="33"/>
      <c r="VO3" s="33"/>
      <c r="VQ3" s="1"/>
      <c r="VS3" s="34"/>
      <c r="VT3" s="35"/>
      <c r="VU3" s="35"/>
      <c r="VV3" s="35"/>
      <c r="VW3" s="36"/>
      <c r="VX3" s="36"/>
      <c r="VY3" s="39"/>
      <c r="VZ3" s="39"/>
      <c r="WA3" s="39"/>
      <c r="WB3" s="38"/>
      <c r="WD3" s="40"/>
      <c r="WE3" s="31"/>
      <c r="WJ3" s="41"/>
      <c r="WK3" s="42"/>
      <c r="WL3" s="43"/>
      <c r="WM3" s="32"/>
      <c r="WN3" s="44"/>
      <c r="WR3" s="30"/>
      <c r="WS3" s="33"/>
      <c r="WT3" s="33"/>
      <c r="XC3" s="33"/>
      <c r="XD3" s="33"/>
      <c r="XF3" s="1"/>
      <c r="XH3" s="34"/>
      <c r="XI3" s="35"/>
      <c r="XJ3" s="35"/>
      <c r="XK3" s="35"/>
      <c r="XL3" s="36"/>
      <c r="XM3" s="36"/>
      <c r="XN3" s="39"/>
      <c r="XO3" s="39"/>
      <c r="XP3" s="39"/>
      <c r="XQ3" s="38"/>
      <c r="XS3" s="40"/>
      <c r="XT3" s="31"/>
      <c r="XY3" s="41"/>
      <c r="XZ3" s="42"/>
      <c r="YA3" s="43"/>
      <c r="YB3" s="32"/>
      <c r="YC3" s="44"/>
      <c r="YG3" s="30"/>
      <c r="YH3" s="33"/>
      <c r="YI3" s="33"/>
      <c r="YR3" s="33"/>
      <c r="YS3" s="33"/>
      <c r="YU3" s="1"/>
      <c r="YW3" s="34"/>
      <c r="YX3" s="35"/>
      <c r="YY3" s="35"/>
      <c r="YZ3" s="35"/>
      <c r="ZA3" s="36"/>
      <c r="ZB3" s="36"/>
      <c r="ZC3" s="39"/>
      <c r="ZD3" s="39"/>
      <c r="ZE3" s="39"/>
      <c r="ZF3" s="38"/>
      <c r="ZH3" s="40"/>
      <c r="ZI3" s="31"/>
      <c r="ZN3" s="41"/>
      <c r="ZO3" s="42"/>
      <c r="ZP3" s="43"/>
      <c r="ZQ3" s="32"/>
      <c r="ZR3" s="44"/>
      <c r="ZV3" s="30"/>
      <c r="ZW3" s="33"/>
      <c r="ZX3" s="33"/>
      <c r="AAG3" s="33"/>
      <c r="AAH3" s="33"/>
      <c r="AAJ3" s="1"/>
      <c r="AAL3" s="34"/>
      <c r="AAM3" s="35"/>
      <c r="AAN3" s="35"/>
      <c r="AAO3" s="35"/>
      <c r="AAP3" s="36"/>
      <c r="AAQ3" s="36"/>
      <c r="AAR3" s="39"/>
      <c r="AAS3" s="39"/>
      <c r="AAT3" s="39"/>
      <c r="AAU3" s="38"/>
      <c r="AAW3" s="40"/>
      <c r="AAX3" s="31"/>
      <c r="ABC3" s="41"/>
      <c r="ABD3" s="42"/>
      <c r="ABE3" s="43"/>
      <c r="ABF3" s="32"/>
      <c r="ABG3" s="44"/>
      <c r="ABK3" s="30"/>
      <c r="ABL3" s="33"/>
      <c r="ABM3" s="33"/>
      <c r="ABV3" s="33"/>
      <c r="ABW3" s="33"/>
      <c r="ABY3" s="1"/>
      <c r="ACA3" s="34"/>
      <c r="ACB3" s="35"/>
      <c r="ACC3" s="35"/>
      <c r="ACD3" s="35"/>
      <c r="ACE3" s="36"/>
      <c r="ACF3" s="36"/>
      <c r="ACG3" s="39"/>
      <c r="ACH3" s="39"/>
      <c r="ACI3" s="39"/>
      <c r="ACJ3" s="38"/>
      <c r="ACL3" s="40"/>
      <c r="ACM3" s="31"/>
      <c r="ACR3" s="41"/>
      <c r="ACS3" s="42"/>
      <c r="ACT3" s="43"/>
      <c r="ACU3" s="32"/>
      <c r="ACV3" s="44"/>
      <c r="ACZ3" s="30"/>
      <c r="ADA3" s="33"/>
      <c r="ADB3" s="33"/>
      <c r="ADK3" s="33"/>
      <c r="ADL3" s="33"/>
      <c r="ADN3" s="1"/>
      <c r="ADP3" s="34"/>
      <c r="ADQ3" s="35"/>
      <c r="ADR3" s="35"/>
      <c r="ADS3" s="35"/>
      <c r="ADT3" s="36"/>
      <c r="ADU3" s="36"/>
      <c r="ADV3" s="39"/>
      <c r="ADW3" s="39"/>
      <c r="ADX3" s="39"/>
      <c r="ADY3" s="38"/>
      <c r="AEA3" s="40"/>
      <c r="AEB3" s="31"/>
      <c r="AEG3" s="41"/>
      <c r="AEH3" s="42"/>
      <c r="AEI3" s="43"/>
      <c r="AEJ3" s="32"/>
      <c r="AEK3" s="44"/>
      <c r="AEO3" s="30"/>
      <c r="AEP3" s="33"/>
      <c r="AEQ3" s="33"/>
      <c r="AEZ3" s="33"/>
      <c r="AFA3" s="33"/>
      <c r="AFC3" s="1"/>
      <c r="AFE3" s="34"/>
      <c r="AFF3" s="35"/>
      <c r="AFG3" s="35"/>
      <c r="AFH3" s="35"/>
      <c r="AFI3" s="36"/>
      <c r="AFJ3" s="36"/>
      <c r="AFK3" s="39"/>
      <c r="AFL3" s="39"/>
      <c r="AFM3" s="39"/>
      <c r="AFN3" s="38"/>
      <c r="AFP3" s="40"/>
      <c r="AFQ3" s="31"/>
      <c r="AFV3" s="41"/>
      <c r="AFW3" s="42"/>
      <c r="AFX3" s="43"/>
      <c r="AFY3" s="32"/>
      <c r="AFZ3" s="44"/>
      <c r="AGD3" s="30"/>
      <c r="AGE3" s="33"/>
      <c r="AGF3" s="33"/>
      <c r="AGO3" s="33"/>
      <c r="AGP3" s="33"/>
      <c r="AGR3" s="1"/>
      <c r="AGT3" s="34"/>
      <c r="AGU3" s="35"/>
      <c r="AGV3" s="35"/>
      <c r="AGW3" s="35"/>
      <c r="AGX3" s="36"/>
      <c r="AGY3" s="36"/>
      <c r="AGZ3" s="39"/>
      <c r="AHA3" s="39"/>
      <c r="AHB3" s="39"/>
      <c r="AHC3" s="38"/>
      <c r="AHE3" s="40"/>
      <c r="AHF3" s="31"/>
      <c r="AHK3" s="41"/>
      <c r="AHL3" s="42"/>
      <c r="AHM3" s="43"/>
      <c r="AHN3" s="32"/>
      <c r="AHO3" s="44"/>
      <c r="AHS3" s="30"/>
      <c r="AHT3" s="33"/>
      <c r="AHU3" s="33"/>
      <c r="AID3" s="33"/>
      <c r="AIE3" s="33"/>
      <c r="AIG3" s="1"/>
      <c r="AII3" s="34"/>
      <c r="AIJ3" s="35"/>
      <c r="AIK3" s="35"/>
      <c r="AIL3" s="35"/>
      <c r="AIM3" s="36"/>
      <c r="AIN3" s="36"/>
      <c r="AIO3" s="39"/>
      <c r="AIP3" s="39"/>
      <c r="AIQ3" s="39"/>
      <c r="AIR3" s="38"/>
      <c r="AIT3" s="40"/>
      <c r="AIU3" s="31"/>
      <c r="AIZ3" s="41"/>
      <c r="AJA3" s="42"/>
      <c r="AJB3" s="43"/>
      <c r="AJC3" s="32"/>
      <c r="AJD3" s="44"/>
      <c r="AJH3" s="30"/>
      <c r="AJI3" s="33"/>
      <c r="AJJ3" s="33"/>
      <c r="AJS3" s="33"/>
      <c r="AJT3" s="33"/>
      <c r="AJV3" s="1"/>
      <c r="AJX3" s="34"/>
      <c r="AJY3" s="35"/>
      <c r="AJZ3" s="35"/>
      <c r="AKA3" s="35"/>
      <c r="AKB3" s="36"/>
      <c r="AKC3" s="36"/>
      <c r="AKD3" s="39"/>
      <c r="AKE3" s="39"/>
      <c r="AKF3" s="39"/>
      <c r="AKG3" s="38"/>
      <c r="AKI3" s="40"/>
      <c r="AKJ3" s="31"/>
      <c r="AKO3" s="41"/>
      <c r="AKP3" s="42"/>
      <c r="AKQ3" s="43"/>
      <c r="AKR3" s="32"/>
      <c r="AKS3" s="44"/>
      <c r="AKW3" s="30"/>
      <c r="AKX3" s="33"/>
      <c r="AKY3" s="33"/>
      <c r="ALH3" s="33"/>
      <c r="ALI3" s="33"/>
      <c r="ALK3" s="1"/>
      <c r="ALM3" s="34"/>
      <c r="ALN3" s="35"/>
      <c r="ALO3" s="35"/>
      <c r="ALP3" s="35"/>
      <c r="ALQ3" s="36"/>
      <c r="ALR3" s="36"/>
      <c r="ALS3" s="39"/>
      <c r="ALT3" s="39"/>
      <c r="ALU3" s="39"/>
      <c r="ALV3" s="38"/>
      <c r="ALX3" s="40"/>
      <c r="ALY3" s="31"/>
      <c r="AMD3" s="41"/>
      <c r="AME3" s="42"/>
      <c r="AMF3" s="43"/>
      <c r="AMG3" s="32"/>
      <c r="AMH3" s="44"/>
      <c r="AML3" s="30"/>
      <c r="AMM3" s="33"/>
      <c r="AMN3" s="33"/>
      <c r="AMW3" s="33"/>
      <c r="AMX3" s="33"/>
      <c r="AMZ3" s="1"/>
      <c r="ANB3" s="34"/>
      <c r="ANC3" s="35"/>
      <c r="AND3" s="35"/>
      <c r="ANE3" s="35"/>
      <c r="ANF3" s="36"/>
      <c r="ANG3" s="36"/>
      <c r="ANH3" s="39"/>
      <c r="ANI3" s="39"/>
      <c r="ANJ3" s="39"/>
      <c r="ANK3" s="38"/>
      <c r="ANM3" s="40"/>
      <c r="ANN3" s="31"/>
      <c r="ANS3" s="41"/>
      <c r="ANT3" s="42"/>
      <c r="ANU3" s="43"/>
      <c r="ANV3" s="32"/>
      <c r="ANW3" s="44"/>
      <c r="AOA3" s="30"/>
      <c r="AOB3" s="33"/>
      <c r="AOC3" s="33"/>
      <c r="AOL3" s="33"/>
      <c r="AOM3" s="33"/>
      <c r="AOO3" s="1"/>
      <c r="AOQ3" s="34"/>
      <c r="AOR3" s="35"/>
      <c r="AOS3" s="35"/>
      <c r="AOT3" s="35"/>
      <c r="AOU3" s="36"/>
      <c r="AOV3" s="36"/>
      <c r="AOW3" s="39"/>
      <c r="AOX3" s="39"/>
      <c r="AOY3" s="39"/>
      <c r="AOZ3" s="38"/>
      <c r="APB3" s="40"/>
      <c r="APC3" s="31"/>
      <c r="APH3" s="41"/>
      <c r="API3" s="42"/>
      <c r="APJ3" s="43"/>
      <c r="APK3" s="32"/>
      <c r="APL3" s="44"/>
      <c r="APP3" s="30"/>
      <c r="APQ3" s="33"/>
      <c r="APR3" s="33"/>
      <c r="AQA3" s="33"/>
      <c r="AQB3" s="33"/>
      <c r="AQD3" s="1"/>
      <c r="AQF3" s="34"/>
      <c r="AQG3" s="35"/>
      <c r="AQH3" s="35"/>
      <c r="AQI3" s="35"/>
      <c r="AQJ3" s="36"/>
      <c r="AQK3" s="36"/>
      <c r="AQL3" s="39"/>
      <c r="AQM3" s="39"/>
      <c r="AQN3" s="39"/>
      <c r="AQO3" s="38"/>
      <c r="AQQ3" s="40"/>
      <c r="AQR3" s="31"/>
      <c r="AQW3" s="41"/>
      <c r="AQX3" s="42"/>
      <c r="AQY3" s="43"/>
      <c r="AQZ3" s="32"/>
      <c r="ARA3" s="44"/>
      <c r="ARE3" s="30"/>
      <c r="ARF3" s="33"/>
      <c r="ARG3" s="33"/>
      <c r="ARP3" s="33"/>
      <c r="ARQ3" s="33"/>
      <c r="ARS3" s="1"/>
      <c r="ARU3" s="34"/>
      <c r="ARV3" s="35"/>
      <c r="ARW3" s="35"/>
      <c r="ARX3" s="35"/>
      <c r="ARY3" s="36"/>
      <c r="ARZ3" s="36"/>
      <c r="ASA3" s="39"/>
      <c r="ASB3" s="39"/>
      <c r="ASC3" s="39"/>
      <c r="ASD3" s="38"/>
      <c r="ASF3" s="40"/>
      <c r="ASG3" s="31"/>
      <c r="ASL3" s="41"/>
      <c r="ASM3" s="42"/>
      <c r="ASN3" s="43"/>
      <c r="ASO3" s="32"/>
      <c r="ASP3" s="44"/>
      <c r="AST3" s="30"/>
      <c r="ASU3" s="33"/>
      <c r="ASV3" s="33"/>
      <c r="ATE3" s="33"/>
      <c r="ATF3" s="33"/>
      <c r="ATH3" s="1"/>
      <c r="ATJ3" s="34"/>
      <c r="ATK3" s="35"/>
      <c r="ATL3" s="35"/>
      <c r="ATM3" s="35"/>
      <c r="ATN3" s="36"/>
      <c r="ATO3" s="36"/>
      <c r="ATP3" s="39"/>
      <c r="ATQ3" s="39"/>
      <c r="ATR3" s="39"/>
      <c r="ATS3" s="38"/>
      <c r="ATU3" s="40"/>
      <c r="ATV3" s="31"/>
      <c r="AUA3" s="41"/>
      <c r="AUB3" s="42"/>
      <c r="AUC3" s="43"/>
      <c r="AUD3" s="32"/>
      <c r="AUE3" s="44"/>
      <c r="AUI3" s="30"/>
      <c r="AUJ3" s="33"/>
      <c r="AUK3" s="33"/>
      <c r="AUT3" s="33"/>
      <c r="AUU3" s="33"/>
      <c r="AUW3" s="1"/>
      <c r="AUY3" s="34"/>
      <c r="AUZ3" s="35"/>
      <c r="AVA3" s="35"/>
      <c r="AVB3" s="35"/>
      <c r="AVC3" s="36"/>
      <c r="AVD3" s="36"/>
      <c r="AVE3" s="39"/>
      <c r="AVF3" s="39"/>
      <c r="AVG3" s="39"/>
      <c r="AVH3" s="38"/>
      <c r="AVJ3" s="40"/>
      <c r="AVK3" s="31"/>
      <c r="AVP3" s="41"/>
      <c r="AVQ3" s="42"/>
      <c r="AVR3" s="43"/>
      <c r="AVS3" s="32"/>
      <c r="AVT3" s="44"/>
      <c r="AVX3" s="30"/>
      <c r="AVY3" s="33"/>
      <c r="AVZ3" s="33"/>
      <c r="AWI3" s="33"/>
      <c r="AWJ3" s="33"/>
      <c r="AWL3" s="1"/>
      <c r="AWN3" s="34"/>
      <c r="AWO3" s="35"/>
      <c r="AWP3" s="35"/>
      <c r="AWQ3" s="35"/>
      <c r="AWR3" s="36"/>
      <c r="AWS3" s="36"/>
      <c r="AWT3" s="39"/>
      <c r="AWU3" s="39"/>
      <c r="AWV3" s="39"/>
      <c r="AWW3" s="38"/>
      <c r="AWY3" s="40"/>
      <c r="AWZ3" s="31"/>
      <c r="AXE3" s="41"/>
      <c r="AXF3" s="42"/>
      <c r="AXG3" s="43"/>
      <c r="AXH3" s="32"/>
      <c r="AXI3" s="44"/>
      <c r="AXM3" s="30"/>
      <c r="AXN3" s="33"/>
      <c r="AXO3" s="33"/>
      <c r="AXX3" s="33"/>
      <c r="AXY3" s="33"/>
      <c r="AYA3" s="1"/>
      <c r="AYC3" s="34"/>
      <c r="AYD3" s="35"/>
      <c r="AYE3" s="35"/>
      <c r="AYF3" s="35"/>
      <c r="AYG3" s="36"/>
      <c r="AYH3" s="36"/>
      <c r="AYI3" s="39"/>
      <c r="AYJ3" s="39"/>
      <c r="AYK3" s="39"/>
      <c r="AYL3" s="38"/>
      <c r="AYN3" s="40"/>
      <c r="AYO3" s="31"/>
      <c r="AYT3" s="41"/>
      <c r="AYU3" s="42"/>
      <c r="AYV3" s="43"/>
      <c r="AYW3" s="32"/>
      <c r="AYX3" s="44"/>
      <c r="AZB3" s="30"/>
      <c r="AZC3" s="33"/>
      <c r="AZD3" s="33"/>
      <c r="AZM3" s="33"/>
      <c r="AZN3" s="33"/>
      <c r="AZP3" s="1"/>
      <c r="AZR3" s="34"/>
      <c r="AZS3" s="35"/>
      <c r="AZT3" s="35"/>
      <c r="AZU3" s="35"/>
      <c r="AZV3" s="36"/>
      <c r="AZW3" s="36"/>
      <c r="AZX3" s="39"/>
      <c r="AZY3" s="39"/>
      <c r="AZZ3" s="39"/>
      <c r="BAA3" s="38"/>
      <c r="BAC3" s="40"/>
      <c r="BAD3" s="31"/>
      <c r="BAI3" s="41"/>
      <c r="BAJ3" s="42"/>
      <c r="BAK3" s="43"/>
      <c r="BAL3" s="32"/>
      <c r="BAM3" s="44"/>
      <c r="BAQ3" s="30"/>
      <c r="BAR3" s="33"/>
      <c r="BAS3" s="33"/>
      <c r="BBB3" s="33"/>
      <c r="BBC3" s="33"/>
      <c r="BBE3" s="1"/>
      <c r="BBG3" s="34"/>
      <c r="BBH3" s="35"/>
      <c r="BBI3" s="35"/>
      <c r="BBJ3" s="35"/>
      <c r="BBK3" s="36"/>
      <c r="BBL3" s="36"/>
      <c r="BBM3" s="39"/>
      <c r="BBN3" s="39"/>
      <c r="BBO3" s="39"/>
      <c r="BBP3" s="38"/>
      <c r="BBR3" s="40"/>
      <c r="BBS3" s="31"/>
      <c r="BBX3" s="41"/>
      <c r="BBY3" s="42"/>
      <c r="BBZ3" s="43"/>
      <c r="BCA3" s="32"/>
      <c r="BCB3" s="44"/>
      <c r="BCF3" s="30"/>
      <c r="BCG3" s="33"/>
      <c r="BCH3" s="33"/>
      <c r="BCQ3" s="33"/>
      <c r="BCR3" s="33"/>
      <c r="BCT3" s="1"/>
      <c r="BCV3" s="34"/>
      <c r="BCW3" s="35"/>
      <c r="BCX3" s="35"/>
      <c r="BCY3" s="35"/>
      <c r="BCZ3" s="36"/>
      <c r="BDA3" s="36"/>
      <c r="BDB3" s="39"/>
      <c r="BDC3" s="39"/>
      <c r="BDD3" s="39"/>
      <c r="BDE3" s="38"/>
      <c r="BDG3" s="40"/>
      <c r="BDH3" s="31"/>
      <c r="BDM3" s="41"/>
      <c r="BDN3" s="42"/>
      <c r="BDO3" s="43"/>
      <c r="BDP3" s="32"/>
      <c r="BDQ3" s="44"/>
      <c r="BDU3" s="30"/>
      <c r="BDV3" s="33"/>
      <c r="BDW3" s="33"/>
      <c r="BEF3" s="33"/>
      <c r="BEG3" s="33"/>
      <c r="BEI3" s="1"/>
      <c r="BEK3" s="34"/>
      <c r="BEL3" s="35"/>
      <c r="BEM3" s="35"/>
      <c r="BEN3" s="35"/>
      <c r="BEO3" s="36"/>
      <c r="BEP3" s="36"/>
      <c r="BEQ3" s="39"/>
      <c r="BER3" s="39"/>
      <c r="BES3" s="39"/>
      <c r="BET3" s="38"/>
      <c r="BEV3" s="40"/>
      <c r="BEW3" s="31"/>
      <c r="BFB3" s="41"/>
      <c r="BFC3" s="42"/>
      <c r="BFD3" s="43"/>
      <c r="BFE3" s="32"/>
      <c r="BFF3" s="44"/>
      <c r="BFJ3" s="30"/>
      <c r="BFK3" s="33"/>
      <c r="BFL3" s="33"/>
      <c r="BFU3" s="33"/>
      <c r="BFV3" s="33"/>
      <c r="BFX3" s="1"/>
      <c r="BFZ3" s="34"/>
      <c r="BGA3" s="35"/>
      <c r="BGB3" s="35"/>
      <c r="BGC3" s="35"/>
      <c r="BGD3" s="36"/>
      <c r="BGE3" s="36"/>
      <c r="BGF3" s="39"/>
      <c r="BGG3" s="39"/>
      <c r="BGH3" s="39"/>
      <c r="BGI3" s="38"/>
      <c r="BGK3" s="40"/>
      <c r="BGL3" s="31"/>
      <c r="BGQ3" s="41"/>
      <c r="BGR3" s="42"/>
      <c r="BGS3" s="43"/>
      <c r="BGT3" s="32"/>
      <c r="BGU3" s="44"/>
      <c r="BGY3" s="30"/>
      <c r="BGZ3" s="33"/>
      <c r="BHA3" s="33"/>
      <c r="BHJ3" s="33"/>
      <c r="BHK3" s="33"/>
      <c r="BHM3" s="1"/>
      <c r="BHO3" s="34"/>
      <c r="BHP3" s="35"/>
      <c r="BHQ3" s="35"/>
      <c r="BHR3" s="35"/>
      <c r="BHS3" s="36"/>
      <c r="BHT3" s="36"/>
      <c r="BHU3" s="39"/>
      <c r="BHV3" s="39"/>
      <c r="BHW3" s="39"/>
      <c r="BHX3" s="38"/>
      <c r="BHZ3" s="40"/>
      <c r="BIA3" s="31"/>
      <c r="BIF3" s="41"/>
      <c r="BIG3" s="42"/>
      <c r="BIH3" s="43"/>
      <c r="BII3" s="32"/>
      <c r="BIJ3" s="44"/>
      <c r="BIN3" s="30"/>
      <c r="BIO3" s="33"/>
      <c r="BIP3" s="33"/>
      <c r="BIY3" s="33"/>
      <c r="BIZ3" s="33"/>
      <c r="BJB3" s="1"/>
      <c r="BJD3" s="34"/>
      <c r="BJE3" s="35"/>
      <c r="BJF3" s="35"/>
      <c r="BJG3" s="35"/>
      <c r="BJH3" s="36"/>
      <c r="BJI3" s="36"/>
      <c r="BJJ3" s="39"/>
      <c r="BJK3" s="39"/>
      <c r="BJL3" s="39"/>
      <c r="BJM3" s="38"/>
      <c r="BJO3" s="40"/>
      <c r="BJP3" s="31"/>
      <c r="BJU3" s="41"/>
      <c r="BJV3" s="42"/>
      <c r="BJW3" s="43"/>
      <c r="BJX3" s="32"/>
      <c r="BJY3" s="44"/>
      <c r="BKC3" s="30"/>
      <c r="BKD3" s="33"/>
      <c r="BKE3" s="33"/>
      <c r="BKN3" s="33"/>
      <c r="BKO3" s="33"/>
      <c r="BKQ3" s="1"/>
      <c r="BKS3" s="34"/>
      <c r="BKT3" s="35"/>
      <c r="BKU3" s="35"/>
      <c r="BKV3" s="35"/>
      <c r="BKW3" s="36"/>
      <c r="BKX3" s="36"/>
      <c r="BKY3" s="39"/>
      <c r="BKZ3" s="39"/>
      <c r="BLA3" s="39"/>
      <c r="BLB3" s="38"/>
      <c r="BLD3" s="40"/>
      <c r="BLE3" s="31"/>
      <c r="BLJ3" s="41"/>
      <c r="BLK3" s="42"/>
      <c r="BLL3" s="43"/>
      <c r="BLM3" s="32"/>
      <c r="BLN3" s="44"/>
      <c r="BLR3" s="30"/>
      <c r="BLS3" s="33"/>
      <c r="BLT3" s="33"/>
      <c r="BMC3" s="33"/>
      <c r="BMD3" s="33"/>
      <c r="BMF3" s="1"/>
      <c r="BMH3" s="34"/>
      <c r="BMI3" s="35"/>
      <c r="BMJ3" s="35"/>
      <c r="BMK3" s="35"/>
      <c r="BML3" s="36"/>
      <c r="BMM3" s="36"/>
      <c r="BMN3" s="39"/>
      <c r="BMO3" s="39"/>
      <c r="BMP3" s="39"/>
      <c r="BMQ3" s="38"/>
      <c r="BMS3" s="40"/>
      <c r="BMT3" s="31"/>
      <c r="BMY3" s="41"/>
      <c r="BMZ3" s="42"/>
      <c r="BNA3" s="43"/>
      <c r="BNB3" s="32"/>
      <c r="BNC3" s="44"/>
      <c r="BNG3" s="30"/>
      <c r="BNH3" s="33"/>
      <c r="BNI3" s="33"/>
      <c r="BNR3" s="33"/>
      <c r="BNS3" s="33"/>
      <c r="BNU3" s="1"/>
      <c r="BNW3" s="34"/>
      <c r="BNX3" s="35"/>
      <c r="BNY3" s="35"/>
      <c r="BNZ3" s="35"/>
      <c r="BOA3" s="36"/>
      <c r="BOB3" s="36"/>
      <c r="BOC3" s="39"/>
      <c r="BOD3" s="39"/>
      <c r="BOE3" s="39"/>
      <c r="BOF3" s="38"/>
      <c r="BOH3" s="40"/>
      <c r="BOI3" s="31"/>
      <c r="BON3" s="41"/>
      <c r="BOO3" s="42"/>
      <c r="BOP3" s="43"/>
      <c r="BOQ3" s="32"/>
      <c r="BOR3" s="44"/>
      <c r="BOV3" s="30"/>
      <c r="BOW3" s="33"/>
      <c r="BOX3" s="33"/>
      <c r="BPG3" s="33"/>
      <c r="BPH3" s="33"/>
      <c r="BPJ3" s="1"/>
      <c r="BPL3" s="34"/>
      <c r="BPM3" s="35"/>
      <c r="BPN3" s="35"/>
      <c r="BPO3" s="35"/>
      <c r="BPP3" s="36"/>
      <c r="BPQ3" s="36"/>
      <c r="BPR3" s="39"/>
      <c r="BPS3" s="39"/>
      <c r="BPT3" s="39"/>
      <c r="BPU3" s="38"/>
      <c r="BPW3" s="40"/>
      <c r="BPX3" s="31"/>
      <c r="BQC3" s="41"/>
      <c r="BQD3" s="42"/>
      <c r="BQE3" s="43"/>
      <c r="BQF3" s="32"/>
      <c r="BQG3" s="44"/>
      <c r="BQK3" s="30"/>
      <c r="BQL3" s="33"/>
      <c r="BQM3" s="33"/>
      <c r="BQV3" s="33"/>
      <c r="BQW3" s="33"/>
      <c r="BQY3" s="1"/>
      <c r="BRA3" s="34"/>
      <c r="BRB3" s="35"/>
      <c r="BRC3" s="35"/>
      <c r="BRD3" s="35"/>
      <c r="BRE3" s="36"/>
      <c r="BRF3" s="36"/>
      <c r="BRG3" s="39"/>
      <c r="BRH3" s="39"/>
      <c r="BRI3" s="39"/>
      <c r="BRJ3" s="38"/>
      <c r="BRL3" s="40"/>
      <c r="BRM3" s="31"/>
      <c r="BRR3" s="41"/>
      <c r="BRS3" s="42"/>
      <c r="BRT3" s="43"/>
      <c r="BRU3" s="32"/>
      <c r="BRV3" s="44"/>
      <c r="BRZ3" s="30"/>
      <c r="BSA3" s="33"/>
      <c r="BSB3" s="33"/>
      <c r="BSK3" s="33"/>
      <c r="BSL3" s="33"/>
      <c r="BSN3" s="1"/>
      <c r="BSP3" s="34"/>
      <c r="BSQ3" s="35"/>
      <c r="BSR3" s="35"/>
      <c r="BSS3" s="35"/>
      <c r="BST3" s="36"/>
      <c r="BSU3" s="36"/>
      <c r="BSV3" s="39"/>
      <c r="BSW3" s="39"/>
      <c r="BSX3" s="39"/>
      <c r="BSY3" s="38"/>
      <c r="BTA3" s="40"/>
      <c r="BTB3" s="31"/>
      <c r="BTG3" s="41"/>
      <c r="BTH3" s="42"/>
      <c r="BTI3" s="43"/>
      <c r="BTJ3" s="32"/>
      <c r="BTK3" s="44"/>
      <c r="BTO3" s="30"/>
      <c r="BTP3" s="33"/>
      <c r="BTQ3" s="33"/>
      <c r="BTZ3" s="33"/>
      <c r="BUA3" s="33"/>
      <c r="BUC3" s="1"/>
      <c r="BUE3" s="34"/>
      <c r="BUF3" s="35"/>
      <c r="BUG3" s="35"/>
      <c r="BUH3" s="35"/>
      <c r="BUI3" s="36"/>
      <c r="BUJ3" s="36"/>
      <c r="BUK3" s="39"/>
      <c r="BUL3" s="39"/>
      <c r="BUM3" s="39"/>
      <c r="BUN3" s="38"/>
      <c r="BUP3" s="40"/>
      <c r="BUQ3" s="31"/>
      <c r="BUV3" s="41"/>
      <c r="BUW3" s="42"/>
      <c r="BUX3" s="43"/>
      <c r="BUY3" s="32"/>
      <c r="BUZ3" s="44"/>
      <c r="BVD3" s="30"/>
      <c r="BVE3" s="33"/>
      <c r="BVF3" s="33"/>
      <c r="BVO3" s="33"/>
      <c r="BVP3" s="33"/>
      <c r="BVR3" s="1"/>
      <c r="BVT3" s="34"/>
      <c r="BVU3" s="35"/>
      <c r="BVV3" s="35"/>
      <c r="BVW3" s="35"/>
      <c r="BVX3" s="36"/>
      <c r="BVY3" s="36"/>
      <c r="BVZ3" s="39"/>
      <c r="BWA3" s="39"/>
      <c r="BWB3" s="39"/>
      <c r="BWC3" s="38"/>
      <c r="BWE3" s="40"/>
      <c r="BWF3" s="31"/>
      <c r="BWK3" s="41"/>
      <c r="BWL3" s="42"/>
      <c r="BWM3" s="43"/>
      <c r="BWN3" s="32"/>
      <c r="BWO3" s="44"/>
      <c r="BWS3" s="30"/>
      <c r="BWT3" s="33"/>
      <c r="BWU3" s="33"/>
      <c r="BXD3" s="33"/>
      <c r="BXE3" s="33"/>
      <c r="BXG3" s="1"/>
      <c r="BXI3" s="34"/>
      <c r="BXJ3" s="35"/>
      <c r="BXK3" s="35"/>
      <c r="BXL3" s="35"/>
      <c r="BXM3" s="36"/>
      <c r="BXN3" s="36"/>
      <c r="BXO3" s="39"/>
      <c r="BXP3" s="39"/>
      <c r="BXQ3" s="39"/>
      <c r="BXR3" s="38"/>
      <c r="BXT3" s="40"/>
      <c r="BXU3" s="31"/>
      <c r="BXZ3" s="41"/>
      <c r="BYA3" s="42"/>
      <c r="BYB3" s="43"/>
      <c r="BYC3" s="32"/>
      <c r="BYD3" s="44"/>
      <c r="BYH3" s="30"/>
      <c r="BYI3" s="33"/>
      <c r="BYJ3" s="33"/>
      <c r="BYS3" s="33"/>
      <c r="BYT3" s="33"/>
      <c r="BYV3" s="1"/>
      <c r="BYX3" s="34"/>
      <c r="BYY3" s="35"/>
      <c r="BYZ3" s="35"/>
      <c r="BZA3" s="35"/>
      <c r="BZB3" s="36"/>
      <c r="BZC3" s="36"/>
      <c r="BZD3" s="39"/>
      <c r="BZE3" s="39"/>
      <c r="BZF3" s="39"/>
      <c r="BZG3" s="38"/>
      <c r="BZI3" s="40"/>
      <c r="BZJ3" s="31"/>
      <c r="BZO3" s="41"/>
      <c r="BZP3" s="42"/>
      <c r="BZQ3" s="43"/>
      <c r="BZR3" s="32"/>
      <c r="BZS3" s="44"/>
      <c r="BZW3" s="30"/>
      <c r="BZX3" s="33"/>
      <c r="BZY3" s="33"/>
      <c r="CAH3" s="33"/>
      <c r="CAI3" s="33"/>
      <c r="CAK3" s="1"/>
      <c r="CAM3" s="34"/>
      <c r="CAN3" s="35"/>
      <c r="CAO3" s="35"/>
      <c r="CAP3" s="35"/>
      <c r="CAQ3" s="36"/>
      <c r="CAR3" s="36"/>
      <c r="CAS3" s="39"/>
      <c r="CAT3" s="39"/>
      <c r="CAU3" s="39"/>
      <c r="CAV3" s="38"/>
      <c r="CAX3" s="40"/>
      <c r="CAY3" s="31"/>
      <c r="CBD3" s="41"/>
      <c r="CBE3" s="42"/>
      <c r="CBF3" s="43"/>
      <c r="CBG3" s="32"/>
      <c r="CBH3" s="44"/>
      <c r="CBL3" s="30"/>
      <c r="CBM3" s="33"/>
      <c r="CBN3" s="33"/>
      <c r="CBW3" s="33"/>
      <c r="CBX3" s="33"/>
      <c r="CBZ3" s="1"/>
      <c r="CCB3" s="34"/>
      <c r="CCC3" s="35"/>
      <c r="CCD3" s="35"/>
      <c r="CCE3" s="35"/>
      <c r="CCF3" s="36"/>
      <c r="CCG3" s="36"/>
      <c r="CCH3" s="39"/>
      <c r="CCI3" s="39"/>
      <c r="CCJ3" s="39"/>
      <c r="CCK3" s="38"/>
      <c r="CCM3" s="40"/>
      <c r="CCN3" s="31"/>
      <c r="CCS3" s="41"/>
      <c r="CCT3" s="42"/>
      <c r="CCU3" s="43"/>
      <c r="CCV3" s="32"/>
      <c r="CCW3" s="44"/>
      <c r="CDA3" s="30"/>
      <c r="CDB3" s="33"/>
      <c r="CDC3" s="33"/>
      <c r="CDL3" s="33"/>
      <c r="CDM3" s="33"/>
      <c r="CDO3" s="1"/>
      <c r="CDQ3" s="34"/>
      <c r="CDR3" s="35"/>
      <c r="CDS3" s="35"/>
      <c r="CDT3" s="35"/>
      <c r="CDU3" s="36"/>
      <c r="CDV3" s="36"/>
      <c r="CDW3" s="39"/>
      <c r="CDX3" s="39"/>
      <c r="CDY3" s="39"/>
      <c r="CDZ3" s="38"/>
      <c r="CEB3" s="40"/>
      <c r="CEC3" s="31"/>
      <c r="CEH3" s="41"/>
      <c r="CEI3" s="42"/>
      <c r="CEJ3" s="43"/>
      <c r="CEK3" s="32"/>
      <c r="CEL3" s="44"/>
      <c r="CEP3" s="30"/>
      <c r="CEQ3" s="33"/>
      <c r="CER3" s="33"/>
      <c r="CFA3" s="33"/>
      <c r="CFB3" s="33"/>
      <c r="CFD3" s="1"/>
      <c r="CFF3" s="34"/>
      <c r="CFG3" s="35"/>
      <c r="CFH3" s="35"/>
      <c r="CFI3" s="35"/>
      <c r="CFJ3" s="36"/>
      <c r="CFK3" s="36"/>
      <c r="CFL3" s="39"/>
      <c r="CFM3" s="39"/>
      <c r="CFN3" s="39"/>
      <c r="CFO3" s="38"/>
      <c r="CFQ3" s="40"/>
      <c r="CFR3" s="31"/>
      <c r="CFW3" s="41"/>
      <c r="CFX3" s="42"/>
      <c r="CFY3" s="43"/>
      <c r="CFZ3" s="32"/>
      <c r="CGA3" s="44"/>
      <c r="CGE3" s="30"/>
      <c r="CGF3" s="33"/>
      <c r="CGG3" s="33"/>
      <c r="CGP3" s="33"/>
      <c r="CGQ3" s="33"/>
      <c r="CGS3" s="1"/>
      <c r="CGU3" s="34"/>
      <c r="CGV3" s="35"/>
      <c r="CGW3" s="35"/>
      <c r="CGX3" s="35"/>
      <c r="CGY3" s="36"/>
      <c r="CGZ3" s="36"/>
      <c r="CHA3" s="39"/>
      <c r="CHB3" s="39"/>
      <c r="CHC3" s="39"/>
      <c r="CHD3" s="38"/>
      <c r="CHF3" s="40"/>
      <c r="CHG3" s="31"/>
      <c r="CHL3" s="41"/>
      <c r="CHM3" s="42"/>
      <c r="CHN3" s="43"/>
      <c r="CHO3" s="32"/>
      <c r="CHP3" s="44"/>
      <c r="CHT3" s="30"/>
      <c r="CHU3" s="33"/>
      <c r="CHV3" s="33"/>
      <c r="CIE3" s="33"/>
      <c r="CIF3" s="33"/>
      <c r="CIH3" s="1"/>
      <c r="CIJ3" s="34"/>
      <c r="CIK3" s="35"/>
      <c r="CIL3" s="35"/>
      <c r="CIM3" s="35"/>
      <c r="CIN3" s="36"/>
      <c r="CIO3" s="36"/>
      <c r="CIP3" s="39"/>
      <c r="CIQ3" s="39"/>
      <c r="CIR3" s="39"/>
      <c r="CIS3" s="38"/>
      <c r="CIU3" s="40"/>
      <c r="CIV3" s="31"/>
      <c r="CJA3" s="41"/>
      <c r="CJB3" s="42"/>
      <c r="CJC3" s="43"/>
      <c r="CJD3" s="32"/>
      <c r="CJE3" s="44"/>
      <c r="CJI3" s="30"/>
      <c r="CJJ3" s="33"/>
      <c r="CJK3" s="33"/>
      <c r="CJT3" s="33"/>
      <c r="CJU3" s="33"/>
      <c r="CJW3" s="1"/>
      <c r="CJY3" s="34"/>
      <c r="CJZ3" s="35"/>
      <c r="CKA3" s="35"/>
      <c r="CKB3" s="35"/>
      <c r="CKC3" s="36"/>
      <c r="CKD3" s="36"/>
      <c r="CKE3" s="39"/>
      <c r="CKF3" s="39"/>
      <c r="CKG3" s="39"/>
      <c r="CKH3" s="38"/>
      <c r="CKJ3" s="40"/>
      <c r="CKK3" s="31"/>
      <c r="CKP3" s="41"/>
      <c r="CKQ3" s="42"/>
      <c r="CKR3" s="43"/>
      <c r="CKS3" s="32"/>
      <c r="CKT3" s="44"/>
      <c r="CKX3" s="30"/>
      <c r="CKY3" s="33"/>
      <c r="CKZ3" s="33"/>
      <c r="CLI3" s="33"/>
      <c r="CLJ3" s="33"/>
      <c r="CLL3" s="1"/>
      <c r="CLN3" s="34"/>
      <c r="CLO3" s="35"/>
      <c r="CLP3" s="35"/>
      <c r="CLQ3" s="35"/>
      <c r="CLR3" s="36"/>
      <c r="CLS3" s="36"/>
      <c r="CLT3" s="39"/>
      <c r="CLU3" s="39"/>
      <c r="CLV3" s="39"/>
      <c r="CLW3" s="38"/>
      <c r="CLY3" s="40"/>
      <c r="CLZ3" s="31"/>
      <c r="CME3" s="41"/>
      <c r="CMF3" s="42"/>
      <c r="CMG3" s="43"/>
      <c r="CMH3" s="32"/>
      <c r="CMI3" s="44"/>
      <c r="CMM3" s="30"/>
      <c r="CMN3" s="33"/>
      <c r="CMO3" s="33"/>
      <c r="CMX3" s="33"/>
      <c r="CMY3" s="33"/>
      <c r="CNA3" s="1"/>
      <c r="CNC3" s="34"/>
      <c r="CND3" s="35"/>
      <c r="CNE3" s="35"/>
      <c r="CNF3" s="35"/>
      <c r="CNG3" s="36"/>
      <c r="CNH3" s="36"/>
      <c r="CNI3" s="39"/>
      <c r="CNJ3" s="39"/>
      <c r="CNK3" s="39"/>
      <c r="CNL3" s="38"/>
      <c r="CNN3" s="40"/>
      <c r="CNO3" s="31"/>
      <c r="CNT3" s="41"/>
      <c r="CNU3" s="42"/>
      <c r="CNV3" s="43"/>
      <c r="CNW3" s="32"/>
      <c r="CNX3" s="44"/>
      <c r="COB3" s="30"/>
      <c r="COC3" s="33"/>
      <c r="COD3" s="33"/>
      <c r="COM3" s="33"/>
      <c r="CON3" s="33"/>
      <c r="COP3" s="1"/>
      <c r="COR3" s="34"/>
      <c r="COS3" s="35"/>
      <c r="COT3" s="35"/>
      <c r="COU3" s="35"/>
      <c r="COV3" s="36"/>
      <c r="COW3" s="36"/>
      <c r="COX3" s="39"/>
      <c r="COY3" s="39"/>
      <c r="COZ3" s="39"/>
      <c r="CPA3" s="38"/>
      <c r="CPC3" s="40"/>
      <c r="CPD3" s="31"/>
      <c r="CPI3" s="41"/>
      <c r="CPJ3" s="42"/>
      <c r="CPK3" s="43"/>
      <c r="CPL3" s="32"/>
      <c r="CPM3" s="44"/>
      <c r="CPQ3" s="30"/>
      <c r="CPR3" s="33"/>
      <c r="CPS3" s="33"/>
      <c r="CQB3" s="33"/>
      <c r="CQC3" s="33"/>
      <c r="CQE3" s="1"/>
      <c r="CQG3" s="34"/>
      <c r="CQH3" s="35"/>
      <c r="CQI3" s="35"/>
      <c r="CQJ3" s="35"/>
      <c r="CQK3" s="36"/>
      <c r="CQL3" s="36"/>
      <c r="CQM3" s="39"/>
      <c r="CQN3" s="39"/>
      <c r="CQO3" s="39"/>
      <c r="CQP3" s="38"/>
      <c r="CQR3" s="40"/>
      <c r="CQS3" s="31"/>
      <c r="CQX3" s="41"/>
      <c r="CQY3" s="42"/>
      <c r="CQZ3" s="43"/>
      <c r="CRA3" s="32"/>
      <c r="CRB3" s="44"/>
      <c r="CRF3" s="30"/>
      <c r="CRG3" s="33"/>
      <c r="CRH3" s="33"/>
      <c r="CRQ3" s="33"/>
      <c r="CRR3" s="33"/>
      <c r="CRT3" s="1"/>
      <c r="CRV3" s="34"/>
      <c r="CRW3" s="35"/>
      <c r="CRX3" s="35"/>
      <c r="CRY3" s="35"/>
      <c r="CRZ3" s="36"/>
      <c r="CSA3" s="36"/>
      <c r="CSB3" s="39"/>
      <c r="CSC3" s="39"/>
      <c r="CSD3" s="39"/>
      <c r="CSE3" s="38"/>
      <c r="CSG3" s="40"/>
      <c r="CSH3" s="31"/>
      <c r="CSM3" s="41"/>
      <c r="CSN3" s="42"/>
      <c r="CSO3" s="43"/>
      <c r="CSP3" s="32"/>
      <c r="CSQ3" s="44"/>
      <c r="CSU3" s="30"/>
      <c r="CSV3" s="33"/>
      <c r="CSW3" s="33"/>
      <c r="CTF3" s="33"/>
      <c r="CTG3" s="33"/>
      <c r="CTI3" s="1"/>
      <c r="CTK3" s="34"/>
      <c r="CTL3" s="35"/>
      <c r="CTM3" s="35"/>
      <c r="CTN3" s="35"/>
      <c r="CTO3" s="36"/>
      <c r="CTP3" s="36"/>
      <c r="CTQ3" s="39"/>
      <c r="CTR3" s="39"/>
      <c r="CTS3" s="39"/>
      <c r="CTT3" s="38"/>
      <c r="CTV3" s="40"/>
      <c r="CTW3" s="31"/>
      <c r="CUB3" s="41"/>
      <c r="CUC3" s="42"/>
      <c r="CUD3" s="43"/>
      <c r="CUE3" s="32"/>
      <c r="CUF3" s="44"/>
      <c r="CUJ3" s="30"/>
      <c r="CUK3" s="33"/>
      <c r="CUL3" s="33"/>
      <c r="CUU3" s="33"/>
      <c r="CUV3" s="33"/>
      <c r="CUX3" s="1"/>
      <c r="CUZ3" s="34"/>
      <c r="CVA3" s="35"/>
      <c r="CVB3" s="35"/>
      <c r="CVC3" s="35"/>
      <c r="CVD3" s="36"/>
      <c r="CVE3" s="36"/>
      <c r="CVF3" s="39"/>
      <c r="CVG3" s="39"/>
      <c r="CVH3" s="39"/>
      <c r="CVI3" s="38"/>
      <c r="CVK3" s="40"/>
      <c r="CVL3" s="31"/>
      <c r="CVQ3" s="41"/>
      <c r="CVR3" s="42"/>
      <c r="CVS3" s="43"/>
      <c r="CVT3" s="32"/>
      <c r="CVU3" s="44"/>
      <c r="CVY3" s="30"/>
      <c r="CVZ3" s="33"/>
      <c r="CWA3" s="33"/>
      <c r="CWJ3" s="33"/>
      <c r="CWK3" s="33"/>
      <c r="CWM3" s="1"/>
      <c r="CWO3" s="34"/>
      <c r="CWP3" s="35"/>
      <c r="CWQ3" s="35"/>
      <c r="CWR3" s="35"/>
      <c r="CWS3" s="36"/>
      <c r="CWT3" s="36"/>
      <c r="CWU3" s="39"/>
      <c r="CWV3" s="39"/>
      <c r="CWW3" s="39"/>
      <c r="CWX3" s="38"/>
      <c r="CWZ3" s="40"/>
      <c r="CXA3" s="31"/>
      <c r="CXF3" s="41"/>
      <c r="CXG3" s="42"/>
      <c r="CXH3" s="43"/>
      <c r="CXI3" s="32"/>
      <c r="CXJ3" s="44"/>
      <c r="CXN3" s="30"/>
      <c r="CXO3" s="33"/>
      <c r="CXP3" s="33"/>
      <c r="CXY3" s="33"/>
      <c r="CXZ3" s="33"/>
      <c r="CYB3" s="1"/>
      <c r="CYD3" s="34"/>
      <c r="CYE3" s="35"/>
      <c r="CYF3" s="35"/>
      <c r="CYG3" s="35"/>
      <c r="CYH3" s="36"/>
      <c r="CYI3" s="36"/>
      <c r="CYJ3" s="39"/>
      <c r="CYK3" s="39"/>
      <c r="CYL3" s="39"/>
      <c r="CYM3" s="38"/>
      <c r="CYO3" s="40"/>
      <c r="CYP3" s="31"/>
      <c r="CYU3" s="41"/>
      <c r="CYV3" s="42"/>
      <c r="CYW3" s="43"/>
      <c r="CYX3" s="32"/>
      <c r="CYY3" s="44"/>
      <c r="CZC3" s="30"/>
      <c r="CZD3" s="33"/>
      <c r="CZE3" s="33"/>
      <c r="CZN3" s="33"/>
      <c r="CZO3" s="33"/>
      <c r="CZQ3" s="1"/>
      <c r="CZS3" s="34"/>
      <c r="CZT3" s="35"/>
      <c r="CZU3" s="35"/>
      <c r="CZV3" s="35"/>
      <c r="CZW3" s="36"/>
      <c r="CZX3" s="36"/>
      <c r="CZY3" s="39"/>
      <c r="CZZ3" s="39"/>
      <c r="DAA3" s="39"/>
      <c r="DAB3" s="38"/>
      <c r="DAD3" s="40"/>
      <c r="DAE3" s="31"/>
      <c r="DAJ3" s="41"/>
      <c r="DAK3" s="42"/>
      <c r="DAL3" s="43"/>
      <c r="DAM3" s="32"/>
      <c r="DAN3" s="44"/>
      <c r="DAR3" s="30"/>
      <c r="DAS3" s="33"/>
      <c r="DAT3" s="33"/>
      <c r="DBC3" s="33"/>
      <c r="DBD3" s="33"/>
      <c r="DBF3" s="1"/>
      <c r="DBH3" s="34"/>
      <c r="DBI3" s="35"/>
      <c r="DBJ3" s="35"/>
      <c r="DBK3" s="35"/>
      <c r="DBL3" s="36"/>
      <c r="DBM3" s="36"/>
      <c r="DBN3" s="39"/>
      <c r="DBO3" s="39"/>
      <c r="DBP3" s="39"/>
      <c r="DBQ3" s="38"/>
      <c r="DBS3" s="40"/>
      <c r="DBT3" s="31"/>
      <c r="DBY3" s="41"/>
      <c r="DBZ3" s="42"/>
      <c r="DCA3" s="43"/>
      <c r="DCB3" s="32"/>
      <c r="DCC3" s="44"/>
      <c r="DCG3" s="30"/>
      <c r="DCH3" s="33"/>
      <c r="DCI3" s="33"/>
      <c r="DCR3" s="33"/>
      <c r="DCS3" s="33"/>
      <c r="DCU3" s="1"/>
      <c r="DCW3" s="34"/>
      <c r="DCX3" s="35"/>
      <c r="DCY3" s="35"/>
      <c r="DCZ3" s="35"/>
      <c r="DDA3" s="36"/>
      <c r="DDB3" s="36"/>
      <c r="DDC3" s="39"/>
      <c r="DDD3" s="39"/>
      <c r="DDE3" s="39"/>
      <c r="DDF3" s="38"/>
      <c r="DDH3" s="40"/>
      <c r="DDI3" s="31"/>
      <c r="DDN3" s="41"/>
      <c r="DDO3" s="42"/>
      <c r="DDP3" s="43"/>
      <c r="DDQ3" s="32"/>
      <c r="DDR3" s="44"/>
      <c r="DDV3" s="30"/>
      <c r="DDW3" s="33"/>
      <c r="DDX3" s="33"/>
      <c r="DEG3" s="33"/>
      <c r="DEH3" s="33"/>
      <c r="DEJ3" s="1"/>
      <c r="DEL3" s="34"/>
      <c r="DEM3" s="35"/>
      <c r="DEN3" s="35"/>
      <c r="DEO3" s="35"/>
      <c r="DEP3" s="36"/>
      <c r="DEQ3" s="36"/>
      <c r="DER3" s="39"/>
      <c r="DES3" s="39"/>
      <c r="DET3" s="39"/>
      <c r="DEU3" s="38"/>
      <c r="DEW3" s="40"/>
      <c r="DEX3" s="31"/>
      <c r="DFC3" s="41"/>
      <c r="DFD3" s="42"/>
      <c r="DFE3" s="43"/>
      <c r="DFF3" s="32"/>
      <c r="DFG3" s="44"/>
      <c r="DFK3" s="30"/>
      <c r="DFL3" s="33"/>
      <c r="DFM3" s="33"/>
      <c r="DFV3" s="33"/>
      <c r="DFW3" s="33"/>
      <c r="DFY3" s="1"/>
      <c r="DGA3" s="34"/>
      <c r="DGB3" s="35"/>
      <c r="DGC3" s="35"/>
      <c r="DGD3" s="35"/>
      <c r="DGE3" s="36"/>
      <c r="DGF3" s="36"/>
      <c r="DGG3" s="39"/>
      <c r="DGH3" s="39"/>
      <c r="DGI3" s="39"/>
      <c r="DGJ3" s="38"/>
      <c r="DGL3" s="40"/>
      <c r="DGM3" s="31"/>
      <c r="DGR3" s="41"/>
      <c r="DGS3" s="42"/>
      <c r="DGT3" s="43"/>
      <c r="DGU3" s="32"/>
      <c r="DGV3" s="44"/>
      <c r="DGZ3" s="30"/>
      <c r="DHA3" s="33"/>
      <c r="DHB3" s="33"/>
      <c r="DHK3" s="33"/>
      <c r="DHL3" s="33"/>
      <c r="DHN3" s="1"/>
      <c r="DHP3" s="34"/>
      <c r="DHQ3" s="35"/>
      <c r="DHR3" s="35"/>
      <c r="DHS3" s="35"/>
      <c r="DHT3" s="36"/>
      <c r="DHU3" s="36"/>
      <c r="DHV3" s="39"/>
      <c r="DHW3" s="39"/>
      <c r="DHX3" s="39"/>
      <c r="DHY3" s="38"/>
      <c r="DIA3" s="40"/>
      <c r="DIB3" s="31"/>
      <c r="DIG3" s="41"/>
      <c r="DIH3" s="42"/>
      <c r="DII3" s="43"/>
      <c r="DIJ3" s="32"/>
      <c r="DIK3" s="44"/>
      <c r="DIO3" s="30"/>
      <c r="DIP3" s="33"/>
      <c r="DIQ3" s="33"/>
      <c r="DIZ3" s="33"/>
      <c r="DJA3" s="33"/>
      <c r="DJC3" s="1"/>
      <c r="DJE3" s="34"/>
      <c r="DJF3" s="35"/>
      <c r="DJG3" s="35"/>
      <c r="DJH3" s="35"/>
      <c r="DJI3" s="36"/>
      <c r="DJJ3" s="36"/>
      <c r="DJK3" s="39"/>
      <c r="DJL3" s="39"/>
      <c r="DJM3" s="39"/>
      <c r="DJN3" s="38"/>
      <c r="DJP3" s="40"/>
      <c r="DJQ3" s="31"/>
      <c r="DJV3" s="41"/>
      <c r="DJW3" s="42"/>
      <c r="DJX3" s="43"/>
      <c r="DJY3" s="32"/>
      <c r="DJZ3" s="44"/>
      <c r="DKD3" s="30"/>
      <c r="DKE3" s="33"/>
      <c r="DKF3" s="33"/>
      <c r="DKO3" s="33"/>
      <c r="DKP3" s="33"/>
      <c r="DKR3" s="1"/>
      <c r="DKT3" s="34"/>
      <c r="DKU3" s="35"/>
      <c r="DKV3" s="35"/>
      <c r="DKW3" s="35"/>
      <c r="DKX3" s="36"/>
      <c r="DKY3" s="36"/>
      <c r="DKZ3" s="39"/>
      <c r="DLA3" s="39"/>
      <c r="DLB3" s="39"/>
      <c r="DLC3" s="38"/>
      <c r="DLE3" s="40"/>
      <c r="DLF3" s="31"/>
      <c r="DLK3" s="41"/>
      <c r="DLL3" s="42"/>
      <c r="DLM3" s="43"/>
      <c r="DLN3" s="32"/>
      <c r="DLO3" s="44"/>
      <c r="DLS3" s="30"/>
      <c r="DLT3" s="33"/>
      <c r="DLU3" s="33"/>
      <c r="DMD3" s="33"/>
      <c r="DME3" s="33"/>
      <c r="DMG3" s="1"/>
      <c r="DMI3" s="34"/>
      <c r="DMJ3" s="35"/>
      <c r="DMK3" s="35"/>
      <c r="DML3" s="35"/>
      <c r="DMM3" s="36"/>
      <c r="DMN3" s="36"/>
      <c r="DMO3" s="39"/>
      <c r="DMP3" s="39"/>
      <c r="DMQ3" s="39"/>
      <c r="DMR3" s="38"/>
      <c r="DMT3" s="40"/>
      <c r="DMU3" s="31"/>
      <c r="DMZ3" s="41"/>
      <c r="DNA3" s="42"/>
      <c r="DNB3" s="43"/>
      <c r="DNC3" s="32"/>
      <c r="DND3" s="44"/>
      <c r="DNH3" s="30"/>
      <c r="DNI3" s="33"/>
      <c r="DNJ3" s="33"/>
      <c r="DNS3" s="33"/>
      <c r="DNT3" s="33"/>
      <c r="DNV3" s="1"/>
      <c r="DNX3" s="34"/>
      <c r="DNY3" s="35"/>
      <c r="DNZ3" s="35"/>
      <c r="DOA3" s="35"/>
      <c r="DOB3" s="36"/>
      <c r="DOC3" s="36"/>
      <c r="DOD3" s="39"/>
      <c r="DOE3" s="39"/>
      <c r="DOF3" s="39"/>
      <c r="DOG3" s="38"/>
      <c r="DOI3" s="40"/>
      <c r="DOJ3" s="31"/>
      <c r="DOO3" s="41"/>
      <c r="DOP3" s="42"/>
      <c r="DOQ3" s="43"/>
      <c r="DOR3" s="32"/>
      <c r="DOS3" s="44"/>
      <c r="DOW3" s="30"/>
      <c r="DOX3" s="33"/>
      <c r="DOY3" s="33"/>
      <c r="DPH3" s="33"/>
      <c r="DPI3" s="33"/>
      <c r="DPK3" s="1"/>
      <c r="DPM3" s="34"/>
      <c r="DPN3" s="35"/>
      <c r="DPO3" s="35"/>
      <c r="DPP3" s="35"/>
      <c r="DPQ3" s="36"/>
      <c r="DPR3" s="36"/>
      <c r="DPS3" s="39"/>
      <c r="DPT3" s="39"/>
      <c r="DPU3" s="39"/>
      <c r="DPV3" s="38"/>
      <c r="DPX3" s="40"/>
      <c r="DPY3" s="31"/>
      <c r="DQD3" s="41"/>
      <c r="DQE3" s="42"/>
      <c r="DQF3" s="43"/>
      <c r="DQG3" s="32"/>
      <c r="DQH3" s="44"/>
      <c r="DQL3" s="30"/>
      <c r="DQM3" s="33"/>
      <c r="DQN3" s="33"/>
      <c r="DQW3" s="33"/>
      <c r="DQX3" s="33"/>
      <c r="DQZ3" s="1"/>
      <c r="DRB3" s="34"/>
      <c r="DRC3" s="35"/>
      <c r="DRD3" s="35"/>
      <c r="DRE3" s="35"/>
      <c r="DRF3" s="36"/>
      <c r="DRG3" s="36"/>
      <c r="DRH3" s="39"/>
      <c r="DRI3" s="39"/>
      <c r="DRJ3" s="39"/>
      <c r="DRK3" s="38"/>
      <c r="DRM3" s="40"/>
      <c r="DRN3" s="31"/>
      <c r="DRS3" s="41"/>
      <c r="DRT3" s="42"/>
      <c r="DRU3" s="43"/>
      <c r="DRV3" s="32"/>
      <c r="DRW3" s="44"/>
      <c r="DSA3" s="30"/>
      <c r="DSB3" s="33"/>
      <c r="DSC3" s="33"/>
      <c r="DSL3" s="33"/>
      <c r="DSM3" s="33"/>
      <c r="DSO3" s="1"/>
      <c r="DSQ3" s="34"/>
      <c r="DSR3" s="35"/>
      <c r="DSS3" s="35"/>
      <c r="DST3" s="35"/>
      <c r="DSU3" s="36"/>
      <c r="DSV3" s="36"/>
      <c r="DSW3" s="39"/>
      <c r="DSX3" s="39"/>
      <c r="DSY3" s="39"/>
      <c r="DSZ3" s="38"/>
      <c r="DTB3" s="40"/>
      <c r="DTC3" s="31"/>
      <c r="DTH3" s="41"/>
      <c r="DTI3" s="42"/>
      <c r="DTJ3" s="43"/>
      <c r="DTK3" s="32"/>
      <c r="DTL3" s="44"/>
      <c r="DTP3" s="30"/>
      <c r="DTQ3" s="33"/>
      <c r="DTR3" s="33"/>
      <c r="DUA3" s="33"/>
      <c r="DUB3" s="33"/>
      <c r="DUD3" s="1"/>
      <c r="DUF3" s="34"/>
      <c r="DUG3" s="35"/>
      <c r="DUH3" s="35"/>
      <c r="DUI3" s="35"/>
      <c r="DUJ3" s="36"/>
      <c r="DUK3" s="36"/>
      <c r="DUL3" s="39"/>
      <c r="DUM3" s="39"/>
      <c r="DUN3" s="39"/>
      <c r="DUO3" s="38"/>
      <c r="DUQ3" s="40"/>
      <c r="DUR3" s="31"/>
      <c r="DUW3" s="41"/>
      <c r="DUX3" s="42"/>
      <c r="DUY3" s="43"/>
      <c r="DUZ3" s="32"/>
      <c r="DVA3" s="44"/>
      <c r="DVE3" s="30"/>
      <c r="DVF3" s="33"/>
      <c r="DVG3" s="33"/>
      <c r="DVP3" s="33"/>
      <c r="DVQ3" s="33"/>
      <c r="DVS3" s="1"/>
      <c r="DVU3" s="34"/>
      <c r="DVV3" s="35"/>
      <c r="DVW3" s="35"/>
      <c r="DVX3" s="35"/>
      <c r="DVY3" s="36"/>
      <c r="DVZ3" s="36"/>
      <c r="DWA3" s="39"/>
      <c r="DWB3" s="39"/>
      <c r="DWC3" s="39"/>
      <c r="DWD3" s="38"/>
      <c r="DWF3" s="40"/>
      <c r="DWG3" s="31"/>
      <c r="DWL3" s="41"/>
      <c r="DWM3" s="42"/>
      <c r="DWN3" s="43"/>
      <c r="DWO3" s="32"/>
      <c r="DWP3" s="44"/>
      <c r="DWT3" s="30"/>
      <c r="DWU3" s="33"/>
      <c r="DWV3" s="33"/>
      <c r="DXE3" s="33"/>
      <c r="DXF3" s="33"/>
      <c r="DXH3" s="1"/>
      <c r="DXJ3" s="34"/>
      <c r="DXK3" s="35"/>
      <c r="DXL3" s="35"/>
      <c r="DXM3" s="35"/>
      <c r="DXN3" s="36"/>
      <c r="DXO3" s="36"/>
      <c r="DXP3" s="39"/>
      <c r="DXQ3" s="39"/>
      <c r="DXR3" s="39"/>
      <c r="DXS3" s="38"/>
      <c r="DXU3" s="40"/>
      <c r="DXV3" s="31"/>
      <c r="DYA3" s="41"/>
      <c r="DYB3" s="42"/>
      <c r="DYC3" s="43"/>
      <c r="DYD3" s="32"/>
      <c r="DYE3" s="44"/>
      <c r="DYI3" s="30"/>
      <c r="DYJ3" s="33"/>
      <c r="DYK3" s="33"/>
      <c r="DYT3" s="33"/>
      <c r="DYU3" s="33"/>
      <c r="DYW3" s="1"/>
      <c r="DYY3" s="34"/>
      <c r="DYZ3" s="35"/>
      <c r="DZA3" s="35"/>
      <c r="DZB3" s="35"/>
      <c r="DZC3" s="36"/>
      <c r="DZD3" s="36"/>
      <c r="DZE3" s="39"/>
      <c r="DZF3" s="39"/>
      <c r="DZG3" s="39"/>
      <c r="DZH3" s="38"/>
      <c r="DZJ3" s="40"/>
      <c r="DZK3" s="31"/>
      <c r="DZP3" s="41"/>
      <c r="DZQ3" s="42"/>
      <c r="DZR3" s="43"/>
      <c r="DZS3" s="32"/>
      <c r="DZT3" s="44"/>
      <c r="DZX3" s="30"/>
      <c r="DZY3" s="33"/>
      <c r="DZZ3" s="33"/>
      <c r="EAI3" s="33"/>
      <c r="EAJ3" s="33"/>
      <c r="EAL3" s="1"/>
      <c r="EAN3" s="34"/>
      <c r="EAO3" s="35"/>
      <c r="EAP3" s="35"/>
      <c r="EAQ3" s="35"/>
      <c r="EAR3" s="36"/>
      <c r="EAS3" s="36"/>
      <c r="EAT3" s="39"/>
      <c r="EAU3" s="39"/>
      <c r="EAV3" s="39"/>
      <c r="EAW3" s="38"/>
      <c r="EAY3" s="40"/>
      <c r="EAZ3" s="31"/>
      <c r="EBE3" s="41"/>
      <c r="EBF3" s="42"/>
      <c r="EBG3" s="43"/>
      <c r="EBH3" s="32"/>
      <c r="EBI3" s="44"/>
      <c r="EBM3" s="30"/>
      <c r="EBN3" s="33"/>
      <c r="EBO3" s="33"/>
      <c r="EBX3" s="33"/>
      <c r="EBY3" s="33"/>
      <c r="ECA3" s="1"/>
      <c r="ECC3" s="34"/>
      <c r="ECD3" s="35"/>
      <c r="ECE3" s="35"/>
      <c r="ECF3" s="35"/>
      <c r="ECG3" s="36"/>
      <c r="ECH3" s="36"/>
      <c r="ECI3" s="39"/>
      <c r="ECJ3" s="39"/>
      <c r="ECK3" s="39"/>
      <c r="ECL3" s="38"/>
      <c r="ECN3" s="40"/>
      <c r="ECO3" s="31"/>
      <c r="ECT3" s="41"/>
      <c r="ECU3" s="42"/>
      <c r="ECV3" s="43"/>
      <c r="ECW3" s="32"/>
      <c r="ECX3" s="44"/>
      <c r="EDB3" s="30"/>
      <c r="EDC3" s="33"/>
      <c r="EDD3" s="33"/>
      <c r="EDM3" s="33"/>
      <c r="EDN3" s="33"/>
      <c r="EDP3" s="1"/>
      <c r="EDR3" s="34"/>
      <c r="EDS3" s="35"/>
      <c r="EDT3" s="35"/>
      <c r="EDU3" s="35"/>
      <c r="EDV3" s="36"/>
      <c r="EDW3" s="36"/>
      <c r="EDX3" s="39"/>
      <c r="EDY3" s="39"/>
      <c r="EDZ3" s="39"/>
      <c r="EEA3" s="38"/>
      <c r="EEC3" s="40"/>
      <c r="EED3" s="31"/>
      <c r="EEI3" s="41"/>
      <c r="EEJ3" s="42"/>
      <c r="EEK3" s="43"/>
      <c r="EEL3" s="32"/>
      <c r="EEM3" s="44"/>
      <c r="EEQ3" s="30"/>
      <c r="EER3" s="33"/>
      <c r="EES3" s="33"/>
      <c r="EFB3" s="33"/>
      <c r="EFC3" s="33"/>
      <c r="EFE3" s="1"/>
      <c r="EFG3" s="34"/>
      <c r="EFH3" s="35"/>
      <c r="EFI3" s="35"/>
      <c r="EFJ3" s="35"/>
      <c r="EFK3" s="36"/>
      <c r="EFL3" s="36"/>
      <c r="EFM3" s="39"/>
      <c r="EFN3" s="39"/>
      <c r="EFO3" s="39"/>
      <c r="EFP3" s="38"/>
      <c r="EFR3" s="40"/>
      <c r="EFS3" s="31"/>
      <c r="EFX3" s="41"/>
      <c r="EFY3" s="42"/>
      <c r="EFZ3" s="43"/>
      <c r="EGA3" s="32"/>
      <c r="EGB3" s="44"/>
      <c r="EGF3" s="30"/>
      <c r="EGG3" s="33"/>
      <c r="EGH3" s="33"/>
      <c r="EGQ3" s="33"/>
      <c r="EGR3" s="33"/>
      <c r="EGT3" s="1"/>
      <c r="EGV3" s="34"/>
      <c r="EGW3" s="35"/>
      <c r="EGX3" s="35"/>
      <c r="EGY3" s="35"/>
      <c r="EGZ3" s="36"/>
      <c r="EHA3" s="36"/>
      <c r="EHB3" s="39"/>
      <c r="EHC3" s="39"/>
      <c r="EHD3" s="39"/>
      <c r="EHE3" s="38"/>
      <c r="EHG3" s="40"/>
      <c r="EHH3" s="31"/>
      <c r="EHM3" s="41"/>
      <c r="EHN3" s="42"/>
      <c r="EHO3" s="43"/>
      <c r="EHP3" s="32"/>
      <c r="EHQ3" s="44"/>
      <c r="EHU3" s="30"/>
      <c r="EHV3" s="33"/>
      <c r="EHW3" s="33"/>
      <c r="EIF3" s="33"/>
      <c r="EIG3" s="33"/>
      <c r="EII3" s="1"/>
      <c r="EIK3" s="34"/>
      <c r="EIL3" s="35"/>
      <c r="EIM3" s="35"/>
      <c r="EIN3" s="35"/>
      <c r="EIO3" s="36"/>
      <c r="EIP3" s="36"/>
      <c r="EIQ3" s="39"/>
      <c r="EIR3" s="39"/>
      <c r="EIS3" s="39"/>
      <c r="EIT3" s="38"/>
      <c r="EIV3" s="40"/>
      <c r="EIW3" s="31"/>
      <c r="EJB3" s="41"/>
      <c r="EJC3" s="42"/>
      <c r="EJD3" s="43"/>
      <c r="EJE3" s="32"/>
      <c r="EJF3" s="44"/>
      <c r="EJJ3" s="30"/>
      <c r="EJK3" s="33"/>
      <c r="EJL3" s="33"/>
      <c r="EJU3" s="33"/>
      <c r="EJV3" s="33"/>
      <c r="EJX3" s="1"/>
      <c r="EJZ3" s="34"/>
      <c r="EKA3" s="35"/>
      <c r="EKB3" s="35"/>
      <c r="EKC3" s="35"/>
      <c r="EKD3" s="36"/>
      <c r="EKE3" s="36"/>
      <c r="EKF3" s="39"/>
      <c r="EKG3" s="39"/>
      <c r="EKH3" s="39"/>
      <c r="EKI3" s="38"/>
      <c r="EKK3" s="40"/>
      <c r="EKL3" s="31"/>
      <c r="EKQ3" s="41"/>
      <c r="EKR3" s="42"/>
      <c r="EKS3" s="43"/>
      <c r="EKT3" s="32"/>
      <c r="EKU3" s="44"/>
      <c r="EKY3" s="30"/>
      <c r="EKZ3" s="33"/>
      <c r="ELA3" s="33"/>
      <c r="ELJ3" s="33"/>
      <c r="ELK3" s="33"/>
      <c r="ELM3" s="1"/>
      <c r="ELO3" s="34"/>
      <c r="ELP3" s="35"/>
      <c r="ELQ3" s="35"/>
      <c r="ELR3" s="35"/>
      <c r="ELS3" s="36"/>
      <c r="ELT3" s="36"/>
      <c r="ELU3" s="39"/>
      <c r="ELV3" s="39"/>
      <c r="ELW3" s="39"/>
      <c r="ELX3" s="38"/>
      <c r="ELZ3" s="40"/>
      <c r="EMA3" s="31"/>
      <c r="EMF3" s="41"/>
      <c r="EMG3" s="42"/>
      <c r="EMH3" s="43"/>
      <c r="EMI3" s="32"/>
      <c r="EMJ3" s="44"/>
      <c r="EMN3" s="30"/>
      <c r="EMO3" s="33"/>
      <c r="EMP3" s="33"/>
      <c r="EMY3" s="33"/>
      <c r="EMZ3" s="33"/>
      <c r="ENB3" s="1"/>
      <c r="END3" s="34"/>
      <c r="ENE3" s="35"/>
      <c r="ENF3" s="35"/>
      <c r="ENG3" s="35"/>
      <c r="ENH3" s="36"/>
      <c r="ENI3" s="36"/>
      <c r="ENJ3" s="39"/>
      <c r="ENK3" s="39"/>
      <c r="ENL3" s="39"/>
      <c r="ENM3" s="38"/>
      <c r="ENO3" s="40"/>
      <c r="ENP3" s="31"/>
      <c r="ENU3" s="41"/>
      <c r="ENV3" s="42"/>
      <c r="ENW3" s="43"/>
      <c r="ENX3" s="32"/>
      <c r="ENY3" s="44"/>
      <c r="EOC3" s="30"/>
      <c r="EOD3" s="33"/>
      <c r="EOE3" s="33"/>
      <c r="EON3" s="33"/>
      <c r="EOO3" s="33"/>
      <c r="EOQ3" s="1"/>
      <c r="EOS3" s="34"/>
      <c r="EOT3" s="35"/>
      <c r="EOU3" s="35"/>
      <c r="EOV3" s="35"/>
      <c r="EOW3" s="36"/>
      <c r="EOX3" s="36"/>
      <c r="EOY3" s="39"/>
      <c r="EOZ3" s="39"/>
      <c r="EPA3" s="39"/>
      <c r="EPB3" s="38"/>
      <c r="EPD3" s="40"/>
      <c r="EPE3" s="31"/>
      <c r="EPJ3" s="41"/>
      <c r="EPK3" s="42"/>
      <c r="EPL3" s="43"/>
      <c r="EPM3" s="32"/>
      <c r="EPN3" s="44"/>
      <c r="EPR3" s="30"/>
      <c r="EPS3" s="33"/>
      <c r="EPT3" s="33"/>
      <c r="EQC3" s="33"/>
      <c r="EQD3" s="33"/>
      <c r="EQF3" s="1"/>
      <c r="EQH3" s="34"/>
      <c r="EQI3" s="35"/>
      <c r="EQJ3" s="35"/>
      <c r="EQK3" s="35"/>
      <c r="EQL3" s="36"/>
      <c r="EQM3" s="36"/>
      <c r="EQN3" s="39"/>
      <c r="EQO3" s="39"/>
      <c r="EQP3" s="39"/>
      <c r="EQQ3" s="38"/>
      <c r="EQS3" s="40"/>
      <c r="EQT3" s="31"/>
      <c r="EQY3" s="41"/>
      <c r="EQZ3" s="42"/>
      <c r="ERA3" s="43"/>
      <c r="ERB3" s="32"/>
      <c r="ERC3" s="44"/>
      <c r="ERG3" s="30"/>
      <c r="ERH3" s="33"/>
      <c r="ERI3" s="33"/>
      <c r="ERR3" s="33"/>
      <c r="ERS3" s="33"/>
      <c r="ERU3" s="1"/>
      <c r="ERW3" s="34"/>
      <c r="ERX3" s="35"/>
      <c r="ERY3" s="35"/>
      <c r="ERZ3" s="35"/>
      <c r="ESA3" s="36"/>
      <c r="ESB3" s="36"/>
      <c r="ESC3" s="39"/>
      <c r="ESD3" s="39"/>
      <c r="ESE3" s="39"/>
      <c r="ESF3" s="38"/>
      <c r="ESH3" s="40"/>
      <c r="ESI3" s="31"/>
      <c r="ESN3" s="41"/>
      <c r="ESO3" s="42"/>
      <c r="ESP3" s="43"/>
      <c r="ESQ3" s="32"/>
      <c r="ESR3" s="44"/>
      <c r="ESV3" s="30"/>
      <c r="ESW3" s="33"/>
      <c r="ESX3" s="33"/>
      <c r="ETG3" s="33"/>
      <c r="ETH3" s="33"/>
      <c r="ETJ3" s="1"/>
      <c r="ETL3" s="34"/>
      <c r="ETM3" s="35"/>
      <c r="ETN3" s="35"/>
      <c r="ETO3" s="35"/>
      <c r="ETP3" s="36"/>
      <c r="ETQ3" s="36"/>
      <c r="ETR3" s="39"/>
      <c r="ETS3" s="39"/>
      <c r="ETT3" s="39"/>
      <c r="ETU3" s="38"/>
      <c r="ETW3" s="40"/>
      <c r="ETX3" s="31"/>
      <c r="EUC3" s="41"/>
      <c r="EUD3" s="42"/>
      <c r="EUE3" s="43"/>
      <c r="EUF3" s="32"/>
      <c r="EUG3" s="44"/>
      <c r="EUK3" s="30"/>
      <c r="EUL3" s="33"/>
      <c r="EUM3" s="33"/>
      <c r="EUV3" s="33"/>
      <c r="EUW3" s="33"/>
      <c r="EUY3" s="1"/>
      <c r="EVA3" s="34"/>
      <c r="EVB3" s="35"/>
      <c r="EVC3" s="35"/>
      <c r="EVD3" s="35"/>
      <c r="EVE3" s="36"/>
      <c r="EVF3" s="36"/>
      <c r="EVG3" s="39"/>
      <c r="EVH3" s="39"/>
      <c r="EVI3" s="39"/>
      <c r="EVJ3" s="38"/>
      <c r="EVL3" s="40"/>
      <c r="EVM3" s="31"/>
      <c r="EVR3" s="41"/>
      <c r="EVS3" s="42"/>
      <c r="EVT3" s="43"/>
      <c r="EVU3" s="32"/>
      <c r="EVV3" s="44"/>
      <c r="EVZ3" s="30"/>
      <c r="EWA3" s="33"/>
      <c r="EWB3" s="33"/>
      <c r="EWK3" s="33"/>
      <c r="EWL3" s="33"/>
      <c r="EWN3" s="1"/>
      <c r="EWP3" s="34"/>
      <c r="EWQ3" s="35"/>
      <c r="EWR3" s="35"/>
      <c r="EWS3" s="35"/>
      <c r="EWT3" s="36"/>
      <c r="EWU3" s="36"/>
      <c r="EWV3" s="39"/>
      <c r="EWW3" s="39"/>
      <c r="EWX3" s="39"/>
      <c r="EWY3" s="38"/>
      <c r="EXA3" s="40"/>
      <c r="EXB3" s="31"/>
      <c r="EXG3" s="41"/>
      <c r="EXH3" s="42"/>
      <c r="EXI3" s="43"/>
      <c r="EXJ3" s="32"/>
      <c r="EXK3" s="44"/>
      <c r="EXO3" s="30"/>
      <c r="EXP3" s="33"/>
      <c r="EXQ3" s="33"/>
      <c r="EXZ3" s="33"/>
      <c r="EYA3" s="33"/>
      <c r="EYC3" s="1"/>
      <c r="EYE3" s="34"/>
      <c r="EYF3" s="35"/>
      <c r="EYG3" s="35"/>
      <c r="EYH3" s="35"/>
      <c r="EYI3" s="36"/>
      <c r="EYJ3" s="36"/>
      <c r="EYK3" s="39"/>
      <c r="EYL3" s="39"/>
      <c r="EYM3" s="39"/>
      <c r="EYN3" s="38"/>
      <c r="EYP3" s="40"/>
      <c r="EYQ3" s="31"/>
      <c r="EYV3" s="41"/>
      <c r="EYW3" s="42"/>
      <c r="EYX3" s="43"/>
      <c r="EYY3" s="32"/>
      <c r="EYZ3" s="44"/>
      <c r="EZD3" s="30"/>
      <c r="EZE3" s="33"/>
      <c r="EZF3" s="33"/>
      <c r="EZO3" s="33"/>
      <c r="EZP3" s="33"/>
      <c r="EZR3" s="1"/>
      <c r="EZT3" s="34"/>
      <c r="EZU3" s="35"/>
      <c r="EZV3" s="35"/>
      <c r="EZW3" s="35"/>
      <c r="EZX3" s="36"/>
      <c r="EZY3" s="36"/>
      <c r="EZZ3" s="39"/>
      <c r="FAA3" s="39"/>
      <c r="FAB3" s="39"/>
      <c r="FAC3" s="38"/>
      <c r="FAE3" s="40"/>
      <c r="FAF3" s="31"/>
      <c r="FAK3" s="41"/>
      <c r="FAL3" s="42"/>
      <c r="FAM3" s="43"/>
      <c r="FAN3" s="32"/>
      <c r="FAO3" s="44"/>
      <c r="FAS3" s="30"/>
      <c r="FAT3" s="33"/>
      <c r="FAU3" s="33"/>
      <c r="FBD3" s="33"/>
      <c r="FBE3" s="33"/>
      <c r="FBG3" s="1"/>
      <c r="FBI3" s="34"/>
      <c r="FBJ3" s="35"/>
      <c r="FBK3" s="35"/>
      <c r="FBL3" s="35"/>
      <c r="FBM3" s="36"/>
      <c r="FBN3" s="36"/>
      <c r="FBO3" s="39"/>
      <c r="FBP3" s="39"/>
      <c r="FBQ3" s="39"/>
      <c r="FBR3" s="38"/>
      <c r="FBT3" s="40"/>
      <c r="FBU3" s="31"/>
      <c r="FBZ3" s="41"/>
      <c r="FCA3" s="42"/>
      <c r="FCB3" s="43"/>
      <c r="FCC3" s="32"/>
      <c r="FCD3" s="44"/>
      <c r="FCH3" s="30"/>
      <c r="FCI3" s="33"/>
      <c r="FCJ3" s="33"/>
      <c r="FCS3" s="33"/>
      <c r="FCT3" s="33"/>
      <c r="FCV3" s="1"/>
      <c r="FCX3" s="34"/>
      <c r="FCY3" s="35"/>
      <c r="FCZ3" s="35"/>
      <c r="FDA3" s="35"/>
      <c r="FDB3" s="36"/>
      <c r="FDC3" s="36"/>
      <c r="FDD3" s="39"/>
      <c r="FDE3" s="39"/>
      <c r="FDF3" s="39"/>
      <c r="FDG3" s="38"/>
      <c r="FDI3" s="40"/>
      <c r="FDJ3" s="31"/>
      <c r="FDO3" s="41"/>
      <c r="FDP3" s="42"/>
      <c r="FDQ3" s="43"/>
      <c r="FDR3" s="32"/>
      <c r="FDS3" s="44"/>
      <c r="FDW3" s="30"/>
      <c r="FDX3" s="33"/>
      <c r="FDY3" s="33"/>
      <c r="FEH3" s="33"/>
      <c r="FEI3" s="33"/>
      <c r="FEK3" s="1"/>
      <c r="FEM3" s="34"/>
      <c r="FEN3" s="35"/>
      <c r="FEO3" s="35"/>
      <c r="FEP3" s="35"/>
      <c r="FEQ3" s="36"/>
      <c r="FER3" s="36"/>
      <c r="FES3" s="39"/>
      <c r="FET3" s="39"/>
      <c r="FEU3" s="39"/>
      <c r="FEV3" s="38"/>
      <c r="FEX3" s="40"/>
      <c r="FEY3" s="31"/>
      <c r="FFD3" s="41"/>
      <c r="FFE3" s="42"/>
      <c r="FFF3" s="43"/>
      <c r="FFG3" s="32"/>
      <c r="FFH3" s="44"/>
      <c r="FFL3" s="30"/>
      <c r="FFM3" s="33"/>
      <c r="FFN3" s="33"/>
      <c r="FFW3" s="33"/>
      <c r="FFX3" s="33"/>
      <c r="FFZ3" s="1"/>
      <c r="FGB3" s="34"/>
      <c r="FGC3" s="35"/>
      <c r="FGD3" s="35"/>
      <c r="FGE3" s="35"/>
      <c r="FGF3" s="36"/>
      <c r="FGG3" s="36"/>
      <c r="FGH3" s="39"/>
      <c r="FGI3" s="39"/>
      <c r="FGJ3" s="39"/>
      <c r="FGK3" s="38"/>
      <c r="FGM3" s="40"/>
      <c r="FGN3" s="31"/>
      <c r="FGS3" s="41"/>
      <c r="FGT3" s="42"/>
      <c r="FGU3" s="43"/>
      <c r="FGV3" s="32"/>
      <c r="FGW3" s="44"/>
      <c r="FHA3" s="30"/>
      <c r="FHB3" s="33"/>
      <c r="FHC3" s="33"/>
      <c r="FHL3" s="33"/>
      <c r="FHM3" s="33"/>
      <c r="FHO3" s="1"/>
      <c r="FHQ3" s="34"/>
      <c r="FHR3" s="35"/>
      <c r="FHS3" s="35"/>
      <c r="FHT3" s="35"/>
      <c r="FHU3" s="36"/>
      <c r="FHV3" s="36"/>
      <c r="FHW3" s="39"/>
      <c r="FHX3" s="39"/>
      <c r="FHY3" s="39"/>
      <c r="FHZ3" s="38"/>
      <c r="FIB3" s="40"/>
      <c r="FIC3" s="31"/>
      <c r="FIH3" s="41"/>
      <c r="FII3" s="42"/>
      <c r="FIJ3" s="43"/>
      <c r="FIK3" s="32"/>
      <c r="FIL3" s="44"/>
      <c r="FIP3" s="30"/>
      <c r="FIQ3" s="33"/>
      <c r="FIR3" s="33"/>
      <c r="FJA3" s="33"/>
      <c r="FJB3" s="33"/>
      <c r="FJD3" s="1"/>
      <c r="FJF3" s="34"/>
      <c r="FJG3" s="35"/>
      <c r="FJH3" s="35"/>
      <c r="FJI3" s="35"/>
      <c r="FJJ3" s="36"/>
      <c r="FJK3" s="36"/>
      <c r="FJL3" s="39"/>
      <c r="FJM3" s="39"/>
      <c r="FJN3" s="39"/>
      <c r="FJO3" s="38"/>
      <c r="FJQ3" s="40"/>
      <c r="FJR3" s="31"/>
      <c r="FJW3" s="41"/>
      <c r="FJX3" s="42"/>
      <c r="FJY3" s="43"/>
      <c r="FJZ3" s="32"/>
      <c r="FKA3" s="44"/>
      <c r="FKE3" s="30"/>
      <c r="FKF3" s="33"/>
      <c r="FKG3" s="33"/>
      <c r="FKP3" s="33"/>
      <c r="FKQ3" s="33"/>
      <c r="FKS3" s="1"/>
      <c r="FKU3" s="34"/>
      <c r="FKV3" s="35"/>
      <c r="FKW3" s="35"/>
      <c r="FKX3" s="35"/>
      <c r="FKY3" s="36"/>
      <c r="FKZ3" s="36"/>
      <c r="FLA3" s="39"/>
      <c r="FLB3" s="39"/>
      <c r="FLC3" s="39"/>
      <c r="FLD3" s="38"/>
      <c r="FLF3" s="40"/>
      <c r="FLG3" s="31"/>
      <c r="FLL3" s="41"/>
      <c r="FLM3" s="42"/>
      <c r="FLN3" s="43"/>
      <c r="FLO3" s="32"/>
      <c r="FLP3" s="44"/>
      <c r="FLT3" s="30"/>
      <c r="FLU3" s="33"/>
      <c r="FLV3" s="33"/>
      <c r="FME3" s="33"/>
      <c r="FMF3" s="33"/>
      <c r="FMH3" s="1"/>
      <c r="FMJ3" s="34"/>
      <c r="FMK3" s="35"/>
      <c r="FML3" s="35"/>
      <c r="FMM3" s="35"/>
      <c r="FMN3" s="36"/>
      <c r="FMO3" s="36"/>
      <c r="FMP3" s="39"/>
      <c r="FMQ3" s="39"/>
      <c r="FMR3" s="39"/>
      <c r="FMS3" s="38"/>
      <c r="FMU3" s="40"/>
      <c r="FMV3" s="31"/>
      <c r="FNA3" s="41"/>
      <c r="FNB3" s="42"/>
      <c r="FNC3" s="43"/>
      <c r="FND3" s="32"/>
      <c r="FNE3" s="44"/>
      <c r="FNI3" s="30"/>
      <c r="FNJ3" s="33"/>
      <c r="FNK3" s="33"/>
      <c r="FNT3" s="33"/>
      <c r="FNU3" s="33"/>
      <c r="FNW3" s="1"/>
      <c r="FNY3" s="34"/>
      <c r="FNZ3" s="35"/>
      <c r="FOA3" s="35"/>
      <c r="FOB3" s="35"/>
      <c r="FOC3" s="36"/>
      <c r="FOD3" s="36"/>
      <c r="FOE3" s="39"/>
      <c r="FOF3" s="39"/>
      <c r="FOG3" s="39"/>
      <c r="FOH3" s="38"/>
      <c r="FOJ3" s="40"/>
      <c r="FOK3" s="31"/>
      <c r="FOP3" s="41"/>
      <c r="FOQ3" s="42"/>
      <c r="FOR3" s="43"/>
      <c r="FOS3" s="32"/>
      <c r="FOT3" s="44"/>
      <c r="FOX3" s="30"/>
      <c r="FOY3" s="33"/>
      <c r="FOZ3" s="33"/>
      <c r="FPI3" s="33"/>
      <c r="FPJ3" s="33"/>
      <c r="FPL3" s="1"/>
      <c r="FPN3" s="34"/>
      <c r="FPO3" s="35"/>
      <c r="FPP3" s="35"/>
      <c r="FPQ3" s="35"/>
      <c r="FPR3" s="36"/>
      <c r="FPS3" s="36"/>
      <c r="FPT3" s="39"/>
      <c r="FPU3" s="39"/>
      <c r="FPV3" s="39"/>
      <c r="FPW3" s="38"/>
      <c r="FPY3" s="40"/>
      <c r="FPZ3" s="31"/>
      <c r="FQE3" s="41"/>
      <c r="FQF3" s="42"/>
      <c r="FQG3" s="43"/>
      <c r="FQH3" s="32"/>
      <c r="FQI3" s="44"/>
      <c r="FQM3" s="30"/>
      <c r="FQN3" s="33"/>
      <c r="FQO3" s="33"/>
      <c r="FQX3" s="33"/>
      <c r="FQY3" s="33"/>
      <c r="FRA3" s="1"/>
      <c r="FRC3" s="34"/>
      <c r="FRD3" s="35"/>
      <c r="FRE3" s="35"/>
      <c r="FRF3" s="35"/>
      <c r="FRG3" s="36"/>
      <c r="FRH3" s="36"/>
      <c r="FRI3" s="39"/>
      <c r="FRJ3" s="39"/>
      <c r="FRK3" s="39"/>
      <c r="FRL3" s="38"/>
      <c r="FRN3" s="40"/>
      <c r="FRO3" s="31"/>
      <c r="FRT3" s="41"/>
      <c r="FRU3" s="42"/>
      <c r="FRV3" s="43"/>
      <c r="FRW3" s="32"/>
      <c r="FRX3" s="44"/>
      <c r="FSB3" s="30"/>
      <c r="FSC3" s="33"/>
      <c r="FSD3" s="33"/>
      <c r="FSM3" s="33"/>
      <c r="FSN3" s="33"/>
      <c r="FSP3" s="1"/>
      <c r="FSR3" s="34"/>
      <c r="FSS3" s="35"/>
      <c r="FST3" s="35"/>
      <c r="FSU3" s="35"/>
      <c r="FSV3" s="36"/>
      <c r="FSW3" s="36"/>
      <c r="FSX3" s="39"/>
      <c r="FSY3" s="39"/>
      <c r="FSZ3" s="39"/>
      <c r="FTA3" s="38"/>
      <c r="FTC3" s="40"/>
      <c r="FTD3" s="31"/>
      <c r="FTI3" s="41"/>
      <c r="FTJ3" s="42"/>
      <c r="FTK3" s="43"/>
      <c r="FTL3" s="32"/>
      <c r="FTM3" s="44"/>
      <c r="FTQ3" s="30"/>
      <c r="FTR3" s="33"/>
      <c r="FTS3" s="33"/>
      <c r="FUB3" s="33"/>
      <c r="FUC3" s="33"/>
      <c r="FUE3" s="1"/>
      <c r="FUG3" s="34"/>
      <c r="FUH3" s="35"/>
      <c r="FUI3" s="35"/>
      <c r="FUJ3" s="35"/>
      <c r="FUK3" s="36"/>
      <c r="FUL3" s="36"/>
      <c r="FUM3" s="39"/>
      <c r="FUN3" s="39"/>
      <c r="FUO3" s="39"/>
      <c r="FUP3" s="38"/>
      <c r="FUR3" s="40"/>
      <c r="FUS3" s="31"/>
      <c r="FUX3" s="41"/>
      <c r="FUY3" s="42"/>
      <c r="FUZ3" s="43"/>
      <c r="FVA3" s="32"/>
      <c r="FVB3" s="44"/>
      <c r="FVF3" s="30"/>
      <c r="FVG3" s="33"/>
      <c r="FVH3" s="33"/>
      <c r="FVQ3" s="33"/>
      <c r="FVR3" s="33"/>
      <c r="FVT3" s="1"/>
      <c r="FVV3" s="34"/>
      <c r="FVW3" s="35"/>
      <c r="FVX3" s="35"/>
      <c r="FVY3" s="35"/>
      <c r="FVZ3" s="36"/>
      <c r="FWA3" s="36"/>
      <c r="FWB3" s="39"/>
      <c r="FWC3" s="39"/>
      <c r="FWD3" s="39"/>
      <c r="FWE3" s="38"/>
      <c r="FWG3" s="40"/>
      <c r="FWH3" s="31"/>
      <c r="FWM3" s="41"/>
      <c r="FWN3" s="42"/>
      <c r="FWO3" s="43"/>
      <c r="FWP3" s="32"/>
      <c r="FWQ3" s="44"/>
      <c r="FWU3" s="30"/>
      <c r="FWV3" s="33"/>
      <c r="FWW3" s="33"/>
      <c r="FXF3" s="33"/>
      <c r="FXG3" s="33"/>
      <c r="FXI3" s="1"/>
      <c r="FXK3" s="34"/>
      <c r="FXL3" s="35"/>
      <c r="FXM3" s="35"/>
      <c r="FXN3" s="35"/>
      <c r="FXO3" s="36"/>
      <c r="FXP3" s="36"/>
      <c r="FXQ3" s="39"/>
      <c r="FXR3" s="39"/>
      <c r="FXS3" s="39"/>
      <c r="FXT3" s="38"/>
      <c r="FXV3" s="40"/>
      <c r="FXW3" s="31"/>
      <c r="FYB3" s="41"/>
      <c r="FYC3" s="42"/>
      <c r="FYD3" s="43"/>
      <c r="FYE3" s="32"/>
      <c r="FYF3" s="44"/>
      <c r="FYJ3" s="30"/>
      <c r="FYK3" s="33"/>
      <c r="FYL3" s="33"/>
      <c r="FYU3" s="33"/>
      <c r="FYV3" s="33"/>
      <c r="FYX3" s="1"/>
      <c r="FYZ3" s="34"/>
      <c r="FZA3" s="35"/>
      <c r="FZB3" s="35"/>
      <c r="FZC3" s="35"/>
      <c r="FZD3" s="36"/>
      <c r="FZE3" s="36"/>
      <c r="FZF3" s="39"/>
      <c r="FZG3" s="39"/>
      <c r="FZH3" s="39"/>
      <c r="FZI3" s="38"/>
      <c r="FZK3" s="40"/>
      <c r="FZL3" s="31"/>
      <c r="FZQ3" s="41"/>
      <c r="FZR3" s="42"/>
      <c r="FZS3" s="43"/>
      <c r="FZT3" s="32"/>
      <c r="FZU3" s="44"/>
      <c r="FZY3" s="30"/>
      <c r="FZZ3" s="33"/>
      <c r="GAA3" s="33"/>
      <c r="GAJ3" s="33"/>
      <c r="GAK3" s="33"/>
      <c r="GAM3" s="1"/>
      <c r="GAO3" s="34"/>
      <c r="GAP3" s="35"/>
      <c r="GAQ3" s="35"/>
      <c r="GAR3" s="35"/>
      <c r="GAS3" s="36"/>
      <c r="GAT3" s="36"/>
      <c r="GAU3" s="39"/>
      <c r="GAV3" s="39"/>
      <c r="GAW3" s="39"/>
      <c r="GAX3" s="38"/>
      <c r="GAZ3" s="40"/>
      <c r="GBA3" s="31"/>
      <c r="GBF3" s="41"/>
      <c r="GBG3" s="42"/>
      <c r="GBH3" s="43"/>
      <c r="GBI3" s="32"/>
      <c r="GBJ3" s="44"/>
      <c r="GBN3" s="30"/>
      <c r="GBO3" s="33"/>
      <c r="GBP3" s="33"/>
      <c r="GBY3" s="33"/>
      <c r="GBZ3" s="33"/>
      <c r="GCB3" s="1"/>
      <c r="GCD3" s="34"/>
      <c r="GCE3" s="35"/>
      <c r="GCF3" s="35"/>
      <c r="GCG3" s="35"/>
      <c r="GCH3" s="36"/>
      <c r="GCI3" s="36"/>
      <c r="GCJ3" s="39"/>
      <c r="GCK3" s="39"/>
      <c r="GCL3" s="39"/>
      <c r="GCM3" s="38"/>
      <c r="GCO3" s="40"/>
      <c r="GCP3" s="31"/>
      <c r="GCU3" s="41"/>
      <c r="GCV3" s="42"/>
      <c r="GCW3" s="43"/>
      <c r="GCX3" s="32"/>
      <c r="GCY3" s="44"/>
      <c r="GDC3" s="30"/>
      <c r="GDD3" s="33"/>
      <c r="GDE3" s="33"/>
      <c r="GDN3" s="33"/>
      <c r="GDO3" s="33"/>
      <c r="GDQ3" s="1"/>
      <c r="GDS3" s="34"/>
      <c r="GDT3" s="35"/>
      <c r="GDU3" s="35"/>
      <c r="GDV3" s="35"/>
      <c r="GDW3" s="36"/>
      <c r="GDX3" s="36"/>
      <c r="GDY3" s="39"/>
      <c r="GDZ3" s="39"/>
      <c r="GEA3" s="39"/>
      <c r="GEB3" s="38"/>
      <c r="GED3" s="40"/>
      <c r="GEE3" s="31"/>
      <c r="GEJ3" s="41"/>
      <c r="GEK3" s="42"/>
      <c r="GEL3" s="43"/>
      <c r="GEM3" s="32"/>
      <c r="GEN3" s="44"/>
      <c r="GER3" s="30"/>
      <c r="GES3" s="33"/>
      <c r="GET3" s="33"/>
      <c r="GFC3" s="33"/>
      <c r="GFD3" s="33"/>
      <c r="GFF3" s="1"/>
      <c r="GFH3" s="34"/>
      <c r="GFI3" s="35"/>
      <c r="GFJ3" s="35"/>
      <c r="GFK3" s="35"/>
      <c r="GFL3" s="36"/>
      <c r="GFM3" s="36"/>
      <c r="GFN3" s="39"/>
      <c r="GFO3" s="39"/>
      <c r="GFP3" s="39"/>
      <c r="GFQ3" s="38"/>
      <c r="GFS3" s="40"/>
      <c r="GFT3" s="31"/>
      <c r="GFY3" s="41"/>
      <c r="GFZ3" s="42"/>
      <c r="GGA3" s="43"/>
      <c r="GGB3" s="32"/>
      <c r="GGC3" s="44"/>
      <c r="GGG3" s="30"/>
      <c r="GGH3" s="33"/>
      <c r="GGI3" s="33"/>
      <c r="GGR3" s="33"/>
      <c r="GGS3" s="33"/>
      <c r="GGU3" s="1"/>
      <c r="GGW3" s="34"/>
      <c r="GGX3" s="35"/>
      <c r="GGY3" s="35"/>
      <c r="GGZ3" s="35"/>
      <c r="GHA3" s="36"/>
      <c r="GHB3" s="36"/>
      <c r="GHC3" s="39"/>
      <c r="GHD3" s="39"/>
      <c r="GHE3" s="39"/>
      <c r="GHF3" s="38"/>
      <c r="GHH3" s="40"/>
      <c r="GHI3" s="31"/>
      <c r="GHN3" s="41"/>
      <c r="GHO3" s="42"/>
      <c r="GHP3" s="43"/>
      <c r="GHQ3" s="32"/>
      <c r="GHR3" s="44"/>
      <c r="GHV3" s="30"/>
      <c r="GHW3" s="33"/>
      <c r="GHX3" s="33"/>
      <c r="GIG3" s="33"/>
      <c r="GIH3" s="33"/>
      <c r="GIJ3" s="1"/>
      <c r="GIL3" s="34"/>
      <c r="GIM3" s="35"/>
      <c r="GIN3" s="35"/>
      <c r="GIO3" s="35"/>
      <c r="GIP3" s="36"/>
      <c r="GIQ3" s="36"/>
      <c r="GIR3" s="39"/>
      <c r="GIS3" s="39"/>
      <c r="GIT3" s="39"/>
      <c r="GIU3" s="38"/>
      <c r="GIW3" s="40"/>
      <c r="GIX3" s="31"/>
      <c r="GJC3" s="41"/>
      <c r="GJD3" s="42"/>
      <c r="GJE3" s="43"/>
      <c r="GJF3" s="32"/>
      <c r="GJG3" s="44"/>
      <c r="GJK3" s="30"/>
      <c r="GJL3" s="33"/>
      <c r="GJM3" s="33"/>
      <c r="GJV3" s="33"/>
      <c r="GJW3" s="33"/>
      <c r="GJY3" s="1"/>
      <c r="GKA3" s="34"/>
      <c r="GKB3" s="35"/>
      <c r="GKC3" s="35"/>
      <c r="GKD3" s="35"/>
      <c r="GKE3" s="36"/>
      <c r="GKF3" s="36"/>
      <c r="GKG3" s="39"/>
      <c r="GKH3" s="39"/>
      <c r="GKI3" s="39"/>
      <c r="GKJ3" s="38"/>
      <c r="GKL3" s="40"/>
      <c r="GKM3" s="31"/>
      <c r="GKR3" s="41"/>
      <c r="GKS3" s="42"/>
      <c r="GKT3" s="43"/>
      <c r="GKU3" s="32"/>
      <c r="GKV3" s="44"/>
      <c r="GKZ3" s="30"/>
      <c r="GLA3" s="33"/>
      <c r="GLB3" s="33"/>
      <c r="GLK3" s="33"/>
      <c r="GLL3" s="33"/>
      <c r="GLN3" s="1"/>
      <c r="GLP3" s="34"/>
      <c r="GLQ3" s="35"/>
      <c r="GLR3" s="35"/>
      <c r="GLS3" s="35"/>
      <c r="GLT3" s="36"/>
      <c r="GLU3" s="36"/>
      <c r="GLV3" s="39"/>
      <c r="GLW3" s="39"/>
      <c r="GLX3" s="39"/>
      <c r="GLY3" s="38"/>
      <c r="GMA3" s="40"/>
      <c r="GMB3" s="31"/>
      <c r="GMG3" s="41"/>
      <c r="GMH3" s="42"/>
      <c r="GMI3" s="43"/>
      <c r="GMJ3" s="32"/>
      <c r="GMK3" s="44"/>
      <c r="GMO3" s="30"/>
      <c r="GMP3" s="33"/>
      <c r="GMQ3" s="33"/>
      <c r="GMZ3" s="33"/>
      <c r="GNA3" s="33"/>
      <c r="GNC3" s="1"/>
      <c r="GNE3" s="34"/>
      <c r="GNF3" s="35"/>
      <c r="GNG3" s="35"/>
      <c r="GNH3" s="35"/>
      <c r="GNI3" s="36"/>
      <c r="GNJ3" s="36"/>
      <c r="GNK3" s="39"/>
      <c r="GNL3" s="39"/>
      <c r="GNM3" s="39"/>
      <c r="GNN3" s="38"/>
      <c r="GNP3" s="40"/>
      <c r="GNQ3" s="31"/>
      <c r="GNV3" s="41"/>
      <c r="GNW3" s="42"/>
      <c r="GNX3" s="43"/>
      <c r="GNY3" s="32"/>
      <c r="GNZ3" s="44"/>
      <c r="GOD3" s="30"/>
      <c r="GOE3" s="33"/>
      <c r="GOF3" s="33"/>
      <c r="GOO3" s="33"/>
      <c r="GOP3" s="33"/>
      <c r="GOR3" s="1"/>
      <c r="GOT3" s="34"/>
      <c r="GOU3" s="35"/>
      <c r="GOV3" s="35"/>
      <c r="GOW3" s="35"/>
      <c r="GOX3" s="36"/>
      <c r="GOY3" s="36"/>
      <c r="GOZ3" s="39"/>
      <c r="GPA3" s="39"/>
      <c r="GPB3" s="39"/>
      <c r="GPC3" s="38"/>
      <c r="GPE3" s="40"/>
      <c r="GPF3" s="31"/>
      <c r="GPK3" s="41"/>
      <c r="GPL3" s="42"/>
      <c r="GPM3" s="43"/>
      <c r="GPN3" s="32"/>
      <c r="GPO3" s="44"/>
      <c r="GPS3" s="30"/>
      <c r="GPT3" s="33"/>
      <c r="GPU3" s="33"/>
      <c r="GQD3" s="33"/>
      <c r="GQE3" s="33"/>
      <c r="GQG3" s="1"/>
      <c r="GQI3" s="34"/>
      <c r="GQJ3" s="35"/>
      <c r="GQK3" s="35"/>
      <c r="GQL3" s="35"/>
      <c r="GQM3" s="36"/>
      <c r="GQN3" s="36"/>
      <c r="GQO3" s="39"/>
      <c r="GQP3" s="39"/>
      <c r="GQQ3" s="39"/>
      <c r="GQR3" s="38"/>
      <c r="GQT3" s="40"/>
      <c r="GQU3" s="31"/>
      <c r="GQZ3" s="41"/>
      <c r="GRA3" s="42"/>
      <c r="GRB3" s="43"/>
      <c r="GRC3" s="32"/>
      <c r="GRD3" s="44"/>
      <c r="GRH3" s="30"/>
      <c r="GRI3" s="33"/>
      <c r="GRJ3" s="33"/>
      <c r="GRS3" s="33"/>
      <c r="GRT3" s="33"/>
      <c r="GRV3" s="1"/>
      <c r="GRX3" s="34"/>
      <c r="GRY3" s="35"/>
      <c r="GRZ3" s="35"/>
      <c r="GSA3" s="35"/>
      <c r="GSB3" s="36"/>
      <c r="GSC3" s="36"/>
      <c r="GSD3" s="39"/>
      <c r="GSE3" s="39"/>
      <c r="GSF3" s="39"/>
      <c r="GSG3" s="38"/>
      <c r="GSI3" s="40"/>
      <c r="GSJ3" s="31"/>
      <c r="GSO3" s="41"/>
      <c r="GSP3" s="42"/>
      <c r="GSQ3" s="43"/>
      <c r="GSR3" s="32"/>
      <c r="GSS3" s="44"/>
      <c r="GSW3" s="30"/>
      <c r="GSX3" s="33"/>
      <c r="GSY3" s="33"/>
      <c r="GTH3" s="33"/>
      <c r="GTI3" s="33"/>
      <c r="GTK3" s="1"/>
      <c r="GTM3" s="34"/>
      <c r="GTN3" s="35"/>
      <c r="GTO3" s="35"/>
      <c r="GTP3" s="35"/>
      <c r="GTQ3" s="36"/>
      <c r="GTR3" s="36"/>
      <c r="GTS3" s="39"/>
      <c r="GTT3" s="39"/>
      <c r="GTU3" s="39"/>
      <c r="GTV3" s="38"/>
      <c r="GTX3" s="40"/>
      <c r="GTY3" s="31"/>
      <c r="GUD3" s="41"/>
      <c r="GUE3" s="42"/>
      <c r="GUF3" s="43"/>
      <c r="GUG3" s="32"/>
      <c r="GUH3" s="44"/>
      <c r="GUL3" s="30"/>
      <c r="GUM3" s="33"/>
      <c r="GUN3" s="33"/>
      <c r="GUW3" s="33"/>
      <c r="GUX3" s="33"/>
      <c r="GUZ3" s="1"/>
      <c r="GVB3" s="34"/>
      <c r="GVC3" s="35"/>
      <c r="GVD3" s="35"/>
      <c r="GVE3" s="35"/>
      <c r="GVF3" s="36"/>
      <c r="GVG3" s="36"/>
      <c r="GVH3" s="39"/>
      <c r="GVI3" s="39"/>
      <c r="GVJ3" s="39"/>
      <c r="GVK3" s="38"/>
      <c r="GVM3" s="40"/>
      <c r="GVN3" s="31"/>
      <c r="GVS3" s="41"/>
      <c r="GVT3" s="42"/>
      <c r="GVU3" s="43"/>
      <c r="GVV3" s="32"/>
      <c r="GVW3" s="44"/>
      <c r="GWA3" s="30"/>
      <c r="GWB3" s="33"/>
      <c r="GWC3" s="33"/>
      <c r="GWL3" s="33"/>
      <c r="GWM3" s="33"/>
      <c r="GWO3" s="1"/>
      <c r="GWQ3" s="34"/>
      <c r="GWR3" s="35"/>
      <c r="GWS3" s="35"/>
      <c r="GWT3" s="35"/>
      <c r="GWU3" s="36"/>
      <c r="GWV3" s="36"/>
      <c r="GWW3" s="39"/>
      <c r="GWX3" s="39"/>
      <c r="GWY3" s="39"/>
      <c r="GWZ3" s="38"/>
      <c r="GXB3" s="40"/>
      <c r="GXC3" s="31"/>
      <c r="GXH3" s="41"/>
      <c r="GXI3" s="42"/>
      <c r="GXJ3" s="43"/>
      <c r="GXK3" s="32"/>
      <c r="GXL3" s="44"/>
      <c r="GXP3" s="30"/>
      <c r="GXQ3" s="33"/>
      <c r="GXR3" s="33"/>
      <c r="GYA3" s="33"/>
      <c r="GYB3" s="33"/>
      <c r="GYD3" s="1"/>
      <c r="GYF3" s="34"/>
      <c r="GYG3" s="35"/>
      <c r="GYH3" s="35"/>
      <c r="GYI3" s="35"/>
      <c r="GYJ3" s="36"/>
      <c r="GYK3" s="36"/>
      <c r="GYL3" s="39"/>
      <c r="GYM3" s="39"/>
      <c r="GYN3" s="39"/>
      <c r="GYO3" s="38"/>
      <c r="GYQ3" s="40"/>
      <c r="GYR3" s="31"/>
      <c r="GYW3" s="41"/>
      <c r="GYX3" s="42"/>
      <c r="GYY3" s="43"/>
      <c r="GYZ3" s="32"/>
      <c r="GZA3" s="44"/>
      <c r="GZE3" s="30"/>
      <c r="GZF3" s="33"/>
      <c r="GZG3" s="33"/>
      <c r="GZP3" s="33"/>
      <c r="GZQ3" s="33"/>
      <c r="GZS3" s="1"/>
      <c r="GZU3" s="34"/>
      <c r="GZV3" s="35"/>
      <c r="GZW3" s="35"/>
      <c r="GZX3" s="35"/>
      <c r="GZY3" s="36"/>
      <c r="GZZ3" s="36"/>
      <c r="HAA3" s="39"/>
      <c r="HAB3" s="39"/>
      <c r="HAC3" s="39"/>
      <c r="HAD3" s="38"/>
      <c r="HAF3" s="40"/>
      <c r="HAG3" s="31"/>
      <c r="HAL3" s="41"/>
      <c r="HAM3" s="42"/>
      <c r="HAN3" s="43"/>
      <c r="HAO3" s="32"/>
      <c r="HAP3" s="44"/>
      <c r="HAT3" s="30"/>
      <c r="HAU3" s="33"/>
      <c r="HAV3" s="33"/>
      <c r="HBE3" s="33"/>
      <c r="HBF3" s="33"/>
      <c r="HBH3" s="1"/>
      <c r="HBJ3" s="34"/>
      <c r="HBK3" s="35"/>
      <c r="HBL3" s="35"/>
      <c r="HBM3" s="35"/>
      <c r="HBN3" s="36"/>
      <c r="HBO3" s="36"/>
      <c r="HBP3" s="39"/>
      <c r="HBQ3" s="39"/>
      <c r="HBR3" s="39"/>
      <c r="HBS3" s="38"/>
      <c r="HBU3" s="40"/>
      <c r="HBV3" s="31"/>
      <c r="HCA3" s="41"/>
      <c r="HCB3" s="42"/>
      <c r="HCC3" s="43"/>
      <c r="HCD3" s="32"/>
      <c r="HCE3" s="44"/>
      <c r="HCI3" s="30"/>
      <c r="HCJ3" s="33"/>
      <c r="HCK3" s="33"/>
      <c r="HCT3" s="33"/>
      <c r="HCU3" s="33"/>
      <c r="HCW3" s="1"/>
      <c r="HCY3" s="34"/>
      <c r="HCZ3" s="35"/>
      <c r="HDA3" s="35"/>
      <c r="HDB3" s="35"/>
      <c r="HDC3" s="36"/>
      <c r="HDD3" s="36"/>
      <c r="HDE3" s="39"/>
      <c r="HDF3" s="39"/>
      <c r="HDG3" s="39"/>
      <c r="HDH3" s="38"/>
      <c r="HDJ3" s="40"/>
      <c r="HDK3" s="31"/>
      <c r="HDP3" s="41"/>
      <c r="HDQ3" s="42"/>
      <c r="HDR3" s="43"/>
      <c r="HDS3" s="32"/>
      <c r="HDT3" s="44"/>
      <c r="HDX3" s="30"/>
      <c r="HDY3" s="33"/>
      <c r="HDZ3" s="33"/>
      <c r="HEI3" s="33"/>
      <c r="HEJ3" s="33"/>
      <c r="HEL3" s="1"/>
      <c r="HEN3" s="34"/>
      <c r="HEO3" s="35"/>
      <c r="HEP3" s="35"/>
      <c r="HEQ3" s="35"/>
      <c r="HER3" s="36"/>
      <c r="HES3" s="36"/>
      <c r="HET3" s="39"/>
      <c r="HEU3" s="39"/>
      <c r="HEV3" s="39"/>
      <c r="HEW3" s="38"/>
      <c r="HEY3" s="40"/>
      <c r="HEZ3" s="31"/>
      <c r="HFE3" s="41"/>
      <c r="HFF3" s="42"/>
      <c r="HFG3" s="43"/>
      <c r="HFH3" s="32"/>
      <c r="HFI3" s="44"/>
      <c r="HFM3" s="30"/>
      <c r="HFN3" s="33"/>
      <c r="HFO3" s="33"/>
      <c r="HFX3" s="33"/>
      <c r="HFY3" s="33"/>
      <c r="HGA3" s="1"/>
      <c r="HGC3" s="34"/>
      <c r="HGD3" s="35"/>
      <c r="HGE3" s="35"/>
      <c r="HGF3" s="35"/>
      <c r="HGG3" s="36"/>
      <c r="HGH3" s="36"/>
      <c r="HGI3" s="39"/>
      <c r="HGJ3" s="39"/>
      <c r="HGK3" s="39"/>
      <c r="HGL3" s="38"/>
      <c r="HGN3" s="40"/>
      <c r="HGO3" s="31"/>
      <c r="HGT3" s="41"/>
      <c r="HGU3" s="42"/>
      <c r="HGV3" s="43"/>
      <c r="HGW3" s="32"/>
      <c r="HGX3" s="44"/>
      <c r="HHB3" s="30"/>
      <c r="HHC3" s="33"/>
      <c r="HHD3" s="33"/>
      <c r="HHM3" s="33"/>
      <c r="HHN3" s="33"/>
      <c r="HHP3" s="1"/>
      <c r="HHR3" s="34"/>
      <c r="HHS3" s="35"/>
      <c r="HHT3" s="35"/>
      <c r="HHU3" s="35"/>
      <c r="HHV3" s="36"/>
      <c r="HHW3" s="36"/>
      <c r="HHX3" s="39"/>
      <c r="HHY3" s="39"/>
      <c r="HHZ3" s="39"/>
      <c r="HIA3" s="38"/>
      <c r="HIC3" s="40"/>
      <c r="HID3" s="31"/>
      <c r="HII3" s="41"/>
      <c r="HIJ3" s="42"/>
      <c r="HIK3" s="43"/>
      <c r="HIL3" s="32"/>
      <c r="HIM3" s="44"/>
      <c r="HIQ3" s="30"/>
      <c r="HIR3" s="33"/>
      <c r="HIS3" s="33"/>
      <c r="HJB3" s="33"/>
      <c r="HJC3" s="33"/>
      <c r="HJE3" s="1"/>
      <c r="HJG3" s="34"/>
      <c r="HJH3" s="35"/>
      <c r="HJI3" s="35"/>
      <c r="HJJ3" s="35"/>
      <c r="HJK3" s="36"/>
      <c r="HJL3" s="36"/>
      <c r="HJM3" s="39"/>
      <c r="HJN3" s="39"/>
      <c r="HJO3" s="39"/>
      <c r="HJP3" s="38"/>
      <c r="HJR3" s="40"/>
      <c r="HJS3" s="31"/>
      <c r="HJX3" s="41"/>
      <c r="HJY3" s="42"/>
      <c r="HJZ3" s="43"/>
      <c r="HKA3" s="32"/>
      <c r="HKB3" s="44"/>
      <c r="HKF3" s="30"/>
      <c r="HKG3" s="33"/>
      <c r="HKH3" s="33"/>
      <c r="HKQ3" s="33"/>
      <c r="HKR3" s="33"/>
      <c r="HKT3" s="1"/>
      <c r="HKV3" s="34"/>
      <c r="HKW3" s="35"/>
      <c r="HKX3" s="35"/>
      <c r="HKY3" s="35"/>
      <c r="HKZ3" s="36"/>
      <c r="HLA3" s="36"/>
      <c r="HLB3" s="39"/>
      <c r="HLC3" s="39"/>
      <c r="HLD3" s="39"/>
      <c r="HLE3" s="38"/>
      <c r="HLG3" s="40"/>
      <c r="HLH3" s="31"/>
      <c r="HLM3" s="41"/>
      <c r="HLN3" s="42"/>
      <c r="HLO3" s="43"/>
      <c r="HLP3" s="32"/>
      <c r="HLQ3" s="44"/>
      <c r="HLU3" s="30"/>
      <c r="HLV3" s="33"/>
      <c r="HLW3" s="33"/>
      <c r="HMF3" s="33"/>
      <c r="HMG3" s="33"/>
      <c r="HMI3" s="1"/>
      <c r="HMK3" s="34"/>
      <c r="HML3" s="35"/>
      <c r="HMM3" s="35"/>
      <c r="HMN3" s="35"/>
      <c r="HMO3" s="36"/>
      <c r="HMP3" s="36"/>
      <c r="HMQ3" s="39"/>
      <c r="HMR3" s="39"/>
      <c r="HMS3" s="39"/>
      <c r="HMT3" s="38"/>
      <c r="HMV3" s="40"/>
      <c r="HMW3" s="31"/>
      <c r="HNB3" s="41"/>
      <c r="HNC3" s="42"/>
      <c r="HND3" s="43"/>
      <c r="HNE3" s="32"/>
      <c r="HNF3" s="44"/>
      <c r="HNJ3" s="30"/>
      <c r="HNK3" s="33"/>
      <c r="HNL3" s="33"/>
      <c r="HNU3" s="33"/>
      <c r="HNV3" s="33"/>
      <c r="HNX3" s="1"/>
      <c r="HNZ3" s="34"/>
      <c r="HOA3" s="35"/>
      <c r="HOB3" s="35"/>
      <c r="HOC3" s="35"/>
      <c r="HOD3" s="36"/>
      <c r="HOE3" s="36"/>
      <c r="HOF3" s="39"/>
      <c r="HOG3" s="39"/>
      <c r="HOH3" s="39"/>
      <c r="HOI3" s="38"/>
      <c r="HOK3" s="40"/>
      <c r="HOL3" s="31"/>
      <c r="HOQ3" s="41"/>
      <c r="HOR3" s="42"/>
      <c r="HOS3" s="43"/>
      <c r="HOT3" s="32"/>
      <c r="HOU3" s="44"/>
      <c r="HOY3" s="30"/>
      <c r="HOZ3" s="33"/>
      <c r="HPA3" s="33"/>
      <c r="HPJ3" s="33"/>
      <c r="HPK3" s="33"/>
      <c r="HPM3" s="1"/>
      <c r="HPO3" s="34"/>
      <c r="HPP3" s="35"/>
      <c r="HPQ3" s="35"/>
      <c r="HPR3" s="35"/>
      <c r="HPS3" s="36"/>
      <c r="HPT3" s="36"/>
      <c r="HPU3" s="39"/>
      <c r="HPV3" s="39"/>
      <c r="HPW3" s="39"/>
      <c r="HPX3" s="38"/>
      <c r="HPZ3" s="40"/>
      <c r="HQA3" s="31"/>
      <c r="HQF3" s="41"/>
      <c r="HQG3" s="42"/>
      <c r="HQH3" s="43"/>
      <c r="HQI3" s="32"/>
      <c r="HQJ3" s="44"/>
      <c r="HQN3" s="30"/>
      <c r="HQO3" s="33"/>
      <c r="HQP3" s="33"/>
      <c r="HQY3" s="33"/>
      <c r="HQZ3" s="33"/>
      <c r="HRB3" s="1"/>
      <c r="HRD3" s="34"/>
      <c r="HRE3" s="35"/>
      <c r="HRF3" s="35"/>
      <c r="HRG3" s="35"/>
      <c r="HRH3" s="36"/>
      <c r="HRI3" s="36"/>
      <c r="HRJ3" s="39"/>
      <c r="HRK3" s="39"/>
      <c r="HRL3" s="39"/>
      <c r="HRM3" s="38"/>
      <c r="HRO3" s="40"/>
      <c r="HRP3" s="31"/>
      <c r="HRU3" s="41"/>
      <c r="HRV3" s="42"/>
      <c r="HRW3" s="43"/>
      <c r="HRX3" s="32"/>
      <c r="HRY3" s="44"/>
      <c r="HSC3" s="30"/>
      <c r="HSD3" s="33"/>
      <c r="HSE3" s="33"/>
      <c r="HSN3" s="33"/>
      <c r="HSO3" s="33"/>
      <c r="HSQ3" s="1"/>
      <c r="HSS3" s="34"/>
      <c r="HST3" s="35"/>
      <c r="HSU3" s="35"/>
      <c r="HSV3" s="35"/>
      <c r="HSW3" s="36"/>
      <c r="HSX3" s="36"/>
      <c r="HSY3" s="39"/>
      <c r="HSZ3" s="39"/>
      <c r="HTA3" s="39"/>
      <c r="HTB3" s="38"/>
      <c r="HTD3" s="40"/>
      <c r="HTE3" s="31"/>
      <c r="HTJ3" s="41"/>
      <c r="HTK3" s="42"/>
      <c r="HTL3" s="43"/>
      <c r="HTM3" s="32"/>
      <c r="HTN3" s="44"/>
      <c r="HTR3" s="30"/>
      <c r="HTS3" s="33"/>
      <c r="HTT3" s="33"/>
      <c r="HUC3" s="33"/>
      <c r="HUD3" s="33"/>
      <c r="HUF3" s="1"/>
      <c r="HUH3" s="34"/>
      <c r="HUI3" s="35"/>
      <c r="HUJ3" s="35"/>
      <c r="HUK3" s="35"/>
      <c r="HUL3" s="36"/>
      <c r="HUM3" s="36"/>
      <c r="HUN3" s="39"/>
      <c r="HUO3" s="39"/>
      <c r="HUP3" s="39"/>
      <c r="HUQ3" s="38"/>
      <c r="HUS3" s="40"/>
      <c r="HUT3" s="31"/>
      <c r="HUY3" s="41"/>
      <c r="HUZ3" s="42"/>
      <c r="HVA3" s="43"/>
      <c r="HVB3" s="32"/>
      <c r="HVC3" s="44"/>
      <c r="HVG3" s="30"/>
      <c r="HVH3" s="33"/>
      <c r="HVI3" s="33"/>
      <c r="HVR3" s="33"/>
      <c r="HVS3" s="33"/>
      <c r="HVU3" s="1"/>
      <c r="HVW3" s="34"/>
      <c r="HVX3" s="35"/>
      <c r="HVY3" s="35"/>
      <c r="HVZ3" s="35"/>
      <c r="HWA3" s="36"/>
      <c r="HWB3" s="36"/>
      <c r="HWC3" s="39"/>
      <c r="HWD3" s="39"/>
      <c r="HWE3" s="39"/>
      <c r="HWF3" s="38"/>
      <c r="HWH3" s="40"/>
      <c r="HWI3" s="31"/>
      <c r="HWN3" s="41"/>
      <c r="HWO3" s="42"/>
      <c r="HWP3" s="43"/>
      <c r="HWQ3" s="32"/>
      <c r="HWR3" s="44"/>
      <c r="HWV3" s="30"/>
      <c r="HWW3" s="33"/>
      <c r="HWX3" s="33"/>
      <c r="HXG3" s="33"/>
      <c r="HXH3" s="33"/>
      <c r="HXJ3" s="1"/>
      <c r="HXL3" s="34"/>
      <c r="HXM3" s="35"/>
      <c r="HXN3" s="35"/>
      <c r="HXO3" s="35"/>
      <c r="HXP3" s="36"/>
      <c r="HXQ3" s="36"/>
      <c r="HXR3" s="39"/>
      <c r="HXS3" s="39"/>
      <c r="HXT3" s="39"/>
      <c r="HXU3" s="38"/>
      <c r="HXW3" s="40"/>
      <c r="HXX3" s="31"/>
      <c r="HYC3" s="41"/>
      <c r="HYD3" s="42"/>
      <c r="HYE3" s="43"/>
      <c r="HYF3" s="32"/>
      <c r="HYG3" s="44"/>
      <c r="HYK3" s="30"/>
      <c r="HYL3" s="33"/>
      <c r="HYM3" s="33"/>
      <c r="HYV3" s="33"/>
      <c r="HYW3" s="33"/>
      <c r="HYY3" s="1"/>
      <c r="HZA3" s="34"/>
      <c r="HZB3" s="35"/>
      <c r="HZC3" s="35"/>
      <c r="HZD3" s="35"/>
      <c r="HZE3" s="36"/>
      <c r="HZF3" s="36"/>
      <c r="HZG3" s="39"/>
      <c r="HZH3" s="39"/>
      <c r="HZI3" s="39"/>
      <c r="HZJ3" s="38"/>
      <c r="HZL3" s="40"/>
      <c r="HZM3" s="31"/>
      <c r="HZR3" s="41"/>
      <c r="HZS3" s="42"/>
      <c r="HZT3" s="43"/>
      <c r="HZU3" s="32"/>
      <c r="HZV3" s="44"/>
      <c r="HZZ3" s="30"/>
      <c r="IAA3" s="33"/>
      <c r="IAB3" s="33"/>
      <c r="IAK3" s="33"/>
      <c r="IAL3" s="33"/>
      <c r="IAN3" s="1"/>
      <c r="IAP3" s="34"/>
      <c r="IAQ3" s="35"/>
      <c r="IAR3" s="35"/>
      <c r="IAS3" s="35"/>
      <c r="IAT3" s="36"/>
      <c r="IAU3" s="36"/>
      <c r="IAV3" s="39"/>
      <c r="IAW3" s="39"/>
      <c r="IAX3" s="39"/>
      <c r="IAY3" s="38"/>
      <c r="IBA3" s="40"/>
      <c r="IBB3" s="31"/>
      <c r="IBG3" s="41"/>
      <c r="IBH3" s="42"/>
      <c r="IBI3" s="43"/>
      <c r="IBJ3" s="32"/>
      <c r="IBK3" s="44"/>
      <c r="IBO3" s="30"/>
      <c r="IBP3" s="33"/>
      <c r="IBQ3" s="33"/>
      <c r="IBZ3" s="33"/>
      <c r="ICA3" s="33"/>
      <c r="ICC3" s="1"/>
      <c r="ICE3" s="34"/>
      <c r="ICF3" s="35"/>
      <c r="ICG3" s="35"/>
      <c r="ICH3" s="35"/>
      <c r="ICI3" s="36"/>
      <c r="ICJ3" s="36"/>
      <c r="ICK3" s="39"/>
      <c r="ICL3" s="39"/>
      <c r="ICM3" s="39"/>
      <c r="ICN3" s="38"/>
      <c r="ICP3" s="40"/>
      <c r="ICQ3" s="31"/>
      <c r="ICV3" s="41"/>
      <c r="ICW3" s="42"/>
      <c r="ICX3" s="43"/>
      <c r="ICY3" s="32"/>
      <c r="ICZ3" s="44"/>
      <c r="IDD3" s="30"/>
      <c r="IDE3" s="33"/>
      <c r="IDF3" s="33"/>
      <c r="IDO3" s="33"/>
      <c r="IDP3" s="33"/>
      <c r="IDR3" s="1"/>
      <c r="IDT3" s="34"/>
      <c r="IDU3" s="35"/>
      <c r="IDV3" s="35"/>
      <c r="IDW3" s="35"/>
      <c r="IDX3" s="36"/>
      <c r="IDY3" s="36"/>
      <c r="IDZ3" s="39"/>
      <c r="IEA3" s="39"/>
      <c r="IEB3" s="39"/>
      <c r="IEC3" s="38"/>
      <c r="IEE3" s="40"/>
      <c r="IEF3" s="31"/>
      <c r="IEK3" s="41"/>
      <c r="IEL3" s="42"/>
      <c r="IEM3" s="43"/>
      <c r="IEN3" s="32"/>
      <c r="IEO3" s="44"/>
      <c r="IES3" s="30"/>
      <c r="IET3" s="33"/>
      <c r="IEU3" s="33"/>
      <c r="IFD3" s="33"/>
      <c r="IFE3" s="33"/>
      <c r="IFG3" s="1"/>
      <c r="IFI3" s="34"/>
      <c r="IFJ3" s="35"/>
      <c r="IFK3" s="35"/>
      <c r="IFL3" s="35"/>
      <c r="IFM3" s="36"/>
      <c r="IFN3" s="36"/>
      <c r="IFO3" s="39"/>
      <c r="IFP3" s="39"/>
      <c r="IFQ3" s="39"/>
      <c r="IFR3" s="38"/>
      <c r="IFT3" s="40"/>
      <c r="IFU3" s="31"/>
      <c r="IFZ3" s="41"/>
      <c r="IGA3" s="42"/>
      <c r="IGB3" s="43"/>
      <c r="IGC3" s="32"/>
      <c r="IGD3" s="44"/>
      <c r="IGH3" s="30"/>
      <c r="IGI3" s="33"/>
      <c r="IGJ3" s="33"/>
      <c r="IGS3" s="33"/>
      <c r="IGT3" s="33"/>
      <c r="IGV3" s="1"/>
      <c r="IGX3" s="34"/>
      <c r="IGY3" s="35"/>
      <c r="IGZ3" s="35"/>
      <c r="IHA3" s="35"/>
      <c r="IHB3" s="36"/>
      <c r="IHC3" s="36"/>
      <c r="IHD3" s="39"/>
      <c r="IHE3" s="39"/>
      <c r="IHF3" s="39"/>
      <c r="IHG3" s="38"/>
      <c r="IHI3" s="40"/>
      <c r="IHJ3" s="31"/>
      <c r="IHO3" s="41"/>
      <c r="IHP3" s="42"/>
      <c r="IHQ3" s="43"/>
      <c r="IHR3" s="32"/>
      <c r="IHS3" s="44"/>
      <c r="IHW3" s="30"/>
      <c r="IHX3" s="33"/>
      <c r="IHY3" s="33"/>
      <c r="IIH3" s="33"/>
      <c r="III3" s="33"/>
      <c r="IIK3" s="1"/>
      <c r="IIM3" s="34"/>
      <c r="IIN3" s="35"/>
      <c r="IIO3" s="35"/>
      <c r="IIP3" s="35"/>
      <c r="IIQ3" s="36"/>
      <c r="IIR3" s="36"/>
      <c r="IIS3" s="39"/>
      <c r="IIT3" s="39"/>
      <c r="IIU3" s="39"/>
      <c r="IIV3" s="38"/>
      <c r="IIX3" s="40"/>
      <c r="IIY3" s="31"/>
      <c r="IJD3" s="41"/>
      <c r="IJE3" s="42"/>
      <c r="IJF3" s="43"/>
      <c r="IJG3" s="32"/>
      <c r="IJH3" s="44"/>
      <c r="IJL3" s="30"/>
      <c r="IJM3" s="33"/>
      <c r="IJN3" s="33"/>
      <c r="IJW3" s="33"/>
      <c r="IJX3" s="33"/>
      <c r="IJZ3" s="1"/>
      <c r="IKB3" s="34"/>
      <c r="IKC3" s="35"/>
      <c r="IKD3" s="35"/>
      <c r="IKE3" s="35"/>
      <c r="IKF3" s="36"/>
      <c r="IKG3" s="36"/>
      <c r="IKH3" s="39"/>
      <c r="IKI3" s="39"/>
      <c r="IKJ3" s="39"/>
      <c r="IKK3" s="38"/>
      <c r="IKM3" s="40"/>
      <c r="IKN3" s="31"/>
      <c r="IKS3" s="41"/>
      <c r="IKT3" s="42"/>
      <c r="IKU3" s="43"/>
      <c r="IKV3" s="32"/>
      <c r="IKW3" s="44"/>
      <c r="ILA3" s="30"/>
      <c r="ILB3" s="33"/>
      <c r="ILC3" s="33"/>
      <c r="ILL3" s="33"/>
      <c r="ILM3" s="33"/>
      <c r="ILO3" s="1"/>
      <c r="ILQ3" s="34"/>
      <c r="ILR3" s="35"/>
      <c r="ILS3" s="35"/>
      <c r="ILT3" s="35"/>
      <c r="ILU3" s="36"/>
      <c r="ILV3" s="36"/>
      <c r="ILW3" s="39"/>
      <c r="ILX3" s="39"/>
      <c r="ILY3" s="39"/>
      <c r="ILZ3" s="38"/>
      <c r="IMB3" s="40"/>
      <c r="IMC3" s="31"/>
      <c r="IMH3" s="41"/>
      <c r="IMI3" s="42"/>
      <c r="IMJ3" s="43"/>
      <c r="IMK3" s="32"/>
      <c r="IML3" s="44"/>
      <c r="IMP3" s="30"/>
      <c r="IMQ3" s="33"/>
      <c r="IMR3" s="33"/>
      <c r="INA3" s="33"/>
      <c r="INB3" s="33"/>
      <c r="IND3" s="1"/>
      <c r="INF3" s="34"/>
      <c r="ING3" s="35"/>
      <c r="INH3" s="35"/>
      <c r="INI3" s="35"/>
      <c r="INJ3" s="36"/>
      <c r="INK3" s="36"/>
      <c r="INL3" s="39"/>
      <c r="INM3" s="39"/>
      <c r="INN3" s="39"/>
      <c r="INO3" s="38"/>
      <c r="INQ3" s="40"/>
      <c r="INR3" s="31"/>
      <c r="INW3" s="41"/>
      <c r="INX3" s="42"/>
      <c r="INY3" s="43"/>
      <c r="INZ3" s="32"/>
      <c r="IOA3" s="44"/>
      <c r="IOE3" s="30"/>
      <c r="IOF3" s="33"/>
      <c r="IOG3" s="33"/>
      <c r="IOP3" s="33"/>
      <c r="IOQ3" s="33"/>
      <c r="IOS3" s="1"/>
      <c r="IOU3" s="34"/>
      <c r="IOV3" s="35"/>
      <c r="IOW3" s="35"/>
      <c r="IOX3" s="35"/>
      <c r="IOY3" s="36"/>
      <c r="IOZ3" s="36"/>
      <c r="IPA3" s="39"/>
      <c r="IPB3" s="39"/>
      <c r="IPC3" s="39"/>
      <c r="IPD3" s="38"/>
      <c r="IPF3" s="40"/>
      <c r="IPG3" s="31"/>
      <c r="IPL3" s="41"/>
      <c r="IPM3" s="42"/>
      <c r="IPN3" s="43"/>
      <c r="IPO3" s="32"/>
      <c r="IPP3" s="44"/>
      <c r="IPT3" s="30"/>
      <c r="IPU3" s="33"/>
      <c r="IPV3" s="33"/>
      <c r="IQE3" s="33"/>
      <c r="IQF3" s="33"/>
      <c r="IQH3" s="1"/>
      <c r="IQJ3" s="34"/>
      <c r="IQK3" s="35"/>
      <c r="IQL3" s="35"/>
      <c r="IQM3" s="35"/>
      <c r="IQN3" s="36"/>
      <c r="IQO3" s="36"/>
      <c r="IQP3" s="39"/>
      <c r="IQQ3" s="39"/>
      <c r="IQR3" s="39"/>
      <c r="IQS3" s="38"/>
      <c r="IQU3" s="40"/>
      <c r="IQV3" s="31"/>
      <c r="IRA3" s="41"/>
      <c r="IRB3" s="42"/>
      <c r="IRC3" s="43"/>
      <c r="IRD3" s="32"/>
      <c r="IRE3" s="44"/>
      <c r="IRI3" s="30"/>
      <c r="IRJ3" s="33"/>
      <c r="IRK3" s="33"/>
      <c r="IRT3" s="33"/>
      <c r="IRU3" s="33"/>
      <c r="IRW3" s="1"/>
      <c r="IRY3" s="34"/>
      <c r="IRZ3" s="35"/>
      <c r="ISA3" s="35"/>
      <c r="ISB3" s="35"/>
      <c r="ISC3" s="36"/>
      <c r="ISD3" s="36"/>
      <c r="ISE3" s="39"/>
      <c r="ISF3" s="39"/>
      <c r="ISG3" s="39"/>
      <c r="ISH3" s="38"/>
      <c r="ISJ3" s="40"/>
      <c r="ISK3" s="31"/>
      <c r="ISP3" s="41"/>
      <c r="ISQ3" s="42"/>
      <c r="ISR3" s="43"/>
      <c r="ISS3" s="32"/>
      <c r="IST3" s="44"/>
      <c r="ISX3" s="30"/>
      <c r="ISY3" s="33"/>
      <c r="ISZ3" s="33"/>
      <c r="ITI3" s="33"/>
      <c r="ITJ3" s="33"/>
      <c r="ITL3" s="1"/>
      <c r="ITN3" s="34"/>
      <c r="ITO3" s="35"/>
      <c r="ITP3" s="35"/>
      <c r="ITQ3" s="35"/>
      <c r="ITR3" s="36"/>
      <c r="ITS3" s="36"/>
      <c r="ITT3" s="39"/>
      <c r="ITU3" s="39"/>
      <c r="ITV3" s="39"/>
      <c r="ITW3" s="38"/>
      <c r="ITY3" s="40"/>
      <c r="ITZ3" s="31"/>
      <c r="IUE3" s="41"/>
      <c r="IUF3" s="42"/>
      <c r="IUG3" s="43"/>
      <c r="IUH3" s="32"/>
      <c r="IUI3" s="44"/>
      <c r="IUM3" s="30"/>
      <c r="IUN3" s="33"/>
      <c r="IUO3" s="33"/>
      <c r="IUX3" s="33"/>
      <c r="IUY3" s="33"/>
      <c r="IVA3" s="1"/>
      <c r="IVC3" s="34"/>
      <c r="IVD3" s="35"/>
      <c r="IVE3" s="35"/>
      <c r="IVF3" s="35"/>
      <c r="IVG3" s="36"/>
      <c r="IVH3" s="36"/>
      <c r="IVI3" s="39"/>
      <c r="IVJ3" s="39"/>
      <c r="IVK3" s="39"/>
      <c r="IVL3" s="38"/>
      <c r="IVN3" s="40"/>
      <c r="IVO3" s="31"/>
      <c r="IVT3" s="41"/>
      <c r="IVU3" s="42"/>
      <c r="IVV3" s="43"/>
      <c r="IVW3" s="32"/>
      <c r="IVX3" s="44"/>
      <c r="IWB3" s="30"/>
      <c r="IWC3" s="33"/>
      <c r="IWD3" s="33"/>
      <c r="IWM3" s="33"/>
      <c r="IWN3" s="33"/>
      <c r="IWP3" s="1"/>
      <c r="IWR3" s="34"/>
      <c r="IWS3" s="35"/>
      <c r="IWT3" s="35"/>
      <c r="IWU3" s="35"/>
      <c r="IWV3" s="36"/>
      <c r="IWW3" s="36"/>
      <c r="IWX3" s="39"/>
      <c r="IWY3" s="39"/>
      <c r="IWZ3" s="39"/>
      <c r="IXA3" s="38"/>
      <c r="IXC3" s="40"/>
      <c r="IXD3" s="31"/>
      <c r="IXI3" s="41"/>
      <c r="IXJ3" s="42"/>
      <c r="IXK3" s="43"/>
      <c r="IXL3" s="32"/>
      <c r="IXM3" s="44"/>
      <c r="IXQ3" s="30"/>
      <c r="IXR3" s="33"/>
      <c r="IXS3" s="33"/>
      <c r="IYB3" s="33"/>
      <c r="IYC3" s="33"/>
      <c r="IYE3" s="1"/>
      <c r="IYG3" s="34"/>
      <c r="IYH3" s="35"/>
      <c r="IYI3" s="35"/>
      <c r="IYJ3" s="35"/>
      <c r="IYK3" s="36"/>
      <c r="IYL3" s="36"/>
      <c r="IYM3" s="39"/>
      <c r="IYN3" s="39"/>
      <c r="IYO3" s="39"/>
      <c r="IYP3" s="38"/>
      <c r="IYR3" s="40"/>
      <c r="IYS3" s="31"/>
      <c r="IYX3" s="41"/>
      <c r="IYY3" s="42"/>
      <c r="IYZ3" s="43"/>
      <c r="IZA3" s="32"/>
      <c r="IZB3" s="44"/>
      <c r="IZF3" s="30"/>
      <c r="IZG3" s="33"/>
      <c r="IZH3" s="33"/>
      <c r="IZQ3" s="33"/>
      <c r="IZR3" s="33"/>
      <c r="IZT3" s="1"/>
      <c r="IZV3" s="34"/>
      <c r="IZW3" s="35"/>
      <c r="IZX3" s="35"/>
      <c r="IZY3" s="35"/>
      <c r="IZZ3" s="36"/>
      <c r="JAA3" s="36"/>
      <c r="JAB3" s="39"/>
      <c r="JAC3" s="39"/>
      <c r="JAD3" s="39"/>
      <c r="JAE3" s="38"/>
      <c r="JAG3" s="40"/>
      <c r="JAH3" s="31"/>
      <c r="JAM3" s="41"/>
      <c r="JAN3" s="42"/>
      <c r="JAO3" s="43"/>
      <c r="JAP3" s="32"/>
      <c r="JAQ3" s="44"/>
      <c r="JAU3" s="30"/>
      <c r="JAV3" s="33"/>
      <c r="JAW3" s="33"/>
      <c r="JBF3" s="33"/>
      <c r="JBG3" s="33"/>
      <c r="JBI3" s="1"/>
      <c r="JBK3" s="34"/>
      <c r="JBL3" s="35"/>
      <c r="JBM3" s="35"/>
      <c r="JBN3" s="35"/>
      <c r="JBO3" s="36"/>
      <c r="JBP3" s="36"/>
      <c r="JBQ3" s="39"/>
      <c r="JBR3" s="39"/>
      <c r="JBS3" s="39"/>
      <c r="JBT3" s="38"/>
      <c r="JBV3" s="40"/>
      <c r="JBW3" s="31"/>
      <c r="JCB3" s="41"/>
      <c r="JCC3" s="42"/>
      <c r="JCD3" s="43"/>
      <c r="JCE3" s="32"/>
      <c r="JCF3" s="44"/>
      <c r="JCJ3" s="30"/>
      <c r="JCK3" s="33"/>
      <c r="JCL3" s="33"/>
      <c r="JCU3" s="33"/>
      <c r="JCV3" s="33"/>
      <c r="JCX3" s="1"/>
      <c r="JCZ3" s="34"/>
      <c r="JDA3" s="35"/>
      <c r="JDB3" s="35"/>
      <c r="JDC3" s="35"/>
      <c r="JDD3" s="36"/>
      <c r="JDE3" s="36"/>
      <c r="JDF3" s="39"/>
      <c r="JDG3" s="39"/>
      <c r="JDH3" s="39"/>
      <c r="JDI3" s="38"/>
      <c r="JDK3" s="40"/>
      <c r="JDL3" s="31"/>
      <c r="JDQ3" s="41"/>
      <c r="JDR3" s="42"/>
      <c r="JDS3" s="43"/>
      <c r="JDT3" s="32"/>
      <c r="JDU3" s="44"/>
      <c r="JDY3" s="30"/>
      <c r="JDZ3" s="33"/>
      <c r="JEA3" s="33"/>
      <c r="JEJ3" s="33"/>
      <c r="JEK3" s="33"/>
      <c r="JEM3" s="1"/>
      <c r="JEO3" s="34"/>
      <c r="JEP3" s="35"/>
      <c r="JEQ3" s="35"/>
      <c r="JER3" s="35"/>
      <c r="JES3" s="36"/>
      <c r="JET3" s="36"/>
      <c r="JEU3" s="39"/>
      <c r="JEV3" s="39"/>
      <c r="JEW3" s="39"/>
      <c r="JEX3" s="38"/>
      <c r="JEZ3" s="40"/>
      <c r="JFA3" s="31"/>
      <c r="JFF3" s="41"/>
      <c r="JFG3" s="42"/>
      <c r="JFH3" s="43"/>
      <c r="JFI3" s="32"/>
      <c r="JFJ3" s="44"/>
      <c r="JFN3" s="30"/>
      <c r="JFO3" s="33"/>
      <c r="JFP3" s="33"/>
      <c r="JFY3" s="33"/>
      <c r="JFZ3" s="33"/>
      <c r="JGB3" s="1"/>
      <c r="JGD3" s="34"/>
      <c r="JGE3" s="35"/>
      <c r="JGF3" s="35"/>
      <c r="JGG3" s="35"/>
      <c r="JGH3" s="36"/>
      <c r="JGI3" s="36"/>
      <c r="JGJ3" s="39"/>
      <c r="JGK3" s="39"/>
      <c r="JGL3" s="39"/>
      <c r="JGM3" s="38"/>
      <c r="JGO3" s="40"/>
      <c r="JGP3" s="31"/>
      <c r="JGU3" s="41"/>
      <c r="JGV3" s="42"/>
      <c r="JGW3" s="43"/>
      <c r="JGX3" s="32"/>
      <c r="JGY3" s="44"/>
      <c r="JHC3" s="30"/>
      <c r="JHD3" s="33"/>
      <c r="JHE3" s="33"/>
      <c r="JHN3" s="33"/>
      <c r="JHO3" s="33"/>
      <c r="JHQ3" s="1"/>
      <c r="JHS3" s="34"/>
      <c r="JHT3" s="35"/>
      <c r="JHU3" s="35"/>
      <c r="JHV3" s="35"/>
      <c r="JHW3" s="36"/>
      <c r="JHX3" s="36"/>
      <c r="JHY3" s="39"/>
      <c r="JHZ3" s="39"/>
      <c r="JIA3" s="39"/>
      <c r="JIB3" s="38"/>
      <c r="JID3" s="40"/>
      <c r="JIE3" s="31"/>
      <c r="JIJ3" s="41"/>
      <c r="JIK3" s="42"/>
      <c r="JIL3" s="43"/>
      <c r="JIM3" s="32"/>
      <c r="JIN3" s="44"/>
      <c r="JIR3" s="30"/>
      <c r="JIS3" s="33"/>
      <c r="JIT3" s="33"/>
      <c r="JJC3" s="33"/>
      <c r="JJD3" s="33"/>
      <c r="JJF3" s="1"/>
      <c r="JJH3" s="34"/>
      <c r="JJI3" s="35"/>
      <c r="JJJ3" s="35"/>
      <c r="JJK3" s="35"/>
      <c r="JJL3" s="36"/>
      <c r="JJM3" s="36"/>
      <c r="JJN3" s="39"/>
      <c r="JJO3" s="39"/>
      <c r="JJP3" s="39"/>
      <c r="JJQ3" s="38"/>
      <c r="JJS3" s="40"/>
      <c r="JJT3" s="31"/>
      <c r="JJY3" s="41"/>
      <c r="JJZ3" s="42"/>
      <c r="JKA3" s="43"/>
      <c r="JKB3" s="32"/>
      <c r="JKC3" s="44"/>
      <c r="JKG3" s="30"/>
      <c r="JKH3" s="33"/>
      <c r="JKI3" s="33"/>
      <c r="JKR3" s="33"/>
      <c r="JKS3" s="33"/>
      <c r="JKU3" s="1"/>
      <c r="JKW3" s="34"/>
      <c r="JKX3" s="35"/>
      <c r="JKY3" s="35"/>
      <c r="JKZ3" s="35"/>
      <c r="JLA3" s="36"/>
      <c r="JLB3" s="36"/>
      <c r="JLC3" s="39"/>
      <c r="JLD3" s="39"/>
      <c r="JLE3" s="39"/>
      <c r="JLF3" s="38"/>
      <c r="JLH3" s="40"/>
      <c r="JLI3" s="31"/>
      <c r="JLN3" s="41"/>
      <c r="JLO3" s="42"/>
      <c r="JLP3" s="43"/>
      <c r="JLQ3" s="32"/>
      <c r="JLR3" s="44"/>
      <c r="JLV3" s="30"/>
      <c r="JLW3" s="33"/>
      <c r="JLX3" s="33"/>
      <c r="JMG3" s="33"/>
      <c r="JMH3" s="33"/>
      <c r="JMJ3" s="1"/>
      <c r="JML3" s="34"/>
      <c r="JMM3" s="35"/>
      <c r="JMN3" s="35"/>
      <c r="JMO3" s="35"/>
      <c r="JMP3" s="36"/>
      <c r="JMQ3" s="36"/>
      <c r="JMR3" s="39"/>
      <c r="JMS3" s="39"/>
      <c r="JMT3" s="39"/>
      <c r="JMU3" s="38"/>
      <c r="JMW3" s="40"/>
      <c r="JMX3" s="31"/>
      <c r="JNC3" s="41"/>
      <c r="JND3" s="42"/>
      <c r="JNE3" s="43"/>
      <c r="JNF3" s="32"/>
      <c r="JNG3" s="44"/>
      <c r="JNK3" s="30"/>
      <c r="JNL3" s="33"/>
      <c r="JNM3" s="33"/>
      <c r="JNV3" s="33"/>
      <c r="JNW3" s="33"/>
      <c r="JNY3" s="1"/>
      <c r="JOA3" s="34"/>
      <c r="JOB3" s="35"/>
      <c r="JOC3" s="35"/>
      <c r="JOD3" s="35"/>
      <c r="JOE3" s="36"/>
      <c r="JOF3" s="36"/>
      <c r="JOG3" s="39"/>
      <c r="JOH3" s="39"/>
      <c r="JOI3" s="39"/>
      <c r="JOJ3" s="38"/>
      <c r="JOL3" s="40"/>
      <c r="JOM3" s="31"/>
      <c r="JOR3" s="41"/>
      <c r="JOS3" s="42"/>
      <c r="JOT3" s="43"/>
      <c r="JOU3" s="32"/>
      <c r="JOV3" s="44"/>
      <c r="JOZ3" s="30"/>
      <c r="JPA3" s="33"/>
      <c r="JPB3" s="33"/>
      <c r="JPK3" s="33"/>
      <c r="JPL3" s="33"/>
      <c r="JPN3" s="1"/>
      <c r="JPP3" s="34"/>
      <c r="JPQ3" s="35"/>
      <c r="JPR3" s="35"/>
      <c r="JPS3" s="35"/>
      <c r="JPT3" s="36"/>
      <c r="JPU3" s="36"/>
      <c r="JPV3" s="39"/>
      <c r="JPW3" s="39"/>
      <c r="JPX3" s="39"/>
      <c r="JPY3" s="38"/>
      <c r="JQA3" s="40"/>
      <c r="JQB3" s="31"/>
      <c r="JQG3" s="41"/>
      <c r="JQH3" s="42"/>
      <c r="JQI3" s="43"/>
      <c r="JQJ3" s="32"/>
      <c r="JQK3" s="44"/>
      <c r="JQO3" s="30"/>
      <c r="JQP3" s="33"/>
      <c r="JQQ3" s="33"/>
      <c r="JQZ3" s="33"/>
      <c r="JRA3" s="33"/>
      <c r="JRC3" s="1"/>
      <c r="JRE3" s="34"/>
      <c r="JRF3" s="35"/>
      <c r="JRG3" s="35"/>
      <c r="JRH3" s="35"/>
      <c r="JRI3" s="36"/>
      <c r="JRJ3" s="36"/>
      <c r="JRK3" s="39"/>
      <c r="JRL3" s="39"/>
      <c r="JRM3" s="39"/>
      <c r="JRN3" s="38"/>
      <c r="JRP3" s="40"/>
      <c r="JRQ3" s="31"/>
      <c r="JRV3" s="41"/>
      <c r="JRW3" s="42"/>
      <c r="JRX3" s="43"/>
      <c r="JRY3" s="32"/>
      <c r="JRZ3" s="44"/>
      <c r="JSD3" s="30"/>
      <c r="JSE3" s="33"/>
      <c r="JSF3" s="33"/>
      <c r="JSO3" s="33"/>
      <c r="JSP3" s="33"/>
      <c r="JSR3" s="1"/>
      <c r="JST3" s="34"/>
      <c r="JSU3" s="35"/>
      <c r="JSV3" s="35"/>
      <c r="JSW3" s="35"/>
      <c r="JSX3" s="36"/>
      <c r="JSY3" s="36"/>
      <c r="JSZ3" s="39"/>
      <c r="JTA3" s="39"/>
      <c r="JTB3" s="39"/>
      <c r="JTC3" s="38"/>
      <c r="JTE3" s="40"/>
      <c r="JTF3" s="31"/>
      <c r="JTK3" s="41"/>
      <c r="JTL3" s="42"/>
      <c r="JTM3" s="43"/>
      <c r="JTN3" s="32"/>
      <c r="JTO3" s="44"/>
      <c r="JTS3" s="30"/>
      <c r="JTT3" s="33"/>
      <c r="JTU3" s="33"/>
      <c r="JUD3" s="33"/>
      <c r="JUE3" s="33"/>
      <c r="JUG3" s="1"/>
      <c r="JUI3" s="34"/>
      <c r="JUJ3" s="35"/>
      <c r="JUK3" s="35"/>
      <c r="JUL3" s="35"/>
      <c r="JUM3" s="36"/>
      <c r="JUN3" s="36"/>
      <c r="JUO3" s="39"/>
      <c r="JUP3" s="39"/>
      <c r="JUQ3" s="39"/>
      <c r="JUR3" s="38"/>
      <c r="JUT3" s="40"/>
      <c r="JUU3" s="31"/>
      <c r="JUZ3" s="41"/>
      <c r="JVA3" s="42"/>
      <c r="JVB3" s="43"/>
      <c r="JVC3" s="32"/>
      <c r="JVD3" s="44"/>
      <c r="JVH3" s="30"/>
      <c r="JVI3" s="33"/>
      <c r="JVJ3" s="33"/>
      <c r="JVS3" s="33"/>
      <c r="JVT3" s="33"/>
      <c r="JVV3" s="1"/>
      <c r="JVX3" s="34"/>
      <c r="JVY3" s="35"/>
      <c r="JVZ3" s="35"/>
      <c r="JWA3" s="35"/>
      <c r="JWB3" s="36"/>
      <c r="JWC3" s="36"/>
      <c r="JWD3" s="39"/>
      <c r="JWE3" s="39"/>
      <c r="JWF3" s="39"/>
      <c r="JWG3" s="38"/>
      <c r="JWI3" s="40"/>
      <c r="JWJ3" s="31"/>
      <c r="JWO3" s="41"/>
      <c r="JWP3" s="42"/>
      <c r="JWQ3" s="43"/>
      <c r="JWR3" s="32"/>
      <c r="JWS3" s="44"/>
      <c r="JWW3" s="30"/>
      <c r="JWX3" s="33"/>
      <c r="JWY3" s="33"/>
      <c r="JXH3" s="33"/>
      <c r="JXI3" s="33"/>
      <c r="JXK3" s="1"/>
      <c r="JXM3" s="34"/>
      <c r="JXN3" s="35"/>
      <c r="JXO3" s="35"/>
      <c r="JXP3" s="35"/>
      <c r="JXQ3" s="36"/>
      <c r="JXR3" s="36"/>
      <c r="JXS3" s="39"/>
      <c r="JXT3" s="39"/>
      <c r="JXU3" s="39"/>
      <c r="JXV3" s="38"/>
      <c r="JXX3" s="40"/>
      <c r="JXY3" s="31"/>
      <c r="JYD3" s="41"/>
      <c r="JYE3" s="42"/>
      <c r="JYF3" s="43"/>
      <c r="JYG3" s="32"/>
      <c r="JYH3" s="44"/>
      <c r="JYL3" s="30"/>
      <c r="JYM3" s="33"/>
      <c r="JYN3" s="33"/>
      <c r="JYW3" s="33"/>
      <c r="JYX3" s="33"/>
      <c r="JYZ3" s="1"/>
      <c r="JZB3" s="34"/>
      <c r="JZC3" s="35"/>
      <c r="JZD3" s="35"/>
      <c r="JZE3" s="35"/>
      <c r="JZF3" s="36"/>
      <c r="JZG3" s="36"/>
      <c r="JZH3" s="39"/>
      <c r="JZI3" s="39"/>
      <c r="JZJ3" s="39"/>
      <c r="JZK3" s="38"/>
      <c r="JZM3" s="40"/>
      <c r="JZN3" s="31"/>
      <c r="JZS3" s="41"/>
      <c r="JZT3" s="42"/>
      <c r="JZU3" s="43"/>
      <c r="JZV3" s="32"/>
      <c r="JZW3" s="44"/>
      <c r="KAA3" s="30"/>
      <c r="KAB3" s="33"/>
      <c r="KAC3" s="33"/>
      <c r="KAL3" s="33"/>
      <c r="KAM3" s="33"/>
      <c r="KAO3" s="1"/>
      <c r="KAQ3" s="34"/>
      <c r="KAR3" s="35"/>
      <c r="KAS3" s="35"/>
      <c r="KAT3" s="35"/>
      <c r="KAU3" s="36"/>
      <c r="KAV3" s="36"/>
      <c r="KAW3" s="39"/>
      <c r="KAX3" s="39"/>
      <c r="KAY3" s="39"/>
      <c r="KAZ3" s="38"/>
      <c r="KBB3" s="40"/>
      <c r="KBC3" s="31"/>
      <c r="KBH3" s="41"/>
      <c r="KBI3" s="42"/>
      <c r="KBJ3" s="43"/>
      <c r="KBK3" s="32"/>
      <c r="KBL3" s="44"/>
      <c r="KBP3" s="30"/>
      <c r="KBQ3" s="33"/>
      <c r="KBR3" s="33"/>
      <c r="KCA3" s="33"/>
      <c r="KCB3" s="33"/>
      <c r="KCD3" s="1"/>
      <c r="KCF3" s="34"/>
      <c r="KCG3" s="35"/>
      <c r="KCH3" s="35"/>
      <c r="KCI3" s="35"/>
      <c r="KCJ3" s="36"/>
      <c r="KCK3" s="36"/>
      <c r="KCL3" s="39"/>
      <c r="KCM3" s="39"/>
      <c r="KCN3" s="39"/>
      <c r="KCO3" s="38"/>
      <c r="KCQ3" s="40"/>
      <c r="KCR3" s="31"/>
      <c r="KCW3" s="41"/>
      <c r="KCX3" s="42"/>
      <c r="KCY3" s="43"/>
      <c r="KCZ3" s="32"/>
      <c r="KDA3" s="44"/>
      <c r="KDE3" s="30"/>
      <c r="KDF3" s="33"/>
      <c r="KDG3" s="33"/>
      <c r="KDP3" s="33"/>
      <c r="KDQ3" s="33"/>
      <c r="KDS3" s="1"/>
      <c r="KDU3" s="34"/>
      <c r="KDV3" s="35"/>
      <c r="KDW3" s="35"/>
      <c r="KDX3" s="35"/>
      <c r="KDY3" s="36"/>
      <c r="KDZ3" s="36"/>
      <c r="KEA3" s="39"/>
      <c r="KEB3" s="39"/>
      <c r="KEC3" s="39"/>
      <c r="KED3" s="38"/>
      <c r="KEF3" s="40"/>
      <c r="KEG3" s="31"/>
      <c r="KEL3" s="41"/>
      <c r="KEM3" s="42"/>
      <c r="KEN3" s="43"/>
      <c r="KEO3" s="32"/>
      <c r="KEP3" s="44"/>
      <c r="KET3" s="30"/>
      <c r="KEU3" s="33"/>
      <c r="KEV3" s="33"/>
      <c r="KFE3" s="33"/>
      <c r="KFF3" s="33"/>
      <c r="KFH3" s="1"/>
      <c r="KFJ3" s="34"/>
      <c r="KFK3" s="35"/>
      <c r="KFL3" s="35"/>
      <c r="KFM3" s="35"/>
      <c r="KFN3" s="36"/>
      <c r="KFO3" s="36"/>
      <c r="KFP3" s="39"/>
      <c r="KFQ3" s="39"/>
      <c r="KFR3" s="39"/>
      <c r="KFS3" s="38"/>
      <c r="KFU3" s="40"/>
      <c r="KFV3" s="31"/>
      <c r="KGA3" s="41"/>
      <c r="KGB3" s="42"/>
      <c r="KGC3" s="43"/>
      <c r="KGD3" s="32"/>
      <c r="KGE3" s="44"/>
      <c r="KGI3" s="30"/>
      <c r="KGJ3" s="33"/>
      <c r="KGK3" s="33"/>
      <c r="KGT3" s="33"/>
      <c r="KGU3" s="33"/>
      <c r="KGW3" s="1"/>
      <c r="KGY3" s="34"/>
      <c r="KGZ3" s="35"/>
      <c r="KHA3" s="35"/>
      <c r="KHB3" s="35"/>
      <c r="KHC3" s="36"/>
      <c r="KHD3" s="36"/>
      <c r="KHE3" s="39"/>
      <c r="KHF3" s="39"/>
      <c r="KHG3" s="39"/>
      <c r="KHH3" s="38"/>
      <c r="KHJ3" s="40"/>
      <c r="KHK3" s="31"/>
      <c r="KHP3" s="41"/>
      <c r="KHQ3" s="42"/>
      <c r="KHR3" s="43"/>
      <c r="KHS3" s="32"/>
      <c r="KHT3" s="44"/>
      <c r="KHX3" s="30"/>
      <c r="KHY3" s="33"/>
      <c r="KHZ3" s="33"/>
      <c r="KII3" s="33"/>
      <c r="KIJ3" s="33"/>
      <c r="KIL3" s="1"/>
      <c r="KIN3" s="34"/>
      <c r="KIO3" s="35"/>
      <c r="KIP3" s="35"/>
      <c r="KIQ3" s="35"/>
      <c r="KIR3" s="36"/>
      <c r="KIS3" s="36"/>
      <c r="KIT3" s="39"/>
      <c r="KIU3" s="39"/>
      <c r="KIV3" s="39"/>
      <c r="KIW3" s="38"/>
      <c r="KIY3" s="40"/>
      <c r="KIZ3" s="31"/>
      <c r="KJE3" s="41"/>
      <c r="KJF3" s="42"/>
      <c r="KJG3" s="43"/>
      <c r="KJH3" s="32"/>
      <c r="KJI3" s="44"/>
      <c r="KJM3" s="30"/>
      <c r="KJN3" s="33"/>
      <c r="KJO3" s="33"/>
      <c r="KJX3" s="33"/>
      <c r="KJY3" s="33"/>
      <c r="KKA3" s="1"/>
      <c r="KKC3" s="34"/>
      <c r="KKD3" s="35"/>
      <c r="KKE3" s="35"/>
      <c r="KKF3" s="35"/>
      <c r="KKG3" s="36"/>
      <c r="KKH3" s="36"/>
      <c r="KKI3" s="39"/>
      <c r="KKJ3" s="39"/>
      <c r="KKK3" s="39"/>
      <c r="KKL3" s="38"/>
      <c r="KKN3" s="40"/>
      <c r="KKO3" s="31"/>
      <c r="KKT3" s="41"/>
      <c r="KKU3" s="42"/>
      <c r="KKV3" s="43"/>
      <c r="KKW3" s="32"/>
      <c r="KKX3" s="44"/>
      <c r="KLB3" s="30"/>
      <c r="KLC3" s="33"/>
      <c r="KLD3" s="33"/>
      <c r="KLM3" s="33"/>
      <c r="KLN3" s="33"/>
      <c r="KLP3" s="1"/>
      <c r="KLR3" s="34"/>
      <c r="KLS3" s="35"/>
      <c r="KLT3" s="35"/>
      <c r="KLU3" s="35"/>
      <c r="KLV3" s="36"/>
      <c r="KLW3" s="36"/>
      <c r="KLX3" s="39"/>
      <c r="KLY3" s="39"/>
      <c r="KLZ3" s="39"/>
      <c r="KMA3" s="38"/>
      <c r="KMC3" s="40"/>
      <c r="KMD3" s="31"/>
      <c r="KMI3" s="41"/>
      <c r="KMJ3" s="42"/>
      <c r="KMK3" s="43"/>
      <c r="KML3" s="32"/>
      <c r="KMM3" s="44"/>
      <c r="KMQ3" s="30"/>
      <c r="KMR3" s="33"/>
      <c r="KMS3" s="33"/>
      <c r="KNB3" s="33"/>
      <c r="KNC3" s="33"/>
      <c r="KNE3" s="1"/>
      <c r="KNG3" s="34"/>
      <c r="KNH3" s="35"/>
      <c r="KNI3" s="35"/>
      <c r="KNJ3" s="35"/>
      <c r="KNK3" s="36"/>
      <c r="KNL3" s="36"/>
      <c r="KNM3" s="39"/>
      <c r="KNN3" s="39"/>
      <c r="KNO3" s="39"/>
      <c r="KNP3" s="38"/>
      <c r="KNR3" s="40"/>
      <c r="KNS3" s="31"/>
      <c r="KNX3" s="41"/>
      <c r="KNY3" s="42"/>
      <c r="KNZ3" s="43"/>
      <c r="KOA3" s="32"/>
      <c r="KOB3" s="44"/>
      <c r="KOF3" s="30"/>
      <c r="KOG3" s="33"/>
      <c r="KOH3" s="33"/>
      <c r="KOQ3" s="33"/>
      <c r="KOR3" s="33"/>
      <c r="KOT3" s="1"/>
      <c r="KOV3" s="34"/>
      <c r="KOW3" s="35"/>
      <c r="KOX3" s="35"/>
      <c r="KOY3" s="35"/>
      <c r="KOZ3" s="36"/>
      <c r="KPA3" s="36"/>
      <c r="KPB3" s="39"/>
      <c r="KPC3" s="39"/>
      <c r="KPD3" s="39"/>
      <c r="KPE3" s="38"/>
      <c r="KPG3" s="40"/>
      <c r="KPH3" s="31"/>
      <c r="KPM3" s="41"/>
      <c r="KPN3" s="42"/>
      <c r="KPO3" s="43"/>
      <c r="KPP3" s="32"/>
      <c r="KPQ3" s="44"/>
      <c r="KPU3" s="30"/>
      <c r="KPV3" s="33"/>
      <c r="KPW3" s="33"/>
      <c r="KQF3" s="33"/>
      <c r="KQG3" s="33"/>
      <c r="KQI3" s="1"/>
      <c r="KQK3" s="34"/>
      <c r="KQL3" s="35"/>
      <c r="KQM3" s="35"/>
      <c r="KQN3" s="35"/>
      <c r="KQO3" s="36"/>
      <c r="KQP3" s="36"/>
      <c r="KQQ3" s="39"/>
      <c r="KQR3" s="39"/>
      <c r="KQS3" s="39"/>
      <c r="KQT3" s="38"/>
      <c r="KQV3" s="40"/>
      <c r="KQW3" s="31"/>
      <c r="KRB3" s="41"/>
      <c r="KRC3" s="42"/>
      <c r="KRD3" s="43"/>
      <c r="KRE3" s="32"/>
      <c r="KRF3" s="44"/>
      <c r="KRJ3" s="30"/>
      <c r="KRK3" s="33"/>
      <c r="KRL3" s="33"/>
      <c r="KRU3" s="33"/>
      <c r="KRV3" s="33"/>
      <c r="KRX3" s="1"/>
      <c r="KRZ3" s="34"/>
      <c r="KSA3" s="35"/>
      <c r="KSB3" s="35"/>
      <c r="KSC3" s="35"/>
      <c r="KSD3" s="36"/>
      <c r="KSE3" s="36"/>
      <c r="KSF3" s="39"/>
      <c r="KSG3" s="39"/>
      <c r="KSH3" s="39"/>
      <c r="KSI3" s="38"/>
      <c r="KSK3" s="40"/>
      <c r="KSL3" s="31"/>
      <c r="KSQ3" s="41"/>
      <c r="KSR3" s="42"/>
      <c r="KSS3" s="43"/>
      <c r="KST3" s="32"/>
      <c r="KSU3" s="44"/>
      <c r="KSY3" s="30"/>
      <c r="KSZ3" s="33"/>
      <c r="KTA3" s="33"/>
      <c r="KTJ3" s="33"/>
      <c r="KTK3" s="33"/>
      <c r="KTM3" s="1"/>
      <c r="KTO3" s="34"/>
      <c r="KTP3" s="35"/>
      <c r="KTQ3" s="35"/>
      <c r="KTR3" s="35"/>
      <c r="KTS3" s="36"/>
      <c r="KTT3" s="36"/>
      <c r="KTU3" s="39"/>
      <c r="KTV3" s="39"/>
      <c r="KTW3" s="39"/>
      <c r="KTX3" s="38"/>
      <c r="KTZ3" s="40"/>
      <c r="KUA3" s="31"/>
      <c r="KUF3" s="41"/>
      <c r="KUG3" s="42"/>
      <c r="KUH3" s="43"/>
      <c r="KUI3" s="32"/>
      <c r="KUJ3" s="44"/>
      <c r="KUN3" s="30"/>
      <c r="KUO3" s="33"/>
      <c r="KUP3" s="33"/>
      <c r="KUY3" s="33"/>
      <c r="KUZ3" s="33"/>
      <c r="KVB3" s="1"/>
      <c r="KVD3" s="34"/>
      <c r="KVE3" s="35"/>
      <c r="KVF3" s="35"/>
      <c r="KVG3" s="35"/>
      <c r="KVH3" s="36"/>
      <c r="KVI3" s="36"/>
      <c r="KVJ3" s="39"/>
      <c r="KVK3" s="39"/>
      <c r="KVL3" s="39"/>
      <c r="KVM3" s="38"/>
      <c r="KVO3" s="40"/>
      <c r="KVP3" s="31"/>
      <c r="KVU3" s="41"/>
      <c r="KVV3" s="42"/>
      <c r="KVW3" s="43"/>
      <c r="KVX3" s="32"/>
      <c r="KVY3" s="44"/>
      <c r="KWC3" s="30"/>
      <c r="KWD3" s="33"/>
      <c r="KWE3" s="33"/>
      <c r="KWN3" s="33"/>
      <c r="KWO3" s="33"/>
      <c r="KWQ3" s="1"/>
      <c r="KWS3" s="34"/>
      <c r="KWT3" s="35"/>
      <c r="KWU3" s="35"/>
      <c r="KWV3" s="35"/>
      <c r="KWW3" s="36"/>
      <c r="KWX3" s="36"/>
      <c r="KWY3" s="39"/>
      <c r="KWZ3" s="39"/>
      <c r="KXA3" s="39"/>
      <c r="KXB3" s="38"/>
      <c r="KXD3" s="40"/>
      <c r="KXE3" s="31"/>
      <c r="KXJ3" s="41"/>
      <c r="KXK3" s="42"/>
      <c r="KXL3" s="43"/>
      <c r="KXM3" s="32"/>
      <c r="KXN3" s="44"/>
      <c r="KXR3" s="30"/>
      <c r="KXS3" s="33"/>
      <c r="KXT3" s="33"/>
      <c r="KYC3" s="33"/>
      <c r="KYD3" s="33"/>
      <c r="KYF3" s="1"/>
      <c r="KYH3" s="34"/>
      <c r="KYI3" s="35"/>
      <c r="KYJ3" s="35"/>
      <c r="KYK3" s="35"/>
      <c r="KYL3" s="36"/>
      <c r="KYM3" s="36"/>
      <c r="KYN3" s="39"/>
      <c r="KYO3" s="39"/>
      <c r="KYP3" s="39"/>
      <c r="KYQ3" s="38"/>
      <c r="KYS3" s="40"/>
      <c r="KYT3" s="31"/>
      <c r="KYY3" s="41"/>
      <c r="KYZ3" s="42"/>
      <c r="KZA3" s="43"/>
      <c r="KZB3" s="32"/>
      <c r="KZC3" s="44"/>
      <c r="KZG3" s="30"/>
      <c r="KZH3" s="33"/>
      <c r="KZI3" s="33"/>
      <c r="KZR3" s="33"/>
      <c r="KZS3" s="33"/>
      <c r="KZU3" s="1"/>
      <c r="KZW3" s="34"/>
      <c r="KZX3" s="35"/>
      <c r="KZY3" s="35"/>
      <c r="KZZ3" s="35"/>
      <c r="LAA3" s="36"/>
      <c r="LAB3" s="36"/>
      <c r="LAC3" s="39"/>
      <c r="LAD3" s="39"/>
      <c r="LAE3" s="39"/>
      <c r="LAF3" s="38"/>
      <c r="LAH3" s="40"/>
      <c r="LAI3" s="31"/>
      <c r="LAN3" s="41"/>
      <c r="LAO3" s="42"/>
      <c r="LAP3" s="43"/>
      <c r="LAQ3" s="32"/>
      <c r="LAR3" s="44"/>
      <c r="LAV3" s="30"/>
      <c r="LAW3" s="33"/>
      <c r="LAX3" s="33"/>
      <c r="LBG3" s="33"/>
      <c r="LBH3" s="33"/>
      <c r="LBJ3" s="1"/>
      <c r="LBL3" s="34"/>
      <c r="LBM3" s="35"/>
      <c r="LBN3" s="35"/>
      <c r="LBO3" s="35"/>
      <c r="LBP3" s="36"/>
      <c r="LBQ3" s="36"/>
      <c r="LBR3" s="39"/>
      <c r="LBS3" s="39"/>
      <c r="LBT3" s="39"/>
      <c r="LBU3" s="38"/>
      <c r="LBW3" s="40"/>
      <c r="LBX3" s="31"/>
      <c r="LCC3" s="41"/>
      <c r="LCD3" s="42"/>
      <c r="LCE3" s="43"/>
      <c r="LCF3" s="32"/>
      <c r="LCG3" s="44"/>
      <c r="LCK3" s="30"/>
      <c r="LCL3" s="33"/>
      <c r="LCM3" s="33"/>
      <c r="LCV3" s="33"/>
      <c r="LCW3" s="33"/>
      <c r="LCY3" s="1"/>
      <c r="LDA3" s="34"/>
      <c r="LDB3" s="35"/>
      <c r="LDC3" s="35"/>
      <c r="LDD3" s="35"/>
      <c r="LDE3" s="36"/>
      <c r="LDF3" s="36"/>
      <c r="LDG3" s="39"/>
      <c r="LDH3" s="39"/>
      <c r="LDI3" s="39"/>
      <c r="LDJ3" s="38"/>
      <c r="LDL3" s="40"/>
      <c r="LDM3" s="31"/>
      <c r="LDR3" s="41"/>
      <c r="LDS3" s="42"/>
      <c r="LDT3" s="43"/>
      <c r="LDU3" s="32"/>
      <c r="LDV3" s="44"/>
      <c r="LDZ3" s="30"/>
      <c r="LEA3" s="33"/>
      <c r="LEB3" s="33"/>
      <c r="LEK3" s="33"/>
      <c r="LEL3" s="33"/>
      <c r="LEN3" s="1"/>
      <c r="LEP3" s="34"/>
      <c r="LEQ3" s="35"/>
      <c r="LER3" s="35"/>
      <c r="LES3" s="35"/>
      <c r="LET3" s="36"/>
      <c r="LEU3" s="36"/>
      <c r="LEV3" s="39"/>
      <c r="LEW3" s="39"/>
      <c r="LEX3" s="39"/>
      <c r="LEY3" s="38"/>
      <c r="LFA3" s="40"/>
      <c r="LFB3" s="31"/>
      <c r="LFG3" s="41"/>
      <c r="LFH3" s="42"/>
      <c r="LFI3" s="43"/>
      <c r="LFJ3" s="32"/>
      <c r="LFK3" s="44"/>
      <c r="LFO3" s="30"/>
      <c r="LFP3" s="33"/>
      <c r="LFQ3" s="33"/>
      <c r="LFZ3" s="33"/>
      <c r="LGA3" s="33"/>
      <c r="LGC3" s="1"/>
      <c r="LGE3" s="34"/>
      <c r="LGF3" s="35"/>
      <c r="LGG3" s="35"/>
      <c r="LGH3" s="35"/>
      <c r="LGI3" s="36"/>
      <c r="LGJ3" s="36"/>
      <c r="LGK3" s="39"/>
      <c r="LGL3" s="39"/>
      <c r="LGM3" s="39"/>
      <c r="LGN3" s="38"/>
      <c r="LGP3" s="40"/>
      <c r="LGQ3" s="31"/>
      <c r="LGV3" s="41"/>
      <c r="LGW3" s="42"/>
      <c r="LGX3" s="43"/>
      <c r="LGY3" s="32"/>
      <c r="LGZ3" s="44"/>
      <c r="LHD3" s="30"/>
      <c r="LHE3" s="33"/>
      <c r="LHF3" s="33"/>
      <c r="LHO3" s="33"/>
      <c r="LHP3" s="33"/>
      <c r="LHR3" s="1"/>
      <c r="LHT3" s="34"/>
      <c r="LHU3" s="35"/>
      <c r="LHV3" s="35"/>
      <c r="LHW3" s="35"/>
      <c r="LHX3" s="36"/>
      <c r="LHY3" s="36"/>
      <c r="LHZ3" s="39"/>
      <c r="LIA3" s="39"/>
      <c r="LIB3" s="39"/>
      <c r="LIC3" s="38"/>
      <c r="LIE3" s="40"/>
      <c r="LIF3" s="31"/>
      <c r="LIK3" s="41"/>
      <c r="LIL3" s="42"/>
      <c r="LIM3" s="43"/>
      <c r="LIN3" s="32"/>
      <c r="LIO3" s="44"/>
      <c r="LIS3" s="30"/>
      <c r="LIT3" s="33"/>
      <c r="LIU3" s="33"/>
      <c r="LJD3" s="33"/>
      <c r="LJE3" s="33"/>
      <c r="LJG3" s="1"/>
      <c r="LJI3" s="34"/>
      <c r="LJJ3" s="35"/>
      <c r="LJK3" s="35"/>
      <c r="LJL3" s="35"/>
      <c r="LJM3" s="36"/>
      <c r="LJN3" s="36"/>
      <c r="LJO3" s="39"/>
      <c r="LJP3" s="39"/>
      <c r="LJQ3" s="39"/>
      <c r="LJR3" s="38"/>
      <c r="LJT3" s="40"/>
      <c r="LJU3" s="31"/>
      <c r="LJZ3" s="41"/>
      <c r="LKA3" s="42"/>
      <c r="LKB3" s="43"/>
      <c r="LKC3" s="32"/>
      <c r="LKD3" s="44"/>
      <c r="LKH3" s="30"/>
      <c r="LKI3" s="33"/>
      <c r="LKJ3" s="33"/>
      <c r="LKS3" s="33"/>
      <c r="LKT3" s="33"/>
      <c r="LKV3" s="1"/>
      <c r="LKX3" s="34"/>
      <c r="LKY3" s="35"/>
      <c r="LKZ3" s="35"/>
      <c r="LLA3" s="35"/>
      <c r="LLB3" s="36"/>
      <c r="LLC3" s="36"/>
      <c r="LLD3" s="39"/>
      <c r="LLE3" s="39"/>
      <c r="LLF3" s="39"/>
      <c r="LLG3" s="38"/>
      <c r="LLI3" s="40"/>
      <c r="LLJ3" s="31"/>
      <c r="LLO3" s="41"/>
      <c r="LLP3" s="42"/>
      <c r="LLQ3" s="43"/>
      <c r="LLR3" s="32"/>
      <c r="LLS3" s="44"/>
      <c r="LLW3" s="30"/>
      <c r="LLX3" s="33"/>
      <c r="LLY3" s="33"/>
      <c r="LMH3" s="33"/>
      <c r="LMI3" s="33"/>
      <c r="LMK3" s="1"/>
      <c r="LMM3" s="34"/>
      <c r="LMN3" s="35"/>
      <c r="LMO3" s="35"/>
      <c r="LMP3" s="35"/>
      <c r="LMQ3" s="36"/>
      <c r="LMR3" s="36"/>
      <c r="LMS3" s="39"/>
      <c r="LMT3" s="39"/>
      <c r="LMU3" s="39"/>
      <c r="LMV3" s="38"/>
      <c r="LMX3" s="40"/>
      <c r="LMY3" s="31"/>
      <c r="LND3" s="41"/>
      <c r="LNE3" s="42"/>
      <c r="LNF3" s="43"/>
      <c r="LNG3" s="32"/>
      <c r="LNH3" s="44"/>
      <c r="LNL3" s="30"/>
      <c r="LNM3" s="33"/>
      <c r="LNN3" s="33"/>
      <c r="LNW3" s="33"/>
      <c r="LNX3" s="33"/>
      <c r="LNZ3" s="1"/>
      <c r="LOB3" s="34"/>
      <c r="LOC3" s="35"/>
      <c r="LOD3" s="35"/>
      <c r="LOE3" s="35"/>
      <c r="LOF3" s="36"/>
      <c r="LOG3" s="36"/>
      <c r="LOH3" s="39"/>
      <c r="LOI3" s="39"/>
      <c r="LOJ3" s="39"/>
      <c r="LOK3" s="38"/>
      <c r="LOM3" s="40"/>
      <c r="LON3" s="31"/>
      <c r="LOS3" s="41"/>
      <c r="LOT3" s="42"/>
      <c r="LOU3" s="43"/>
      <c r="LOV3" s="32"/>
      <c r="LOW3" s="44"/>
      <c r="LPA3" s="30"/>
      <c r="LPB3" s="33"/>
      <c r="LPC3" s="33"/>
      <c r="LPL3" s="33"/>
      <c r="LPM3" s="33"/>
      <c r="LPO3" s="1"/>
      <c r="LPQ3" s="34"/>
      <c r="LPR3" s="35"/>
      <c r="LPS3" s="35"/>
      <c r="LPT3" s="35"/>
      <c r="LPU3" s="36"/>
      <c r="LPV3" s="36"/>
      <c r="LPW3" s="39"/>
      <c r="LPX3" s="39"/>
      <c r="LPY3" s="39"/>
      <c r="LPZ3" s="38"/>
      <c r="LQB3" s="40"/>
      <c r="LQC3" s="31"/>
      <c r="LQH3" s="41"/>
      <c r="LQI3" s="42"/>
      <c r="LQJ3" s="43"/>
      <c r="LQK3" s="32"/>
      <c r="LQL3" s="44"/>
      <c r="LQP3" s="30"/>
      <c r="LQQ3" s="33"/>
      <c r="LQR3" s="33"/>
      <c r="LRA3" s="33"/>
      <c r="LRB3" s="33"/>
      <c r="LRD3" s="1"/>
      <c r="LRF3" s="34"/>
      <c r="LRG3" s="35"/>
      <c r="LRH3" s="35"/>
      <c r="LRI3" s="35"/>
      <c r="LRJ3" s="36"/>
      <c r="LRK3" s="36"/>
      <c r="LRL3" s="39"/>
      <c r="LRM3" s="39"/>
      <c r="LRN3" s="39"/>
      <c r="LRO3" s="38"/>
      <c r="LRQ3" s="40"/>
      <c r="LRR3" s="31"/>
      <c r="LRW3" s="41"/>
      <c r="LRX3" s="42"/>
      <c r="LRY3" s="43"/>
      <c r="LRZ3" s="32"/>
      <c r="LSA3" s="44"/>
      <c r="LSE3" s="30"/>
      <c r="LSF3" s="33"/>
      <c r="LSG3" s="33"/>
      <c r="LSP3" s="33"/>
      <c r="LSQ3" s="33"/>
      <c r="LSS3" s="1"/>
      <c r="LSU3" s="34"/>
      <c r="LSV3" s="35"/>
      <c r="LSW3" s="35"/>
      <c r="LSX3" s="35"/>
      <c r="LSY3" s="36"/>
      <c r="LSZ3" s="36"/>
      <c r="LTA3" s="39"/>
      <c r="LTB3" s="39"/>
      <c r="LTC3" s="39"/>
      <c r="LTD3" s="38"/>
      <c r="LTF3" s="40"/>
      <c r="LTG3" s="31"/>
      <c r="LTL3" s="41"/>
      <c r="LTM3" s="42"/>
      <c r="LTN3" s="43"/>
      <c r="LTO3" s="32"/>
      <c r="LTP3" s="44"/>
      <c r="LTT3" s="30"/>
      <c r="LTU3" s="33"/>
      <c r="LTV3" s="33"/>
      <c r="LUE3" s="33"/>
      <c r="LUF3" s="33"/>
      <c r="LUH3" s="1"/>
      <c r="LUJ3" s="34"/>
      <c r="LUK3" s="35"/>
      <c r="LUL3" s="35"/>
      <c r="LUM3" s="35"/>
      <c r="LUN3" s="36"/>
      <c r="LUO3" s="36"/>
      <c r="LUP3" s="39"/>
      <c r="LUQ3" s="39"/>
      <c r="LUR3" s="39"/>
      <c r="LUS3" s="38"/>
      <c r="LUU3" s="40"/>
      <c r="LUV3" s="31"/>
      <c r="LVA3" s="41"/>
      <c r="LVB3" s="42"/>
      <c r="LVC3" s="43"/>
      <c r="LVD3" s="32"/>
      <c r="LVE3" s="44"/>
      <c r="LVI3" s="30"/>
      <c r="LVJ3" s="33"/>
      <c r="LVK3" s="33"/>
      <c r="LVT3" s="33"/>
      <c r="LVU3" s="33"/>
      <c r="LVW3" s="1"/>
      <c r="LVY3" s="34"/>
      <c r="LVZ3" s="35"/>
      <c r="LWA3" s="35"/>
      <c r="LWB3" s="35"/>
      <c r="LWC3" s="36"/>
      <c r="LWD3" s="36"/>
      <c r="LWE3" s="39"/>
      <c r="LWF3" s="39"/>
      <c r="LWG3" s="39"/>
      <c r="LWH3" s="38"/>
      <c r="LWJ3" s="40"/>
      <c r="LWK3" s="31"/>
      <c r="LWP3" s="41"/>
      <c r="LWQ3" s="42"/>
      <c r="LWR3" s="43"/>
      <c r="LWS3" s="32"/>
      <c r="LWT3" s="44"/>
      <c r="LWX3" s="30"/>
      <c r="LWY3" s="33"/>
      <c r="LWZ3" s="33"/>
      <c r="LXI3" s="33"/>
      <c r="LXJ3" s="33"/>
      <c r="LXL3" s="1"/>
      <c r="LXN3" s="34"/>
      <c r="LXO3" s="35"/>
      <c r="LXP3" s="35"/>
      <c r="LXQ3" s="35"/>
      <c r="LXR3" s="36"/>
      <c r="LXS3" s="36"/>
      <c r="LXT3" s="39"/>
      <c r="LXU3" s="39"/>
      <c r="LXV3" s="39"/>
      <c r="LXW3" s="38"/>
      <c r="LXY3" s="40"/>
      <c r="LXZ3" s="31"/>
      <c r="LYE3" s="41"/>
      <c r="LYF3" s="42"/>
      <c r="LYG3" s="43"/>
      <c r="LYH3" s="32"/>
      <c r="LYI3" s="44"/>
      <c r="LYM3" s="30"/>
      <c r="LYN3" s="33"/>
      <c r="LYO3" s="33"/>
      <c r="LYX3" s="33"/>
      <c r="LYY3" s="33"/>
      <c r="LZA3" s="1"/>
      <c r="LZC3" s="34"/>
      <c r="LZD3" s="35"/>
      <c r="LZE3" s="35"/>
      <c r="LZF3" s="35"/>
      <c r="LZG3" s="36"/>
      <c r="LZH3" s="36"/>
      <c r="LZI3" s="39"/>
      <c r="LZJ3" s="39"/>
      <c r="LZK3" s="39"/>
      <c r="LZL3" s="38"/>
      <c r="LZN3" s="40"/>
      <c r="LZO3" s="31"/>
      <c r="LZT3" s="41"/>
      <c r="LZU3" s="42"/>
      <c r="LZV3" s="43"/>
      <c r="LZW3" s="32"/>
      <c r="LZX3" s="44"/>
      <c r="MAB3" s="30"/>
      <c r="MAC3" s="33"/>
      <c r="MAD3" s="33"/>
      <c r="MAM3" s="33"/>
      <c r="MAN3" s="33"/>
      <c r="MAP3" s="1"/>
      <c r="MAR3" s="34"/>
      <c r="MAS3" s="35"/>
      <c r="MAT3" s="35"/>
      <c r="MAU3" s="35"/>
      <c r="MAV3" s="36"/>
      <c r="MAW3" s="36"/>
      <c r="MAX3" s="39"/>
      <c r="MAY3" s="39"/>
      <c r="MAZ3" s="39"/>
      <c r="MBA3" s="38"/>
      <c r="MBC3" s="40"/>
      <c r="MBD3" s="31"/>
      <c r="MBI3" s="41"/>
      <c r="MBJ3" s="42"/>
      <c r="MBK3" s="43"/>
      <c r="MBL3" s="32"/>
      <c r="MBM3" s="44"/>
      <c r="MBQ3" s="30"/>
      <c r="MBR3" s="33"/>
      <c r="MBS3" s="33"/>
      <c r="MCB3" s="33"/>
      <c r="MCC3" s="33"/>
      <c r="MCE3" s="1"/>
      <c r="MCG3" s="34"/>
      <c r="MCH3" s="35"/>
      <c r="MCI3" s="35"/>
      <c r="MCJ3" s="35"/>
      <c r="MCK3" s="36"/>
      <c r="MCL3" s="36"/>
      <c r="MCM3" s="39"/>
      <c r="MCN3" s="39"/>
      <c r="MCO3" s="39"/>
      <c r="MCP3" s="38"/>
      <c r="MCR3" s="40"/>
      <c r="MCS3" s="31"/>
      <c r="MCX3" s="41"/>
      <c r="MCY3" s="42"/>
      <c r="MCZ3" s="43"/>
      <c r="MDA3" s="32"/>
      <c r="MDB3" s="44"/>
      <c r="MDF3" s="30"/>
      <c r="MDG3" s="33"/>
      <c r="MDH3" s="33"/>
      <c r="MDQ3" s="33"/>
      <c r="MDR3" s="33"/>
      <c r="MDT3" s="1"/>
      <c r="MDV3" s="34"/>
      <c r="MDW3" s="35"/>
      <c r="MDX3" s="35"/>
      <c r="MDY3" s="35"/>
      <c r="MDZ3" s="36"/>
      <c r="MEA3" s="36"/>
      <c r="MEB3" s="39"/>
      <c r="MEC3" s="39"/>
      <c r="MED3" s="39"/>
      <c r="MEE3" s="38"/>
      <c r="MEG3" s="40"/>
      <c r="MEH3" s="31"/>
      <c r="MEM3" s="41"/>
      <c r="MEN3" s="42"/>
      <c r="MEO3" s="43"/>
      <c r="MEP3" s="32"/>
      <c r="MEQ3" s="44"/>
      <c r="MEU3" s="30"/>
      <c r="MEV3" s="33"/>
      <c r="MEW3" s="33"/>
      <c r="MFF3" s="33"/>
      <c r="MFG3" s="33"/>
      <c r="MFI3" s="1"/>
      <c r="MFK3" s="34"/>
      <c r="MFL3" s="35"/>
      <c r="MFM3" s="35"/>
      <c r="MFN3" s="35"/>
      <c r="MFO3" s="36"/>
      <c r="MFP3" s="36"/>
      <c r="MFQ3" s="39"/>
      <c r="MFR3" s="39"/>
      <c r="MFS3" s="39"/>
      <c r="MFT3" s="38"/>
      <c r="MFV3" s="40"/>
      <c r="MFW3" s="31"/>
      <c r="MGB3" s="41"/>
      <c r="MGC3" s="42"/>
      <c r="MGD3" s="43"/>
      <c r="MGE3" s="32"/>
      <c r="MGF3" s="44"/>
      <c r="MGJ3" s="30"/>
      <c r="MGK3" s="33"/>
      <c r="MGL3" s="33"/>
      <c r="MGU3" s="33"/>
      <c r="MGV3" s="33"/>
      <c r="MGX3" s="1"/>
      <c r="MGZ3" s="34"/>
      <c r="MHA3" s="35"/>
      <c r="MHB3" s="35"/>
      <c r="MHC3" s="35"/>
      <c r="MHD3" s="36"/>
      <c r="MHE3" s="36"/>
      <c r="MHF3" s="39"/>
      <c r="MHG3" s="39"/>
      <c r="MHH3" s="39"/>
      <c r="MHI3" s="38"/>
      <c r="MHK3" s="40"/>
      <c r="MHL3" s="31"/>
      <c r="MHQ3" s="41"/>
      <c r="MHR3" s="42"/>
      <c r="MHS3" s="43"/>
      <c r="MHT3" s="32"/>
      <c r="MHU3" s="44"/>
      <c r="MHY3" s="30"/>
      <c r="MHZ3" s="33"/>
      <c r="MIA3" s="33"/>
      <c r="MIJ3" s="33"/>
      <c r="MIK3" s="33"/>
      <c r="MIM3" s="1"/>
      <c r="MIO3" s="34"/>
      <c r="MIP3" s="35"/>
      <c r="MIQ3" s="35"/>
      <c r="MIR3" s="35"/>
      <c r="MIS3" s="36"/>
      <c r="MIT3" s="36"/>
      <c r="MIU3" s="39"/>
      <c r="MIV3" s="39"/>
      <c r="MIW3" s="39"/>
      <c r="MIX3" s="38"/>
      <c r="MIZ3" s="40"/>
      <c r="MJA3" s="31"/>
      <c r="MJF3" s="41"/>
      <c r="MJG3" s="42"/>
      <c r="MJH3" s="43"/>
      <c r="MJI3" s="32"/>
      <c r="MJJ3" s="44"/>
      <c r="MJN3" s="30"/>
      <c r="MJO3" s="33"/>
      <c r="MJP3" s="33"/>
      <c r="MJY3" s="33"/>
      <c r="MJZ3" s="33"/>
      <c r="MKB3" s="1"/>
      <c r="MKD3" s="34"/>
      <c r="MKE3" s="35"/>
      <c r="MKF3" s="35"/>
      <c r="MKG3" s="35"/>
      <c r="MKH3" s="36"/>
      <c r="MKI3" s="36"/>
      <c r="MKJ3" s="39"/>
      <c r="MKK3" s="39"/>
      <c r="MKL3" s="39"/>
      <c r="MKM3" s="38"/>
      <c r="MKO3" s="40"/>
      <c r="MKP3" s="31"/>
      <c r="MKU3" s="41"/>
      <c r="MKV3" s="42"/>
      <c r="MKW3" s="43"/>
      <c r="MKX3" s="32"/>
      <c r="MKY3" s="44"/>
      <c r="MLC3" s="30"/>
      <c r="MLD3" s="33"/>
      <c r="MLE3" s="33"/>
      <c r="MLN3" s="33"/>
      <c r="MLO3" s="33"/>
      <c r="MLQ3" s="1"/>
      <c r="MLS3" s="34"/>
      <c r="MLT3" s="35"/>
      <c r="MLU3" s="35"/>
      <c r="MLV3" s="35"/>
      <c r="MLW3" s="36"/>
      <c r="MLX3" s="36"/>
      <c r="MLY3" s="39"/>
      <c r="MLZ3" s="39"/>
      <c r="MMA3" s="39"/>
      <c r="MMB3" s="38"/>
      <c r="MMD3" s="40"/>
      <c r="MME3" s="31"/>
      <c r="MMJ3" s="41"/>
      <c r="MMK3" s="42"/>
      <c r="MML3" s="43"/>
      <c r="MMM3" s="32"/>
      <c r="MMN3" s="44"/>
      <c r="MMR3" s="30"/>
      <c r="MMS3" s="33"/>
      <c r="MMT3" s="33"/>
      <c r="MNC3" s="33"/>
      <c r="MND3" s="33"/>
      <c r="MNF3" s="1"/>
      <c r="MNH3" s="34"/>
      <c r="MNI3" s="35"/>
      <c r="MNJ3" s="35"/>
      <c r="MNK3" s="35"/>
      <c r="MNL3" s="36"/>
      <c r="MNM3" s="36"/>
      <c r="MNN3" s="39"/>
      <c r="MNO3" s="39"/>
      <c r="MNP3" s="39"/>
      <c r="MNQ3" s="38"/>
      <c r="MNS3" s="40"/>
      <c r="MNT3" s="31"/>
      <c r="MNY3" s="41"/>
      <c r="MNZ3" s="42"/>
      <c r="MOA3" s="43"/>
      <c r="MOB3" s="32"/>
      <c r="MOC3" s="44"/>
      <c r="MOG3" s="30"/>
      <c r="MOH3" s="33"/>
      <c r="MOI3" s="33"/>
      <c r="MOR3" s="33"/>
      <c r="MOS3" s="33"/>
      <c r="MOU3" s="1"/>
      <c r="MOW3" s="34"/>
      <c r="MOX3" s="35"/>
      <c r="MOY3" s="35"/>
      <c r="MOZ3" s="35"/>
      <c r="MPA3" s="36"/>
      <c r="MPB3" s="36"/>
      <c r="MPC3" s="39"/>
      <c r="MPD3" s="39"/>
      <c r="MPE3" s="39"/>
      <c r="MPF3" s="38"/>
      <c r="MPH3" s="40"/>
      <c r="MPI3" s="31"/>
      <c r="MPN3" s="41"/>
      <c r="MPO3" s="42"/>
      <c r="MPP3" s="43"/>
      <c r="MPQ3" s="32"/>
      <c r="MPR3" s="44"/>
      <c r="MPV3" s="30"/>
      <c r="MPW3" s="33"/>
      <c r="MPX3" s="33"/>
      <c r="MQG3" s="33"/>
      <c r="MQH3" s="33"/>
      <c r="MQJ3" s="1"/>
      <c r="MQL3" s="34"/>
      <c r="MQM3" s="35"/>
      <c r="MQN3" s="35"/>
      <c r="MQO3" s="35"/>
      <c r="MQP3" s="36"/>
      <c r="MQQ3" s="36"/>
      <c r="MQR3" s="39"/>
      <c r="MQS3" s="39"/>
      <c r="MQT3" s="39"/>
      <c r="MQU3" s="38"/>
      <c r="MQW3" s="40"/>
      <c r="MQX3" s="31"/>
      <c r="MRC3" s="41"/>
      <c r="MRD3" s="42"/>
      <c r="MRE3" s="43"/>
      <c r="MRF3" s="32"/>
      <c r="MRG3" s="44"/>
      <c r="MRK3" s="30"/>
      <c r="MRL3" s="33"/>
      <c r="MRM3" s="33"/>
      <c r="MRV3" s="33"/>
      <c r="MRW3" s="33"/>
      <c r="MRY3" s="1"/>
      <c r="MSA3" s="34"/>
      <c r="MSB3" s="35"/>
      <c r="MSC3" s="35"/>
      <c r="MSD3" s="35"/>
      <c r="MSE3" s="36"/>
      <c r="MSF3" s="36"/>
      <c r="MSG3" s="39"/>
      <c r="MSH3" s="39"/>
      <c r="MSI3" s="39"/>
      <c r="MSJ3" s="38"/>
      <c r="MSL3" s="40"/>
      <c r="MSM3" s="31"/>
      <c r="MSR3" s="41"/>
      <c r="MSS3" s="42"/>
      <c r="MST3" s="43"/>
      <c r="MSU3" s="32"/>
      <c r="MSV3" s="44"/>
      <c r="MSZ3" s="30"/>
      <c r="MTA3" s="33"/>
      <c r="MTB3" s="33"/>
      <c r="MTK3" s="33"/>
      <c r="MTL3" s="33"/>
      <c r="MTN3" s="1"/>
      <c r="MTP3" s="34"/>
      <c r="MTQ3" s="35"/>
      <c r="MTR3" s="35"/>
      <c r="MTS3" s="35"/>
      <c r="MTT3" s="36"/>
      <c r="MTU3" s="36"/>
      <c r="MTV3" s="39"/>
      <c r="MTW3" s="39"/>
      <c r="MTX3" s="39"/>
      <c r="MTY3" s="38"/>
      <c r="MUA3" s="40"/>
      <c r="MUB3" s="31"/>
      <c r="MUG3" s="41"/>
      <c r="MUH3" s="42"/>
      <c r="MUI3" s="43"/>
      <c r="MUJ3" s="32"/>
      <c r="MUK3" s="44"/>
      <c r="MUO3" s="30"/>
      <c r="MUP3" s="33"/>
      <c r="MUQ3" s="33"/>
      <c r="MUZ3" s="33"/>
      <c r="MVA3" s="33"/>
      <c r="MVC3" s="1"/>
      <c r="MVE3" s="34"/>
      <c r="MVF3" s="35"/>
      <c r="MVG3" s="35"/>
      <c r="MVH3" s="35"/>
      <c r="MVI3" s="36"/>
      <c r="MVJ3" s="36"/>
      <c r="MVK3" s="39"/>
      <c r="MVL3" s="39"/>
      <c r="MVM3" s="39"/>
      <c r="MVN3" s="38"/>
      <c r="MVP3" s="40"/>
      <c r="MVQ3" s="31"/>
      <c r="MVV3" s="41"/>
      <c r="MVW3" s="42"/>
      <c r="MVX3" s="43"/>
      <c r="MVY3" s="32"/>
      <c r="MVZ3" s="44"/>
      <c r="MWD3" s="30"/>
      <c r="MWE3" s="33"/>
      <c r="MWF3" s="33"/>
      <c r="MWO3" s="33"/>
      <c r="MWP3" s="33"/>
      <c r="MWR3" s="1"/>
      <c r="MWT3" s="34"/>
      <c r="MWU3" s="35"/>
      <c r="MWV3" s="35"/>
      <c r="MWW3" s="35"/>
      <c r="MWX3" s="36"/>
      <c r="MWY3" s="36"/>
      <c r="MWZ3" s="39"/>
      <c r="MXA3" s="39"/>
      <c r="MXB3" s="39"/>
      <c r="MXC3" s="38"/>
      <c r="MXE3" s="40"/>
      <c r="MXF3" s="31"/>
      <c r="MXK3" s="41"/>
      <c r="MXL3" s="42"/>
      <c r="MXM3" s="43"/>
      <c r="MXN3" s="32"/>
      <c r="MXO3" s="44"/>
      <c r="MXS3" s="30"/>
      <c r="MXT3" s="33"/>
      <c r="MXU3" s="33"/>
      <c r="MYD3" s="33"/>
      <c r="MYE3" s="33"/>
      <c r="MYG3" s="1"/>
      <c r="MYI3" s="34"/>
      <c r="MYJ3" s="35"/>
      <c r="MYK3" s="35"/>
      <c r="MYL3" s="35"/>
      <c r="MYM3" s="36"/>
      <c r="MYN3" s="36"/>
      <c r="MYO3" s="39"/>
      <c r="MYP3" s="39"/>
      <c r="MYQ3" s="39"/>
      <c r="MYR3" s="38"/>
      <c r="MYT3" s="40"/>
      <c r="MYU3" s="31"/>
      <c r="MYZ3" s="41"/>
      <c r="MZA3" s="42"/>
      <c r="MZB3" s="43"/>
      <c r="MZC3" s="32"/>
      <c r="MZD3" s="44"/>
      <c r="MZH3" s="30"/>
      <c r="MZI3" s="33"/>
      <c r="MZJ3" s="33"/>
      <c r="MZS3" s="33"/>
      <c r="MZT3" s="33"/>
      <c r="MZV3" s="1"/>
      <c r="MZX3" s="34"/>
      <c r="MZY3" s="35"/>
      <c r="MZZ3" s="35"/>
      <c r="NAA3" s="35"/>
      <c r="NAB3" s="36"/>
      <c r="NAC3" s="36"/>
      <c r="NAD3" s="39"/>
      <c r="NAE3" s="39"/>
      <c r="NAF3" s="39"/>
      <c r="NAG3" s="38"/>
      <c r="NAI3" s="40"/>
      <c r="NAJ3" s="31"/>
      <c r="NAO3" s="41"/>
      <c r="NAP3" s="42"/>
      <c r="NAQ3" s="43"/>
      <c r="NAR3" s="32"/>
      <c r="NAS3" s="44"/>
      <c r="NAW3" s="30"/>
      <c r="NAX3" s="33"/>
      <c r="NAY3" s="33"/>
      <c r="NBH3" s="33"/>
      <c r="NBI3" s="33"/>
      <c r="NBK3" s="1"/>
      <c r="NBM3" s="34"/>
      <c r="NBN3" s="35"/>
      <c r="NBO3" s="35"/>
      <c r="NBP3" s="35"/>
      <c r="NBQ3" s="36"/>
      <c r="NBR3" s="36"/>
      <c r="NBS3" s="39"/>
      <c r="NBT3" s="39"/>
      <c r="NBU3" s="39"/>
      <c r="NBV3" s="38"/>
      <c r="NBX3" s="40"/>
      <c r="NBY3" s="31"/>
      <c r="NCD3" s="41"/>
      <c r="NCE3" s="42"/>
      <c r="NCF3" s="43"/>
      <c r="NCG3" s="32"/>
      <c r="NCH3" s="44"/>
      <c r="NCL3" s="30"/>
      <c r="NCM3" s="33"/>
      <c r="NCN3" s="33"/>
      <c r="NCW3" s="33"/>
      <c r="NCX3" s="33"/>
      <c r="NCZ3" s="1"/>
      <c r="NDB3" s="34"/>
      <c r="NDC3" s="35"/>
      <c r="NDD3" s="35"/>
      <c r="NDE3" s="35"/>
      <c r="NDF3" s="36"/>
      <c r="NDG3" s="36"/>
      <c r="NDH3" s="39"/>
      <c r="NDI3" s="39"/>
      <c r="NDJ3" s="39"/>
      <c r="NDK3" s="38"/>
      <c r="NDM3" s="40"/>
      <c r="NDN3" s="31"/>
      <c r="NDS3" s="41"/>
      <c r="NDT3" s="42"/>
      <c r="NDU3" s="43"/>
      <c r="NDV3" s="32"/>
      <c r="NDW3" s="44"/>
      <c r="NEA3" s="30"/>
      <c r="NEB3" s="33"/>
      <c r="NEC3" s="33"/>
      <c r="NEL3" s="33"/>
      <c r="NEM3" s="33"/>
      <c r="NEO3" s="1"/>
      <c r="NEQ3" s="34"/>
      <c r="NER3" s="35"/>
      <c r="NES3" s="35"/>
      <c r="NET3" s="35"/>
      <c r="NEU3" s="36"/>
      <c r="NEV3" s="36"/>
      <c r="NEW3" s="39"/>
      <c r="NEX3" s="39"/>
      <c r="NEY3" s="39"/>
      <c r="NEZ3" s="38"/>
      <c r="NFB3" s="40"/>
      <c r="NFC3" s="31"/>
      <c r="NFH3" s="41"/>
      <c r="NFI3" s="42"/>
      <c r="NFJ3" s="43"/>
      <c r="NFK3" s="32"/>
      <c r="NFL3" s="44"/>
      <c r="NFP3" s="30"/>
      <c r="NFQ3" s="33"/>
      <c r="NFR3" s="33"/>
      <c r="NGA3" s="33"/>
      <c r="NGB3" s="33"/>
      <c r="NGD3" s="1"/>
      <c r="NGF3" s="34"/>
      <c r="NGG3" s="35"/>
      <c r="NGH3" s="35"/>
      <c r="NGI3" s="35"/>
      <c r="NGJ3" s="36"/>
      <c r="NGK3" s="36"/>
      <c r="NGL3" s="39"/>
      <c r="NGM3" s="39"/>
      <c r="NGN3" s="39"/>
      <c r="NGO3" s="38"/>
      <c r="NGQ3" s="40"/>
      <c r="NGR3" s="31"/>
      <c r="NGW3" s="41"/>
      <c r="NGX3" s="42"/>
      <c r="NGY3" s="43"/>
      <c r="NGZ3" s="32"/>
      <c r="NHA3" s="44"/>
      <c r="NHE3" s="30"/>
      <c r="NHF3" s="33"/>
      <c r="NHG3" s="33"/>
      <c r="NHP3" s="33"/>
      <c r="NHQ3" s="33"/>
      <c r="NHS3" s="1"/>
      <c r="NHU3" s="34"/>
      <c r="NHV3" s="35"/>
      <c r="NHW3" s="35"/>
      <c r="NHX3" s="35"/>
      <c r="NHY3" s="36"/>
      <c r="NHZ3" s="36"/>
      <c r="NIA3" s="39"/>
      <c r="NIB3" s="39"/>
      <c r="NIC3" s="39"/>
      <c r="NID3" s="38"/>
      <c r="NIF3" s="40"/>
      <c r="NIG3" s="31"/>
      <c r="NIL3" s="41"/>
      <c r="NIM3" s="42"/>
      <c r="NIN3" s="43"/>
      <c r="NIO3" s="32"/>
      <c r="NIP3" s="44"/>
      <c r="NIT3" s="30"/>
      <c r="NIU3" s="33"/>
      <c r="NIV3" s="33"/>
      <c r="NJE3" s="33"/>
      <c r="NJF3" s="33"/>
      <c r="NJH3" s="1"/>
      <c r="NJJ3" s="34"/>
      <c r="NJK3" s="35"/>
      <c r="NJL3" s="35"/>
      <c r="NJM3" s="35"/>
      <c r="NJN3" s="36"/>
      <c r="NJO3" s="36"/>
      <c r="NJP3" s="39"/>
      <c r="NJQ3" s="39"/>
      <c r="NJR3" s="39"/>
      <c r="NJS3" s="38"/>
      <c r="NJU3" s="40"/>
      <c r="NJV3" s="31"/>
      <c r="NKA3" s="41"/>
      <c r="NKB3" s="42"/>
      <c r="NKC3" s="43"/>
      <c r="NKD3" s="32"/>
      <c r="NKE3" s="44"/>
      <c r="NKI3" s="30"/>
      <c r="NKJ3" s="33"/>
      <c r="NKK3" s="33"/>
      <c r="NKT3" s="33"/>
      <c r="NKU3" s="33"/>
      <c r="NKW3" s="1"/>
      <c r="NKY3" s="34"/>
      <c r="NKZ3" s="35"/>
      <c r="NLA3" s="35"/>
      <c r="NLB3" s="35"/>
      <c r="NLC3" s="36"/>
      <c r="NLD3" s="36"/>
      <c r="NLE3" s="39"/>
      <c r="NLF3" s="39"/>
      <c r="NLG3" s="39"/>
      <c r="NLH3" s="38"/>
      <c r="NLJ3" s="40"/>
      <c r="NLK3" s="31"/>
      <c r="NLP3" s="41"/>
      <c r="NLQ3" s="42"/>
      <c r="NLR3" s="43"/>
      <c r="NLS3" s="32"/>
      <c r="NLT3" s="44"/>
      <c r="NLX3" s="30"/>
      <c r="NLY3" s="33"/>
      <c r="NLZ3" s="33"/>
      <c r="NMI3" s="33"/>
      <c r="NMJ3" s="33"/>
      <c r="NML3" s="1"/>
      <c r="NMN3" s="34"/>
      <c r="NMO3" s="35"/>
      <c r="NMP3" s="35"/>
      <c r="NMQ3" s="35"/>
      <c r="NMR3" s="36"/>
      <c r="NMS3" s="36"/>
      <c r="NMT3" s="39"/>
      <c r="NMU3" s="39"/>
      <c r="NMV3" s="39"/>
      <c r="NMW3" s="38"/>
      <c r="NMY3" s="40"/>
      <c r="NMZ3" s="31"/>
      <c r="NNE3" s="41"/>
      <c r="NNF3" s="42"/>
      <c r="NNG3" s="43"/>
      <c r="NNH3" s="32"/>
      <c r="NNI3" s="44"/>
      <c r="NNM3" s="30"/>
      <c r="NNN3" s="33"/>
      <c r="NNO3" s="33"/>
      <c r="NNX3" s="33"/>
      <c r="NNY3" s="33"/>
      <c r="NOA3" s="1"/>
      <c r="NOC3" s="34"/>
      <c r="NOD3" s="35"/>
      <c r="NOE3" s="35"/>
      <c r="NOF3" s="35"/>
      <c r="NOG3" s="36"/>
      <c r="NOH3" s="36"/>
      <c r="NOI3" s="39"/>
      <c r="NOJ3" s="39"/>
      <c r="NOK3" s="39"/>
      <c r="NOL3" s="38"/>
      <c r="NON3" s="40"/>
      <c r="NOO3" s="31"/>
      <c r="NOT3" s="41"/>
      <c r="NOU3" s="42"/>
      <c r="NOV3" s="43"/>
      <c r="NOW3" s="32"/>
      <c r="NOX3" s="44"/>
      <c r="NPB3" s="30"/>
      <c r="NPC3" s="33"/>
      <c r="NPD3" s="33"/>
      <c r="NPM3" s="33"/>
      <c r="NPN3" s="33"/>
      <c r="NPP3" s="1"/>
      <c r="NPR3" s="34"/>
      <c r="NPS3" s="35"/>
      <c r="NPT3" s="35"/>
      <c r="NPU3" s="35"/>
      <c r="NPV3" s="36"/>
      <c r="NPW3" s="36"/>
      <c r="NPX3" s="39"/>
      <c r="NPY3" s="39"/>
      <c r="NPZ3" s="39"/>
      <c r="NQA3" s="38"/>
      <c r="NQC3" s="40"/>
      <c r="NQD3" s="31"/>
      <c r="NQI3" s="41"/>
      <c r="NQJ3" s="42"/>
      <c r="NQK3" s="43"/>
      <c r="NQL3" s="32"/>
      <c r="NQM3" s="44"/>
      <c r="NQQ3" s="30"/>
      <c r="NQR3" s="33"/>
      <c r="NQS3" s="33"/>
      <c r="NRB3" s="33"/>
      <c r="NRC3" s="33"/>
      <c r="NRE3" s="1"/>
      <c r="NRG3" s="34"/>
      <c r="NRH3" s="35"/>
      <c r="NRI3" s="35"/>
      <c r="NRJ3" s="35"/>
      <c r="NRK3" s="36"/>
      <c r="NRL3" s="36"/>
      <c r="NRM3" s="39"/>
      <c r="NRN3" s="39"/>
      <c r="NRO3" s="39"/>
      <c r="NRP3" s="38"/>
      <c r="NRR3" s="40"/>
      <c r="NRS3" s="31"/>
      <c r="NRX3" s="41"/>
      <c r="NRY3" s="42"/>
      <c r="NRZ3" s="43"/>
      <c r="NSA3" s="32"/>
      <c r="NSB3" s="44"/>
      <c r="NSF3" s="30"/>
      <c r="NSG3" s="33"/>
      <c r="NSH3" s="33"/>
      <c r="NSQ3" s="33"/>
      <c r="NSR3" s="33"/>
      <c r="NST3" s="1"/>
      <c r="NSV3" s="34"/>
      <c r="NSW3" s="35"/>
      <c r="NSX3" s="35"/>
      <c r="NSY3" s="35"/>
      <c r="NSZ3" s="36"/>
      <c r="NTA3" s="36"/>
      <c r="NTB3" s="39"/>
      <c r="NTC3" s="39"/>
      <c r="NTD3" s="39"/>
      <c r="NTE3" s="38"/>
      <c r="NTG3" s="40"/>
      <c r="NTH3" s="31"/>
      <c r="NTM3" s="41"/>
      <c r="NTN3" s="42"/>
      <c r="NTO3" s="43"/>
      <c r="NTP3" s="32"/>
      <c r="NTQ3" s="44"/>
      <c r="NTU3" s="30"/>
      <c r="NTV3" s="33"/>
      <c r="NTW3" s="33"/>
      <c r="NUF3" s="33"/>
      <c r="NUG3" s="33"/>
      <c r="NUI3" s="1"/>
      <c r="NUK3" s="34"/>
      <c r="NUL3" s="35"/>
      <c r="NUM3" s="35"/>
      <c r="NUN3" s="35"/>
      <c r="NUO3" s="36"/>
      <c r="NUP3" s="36"/>
      <c r="NUQ3" s="39"/>
      <c r="NUR3" s="39"/>
      <c r="NUS3" s="39"/>
      <c r="NUT3" s="38"/>
      <c r="NUV3" s="40"/>
      <c r="NUW3" s="31"/>
      <c r="NVB3" s="41"/>
      <c r="NVC3" s="42"/>
      <c r="NVD3" s="43"/>
      <c r="NVE3" s="32"/>
      <c r="NVF3" s="44"/>
      <c r="NVJ3" s="30"/>
      <c r="NVK3" s="33"/>
      <c r="NVL3" s="33"/>
      <c r="NVU3" s="33"/>
      <c r="NVV3" s="33"/>
      <c r="NVX3" s="1"/>
      <c r="NVZ3" s="34"/>
      <c r="NWA3" s="35"/>
      <c r="NWB3" s="35"/>
      <c r="NWC3" s="35"/>
      <c r="NWD3" s="36"/>
      <c r="NWE3" s="36"/>
      <c r="NWF3" s="39"/>
      <c r="NWG3" s="39"/>
      <c r="NWH3" s="39"/>
      <c r="NWI3" s="38"/>
      <c r="NWK3" s="40"/>
      <c r="NWL3" s="31"/>
      <c r="NWQ3" s="41"/>
      <c r="NWR3" s="42"/>
      <c r="NWS3" s="43"/>
      <c r="NWT3" s="32"/>
      <c r="NWU3" s="44"/>
      <c r="NWY3" s="30"/>
      <c r="NWZ3" s="33"/>
      <c r="NXA3" s="33"/>
      <c r="NXJ3" s="33"/>
      <c r="NXK3" s="33"/>
      <c r="NXM3" s="1"/>
      <c r="NXO3" s="34"/>
      <c r="NXP3" s="35"/>
      <c r="NXQ3" s="35"/>
      <c r="NXR3" s="35"/>
      <c r="NXS3" s="36"/>
      <c r="NXT3" s="36"/>
      <c r="NXU3" s="39"/>
      <c r="NXV3" s="39"/>
      <c r="NXW3" s="39"/>
      <c r="NXX3" s="38"/>
      <c r="NXZ3" s="40"/>
      <c r="NYA3" s="31"/>
      <c r="NYF3" s="41"/>
      <c r="NYG3" s="42"/>
      <c r="NYH3" s="43"/>
      <c r="NYI3" s="32"/>
      <c r="NYJ3" s="44"/>
      <c r="NYN3" s="30"/>
      <c r="NYO3" s="33"/>
      <c r="NYP3" s="33"/>
      <c r="NYY3" s="33"/>
      <c r="NYZ3" s="33"/>
      <c r="NZB3" s="1"/>
      <c r="NZD3" s="34"/>
      <c r="NZE3" s="35"/>
      <c r="NZF3" s="35"/>
      <c r="NZG3" s="35"/>
      <c r="NZH3" s="36"/>
      <c r="NZI3" s="36"/>
      <c r="NZJ3" s="39"/>
      <c r="NZK3" s="39"/>
      <c r="NZL3" s="39"/>
      <c r="NZM3" s="38"/>
      <c r="NZO3" s="40"/>
      <c r="NZP3" s="31"/>
      <c r="NZU3" s="41"/>
      <c r="NZV3" s="42"/>
      <c r="NZW3" s="43"/>
      <c r="NZX3" s="32"/>
      <c r="NZY3" s="44"/>
      <c r="OAC3" s="30"/>
      <c r="OAD3" s="33"/>
      <c r="OAE3" s="33"/>
      <c r="OAN3" s="33"/>
      <c r="OAO3" s="33"/>
      <c r="OAQ3" s="1"/>
      <c r="OAS3" s="34"/>
      <c r="OAT3" s="35"/>
      <c r="OAU3" s="35"/>
      <c r="OAV3" s="35"/>
      <c r="OAW3" s="36"/>
      <c r="OAX3" s="36"/>
      <c r="OAY3" s="39"/>
      <c r="OAZ3" s="39"/>
      <c r="OBA3" s="39"/>
      <c r="OBB3" s="38"/>
      <c r="OBD3" s="40"/>
      <c r="OBE3" s="31"/>
      <c r="OBJ3" s="41"/>
      <c r="OBK3" s="42"/>
      <c r="OBL3" s="43"/>
      <c r="OBM3" s="32"/>
      <c r="OBN3" s="44"/>
      <c r="OBR3" s="30"/>
      <c r="OBS3" s="33"/>
      <c r="OBT3" s="33"/>
      <c r="OCC3" s="33"/>
      <c r="OCD3" s="33"/>
      <c r="OCF3" s="1"/>
      <c r="OCH3" s="34"/>
      <c r="OCI3" s="35"/>
      <c r="OCJ3" s="35"/>
      <c r="OCK3" s="35"/>
      <c r="OCL3" s="36"/>
      <c r="OCM3" s="36"/>
      <c r="OCN3" s="39"/>
      <c r="OCO3" s="39"/>
      <c r="OCP3" s="39"/>
      <c r="OCQ3" s="38"/>
      <c r="OCS3" s="40"/>
      <c r="OCT3" s="31"/>
      <c r="OCY3" s="41"/>
      <c r="OCZ3" s="42"/>
      <c r="ODA3" s="43"/>
      <c r="ODB3" s="32"/>
      <c r="ODC3" s="44"/>
      <c r="ODG3" s="30"/>
      <c r="ODH3" s="33"/>
      <c r="ODI3" s="33"/>
      <c r="ODR3" s="33"/>
      <c r="ODS3" s="33"/>
      <c r="ODU3" s="1"/>
      <c r="ODW3" s="34"/>
      <c r="ODX3" s="35"/>
      <c r="ODY3" s="35"/>
      <c r="ODZ3" s="35"/>
      <c r="OEA3" s="36"/>
      <c r="OEB3" s="36"/>
      <c r="OEC3" s="39"/>
      <c r="OED3" s="39"/>
      <c r="OEE3" s="39"/>
      <c r="OEF3" s="38"/>
      <c r="OEH3" s="40"/>
      <c r="OEI3" s="31"/>
      <c r="OEN3" s="41"/>
      <c r="OEO3" s="42"/>
      <c r="OEP3" s="43"/>
      <c r="OEQ3" s="32"/>
      <c r="OER3" s="44"/>
      <c r="OEV3" s="30"/>
      <c r="OEW3" s="33"/>
      <c r="OEX3" s="33"/>
      <c r="OFG3" s="33"/>
      <c r="OFH3" s="33"/>
      <c r="OFJ3" s="1"/>
      <c r="OFL3" s="34"/>
      <c r="OFM3" s="35"/>
      <c r="OFN3" s="35"/>
      <c r="OFO3" s="35"/>
      <c r="OFP3" s="36"/>
      <c r="OFQ3" s="36"/>
      <c r="OFR3" s="39"/>
      <c r="OFS3" s="39"/>
      <c r="OFT3" s="39"/>
      <c r="OFU3" s="38"/>
      <c r="OFW3" s="40"/>
      <c r="OFX3" s="31"/>
      <c r="OGC3" s="41"/>
      <c r="OGD3" s="42"/>
      <c r="OGE3" s="43"/>
      <c r="OGF3" s="32"/>
      <c r="OGG3" s="44"/>
      <c r="OGK3" s="30"/>
      <c r="OGL3" s="33"/>
      <c r="OGM3" s="33"/>
      <c r="OGV3" s="33"/>
      <c r="OGW3" s="33"/>
      <c r="OGY3" s="1"/>
      <c r="OHA3" s="34"/>
      <c r="OHB3" s="35"/>
      <c r="OHC3" s="35"/>
      <c r="OHD3" s="35"/>
      <c r="OHE3" s="36"/>
      <c r="OHF3" s="36"/>
      <c r="OHG3" s="39"/>
      <c r="OHH3" s="39"/>
      <c r="OHI3" s="39"/>
      <c r="OHJ3" s="38"/>
      <c r="OHL3" s="40"/>
      <c r="OHM3" s="31"/>
      <c r="OHR3" s="41"/>
      <c r="OHS3" s="42"/>
      <c r="OHT3" s="43"/>
      <c r="OHU3" s="32"/>
      <c r="OHV3" s="44"/>
      <c r="OHZ3" s="30"/>
      <c r="OIA3" s="33"/>
      <c r="OIB3" s="33"/>
      <c r="OIK3" s="33"/>
      <c r="OIL3" s="33"/>
      <c r="OIN3" s="1"/>
      <c r="OIP3" s="34"/>
      <c r="OIQ3" s="35"/>
      <c r="OIR3" s="35"/>
      <c r="OIS3" s="35"/>
      <c r="OIT3" s="36"/>
      <c r="OIU3" s="36"/>
      <c r="OIV3" s="39"/>
      <c r="OIW3" s="39"/>
      <c r="OIX3" s="39"/>
      <c r="OIY3" s="38"/>
      <c r="OJA3" s="40"/>
      <c r="OJB3" s="31"/>
      <c r="OJG3" s="41"/>
      <c r="OJH3" s="42"/>
      <c r="OJI3" s="43"/>
      <c r="OJJ3" s="32"/>
      <c r="OJK3" s="44"/>
      <c r="OJO3" s="30"/>
      <c r="OJP3" s="33"/>
      <c r="OJQ3" s="33"/>
      <c r="OJZ3" s="33"/>
      <c r="OKA3" s="33"/>
      <c r="OKC3" s="1"/>
      <c r="OKE3" s="34"/>
      <c r="OKF3" s="35"/>
      <c r="OKG3" s="35"/>
      <c r="OKH3" s="35"/>
      <c r="OKI3" s="36"/>
      <c r="OKJ3" s="36"/>
      <c r="OKK3" s="39"/>
      <c r="OKL3" s="39"/>
      <c r="OKM3" s="39"/>
      <c r="OKN3" s="38"/>
      <c r="OKP3" s="40"/>
      <c r="OKQ3" s="31"/>
      <c r="OKV3" s="41"/>
      <c r="OKW3" s="42"/>
      <c r="OKX3" s="43"/>
      <c r="OKY3" s="32"/>
      <c r="OKZ3" s="44"/>
      <c r="OLD3" s="30"/>
      <c r="OLE3" s="33"/>
      <c r="OLF3" s="33"/>
      <c r="OLO3" s="33"/>
      <c r="OLP3" s="33"/>
      <c r="OLR3" s="1"/>
      <c r="OLT3" s="34"/>
      <c r="OLU3" s="35"/>
      <c r="OLV3" s="35"/>
      <c r="OLW3" s="35"/>
      <c r="OLX3" s="36"/>
      <c r="OLY3" s="36"/>
      <c r="OLZ3" s="39"/>
      <c r="OMA3" s="39"/>
      <c r="OMB3" s="39"/>
      <c r="OMC3" s="38"/>
      <c r="OME3" s="40"/>
      <c r="OMF3" s="31"/>
      <c r="OMK3" s="41"/>
      <c r="OML3" s="42"/>
      <c r="OMM3" s="43"/>
      <c r="OMN3" s="32"/>
      <c r="OMO3" s="44"/>
      <c r="OMS3" s="30"/>
      <c r="OMT3" s="33"/>
      <c r="OMU3" s="33"/>
      <c r="OND3" s="33"/>
      <c r="ONE3" s="33"/>
      <c r="ONG3" s="1"/>
      <c r="ONI3" s="34"/>
      <c r="ONJ3" s="35"/>
      <c r="ONK3" s="35"/>
      <c r="ONL3" s="35"/>
      <c r="ONM3" s="36"/>
      <c r="ONN3" s="36"/>
      <c r="ONO3" s="39"/>
      <c r="ONP3" s="39"/>
      <c r="ONQ3" s="39"/>
      <c r="ONR3" s="38"/>
      <c r="ONT3" s="40"/>
      <c r="ONU3" s="31"/>
      <c r="ONZ3" s="41"/>
      <c r="OOA3" s="42"/>
      <c r="OOB3" s="43"/>
      <c r="OOC3" s="32"/>
      <c r="OOD3" s="44"/>
      <c r="OOH3" s="30"/>
      <c r="OOI3" s="33"/>
      <c r="OOJ3" s="33"/>
      <c r="OOS3" s="33"/>
      <c r="OOT3" s="33"/>
      <c r="OOV3" s="1"/>
      <c r="OOX3" s="34"/>
      <c r="OOY3" s="35"/>
      <c r="OOZ3" s="35"/>
      <c r="OPA3" s="35"/>
      <c r="OPB3" s="36"/>
      <c r="OPC3" s="36"/>
      <c r="OPD3" s="39"/>
      <c r="OPE3" s="39"/>
      <c r="OPF3" s="39"/>
      <c r="OPG3" s="38"/>
      <c r="OPI3" s="40"/>
      <c r="OPJ3" s="31"/>
      <c r="OPO3" s="41"/>
      <c r="OPP3" s="42"/>
      <c r="OPQ3" s="43"/>
      <c r="OPR3" s="32"/>
      <c r="OPS3" s="44"/>
      <c r="OPW3" s="30"/>
      <c r="OPX3" s="33"/>
      <c r="OPY3" s="33"/>
      <c r="OQH3" s="33"/>
      <c r="OQI3" s="33"/>
      <c r="OQK3" s="1"/>
      <c r="OQM3" s="34"/>
      <c r="OQN3" s="35"/>
      <c r="OQO3" s="35"/>
      <c r="OQP3" s="35"/>
      <c r="OQQ3" s="36"/>
      <c r="OQR3" s="36"/>
      <c r="OQS3" s="39"/>
      <c r="OQT3" s="39"/>
      <c r="OQU3" s="39"/>
      <c r="OQV3" s="38"/>
      <c r="OQX3" s="40"/>
      <c r="OQY3" s="31"/>
      <c r="ORD3" s="41"/>
      <c r="ORE3" s="42"/>
      <c r="ORF3" s="43"/>
      <c r="ORG3" s="32"/>
      <c r="ORH3" s="44"/>
      <c r="ORL3" s="30"/>
      <c r="ORM3" s="33"/>
      <c r="ORN3" s="33"/>
      <c r="ORW3" s="33"/>
      <c r="ORX3" s="33"/>
      <c r="ORZ3" s="1"/>
      <c r="OSB3" s="34"/>
      <c r="OSC3" s="35"/>
      <c r="OSD3" s="35"/>
      <c r="OSE3" s="35"/>
      <c r="OSF3" s="36"/>
      <c r="OSG3" s="36"/>
      <c r="OSH3" s="39"/>
      <c r="OSI3" s="39"/>
      <c r="OSJ3" s="39"/>
      <c r="OSK3" s="38"/>
      <c r="OSM3" s="40"/>
      <c r="OSN3" s="31"/>
      <c r="OSS3" s="41"/>
      <c r="OST3" s="42"/>
      <c r="OSU3" s="43"/>
      <c r="OSV3" s="32"/>
      <c r="OSW3" s="44"/>
      <c r="OTA3" s="30"/>
      <c r="OTB3" s="33"/>
      <c r="OTC3" s="33"/>
      <c r="OTL3" s="33"/>
      <c r="OTM3" s="33"/>
      <c r="OTO3" s="1"/>
      <c r="OTQ3" s="34"/>
      <c r="OTR3" s="35"/>
      <c r="OTS3" s="35"/>
      <c r="OTT3" s="35"/>
      <c r="OTU3" s="36"/>
      <c r="OTV3" s="36"/>
      <c r="OTW3" s="39"/>
      <c r="OTX3" s="39"/>
      <c r="OTY3" s="39"/>
      <c r="OTZ3" s="38"/>
      <c r="OUB3" s="40"/>
      <c r="OUC3" s="31"/>
      <c r="OUH3" s="41"/>
      <c r="OUI3" s="42"/>
      <c r="OUJ3" s="43"/>
      <c r="OUK3" s="32"/>
      <c r="OUL3" s="44"/>
      <c r="OUP3" s="30"/>
      <c r="OUQ3" s="33"/>
      <c r="OUR3" s="33"/>
      <c r="OVA3" s="33"/>
      <c r="OVB3" s="33"/>
      <c r="OVD3" s="1"/>
      <c r="OVF3" s="34"/>
      <c r="OVG3" s="35"/>
      <c r="OVH3" s="35"/>
      <c r="OVI3" s="35"/>
      <c r="OVJ3" s="36"/>
      <c r="OVK3" s="36"/>
      <c r="OVL3" s="39"/>
      <c r="OVM3" s="39"/>
      <c r="OVN3" s="39"/>
      <c r="OVO3" s="38"/>
      <c r="OVQ3" s="40"/>
      <c r="OVR3" s="31"/>
      <c r="OVW3" s="41"/>
      <c r="OVX3" s="42"/>
      <c r="OVY3" s="43"/>
      <c r="OVZ3" s="32"/>
      <c r="OWA3" s="44"/>
      <c r="OWE3" s="30"/>
      <c r="OWF3" s="33"/>
      <c r="OWG3" s="33"/>
      <c r="OWP3" s="33"/>
      <c r="OWQ3" s="33"/>
      <c r="OWS3" s="1"/>
      <c r="OWU3" s="34"/>
      <c r="OWV3" s="35"/>
      <c r="OWW3" s="35"/>
      <c r="OWX3" s="35"/>
      <c r="OWY3" s="36"/>
      <c r="OWZ3" s="36"/>
      <c r="OXA3" s="39"/>
      <c r="OXB3" s="39"/>
      <c r="OXC3" s="39"/>
      <c r="OXD3" s="38"/>
      <c r="OXF3" s="40"/>
      <c r="OXG3" s="31"/>
      <c r="OXL3" s="41"/>
      <c r="OXM3" s="42"/>
      <c r="OXN3" s="43"/>
      <c r="OXO3" s="32"/>
      <c r="OXP3" s="44"/>
      <c r="OXT3" s="30"/>
      <c r="OXU3" s="33"/>
      <c r="OXV3" s="33"/>
      <c r="OYE3" s="33"/>
      <c r="OYF3" s="33"/>
      <c r="OYH3" s="1"/>
      <c r="OYJ3" s="34"/>
      <c r="OYK3" s="35"/>
      <c r="OYL3" s="35"/>
      <c r="OYM3" s="35"/>
      <c r="OYN3" s="36"/>
      <c r="OYO3" s="36"/>
      <c r="OYP3" s="39"/>
      <c r="OYQ3" s="39"/>
      <c r="OYR3" s="39"/>
      <c r="OYS3" s="38"/>
      <c r="OYU3" s="40"/>
      <c r="OYV3" s="31"/>
      <c r="OZA3" s="41"/>
      <c r="OZB3" s="42"/>
      <c r="OZC3" s="43"/>
      <c r="OZD3" s="32"/>
      <c r="OZE3" s="44"/>
      <c r="OZI3" s="30"/>
      <c r="OZJ3" s="33"/>
      <c r="OZK3" s="33"/>
      <c r="OZT3" s="33"/>
      <c r="OZU3" s="33"/>
      <c r="OZW3" s="1"/>
      <c r="OZY3" s="34"/>
      <c r="OZZ3" s="35"/>
      <c r="PAA3" s="35"/>
      <c r="PAB3" s="35"/>
      <c r="PAC3" s="36"/>
      <c r="PAD3" s="36"/>
      <c r="PAE3" s="39"/>
      <c r="PAF3" s="39"/>
      <c r="PAG3" s="39"/>
      <c r="PAH3" s="38"/>
      <c r="PAJ3" s="40"/>
      <c r="PAK3" s="31"/>
      <c r="PAP3" s="41"/>
      <c r="PAQ3" s="42"/>
      <c r="PAR3" s="43"/>
      <c r="PAS3" s="32"/>
      <c r="PAT3" s="44"/>
      <c r="PAX3" s="30"/>
      <c r="PAY3" s="33"/>
      <c r="PAZ3" s="33"/>
      <c r="PBI3" s="33"/>
      <c r="PBJ3" s="33"/>
      <c r="PBL3" s="1"/>
      <c r="PBN3" s="34"/>
      <c r="PBO3" s="35"/>
      <c r="PBP3" s="35"/>
      <c r="PBQ3" s="35"/>
      <c r="PBR3" s="36"/>
      <c r="PBS3" s="36"/>
      <c r="PBT3" s="39"/>
      <c r="PBU3" s="39"/>
      <c r="PBV3" s="39"/>
      <c r="PBW3" s="38"/>
      <c r="PBY3" s="40"/>
      <c r="PBZ3" s="31"/>
      <c r="PCE3" s="41"/>
      <c r="PCF3" s="42"/>
      <c r="PCG3" s="43"/>
      <c r="PCH3" s="32"/>
      <c r="PCI3" s="44"/>
      <c r="PCM3" s="30"/>
      <c r="PCN3" s="33"/>
      <c r="PCO3" s="33"/>
      <c r="PCX3" s="33"/>
      <c r="PCY3" s="33"/>
      <c r="PDA3" s="1"/>
      <c r="PDC3" s="34"/>
      <c r="PDD3" s="35"/>
      <c r="PDE3" s="35"/>
      <c r="PDF3" s="35"/>
      <c r="PDG3" s="36"/>
      <c r="PDH3" s="36"/>
      <c r="PDI3" s="39"/>
      <c r="PDJ3" s="39"/>
      <c r="PDK3" s="39"/>
      <c r="PDL3" s="38"/>
      <c r="PDN3" s="40"/>
      <c r="PDO3" s="31"/>
      <c r="PDT3" s="41"/>
      <c r="PDU3" s="42"/>
      <c r="PDV3" s="43"/>
      <c r="PDW3" s="32"/>
      <c r="PDX3" s="44"/>
      <c r="PEB3" s="30"/>
      <c r="PEC3" s="33"/>
      <c r="PED3" s="33"/>
      <c r="PEM3" s="33"/>
      <c r="PEN3" s="33"/>
      <c r="PEP3" s="1"/>
      <c r="PER3" s="34"/>
      <c r="PES3" s="35"/>
      <c r="PET3" s="35"/>
      <c r="PEU3" s="35"/>
      <c r="PEV3" s="36"/>
      <c r="PEW3" s="36"/>
      <c r="PEX3" s="39"/>
      <c r="PEY3" s="39"/>
      <c r="PEZ3" s="39"/>
      <c r="PFA3" s="38"/>
      <c r="PFC3" s="40"/>
      <c r="PFD3" s="31"/>
      <c r="PFI3" s="41"/>
      <c r="PFJ3" s="42"/>
      <c r="PFK3" s="43"/>
      <c r="PFL3" s="32"/>
      <c r="PFM3" s="44"/>
      <c r="PFQ3" s="30"/>
      <c r="PFR3" s="33"/>
      <c r="PFS3" s="33"/>
      <c r="PGB3" s="33"/>
      <c r="PGC3" s="33"/>
      <c r="PGE3" s="1"/>
      <c r="PGG3" s="34"/>
      <c r="PGH3" s="35"/>
      <c r="PGI3" s="35"/>
      <c r="PGJ3" s="35"/>
      <c r="PGK3" s="36"/>
      <c r="PGL3" s="36"/>
      <c r="PGM3" s="39"/>
      <c r="PGN3" s="39"/>
      <c r="PGO3" s="39"/>
      <c r="PGP3" s="38"/>
      <c r="PGR3" s="40"/>
      <c r="PGS3" s="31"/>
      <c r="PGX3" s="41"/>
      <c r="PGY3" s="42"/>
      <c r="PGZ3" s="43"/>
      <c r="PHA3" s="32"/>
      <c r="PHB3" s="44"/>
      <c r="PHF3" s="30"/>
      <c r="PHG3" s="33"/>
      <c r="PHH3" s="33"/>
      <c r="PHQ3" s="33"/>
      <c r="PHR3" s="33"/>
      <c r="PHT3" s="1"/>
      <c r="PHV3" s="34"/>
      <c r="PHW3" s="35"/>
      <c r="PHX3" s="35"/>
      <c r="PHY3" s="35"/>
      <c r="PHZ3" s="36"/>
      <c r="PIA3" s="36"/>
      <c r="PIB3" s="39"/>
      <c r="PIC3" s="39"/>
      <c r="PID3" s="39"/>
      <c r="PIE3" s="38"/>
      <c r="PIG3" s="40"/>
      <c r="PIH3" s="31"/>
      <c r="PIM3" s="41"/>
      <c r="PIN3" s="42"/>
      <c r="PIO3" s="43"/>
      <c r="PIP3" s="32"/>
      <c r="PIQ3" s="44"/>
      <c r="PIU3" s="30"/>
      <c r="PIV3" s="33"/>
      <c r="PIW3" s="33"/>
      <c r="PJF3" s="33"/>
      <c r="PJG3" s="33"/>
      <c r="PJI3" s="1"/>
      <c r="PJK3" s="34"/>
      <c r="PJL3" s="35"/>
      <c r="PJM3" s="35"/>
      <c r="PJN3" s="35"/>
      <c r="PJO3" s="36"/>
      <c r="PJP3" s="36"/>
      <c r="PJQ3" s="39"/>
      <c r="PJR3" s="39"/>
      <c r="PJS3" s="39"/>
      <c r="PJT3" s="38"/>
      <c r="PJV3" s="40"/>
      <c r="PJW3" s="31"/>
      <c r="PKB3" s="41"/>
      <c r="PKC3" s="42"/>
      <c r="PKD3" s="43"/>
      <c r="PKE3" s="32"/>
      <c r="PKF3" s="44"/>
      <c r="PKJ3" s="30"/>
      <c r="PKK3" s="33"/>
      <c r="PKL3" s="33"/>
      <c r="PKU3" s="33"/>
      <c r="PKV3" s="33"/>
      <c r="PKX3" s="1"/>
      <c r="PKZ3" s="34"/>
      <c r="PLA3" s="35"/>
      <c r="PLB3" s="35"/>
      <c r="PLC3" s="35"/>
      <c r="PLD3" s="36"/>
      <c r="PLE3" s="36"/>
      <c r="PLF3" s="39"/>
      <c r="PLG3" s="39"/>
      <c r="PLH3" s="39"/>
      <c r="PLI3" s="38"/>
      <c r="PLK3" s="40"/>
      <c r="PLL3" s="31"/>
      <c r="PLQ3" s="41"/>
      <c r="PLR3" s="42"/>
      <c r="PLS3" s="43"/>
      <c r="PLT3" s="32"/>
      <c r="PLU3" s="44"/>
      <c r="PLY3" s="30"/>
      <c r="PLZ3" s="33"/>
      <c r="PMA3" s="33"/>
      <c r="PMJ3" s="33"/>
      <c r="PMK3" s="33"/>
      <c r="PMM3" s="1"/>
      <c r="PMO3" s="34"/>
      <c r="PMP3" s="35"/>
      <c r="PMQ3" s="35"/>
      <c r="PMR3" s="35"/>
      <c r="PMS3" s="36"/>
      <c r="PMT3" s="36"/>
      <c r="PMU3" s="39"/>
      <c r="PMV3" s="39"/>
      <c r="PMW3" s="39"/>
      <c r="PMX3" s="38"/>
      <c r="PMZ3" s="40"/>
      <c r="PNA3" s="31"/>
      <c r="PNF3" s="41"/>
      <c r="PNG3" s="42"/>
      <c r="PNH3" s="43"/>
      <c r="PNI3" s="32"/>
      <c r="PNJ3" s="44"/>
      <c r="PNN3" s="30"/>
      <c r="PNO3" s="33"/>
      <c r="PNP3" s="33"/>
      <c r="PNY3" s="33"/>
      <c r="PNZ3" s="33"/>
      <c r="POB3" s="1"/>
      <c r="POD3" s="34"/>
      <c r="POE3" s="35"/>
      <c r="POF3" s="35"/>
      <c r="POG3" s="35"/>
      <c r="POH3" s="36"/>
      <c r="POI3" s="36"/>
      <c r="POJ3" s="39"/>
      <c r="POK3" s="39"/>
      <c r="POL3" s="39"/>
      <c r="POM3" s="38"/>
      <c r="POO3" s="40"/>
      <c r="POP3" s="31"/>
      <c r="POU3" s="41"/>
      <c r="POV3" s="42"/>
      <c r="POW3" s="43"/>
      <c r="POX3" s="32"/>
      <c r="POY3" s="44"/>
      <c r="PPC3" s="30"/>
      <c r="PPD3" s="33"/>
      <c r="PPE3" s="33"/>
      <c r="PPN3" s="33"/>
      <c r="PPO3" s="33"/>
      <c r="PPQ3" s="1"/>
      <c r="PPS3" s="34"/>
      <c r="PPT3" s="35"/>
      <c r="PPU3" s="35"/>
      <c r="PPV3" s="35"/>
      <c r="PPW3" s="36"/>
      <c r="PPX3" s="36"/>
      <c r="PPY3" s="39"/>
      <c r="PPZ3" s="39"/>
      <c r="PQA3" s="39"/>
      <c r="PQB3" s="38"/>
      <c r="PQD3" s="40"/>
      <c r="PQE3" s="31"/>
      <c r="PQJ3" s="41"/>
      <c r="PQK3" s="42"/>
      <c r="PQL3" s="43"/>
      <c r="PQM3" s="32"/>
      <c r="PQN3" s="44"/>
      <c r="PQR3" s="30"/>
      <c r="PQS3" s="33"/>
      <c r="PQT3" s="33"/>
      <c r="PRC3" s="33"/>
      <c r="PRD3" s="33"/>
      <c r="PRF3" s="1"/>
      <c r="PRH3" s="34"/>
      <c r="PRI3" s="35"/>
      <c r="PRJ3" s="35"/>
      <c r="PRK3" s="35"/>
      <c r="PRL3" s="36"/>
      <c r="PRM3" s="36"/>
      <c r="PRN3" s="39"/>
      <c r="PRO3" s="39"/>
      <c r="PRP3" s="39"/>
      <c r="PRQ3" s="38"/>
      <c r="PRS3" s="40"/>
      <c r="PRT3" s="31"/>
      <c r="PRY3" s="41"/>
      <c r="PRZ3" s="42"/>
      <c r="PSA3" s="43"/>
      <c r="PSB3" s="32"/>
      <c r="PSC3" s="44"/>
      <c r="PSG3" s="30"/>
      <c r="PSH3" s="33"/>
      <c r="PSI3" s="33"/>
      <c r="PSR3" s="33"/>
      <c r="PSS3" s="33"/>
      <c r="PSU3" s="1"/>
      <c r="PSW3" s="34"/>
      <c r="PSX3" s="35"/>
      <c r="PSY3" s="35"/>
      <c r="PSZ3" s="35"/>
      <c r="PTA3" s="36"/>
      <c r="PTB3" s="36"/>
      <c r="PTC3" s="39"/>
      <c r="PTD3" s="39"/>
      <c r="PTE3" s="39"/>
      <c r="PTF3" s="38"/>
      <c r="PTH3" s="40"/>
      <c r="PTI3" s="31"/>
      <c r="PTN3" s="41"/>
      <c r="PTO3" s="42"/>
      <c r="PTP3" s="43"/>
      <c r="PTQ3" s="32"/>
      <c r="PTR3" s="44"/>
      <c r="PTV3" s="30"/>
      <c r="PTW3" s="33"/>
      <c r="PTX3" s="33"/>
      <c r="PUG3" s="33"/>
      <c r="PUH3" s="33"/>
      <c r="PUJ3" s="1"/>
      <c r="PUL3" s="34"/>
      <c r="PUM3" s="35"/>
      <c r="PUN3" s="35"/>
      <c r="PUO3" s="35"/>
      <c r="PUP3" s="36"/>
      <c r="PUQ3" s="36"/>
      <c r="PUR3" s="39"/>
      <c r="PUS3" s="39"/>
      <c r="PUT3" s="39"/>
      <c r="PUU3" s="38"/>
      <c r="PUW3" s="40"/>
      <c r="PUX3" s="31"/>
      <c r="PVC3" s="41"/>
      <c r="PVD3" s="42"/>
      <c r="PVE3" s="43"/>
      <c r="PVF3" s="32"/>
      <c r="PVG3" s="44"/>
      <c r="PVK3" s="30"/>
      <c r="PVL3" s="33"/>
      <c r="PVM3" s="33"/>
      <c r="PVV3" s="33"/>
      <c r="PVW3" s="33"/>
      <c r="PVY3" s="1"/>
      <c r="PWA3" s="34"/>
      <c r="PWB3" s="35"/>
      <c r="PWC3" s="35"/>
      <c r="PWD3" s="35"/>
      <c r="PWE3" s="36"/>
      <c r="PWF3" s="36"/>
      <c r="PWG3" s="39"/>
      <c r="PWH3" s="39"/>
      <c r="PWI3" s="39"/>
      <c r="PWJ3" s="38"/>
      <c r="PWL3" s="40"/>
      <c r="PWM3" s="31"/>
      <c r="PWR3" s="41"/>
      <c r="PWS3" s="42"/>
      <c r="PWT3" s="43"/>
      <c r="PWU3" s="32"/>
      <c r="PWV3" s="44"/>
      <c r="PWZ3" s="30"/>
      <c r="PXA3" s="33"/>
      <c r="PXB3" s="33"/>
      <c r="PXK3" s="33"/>
      <c r="PXL3" s="33"/>
      <c r="PXN3" s="1"/>
      <c r="PXP3" s="34"/>
      <c r="PXQ3" s="35"/>
      <c r="PXR3" s="35"/>
      <c r="PXS3" s="35"/>
      <c r="PXT3" s="36"/>
      <c r="PXU3" s="36"/>
      <c r="PXV3" s="39"/>
      <c r="PXW3" s="39"/>
      <c r="PXX3" s="39"/>
      <c r="PXY3" s="38"/>
      <c r="PYA3" s="40"/>
      <c r="PYB3" s="31"/>
      <c r="PYG3" s="41"/>
      <c r="PYH3" s="42"/>
      <c r="PYI3" s="43"/>
      <c r="PYJ3" s="32"/>
      <c r="PYK3" s="44"/>
      <c r="PYO3" s="30"/>
      <c r="PYP3" s="33"/>
      <c r="PYQ3" s="33"/>
      <c r="PYZ3" s="33"/>
      <c r="PZA3" s="33"/>
      <c r="PZC3" s="1"/>
      <c r="PZE3" s="34"/>
      <c r="PZF3" s="35"/>
      <c r="PZG3" s="35"/>
      <c r="PZH3" s="35"/>
      <c r="PZI3" s="36"/>
      <c r="PZJ3" s="36"/>
      <c r="PZK3" s="39"/>
      <c r="PZL3" s="39"/>
      <c r="PZM3" s="39"/>
      <c r="PZN3" s="38"/>
      <c r="PZP3" s="40"/>
      <c r="PZQ3" s="31"/>
      <c r="PZV3" s="41"/>
      <c r="PZW3" s="42"/>
      <c r="PZX3" s="43"/>
      <c r="PZY3" s="32"/>
      <c r="PZZ3" s="44"/>
      <c r="QAD3" s="30"/>
      <c r="QAE3" s="33"/>
      <c r="QAF3" s="33"/>
      <c r="QAO3" s="33"/>
      <c r="QAP3" s="33"/>
      <c r="QAR3" s="1"/>
      <c r="QAT3" s="34"/>
      <c r="QAU3" s="35"/>
      <c r="QAV3" s="35"/>
      <c r="QAW3" s="35"/>
      <c r="QAX3" s="36"/>
      <c r="QAY3" s="36"/>
      <c r="QAZ3" s="39"/>
      <c r="QBA3" s="39"/>
      <c r="QBB3" s="39"/>
      <c r="QBC3" s="38"/>
      <c r="QBE3" s="40"/>
      <c r="QBF3" s="31"/>
      <c r="QBK3" s="41"/>
      <c r="QBL3" s="42"/>
      <c r="QBM3" s="43"/>
      <c r="QBN3" s="32"/>
      <c r="QBO3" s="44"/>
      <c r="QBS3" s="30"/>
      <c r="QBT3" s="33"/>
      <c r="QBU3" s="33"/>
      <c r="QCD3" s="33"/>
      <c r="QCE3" s="33"/>
      <c r="QCG3" s="1"/>
      <c r="QCI3" s="34"/>
      <c r="QCJ3" s="35"/>
      <c r="QCK3" s="35"/>
      <c r="QCL3" s="35"/>
      <c r="QCM3" s="36"/>
      <c r="QCN3" s="36"/>
      <c r="QCO3" s="39"/>
      <c r="QCP3" s="39"/>
      <c r="QCQ3" s="39"/>
      <c r="QCR3" s="38"/>
      <c r="QCT3" s="40"/>
      <c r="QCU3" s="31"/>
      <c r="QCZ3" s="41"/>
      <c r="QDA3" s="42"/>
      <c r="QDB3" s="43"/>
      <c r="QDC3" s="32"/>
      <c r="QDD3" s="44"/>
      <c r="QDH3" s="30"/>
      <c r="QDI3" s="33"/>
      <c r="QDJ3" s="33"/>
      <c r="QDS3" s="33"/>
      <c r="QDT3" s="33"/>
      <c r="QDV3" s="1"/>
      <c r="QDX3" s="34"/>
      <c r="QDY3" s="35"/>
      <c r="QDZ3" s="35"/>
      <c r="QEA3" s="35"/>
      <c r="QEB3" s="36"/>
      <c r="QEC3" s="36"/>
      <c r="QED3" s="39"/>
      <c r="QEE3" s="39"/>
      <c r="QEF3" s="39"/>
      <c r="QEG3" s="38"/>
      <c r="QEI3" s="40"/>
      <c r="QEJ3" s="31"/>
      <c r="QEO3" s="41"/>
      <c r="QEP3" s="42"/>
      <c r="QEQ3" s="43"/>
      <c r="QER3" s="32"/>
      <c r="QES3" s="44"/>
      <c r="QEW3" s="30"/>
      <c r="QEX3" s="33"/>
      <c r="QEY3" s="33"/>
      <c r="QFH3" s="33"/>
      <c r="QFI3" s="33"/>
      <c r="QFK3" s="1"/>
      <c r="QFM3" s="34"/>
      <c r="QFN3" s="35"/>
      <c r="QFO3" s="35"/>
      <c r="QFP3" s="35"/>
      <c r="QFQ3" s="36"/>
      <c r="QFR3" s="36"/>
      <c r="QFS3" s="39"/>
      <c r="QFT3" s="39"/>
      <c r="QFU3" s="39"/>
      <c r="QFV3" s="38"/>
      <c r="QFX3" s="40"/>
      <c r="QFY3" s="31"/>
      <c r="QGD3" s="41"/>
      <c r="QGE3" s="42"/>
      <c r="QGF3" s="43"/>
      <c r="QGG3" s="32"/>
      <c r="QGH3" s="44"/>
      <c r="QGL3" s="30"/>
      <c r="QGM3" s="33"/>
      <c r="QGN3" s="33"/>
      <c r="QGW3" s="33"/>
      <c r="QGX3" s="33"/>
      <c r="QGZ3" s="1"/>
      <c r="QHB3" s="34"/>
      <c r="QHC3" s="35"/>
      <c r="QHD3" s="35"/>
      <c r="QHE3" s="35"/>
      <c r="QHF3" s="36"/>
      <c r="QHG3" s="36"/>
      <c r="QHH3" s="39"/>
      <c r="QHI3" s="39"/>
      <c r="QHJ3" s="39"/>
      <c r="QHK3" s="38"/>
      <c r="QHM3" s="40"/>
      <c r="QHN3" s="31"/>
      <c r="QHS3" s="41"/>
      <c r="QHT3" s="42"/>
      <c r="QHU3" s="43"/>
      <c r="QHV3" s="32"/>
      <c r="QHW3" s="44"/>
      <c r="QIA3" s="30"/>
      <c r="QIB3" s="33"/>
      <c r="QIC3" s="33"/>
      <c r="QIL3" s="33"/>
      <c r="QIM3" s="33"/>
      <c r="QIO3" s="1"/>
      <c r="QIQ3" s="34"/>
      <c r="QIR3" s="35"/>
      <c r="QIS3" s="35"/>
      <c r="QIT3" s="35"/>
      <c r="QIU3" s="36"/>
      <c r="QIV3" s="36"/>
      <c r="QIW3" s="39"/>
      <c r="QIX3" s="39"/>
      <c r="QIY3" s="39"/>
      <c r="QIZ3" s="38"/>
      <c r="QJB3" s="40"/>
      <c r="QJC3" s="31"/>
      <c r="QJH3" s="41"/>
      <c r="QJI3" s="42"/>
      <c r="QJJ3" s="43"/>
      <c r="QJK3" s="32"/>
      <c r="QJL3" s="44"/>
      <c r="QJP3" s="30"/>
      <c r="QJQ3" s="33"/>
      <c r="QJR3" s="33"/>
      <c r="QKA3" s="33"/>
      <c r="QKB3" s="33"/>
      <c r="QKD3" s="1"/>
      <c r="QKF3" s="34"/>
      <c r="QKG3" s="35"/>
      <c r="QKH3" s="35"/>
      <c r="QKI3" s="35"/>
      <c r="QKJ3" s="36"/>
      <c r="QKK3" s="36"/>
      <c r="QKL3" s="39"/>
      <c r="QKM3" s="39"/>
      <c r="QKN3" s="39"/>
      <c r="QKO3" s="38"/>
      <c r="QKQ3" s="40"/>
      <c r="QKR3" s="31"/>
      <c r="QKW3" s="41"/>
      <c r="QKX3" s="42"/>
      <c r="QKY3" s="43"/>
      <c r="QKZ3" s="32"/>
      <c r="QLA3" s="44"/>
      <c r="QLE3" s="30"/>
      <c r="QLF3" s="33"/>
      <c r="QLG3" s="33"/>
      <c r="QLP3" s="33"/>
      <c r="QLQ3" s="33"/>
      <c r="QLS3" s="1"/>
      <c r="QLU3" s="34"/>
      <c r="QLV3" s="35"/>
      <c r="QLW3" s="35"/>
      <c r="QLX3" s="35"/>
      <c r="QLY3" s="36"/>
      <c r="QLZ3" s="36"/>
      <c r="QMA3" s="39"/>
      <c r="QMB3" s="39"/>
      <c r="QMC3" s="39"/>
      <c r="QMD3" s="38"/>
      <c r="QMF3" s="40"/>
      <c r="QMG3" s="31"/>
      <c r="QML3" s="41"/>
      <c r="QMM3" s="42"/>
      <c r="QMN3" s="43"/>
      <c r="QMO3" s="32"/>
      <c r="QMP3" s="44"/>
      <c r="QMT3" s="30"/>
      <c r="QMU3" s="33"/>
      <c r="QMV3" s="33"/>
      <c r="QNE3" s="33"/>
      <c r="QNF3" s="33"/>
      <c r="QNH3" s="1"/>
      <c r="QNJ3" s="34"/>
      <c r="QNK3" s="35"/>
      <c r="QNL3" s="35"/>
      <c r="QNM3" s="35"/>
      <c r="QNN3" s="36"/>
      <c r="QNO3" s="36"/>
      <c r="QNP3" s="39"/>
      <c r="QNQ3" s="39"/>
      <c r="QNR3" s="39"/>
      <c r="QNS3" s="38"/>
      <c r="QNU3" s="40"/>
      <c r="QNV3" s="31"/>
      <c r="QOA3" s="41"/>
      <c r="QOB3" s="42"/>
      <c r="QOC3" s="43"/>
      <c r="QOD3" s="32"/>
      <c r="QOE3" s="44"/>
      <c r="QOI3" s="30"/>
      <c r="QOJ3" s="33"/>
      <c r="QOK3" s="33"/>
      <c r="QOT3" s="33"/>
      <c r="QOU3" s="33"/>
      <c r="QOW3" s="1"/>
      <c r="QOY3" s="34"/>
      <c r="QOZ3" s="35"/>
      <c r="QPA3" s="35"/>
      <c r="QPB3" s="35"/>
      <c r="QPC3" s="36"/>
      <c r="QPD3" s="36"/>
      <c r="QPE3" s="39"/>
      <c r="QPF3" s="39"/>
      <c r="QPG3" s="39"/>
      <c r="QPH3" s="38"/>
      <c r="QPJ3" s="40"/>
      <c r="QPK3" s="31"/>
      <c r="QPP3" s="41"/>
      <c r="QPQ3" s="42"/>
      <c r="QPR3" s="43"/>
      <c r="QPS3" s="32"/>
      <c r="QPT3" s="44"/>
      <c r="QPX3" s="30"/>
      <c r="QPY3" s="33"/>
      <c r="QPZ3" s="33"/>
      <c r="QQI3" s="33"/>
      <c r="QQJ3" s="33"/>
      <c r="QQL3" s="1"/>
      <c r="QQN3" s="34"/>
      <c r="QQO3" s="35"/>
      <c r="QQP3" s="35"/>
      <c r="QQQ3" s="35"/>
      <c r="QQR3" s="36"/>
      <c r="QQS3" s="36"/>
      <c r="QQT3" s="39"/>
      <c r="QQU3" s="39"/>
      <c r="QQV3" s="39"/>
      <c r="QQW3" s="38"/>
      <c r="QQY3" s="40"/>
      <c r="QQZ3" s="31"/>
      <c r="QRE3" s="41"/>
      <c r="QRF3" s="42"/>
      <c r="QRG3" s="43"/>
      <c r="QRH3" s="32"/>
      <c r="QRI3" s="44"/>
      <c r="QRM3" s="30"/>
      <c r="QRN3" s="33"/>
      <c r="QRO3" s="33"/>
      <c r="QRX3" s="33"/>
      <c r="QRY3" s="33"/>
      <c r="QSA3" s="1"/>
      <c r="QSC3" s="34"/>
      <c r="QSD3" s="35"/>
      <c r="QSE3" s="35"/>
      <c r="QSF3" s="35"/>
      <c r="QSG3" s="36"/>
      <c r="QSH3" s="36"/>
      <c r="QSI3" s="39"/>
      <c r="QSJ3" s="39"/>
      <c r="QSK3" s="39"/>
      <c r="QSL3" s="38"/>
      <c r="QSN3" s="40"/>
      <c r="QSO3" s="31"/>
      <c r="QST3" s="41"/>
      <c r="QSU3" s="42"/>
      <c r="QSV3" s="43"/>
      <c r="QSW3" s="32"/>
      <c r="QSX3" s="44"/>
      <c r="QTB3" s="30"/>
      <c r="QTC3" s="33"/>
      <c r="QTD3" s="33"/>
      <c r="QTM3" s="33"/>
      <c r="QTN3" s="33"/>
      <c r="QTP3" s="1"/>
      <c r="QTR3" s="34"/>
      <c r="QTS3" s="35"/>
      <c r="QTT3" s="35"/>
      <c r="QTU3" s="35"/>
      <c r="QTV3" s="36"/>
      <c r="QTW3" s="36"/>
      <c r="QTX3" s="39"/>
      <c r="QTY3" s="39"/>
      <c r="QTZ3" s="39"/>
      <c r="QUA3" s="38"/>
      <c r="QUC3" s="40"/>
      <c r="QUD3" s="31"/>
      <c r="QUI3" s="41"/>
      <c r="QUJ3" s="42"/>
      <c r="QUK3" s="43"/>
      <c r="QUL3" s="32"/>
      <c r="QUM3" s="44"/>
      <c r="QUQ3" s="30"/>
      <c r="QUR3" s="33"/>
      <c r="QUS3" s="33"/>
      <c r="QVB3" s="33"/>
      <c r="QVC3" s="33"/>
      <c r="QVE3" s="1"/>
      <c r="QVG3" s="34"/>
      <c r="QVH3" s="35"/>
      <c r="QVI3" s="35"/>
      <c r="QVJ3" s="35"/>
      <c r="QVK3" s="36"/>
      <c r="QVL3" s="36"/>
      <c r="QVM3" s="39"/>
      <c r="QVN3" s="39"/>
      <c r="QVO3" s="39"/>
      <c r="QVP3" s="38"/>
      <c r="QVR3" s="40"/>
      <c r="QVS3" s="31"/>
      <c r="QVX3" s="41"/>
      <c r="QVY3" s="42"/>
      <c r="QVZ3" s="43"/>
      <c r="QWA3" s="32"/>
      <c r="QWB3" s="44"/>
      <c r="QWF3" s="30"/>
      <c r="QWG3" s="33"/>
      <c r="QWH3" s="33"/>
      <c r="QWQ3" s="33"/>
      <c r="QWR3" s="33"/>
      <c r="QWT3" s="1"/>
      <c r="QWV3" s="34"/>
      <c r="QWW3" s="35"/>
      <c r="QWX3" s="35"/>
      <c r="QWY3" s="35"/>
      <c r="QWZ3" s="36"/>
      <c r="QXA3" s="36"/>
      <c r="QXB3" s="39"/>
      <c r="QXC3" s="39"/>
      <c r="QXD3" s="39"/>
      <c r="QXE3" s="38"/>
      <c r="QXG3" s="40"/>
      <c r="QXH3" s="31"/>
      <c r="QXM3" s="41"/>
      <c r="QXN3" s="42"/>
      <c r="QXO3" s="43"/>
      <c r="QXP3" s="32"/>
      <c r="QXQ3" s="44"/>
      <c r="QXU3" s="30"/>
      <c r="QXV3" s="33"/>
      <c r="QXW3" s="33"/>
      <c r="QYF3" s="33"/>
      <c r="QYG3" s="33"/>
      <c r="QYI3" s="1"/>
      <c r="QYK3" s="34"/>
      <c r="QYL3" s="35"/>
      <c r="QYM3" s="35"/>
      <c r="QYN3" s="35"/>
      <c r="QYO3" s="36"/>
      <c r="QYP3" s="36"/>
      <c r="QYQ3" s="39"/>
      <c r="QYR3" s="39"/>
      <c r="QYS3" s="39"/>
      <c r="QYT3" s="38"/>
      <c r="QYV3" s="40"/>
      <c r="QYW3" s="31"/>
      <c r="QZB3" s="41"/>
      <c r="QZC3" s="42"/>
      <c r="QZD3" s="43"/>
      <c r="QZE3" s="32"/>
      <c r="QZF3" s="44"/>
      <c r="QZJ3" s="30"/>
      <c r="QZK3" s="33"/>
      <c r="QZL3" s="33"/>
      <c r="QZU3" s="33"/>
      <c r="QZV3" s="33"/>
      <c r="QZX3" s="1"/>
      <c r="QZZ3" s="34"/>
      <c r="RAA3" s="35"/>
      <c r="RAB3" s="35"/>
      <c r="RAC3" s="35"/>
      <c r="RAD3" s="36"/>
      <c r="RAE3" s="36"/>
      <c r="RAF3" s="39"/>
      <c r="RAG3" s="39"/>
      <c r="RAH3" s="39"/>
      <c r="RAI3" s="38"/>
      <c r="RAK3" s="40"/>
      <c r="RAL3" s="31"/>
      <c r="RAQ3" s="41"/>
      <c r="RAR3" s="42"/>
      <c r="RAS3" s="43"/>
      <c r="RAT3" s="32"/>
      <c r="RAU3" s="44"/>
      <c r="RAY3" s="30"/>
      <c r="RAZ3" s="33"/>
      <c r="RBA3" s="33"/>
      <c r="RBJ3" s="33"/>
      <c r="RBK3" s="33"/>
      <c r="RBM3" s="1"/>
      <c r="RBO3" s="34"/>
      <c r="RBP3" s="35"/>
      <c r="RBQ3" s="35"/>
      <c r="RBR3" s="35"/>
      <c r="RBS3" s="36"/>
      <c r="RBT3" s="36"/>
      <c r="RBU3" s="39"/>
      <c r="RBV3" s="39"/>
      <c r="RBW3" s="39"/>
      <c r="RBX3" s="38"/>
      <c r="RBZ3" s="40"/>
      <c r="RCA3" s="31"/>
      <c r="RCF3" s="41"/>
      <c r="RCG3" s="42"/>
      <c r="RCH3" s="43"/>
      <c r="RCI3" s="32"/>
      <c r="RCJ3" s="44"/>
      <c r="RCN3" s="30"/>
      <c r="RCO3" s="33"/>
      <c r="RCP3" s="33"/>
      <c r="RCY3" s="33"/>
      <c r="RCZ3" s="33"/>
      <c r="RDB3" s="1"/>
      <c r="RDD3" s="34"/>
      <c r="RDE3" s="35"/>
      <c r="RDF3" s="35"/>
      <c r="RDG3" s="35"/>
      <c r="RDH3" s="36"/>
      <c r="RDI3" s="36"/>
      <c r="RDJ3" s="39"/>
      <c r="RDK3" s="39"/>
      <c r="RDL3" s="39"/>
      <c r="RDM3" s="38"/>
      <c r="RDO3" s="40"/>
      <c r="RDP3" s="31"/>
      <c r="RDU3" s="41"/>
      <c r="RDV3" s="42"/>
      <c r="RDW3" s="43"/>
      <c r="RDX3" s="32"/>
      <c r="RDY3" s="44"/>
      <c r="REC3" s="30"/>
      <c r="RED3" s="33"/>
      <c r="REE3" s="33"/>
      <c r="REN3" s="33"/>
      <c r="REO3" s="33"/>
      <c r="REQ3" s="1"/>
      <c r="RES3" s="34"/>
      <c r="RET3" s="35"/>
      <c r="REU3" s="35"/>
      <c r="REV3" s="35"/>
      <c r="REW3" s="36"/>
      <c r="REX3" s="36"/>
      <c r="REY3" s="39"/>
      <c r="REZ3" s="39"/>
      <c r="RFA3" s="39"/>
      <c r="RFB3" s="38"/>
      <c r="RFD3" s="40"/>
      <c r="RFE3" s="31"/>
      <c r="RFJ3" s="41"/>
      <c r="RFK3" s="42"/>
      <c r="RFL3" s="43"/>
      <c r="RFM3" s="32"/>
      <c r="RFN3" s="44"/>
      <c r="RFR3" s="30"/>
      <c r="RFS3" s="33"/>
      <c r="RFT3" s="33"/>
      <c r="RGC3" s="33"/>
      <c r="RGD3" s="33"/>
      <c r="RGF3" s="1"/>
      <c r="RGH3" s="34"/>
      <c r="RGI3" s="35"/>
      <c r="RGJ3" s="35"/>
      <c r="RGK3" s="35"/>
      <c r="RGL3" s="36"/>
      <c r="RGM3" s="36"/>
      <c r="RGN3" s="39"/>
      <c r="RGO3" s="39"/>
      <c r="RGP3" s="39"/>
      <c r="RGQ3" s="38"/>
      <c r="RGS3" s="40"/>
      <c r="RGT3" s="31"/>
      <c r="RGY3" s="41"/>
      <c r="RGZ3" s="42"/>
      <c r="RHA3" s="43"/>
      <c r="RHB3" s="32"/>
      <c r="RHC3" s="44"/>
      <c r="RHG3" s="30"/>
      <c r="RHH3" s="33"/>
      <c r="RHI3" s="33"/>
      <c r="RHR3" s="33"/>
      <c r="RHS3" s="33"/>
      <c r="RHU3" s="1"/>
      <c r="RHW3" s="34"/>
      <c r="RHX3" s="35"/>
      <c r="RHY3" s="35"/>
      <c r="RHZ3" s="35"/>
      <c r="RIA3" s="36"/>
      <c r="RIB3" s="36"/>
      <c r="RIC3" s="39"/>
      <c r="RID3" s="39"/>
      <c r="RIE3" s="39"/>
      <c r="RIF3" s="38"/>
      <c r="RIH3" s="40"/>
      <c r="RII3" s="31"/>
      <c r="RIN3" s="41"/>
      <c r="RIO3" s="42"/>
      <c r="RIP3" s="43"/>
      <c r="RIQ3" s="32"/>
      <c r="RIR3" s="44"/>
      <c r="RIV3" s="30"/>
      <c r="RIW3" s="33"/>
      <c r="RIX3" s="33"/>
      <c r="RJG3" s="33"/>
      <c r="RJH3" s="33"/>
      <c r="RJJ3" s="1"/>
      <c r="RJL3" s="34"/>
      <c r="RJM3" s="35"/>
      <c r="RJN3" s="35"/>
      <c r="RJO3" s="35"/>
      <c r="RJP3" s="36"/>
      <c r="RJQ3" s="36"/>
      <c r="RJR3" s="39"/>
      <c r="RJS3" s="39"/>
      <c r="RJT3" s="39"/>
      <c r="RJU3" s="38"/>
      <c r="RJW3" s="40"/>
      <c r="RJX3" s="31"/>
      <c r="RKC3" s="41"/>
      <c r="RKD3" s="42"/>
      <c r="RKE3" s="43"/>
      <c r="RKF3" s="32"/>
      <c r="RKG3" s="44"/>
      <c r="RKK3" s="30"/>
      <c r="RKL3" s="33"/>
      <c r="RKM3" s="33"/>
      <c r="RKV3" s="33"/>
      <c r="RKW3" s="33"/>
      <c r="RKY3" s="1"/>
      <c r="RLA3" s="34"/>
      <c r="RLB3" s="35"/>
      <c r="RLC3" s="35"/>
      <c r="RLD3" s="35"/>
      <c r="RLE3" s="36"/>
      <c r="RLF3" s="36"/>
      <c r="RLG3" s="39"/>
      <c r="RLH3" s="39"/>
      <c r="RLI3" s="39"/>
      <c r="RLJ3" s="38"/>
      <c r="RLL3" s="40"/>
      <c r="RLM3" s="31"/>
      <c r="RLR3" s="41"/>
      <c r="RLS3" s="42"/>
      <c r="RLT3" s="43"/>
      <c r="RLU3" s="32"/>
      <c r="RLV3" s="44"/>
      <c r="RLZ3" s="30"/>
      <c r="RMA3" s="33"/>
      <c r="RMB3" s="33"/>
      <c r="RMK3" s="33"/>
      <c r="RML3" s="33"/>
      <c r="RMN3" s="1"/>
      <c r="RMP3" s="34"/>
      <c r="RMQ3" s="35"/>
      <c r="RMR3" s="35"/>
      <c r="RMS3" s="35"/>
      <c r="RMT3" s="36"/>
      <c r="RMU3" s="36"/>
      <c r="RMV3" s="39"/>
      <c r="RMW3" s="39"/>
      <c r="RMX3" s="39"/>
      <c r="RMY3" s="38"/>
      <c r="RNA3" s="40"/>
      <c r="RNB3" s="31"/>
      <c r="RNG3" s="41"/>
      <c r="RNH3" s="42"/>
      <c r="RNI3" s="43"/>
      <c r="RNJ3" s="32"/>
      <c r="RNK3" s="44"/>
      <c r="RNO3" s="30"/>
      <c r="RNP3" s="33"/>
      <c r="RNQ3" s="33"/>
      <c r="RNZ3" s="33"/>
      <c r="ROA3" s="33"/>
      <c r="ROC3" s="1"/>
      <c r="ROE3" s="34"/>
      <c r="ROF3" s="35"/>
      <c r="ROG3" s="35"/>
      <c r="ROH3" s="35"/>
      <c r="ROI3" s="36"/>
      <c r="ROJ3" s="36"/>
      <c r="ROK3" s="39"/>
      <c r="ROL3" s="39"/>
      <c r="ROM3" s="39"/>
      <c r="RON3" s="38"/>
      <c r="ROP3" s="40"/>
      <c r="ROQ3" s="31"/>
      <c r="ROV3" s="41"/>
      <c r="ROW3" s="42"/>
      <c r="ROX3" s="43"/>
      <c r="ROY3" s="32"/>
      <c r="ROZ3" s="44"/>
      <c r="RPD3" s="30"/>
      <c r="RPE3" s="33"/>
      <c r="RPF3" s="33"/>
      <c r="RPO3" s="33"/>
      <c r="RPP3" s="33"/>
      <c r="RPR3" s="1"/>
      <c r="RPT3" s="34"/>
      <c r="RPU3" s="35"/>
      <c r="RPV3" s="35"/>
      <c r="RPW3" s="35"/>
      <c r="RPX3" s="36"/>
      <c r="RPY3" s="36"/>
      <c r="RPZ3" s="39"/>
      <c r="RQA3" s="39"/>
      <c r="RQB3" s="39"/>
      <c r="RQC3" s="38"/>
      <c r="RQE3" s="40"/>
      <c r="RQF3" s="31"/>
      <c r="RQK3" s="41"/>
      <c r="RQL3" s="42"/>
      <c r="RQM3" s="43"/>
      <c r="RQN3" s="32"/>
      <c r="RQO3" s="44"/>
      <c r="RQS3" s="30"/>
      <c r="RQT3" s="33"/>
      <c r="RQU3" s="33"/>
      <c r="RRD3" s="33"/>
      <c r="RRE3" s="33"/>
      <c r="RRG3" s="1"/>
      <c r="RRI3" s="34"/>
      <c r="RRJ3" s="35"/>
      <c r="RRK3" s="35"/>
      <c r="RRL3" s="35"/>
      <c r="RRM3" s="36"/>
      <c r="RRN3" s="36"/>
      <c r="RRO3" s="39"/>
      <c r="RRP3" s="39"/>
      <c r="RRQ3" s="39"/>
      <c r="RRR3" s="38"/>
      <c r="RRT3" s="40"/>
      <c r="RRU3" s="31"/>
      <c r="RRZ3" s="41"/>
      <c r="RSA3" s="42"/>
      <c r="RSB3" s="43"/>
      <c r="RSC3" s="32"/>
      <c r="RSD3" s="44"/>
      <c r="RSH3" s="30"/>
      <c r="RSI3" s="33"/>
      <c r="RSJ3" s="33"/>
      <c r="RSS3" s="33"/>
      <c r="RST3" s="33"/>
      <c r="RSV3" s="1"/>
      <c r="RSX3" s="34"/>
      <c r="RSY3" s="35"/>
      <c r="RSZ3" s="35"/>
      <c r="RTA3" s="35"/>
      <c r="RTB3" s="36"/>
      <c r="RTC3" s="36"/>
      <c r="RTD3" s="39"/>
      <c r="RTE3" s="39"/>
      <c r="RTF3" s="39"/>
      <c r="RTG3" s="38"/>
      <c r="RTI3" s="40"/>
      <c r="RTJ3" s="31"/>
      <c r="RTO3" s="41"/>
      <c r="RTP3" s="42"/>
      <c r="RTQ3" s="43"/>
      <c r="RTR3" s="32"/>
      <c r="RTS3" s="44"/>
      <c r="RTW3" s="30"/>
      <c r="RTX3" s="33"/>
      <c r="RTY3" s="33"/>
      <c r="RUH3" s="33"/>
      <c r="RUI3" s="33"/>
      <c r="RUK3" s="1"/>
      <c r="RUM3" s="34"/>
      <c r="RUN3" s="35"/>
      <c r="RUO3" s="35"/>
      <c r="RUP3" s="35"/>
      <c r="RUQ3" s="36"/>
      <c r="RUR3" s="36"/>
      <c r="RUS3" s="39"/>
      <c r="RUT3" s="39"/>
      <c r="RUU3" s="39"/>
      <c r="RUV3" s="38"/>
      <c r="RUX3" s="40"/>
      <c r="RUY3" s="31"/>
      <c r="RVD3" s="41"/>
      <c r="RVE3" s="42"/>
      <c r="RVF3" s="43"/>
      <c r="RVG3" s="32"/>
      <c r="RVH3" s="44"/>
      <c r="RVL3" s="30"/>
      <c r="RVM3" s="33"/>
      <c r="RVN3" s="33"/>
      <c r="RVW3" s="33"/>
      <c r="RVX3" s="33"/>
      <c r="RVZ3" s="1"/>
      <c r="RWB3" s="34"/>
      <c r="RWC3" s="35"/>
      <c r="RWD3" s="35"/>
      <c r="RWE3" s="35"/>
      <c r="RWF3" s="36"/>
      <c r="RWG3" s="36"/>
      <c r="RWH3" s="39"/>
      <c r="RWI3" s="39"/>
      <c r="RWJ3" s="39"/>
      <c r="RWK3" s="38"/>
      <c r="RWM3" s="40"/>
      <c r="RWN3" s="31"/>
      <c r="RWS3" s="41"/>
      <c r="RWT3" s="42"/>
      <c r="RWU3" s="43"/>
      <c r="RWV3" s="32"/>
      <c r="RWW3" s="44"/>
      <c r="RXA3" s="30"/>
      <c r="RXB3" s="33"/>
      <c r="RXC3" s="33"/>
      <c r="RXL3" s="33"/>
      <c r="RXM3" s="33"/>
      <c r="RXO3" s="1"/>
      <c r="RXQ3" s="34"/>
      <c r="RXR3" s="35"/>
      <c r="RXS3" s="35"/>
      <c r="RXT3" s="35"/>
      <c r="RXU3" s="36"/>
      <c r="RXV3" s="36"/>
      <c r="RXW3" s="39"/>
      <c r="RXX3" s="39"/>
      <c r="RXY3" s="39"/>
      <c r="RXZ3" s="38"/>
      <c r="RYB3" s="40"/>
      <c r="RYC3" s="31"/>
      <c r="RYH3" s="41"/>
      <c r="RYI3" s="42"/>
      <c r="RYJ3" s="43"/>
      <c r="RYK3" s="32"/>
      <c r="RYL3" s="44"/>
      <c r="RYP3" s="30"/>
      <c r="RYQ3" s="33"/>
      <c r="RYR3" s="33"/>
      <c r="RZA3" s="33"/>
      <c r="RZB3" s="33"/>
      <c r="RZD3" s="1"/>
      <c r="RZF3" s="34"/>
      <c r="RZG3" s="35"/>
      <c r="RZH3" s="35"/>
      <c r="RZI3" s="35"/>
      <c r="RZJ3" s="36"/>
      <c r="RZK3" s="36"/>
      <c r="RZL3" s="39"/>
      <c r="RZM3" s="39"/>
      <c r="RZN3" s="39"/>
      <c r="RZO3" s="38"/>
      <c r="RZQ3" s="40"/>
      <c r="RZR3" s="31"/>
      <c r="RZW3" s="41"/>
      <c r="RZX3" s="42"/>
      <c r="RZY3" s="43"/>
      <c r="RZZ3" s="32"/>
      <c r="SAA3" s="44"/>
      <c r="SAE3" s="30"/>
      <c r="SAF3" s="33"/>
      <c r="SAG3" s="33"/>
      <c r="SAP3" s="33"/>
      <c r="SAQ3" s="33"/>
      <c r="SAS3" s="1"/>
      <c r="SAU3" s="34"/>
      <c r="SAV3" s="35"/>
      <c r="SAW3" s="35"/>
      <c r="SAX3" s="35"/>
      <c r="SAY3" s="36"/>
      <c r="SAZ3" s="36"/>
      <c r="SBA3" s="39"/>
      <c r="SBB3" s="39"/>
      <c r="SBC3" s="39"/>
      <c r="SBD3" s="38"/>
      <c r="SBF3" s="40"/>
      <c r="SBG3" s="31"/>
      <c r="SBL3" s="41"/>
      <c r="SBM3" s="42"/>
      <c r="SBN3" s="43"/>
      <c r="SBO3" s="32"/>
      <c r="SBP3" s="44"/>
      <c r="SBT3" s="30"/>
      <c r="SBU3" s="33"/>
      <c r="SBV3" s="33"/>
      <c r="SCE3" s="33"/>
      <c r="SCF3" s="33"/>
      <c r="SCH3" s="1"/>
      <c r="SCJ3" s="34"/>
      <c r="SCK3" s="35"/>
      <c r="SCL3" s="35"/>
      <c r="SCM3" s="35"/>
      <c r="SCN3" s="36"/>
      <c r="SCO3" s="36"/>
      <c r="SCP3" s="39"/>
      <c r="SCQ3" s="39"/>
      <c r="SCR3" s="39"/>
      <c r="SCS3" s="38"/>
      <c r="SCU3" s="40"/>
      <c r="SCV3" s="31"/>
      <c r="SDA3" s="41"/>
      <c r="SDB3" s="42"/>
      <c r="SDC3" s="43"/>
      <c r="SDD3" s="32"/>
      <c r="SDE3" s="44"/>
      <c r="SDI3" s="30"/>
      <c r="SDJ3" s="33"/>
      <c r="SDK3" s="33"/>
      <c r="SDT3" s="33"/>
      <c r="SDU3" s="33"/>
      <c r="SDW3" s="1"/>
      <c r="SDY3" s="34"/>
      <c r="SDZ3" s="35"/>
      <c r="SEA3" s="35"/>
      <c r="SEB3" s="35"/>
      <c r="SEC3" s="36"/>
      <c r="SED3" s="36"/>
      <c r="SEE3" s="39"/>
      <c r="SEF3" s="39"/>
      <c r="SEG3" s="39"/>
      <c r="SEH3" s="38"/>
      <c r="SEJ3" s="40"/>
      <c r="SEK3" s="31"/>
      <c r="SEP3" s="41"/>
      <c r="SEQ3" s="42"/>
      <c r="SER3" s="43"/>
      <c r="SES3" s="32"/>
      <c r="SET3" s="44"/>
      <c r="SEX3" s="30"/>
      <c r="SEY3" s="33"/>
      <c r="SEZ3" s="33"/>
      <c r="SFI3" s="33"/>
      <c r="SFJ3" s="33"/>
      <c r="SFL3" s="1"/>
      <c r="SFN3" s="34"/>
      <c r="SFO3" s="35"/>
      <c r="SFP3" s="35"/>
      <c r="SFQ3" s="35"/>
      <c r="SFR3" s="36"/>
      <c r="SFS3" s="36"/>
      <c r="SFT3" s="39"/>
      <c r="SFU3" s="39"/>
      <c r="SFV3" s="39"/>
      <c r="SFW3" s="38"/>
      <c r="SFY3" s="40"/>
      <c r="SFZ3" s="31"/>
      <c r="SGE3" s="41"/>
      <c r="SGF3" s="42"/>
      <c r="SGG3" s="43"/>
      <c r="SGH3" s="32"/>
      <c r="SGI3" s="44"/>
      <c r="SGM3" s="30"/>
      <c r="SGN3" s="33"/>
      <c r="SGO3" s="33"/>
      <c r="SGX3" s="33"/>
      <c r="SGY3" s="33"/>
      <c r="SHA3" s="1"/>
      <c r="SHC3" s="34"/>
      <c r="SHD3" s="35"/>
      <c r="SHE3" s="35"/>
      <c r="SHF3" s="35"/>
      <c r="SHG3" s="36"/>
      <c r="SHH3" s="36"/>
      <c r="SHI3" s="39"/>
      <c r="SHJ3" s="39"/>
      <c r="SHK3" s="39"/>
      <c r="SHL3" s="38"/>
      <c r="SHN3" s="40"/>
      <c r="SHO3" s="31"/>
      <c r="SHT3" s="41"/>
      <c r="SHU3" s="42"/>
      <c r="SHV3" s="43"/>
      <c r="SHW3" s="32"/>
      <c r="SHX3" s="44"/>
      <c r="SIB3" s="30"/>
      <c r="SIC3" s="33"/>
      <c r="SID3" s="33"/>
      <c r="SIM3" s="33"/>
      <c r="SIN3" s="33"/>
      <c r="SIP3" s="1"/>
      <c r="SIR3" s="34"/>
      <c r="SIS3" s="35"/>
      <c r="SIT3" s="35"/>
      <c r="SIU3" s="35"/>
      <c r="SIV3" s="36"/>
      <c r="SIW3" s="36"/>
      <c r="SIX3" s="39"/>
      <c r="SIY3" s="39"/>
      <c r="SIZ3" s="39"/>
      <c r="SJA3" s="38"/>
      <c r="SJC3" s="40"/>
      <c r="SJD3" s="31"/>
      <c r="SJI3" s="41"/>
      <c r="SJJ3" s="42"/>
      <c r="SJK3" s="43"/>
      <c r="SJL3" s="32"/>
      <c r="SJM3" s="44"/>
      <c r="SJQ3" s="30"/>
      <c r="SJR3" s="33"/>
      <c r="SJS3" s="33"/>
      <c r="SKB3" s="33"/>
      <c r="SKC3" s="33"/>
      <c r="SKE3" s="1"/>
      <c r="SKG3" s="34"/>
      <c r="SKH3" s="35"/>
      <c r="SKI3" s="35"/>
      <c r="SKJ3" s="35"/>
      <c r="SKK3" s="36"/>
      <c r="SKL3" s="36"/>
      <c r="SKM3" s="39"/>
      <c r="SKN3" s="39"/>
      <c r="SKO3" s="39"/>
      <c r="SKP3" s="38"/>
      <c r="SKR3" s="40"/>
      <c r="SKS3" s="31"/>
      <c r="SKX3" s="41"/>
      <c r="SKY3" s="42"/>
      <c r="SKZ3" s="43"/>
      <c r="SLA3" s="32"/>
      <c r="SLB3" s="44"/>
      <c r="SLF3" s="30"/>
      <c r="SLG3" s="33"/>
      <c r="SLH3" s="33"/>
      <c r="SLQ3" s="33"/>
      <c r="SLR3" s="33"/>
      <c r="SLT3" s="1"/>
      <c r="SLV3" s="34"/>
      <c r="SLW3" s="35"/>
      <c r="SLX3" s="35"/>
      <c r="SLY3" s="35"/>
      <c r="SLZ3" s="36"/>
      <c r="SMA3" s="36"/>
      <c r="SMB3" s="39"/>
      <c r="SMC3" s="39"/>
      <c r="SMD3" s="39"/>
      <c r="SME3" s="38"/>
      <c r="SMG3" s="40"/>
      <c r="SMH3" s="31"/>
      <c r="SMM3" s="41"/>
      <c r="SMN3" s="42"/>
      <c r="SMO3" s="43"/>
      <c r="SMP3" s="32"/>
      <c r="SMQ3" s="44"/>
      <c r="SMU3" s="30"/>
      <c r="SMV3" s="33"/>
      <c r="SMW3" s="33"/>
      <c r="SNF3" s="33"/>
      <c r="SNG3" s="33"/>
      <c r="SNI3" s="1"/>
      <c r="SNK3" s="34"/>
      <c r="SNL3" s="35"/>
      <c r="SNM3" s="35"/>
      <c r="SNN3" s="35"/>
      <c r="SNO3" s="36"/>
      <c r="SNP3" s="36"/>
      <c r="SNQ3" s="39"/>
      <c r="SNR3" s="39"/>
      <c r="SNS3" s="39"/>
      <c r="SNT3" s="38"/>
      <c r="SNV3" s="40"/>
      <c r="SNW3" s="31"/>
      <c r="SOB3" s="41"/>
      <c r="SOC3" s="42"/>
      <c r="SOD3" s="43"/>
      <c r="SOE3" s="32"/>
      <c r="SOF3" s="44"/>
      <c r="SOJ3" s="30"/>
      <c r="SOK3" s="33"/>
      <c r="SOL3" s="33"/>
      <c r="SOU3" s="33"/>
      <c r="SOV3" s="33"/>
      <c r="SOX3" s="1"/>
      <c r="SOZ3" s="34"/>
      <c r="SPA3" s="35"/>
      <c r="SPB3" s="35"/>
      <c r="SPC3" s="35"/>
      <c r="SPD3" s="36"/>
      <c r="SPE3" s="36"/>
      <c r="SPF3" s="39"/>
      <c r="SPG3" s="39"/>
      <c r="SPH3" s="39"/>
      <c r="SPI3" s="38"/>
      <c r="SPK3" s="40"/>
      <c r="SPL3" s="31"/>
      <c r="SPQ3" s="41"/>
      <c r="SPR3" s="42"/>
      <c r="SPS3" s="43"/>
      <c r="SPT3" s="32"/>
      <c r="SPU3" s="44"/>
      <c r="SPY3" s="30"/>
      <c r="SPZ3" s="33"/>
      <c r="SQA3" s="33"/>
      <c r="SQJ3" s="33"/>
      <c r="SQK3" s="33"/>
      <c r="SQM3" s="1"/>
      <c r="SQO3" s="34"/>
      <c r="SQP3" s="35"/>
      <c r="SQQ3" s="35"/>
      <c r="SQR3" s="35"/>
      <c r="SQS3" s="36"/>
      <c r="SQT3" s="36"/>
      <c r="SQU3" s="39"/>
      <c r="SQV3" s="39"/>
      <c r="SQW3" s="39"/>
      <c r="SQX3" s="38"/>
      <c r="SQZ3" s="40"/>
      <c r="SRA3" s="31"/>
      <c r="SRF3" s="41"/>
      <c r="SRG3" s="42"/>
      <c r="SRH3" s="43"/>
      <c r="SRI3" s="32"/>
      <c r="SRJ3" s="44"/>
      <c r="SRN3" s="30"/>
      <c r="SRO3" s="33"/>
      <c r="SRP3" s="33"/>
      <c r="SRY3" s="33"/>
      <c r="SRZ3" s="33"/>
      <c r="SSB3" s="1"/>
      <c r="SSD3" s="34"/>
      <c r="SSE3" s="35"/>
      <c r="SSF3" s="35"/>
      <c r="SSG3" s="35"/>
      <c r="SSH3" s="36"/>
      <c r="SSI3" s="36"/>
      <c r="SSJ3" s="39"/>
      <c r="SSK3" s="39"/>
      <c r="SSL3" s="39"/>
      <c r="SSM3" s="38"/>
      <c r="SSO3" s="40"/>
      <c r="SSP3" s="31"/>
      <c r="SSU3" s="41"/>
      <c r="SSV3" s="42"/>
      <c r="SSW3" s="43"/>
      <c r="SSX3" s="32"/>
      <c r="SSY3" s="44"/>
      <c r="STC3" s="30"/>
      <c r="STD3" s="33"/>
      <c r="STE3" s="33"/>
      <c r="STN3" s="33"/>
      <c r="STO3" s="33"/>
      <c r="STQ3" s="1"/>
      <c r="STS3" s="34"/>
      <c r="STT3" s="35"/>
      <c r="STU3" s="35"/>
      <c r="STV3" s="35"/>
      <c r="STW3" s="36"/>
      <c r="STX3" s="36"/>
      <c r="STY3" s="39"/>
      <c r="STZ3" s="39"/>
      <c r="SUA3" s="39"/>
      <c r="SUB3" s="38"/>
      <c r="SUD3" s="40"/>
      <c r="SUE3" s="31"/>
      <c r="SUJ3" s="41"/>
      <c r="SUK3" s="42"/>
      <c r="SUL3" s="43"/>
      <c r="SUM3" s="32"/>
      <c r="SUN3" s="44"/>
      <c r="SUR3" s="30"/>
      <c r="SUS3" s="33"/>
      <c r="SUT3" s="33"/>
      <c r="SVC3" s="33"/>
      <c r="SVD3" s="33"/>
      <c r="SVF3" s="1"/>
      <c r="SVH3" s="34"/>
      <c r="SVI3" s="35"/>
      <c r="SVJ3" s="35"/>
      <c r="SVK3" s="35"/>
      <c r="SVL3" s="36"/>
      <c r="SVM3" s="36"/>
      <c r="SVN3" s="39"/>
      <c r="SVO3" s="39"/>
      <c r="SVP3" s="39"/>
      <c r="SVQ3" s="38"/>
      <c r="SVS3" s="40"/>
      <c r="SVT3" s="31"/>
      <c r="SVY3" s="41"/>
      <c r="SVZ3" s="42"/>
      <c r="SWA3" s="43"/>
      <c r="SWB3" s="32"/>
      <c r="SWC3" s="44"/>
      <c r="SWG3" s="30"/>
      <c r="SWH3" s="33"/>
      <c r="SWI3" s="33"/>
      <c r="SWR3" s="33"/>
      <c r="SWS3" s="33"/>
      <c r="SWU3" s="1"/>
      <c r="SWW3" s="34"/>
      <c r="SWX3" s="35"/>
      <c r="SWY3" s="35"/>
      <c r="SWZ3" s="35"/>
      <c r="SXA3" s="36"/>
      <c r="SXB3" s="36"/>
      <c r="SXC3" s="39"/>
      <c r="SXD3" s="39"/>
      <c r="SXE3" s="39"/>
      <c r="SXF3" s="38"/>
      <c r="SXH3" s="40"/>
      <c r="SXI3" s="31"/>
      <c r="SXN3" s="41"/>
      <c r="SXO3" s="42"/>
      <c r="SXP3" s="43"/>
      <c r="SXQ3" s="32"/>
      <c r="SXR3" s="44"/>
      <c r="SXV3" s="30"/>
      <c r="SXW3" s="33"/>
      <c r="SXX3" s="33"/>
      <c r="SYG3" s="33"/>
      <c r="SYH3" s="33"/>
      <c r="SYJ3" s="1"/>
      <c r="SYL3" s="34"/>
      <c r="SYM3" s="35"/>
      <c r="SYN3" s="35"/>
      <c r="SYO3" s="35"/>
      <c r="SYP3" s="36"/>
      <c r="SYQ3" s="36"/>
      <c r="SYR3" s="39"/>
      <c r="SYS3" s="39"/>
      <c r="SYT3" s="39"/>
      <c r="SYU3" s="38"/>
      <c r="SYW3" s="40"/>
      <c r="SYX3" s="31"/>
      <c r="SZC3" s="41"/>
      <c r="SZD3" s="42"/>
      <c r="SZE3" s="43"/>
      <c r="SZF3" s="32"/>
      <c r="SZG3" s="44"/>
      <c r="SZK3" s="30"/>
      <c r="SZL3" s="33"/>
      <c r="SZM3" s="33"/>
      <c r="SZV3" s="33"/>
      <c r="SZW3" s="33"/>
      <c r="SZY3" s="1"/>
      <c r="TAA3" s="34"/>
      <c r="TAB3" s="35"/>
      <c r="TAC3" s="35"/>
      <c r="TAD3" s="35"/>
      <c r="TAE3" s="36"/>
      <c r="TAF3" s="36"/>
      <c r="TAG3" s="39"/>
      <c r="TAH3" s="39"/>
      <c r="TAI3" s="39"/>
      <c r="TAJ3" s="38"/>
      <c r="TAL3" s="40"/>
      <c r="TAM3" s="31"/>
      <c r="TAR3" s="41"/>
      <c r="TAS3" s="42"/>
      <c r="TAT3" s="43"/>
      <c r="TAU3" s="32"/>
      <c r="TAV3" s="44"/>
      <c r="TAZ3" s="30"/>
      <c r="TBA3" s="33"/>
      <c r="TBB3" s="33"/>
      <c r="TBK3" s="33"/>
      <c r="TBL3" s="33"/>
      <c r="TBN3" s="1"/>
      <c r="TBP3" s="34"/>
      <c r="TBQ3" s="35"/>
      <c r="TBR3" s="35"/>
      <c r="TBS3" s="35"/>
      <c r="TBT3" s="36"/>
      <c r="TBU3" s="36"/>
      <c r="TBV3" s="39"/>
      <c r="TBW3" s="39"/>
      <c r="TBX3" s="39"/>
      <c r="TBY3" s="38"/>
      <c r="TCA3" s="40"/>
      <c r="TCB3" s="31"/>
      <c r="TCG3" s="41"/>
      <c r="TCH3" s="42"/>
      <c r="TCI3" s="43"/>
      <c r="TCJ3" s="32"/>
      <c r="TCK3" s="44"/>
      <c r="TCO3" s="30"/>
      <c r="TCP3" s="33"/>
      <c r="TCQ3" s="33"/>
      <c r="TCZ3" s="33"/>
      <c r="TDA3" s="33"/>
      <c r="TDC3" s="1"/>
      <c r="TDE3" s="34"/>
      <c r="TDF3" s="35"/>
      <c r="TDG3" s="35"/>
      <c r="TDH3" s="35"/>
      <c r="TDI3" s="36"/>
      <c r="TDJ3" s="36"/>
      <c r="TDK3" s="39"/>
      <c r="TDL3" s="39"/>
      <c r="TDM3" s="39"/>
      <c r="TDN3" s="38"/>
      <c r="TDP3" s="40"/>
      <c r="TDQ3" s="31"/>
      <c r="TDV3" s="41"/>
      <c r="TDW3" s="42"/>
      <c r="TDX3" s="43"/>
      <c r="TDY3" s="32"/>
      <c r="TDZ3" s="44"/>
      <c r="TED3" s="30"/>
      <c r="TEE3" s="33"/>
      <c r="TEF3" s="33"/>
      <c r="TEO3" s="33"/>
      <c r="TEP3" s="33"/>
      <c r="TER3" s="1"/>
      <c r="TET3" s="34"/>
      <c r="TEU3" s="35"/>
      <c r="TEV3" s="35"/>
      <c r="TEW3" s="35"/>
      <c r="TEX3" s="36"/>
      <c r="TEY3" s="36"/>
      <c r="TEZ3" s="39"/>
      <c r="TFA3" s="39"/>
      <c r="TFB3" s="39"/>
      <c r="TFC3" s="38"/>
      <c r="TFE3" s="40"/>
      <c r="TFF3" s="31"/>
      <c r="TFK3" s="41"/>
      <c r="TFL3" s="42"/>
      <c r="TFM3" s="43"/>
      <c r="TFN3" s="32"/>
      <c r="TFO3" s="44"/>
      <c r="TFS3" s="30"/>
      <c r="TFT3" s="33"/>
      <c r="TFU3" s="33"/>
      <c r="TGD3" s="33"/>
      <c r="TGE3" s="33"/>
      <c r="TGG3" s="1"/>
      <c r="TGI3" s="34"/>
      <c r="TGJ3" s="35"/>
      <c r="TGK3" s="35"/>
      <c r="TGL3" s="35"/>
      <c r="TGM3" s="36"/>
      <c r="TGN3" s="36"/>
      <c r="TGO3" s="39"/>
      <c r="TGP3" s="39"/>
      <c r="TGQ3" s="39"/>
      <c r="TGR3" s="38"/>
      <c r="TGT3" s="40"/>
      <c r="TGU3" s="31"/>
      <c r="TGZ3" s="41"/>
      <c r="THA3" s="42"/>
      <c r="THB3" s="43"/>
      <c r="THC3" s="32"/>
      <c r="THD3" s="44"/>
      <c r="THH3" s="30"/>
      <c r="THI3" s="33"/>
      <c r="THJ3" s="33"/>
      <c r="THS3" s="33"/>
      <c r="THT3" s="33"/>
      <c r="THV3" s="1"/>
      <c r="THX3" s="34"/>
      <c r="THY3" s="35"/>
      <c r="THZ3" s="35"/>
      <c r="TIA3" s="35"/>
      <c r="TIB3" s="36"/>
      <c r="TIC3" s="36"/>
      <c r="TID3" s="39"/>
      <c r="TIE3" s="39"/>
      <c r="TIF3" s="39"/>
      <c r="TIG3" s="38"/>
      <c r="TII3" s="40"/>
      <c r="TIJ3" s="31"/>
      <c r="TIO3" s="41"/>
      <c r="TIP3" s="42"/>
      <c r="TIQ3" s="43"/>
      <c r="TIR3" s="32"/>
      <c r="TIS3" s="44"/>
      <c r="TIW3" s="30"/>
      <c r="TIX3" s="33"/>
      <c r="TIY3" s="33"/>
      <c r="TJH3" s="33"/>
      <c r="TJI3" s="33"/>
      <c r="TJK3" s="1"/>
      <c r="TJM3" s="34"/>
      <c r="TJN3" s="35"/>
      <c r="TJO3" s="35"/>
      <c r="TJP3" s="35"/>
      <c r="TJQ3" s="36"/>
      <c r="TJR3" s="36"/>
      <c r="TJS3" s="39"/>
      <c r="TJT3" s="39"/>
      <c r="TJU3" s="39"/>
      <c r="TJV3" s="38"/>
      <c r="TJX3" s="40"/>
      <c r="TJY3" s="31"/>
      <c r="TKD3" s="41"/>
      <c r="TKE3" s="42"/>
      <c r="TKF3" s="43"/>
      <c r="TKG3" s="32"/>
      <c r="TKH3" s="44"/>
      <c r="TKL3" s="30"/>
      <c r="TKM3" s="33"/>
      <c r="TKN3" s="33"/>
      <c r="TKW3" s="33"/>
      <c r="TKX3" s="33"/>
      <c r="TKZ3" s="1"/>
      <c r="TLB3" s="34"/>
      <c r="TLC3" s="35"/>
      <c r="TLD3" s="35"/>
      <c r="TLE3" s="35"/>
      <c r="TLF3" s="36"/>
      <c r="TLG3" s="36"/>
      <c r="TLH3" s="39"/>
      <c r="TLI3" s="39"/>
      <c r="TLJ3" s="39"/>
      <c r="TLK3" s="38"/>
      <c r="TLM3" s="40"/>
      <c r="TLN3" s="31"/>
      <c r="TLS3" s="41"/>
      <c r="TLT3" s="42"/>
      <c r="TLU3" s="43"/>
      <c r="TLV3" s="32"/>
      <c r="TLW3" s="44"/>
      <c r="TMA3" s="30"/>
      <c r="TMB3" s="33"/>
      <c r="TMC3" s="33"/>
      <c r="TML3" s="33"/>
      <c r="TMM3" s="33"/>
      <c r="TMO3" s="1"/>
      <c r="TMQ3" s="34"/>
      <c r="TMR3" s="35"/>
      <c r="TMS3" s="35"/>
      <c r="TMT3" s="35"/>
      <c r="TMU3" s="36"/>
      <c r="TMV3" s="36"/>
      <c r="TMW3" s="39"/>
      <c r="TMX3" s="39"/>
      <c r="TMY3" s="39"/>
      <c r="TMZ3" s="38"/>
      <c r="TNB3" s="40"/>
      <c r="TNC3" s="31"/>
      <c r="TNH3" s="41"/>
      <c r="TNI3" s="42"/>
      <c r="TNJ3" s="43"/>
      <c r="TNK3" s="32"/>
      <c r="TNL3" s="44"/>
      <c r="TNP3" s="30"/>
      <c r="TNQ3" s="33"/>
      <c r="TNR3" s="33"/>
      <c r="TOA3" s="33"/>
      <c r="TOB3" s="33"/>
      <c r="TOD3" s="1"/>
      <c r="TOF3" s="34"/>
      <c r="TOG3" s="35"/>
      <c r="TOH3" s="35"/>
      <c r="TOI3" s="35"/>
      <c r="TOJ3" s="36"/>
      <c r="TOK3" s="36"/>
      <c r="TOL3" s="39"/>
      <c r="TOM3" s="39"/>
      <c r="TON3" s="39"/>
      <c r="TOO3" s="38"/>
      <c r="TOQ3" s="40"/>
      <c r="TOR3" s="31"/>
      <c r="TOW3" s="41"/>
      <c r="TOX3" s="42"/>
      <c r="TOY3" s="43"/>
      <c r="TOZ3" s="32"/>
      <c r="TPA3" s="44"/>
      <c r="TPE3" s="30"/>
      <c r="TPF3" s="33"/>
      <c r="TPG3" s="33"/>
      <c r="TPP3" s="33"/>
      <c r="TPQ3" s="33"/>
      <c r="TPS3" s="1"/>
      <c r="TPU3" s="34"/>
      <c r="TPV3" s="35"/>
      <c r="TPW3" s="35"/>
      <c r="TPX3" s="35"/>
      <c r="TPY3" s="36"/>
      <c r="TPZ3" s="36"/>
      <c r="TQA3" s="39"/>
      <c r="TQB3" s="39"/>
      <c r="TQC3" s="39"/>
      <c r="TQD3" s="38"/>
      <c r="TQF3" s="40"/>
      <c r="TQG3" s="31"/>
      <c r="TQL3" s="41"/>
      <c r="TQM3" s="42"/>
      <c r="TQN3" s="43"/>
      <c r="TQO3" s="32"/>
      <c r="TQP3" s="44"/>
      <c r="TQT3" s="30"/>
      <c r="TQU3" s="33"/>
      <c r="TQV3" s="33"/>
      <c r="TRE3" s="33"/>
      <c r="TRF3" s="33"/>
      <c r="TRH3" s="1"/>
      <c r="TRJ3" s="34"/>
      <c r="TRK3" s="35"/>
      <c r="TRL3" s="35"/>
      <c r="TRM3" s="35"/>
      <c r="TRN3" s="36"/>
      <c r="TRO3" s="36"/>
      <c r="TRP3" s="39"/>
      <c r="TRQ3" s="39"/>
      <c r="TRR3" s="39"/>
      <c r="TRS3" s="38"/>
      <c r="TRU3" s="40"/>
      <c r="TRV3" s="31"/>
      <c r="TSA3" s="41"/>
      <c r="TSB3" s="42"/>
      <c r="TSC3" s="43"/>
      <c r="TSD3" s="32"/>
      <c r="TSE3" s="44"/>
      <c r="TSI3" s="30"/>
      <c r="TSJ3" s="33"/>
      <c r="TSK3" s="33"/>
      <c r="TST3" s="33"/>
      <c r="TSU3" s="33"/>
      <c r="TSW3" s="1"/>
      <c r="TSY3" s="34"/>
      <c r="TSZ3" s="35"/>
      <c r="TTA3" s="35"/>
      <c r="TTB3" s="35"/>
      <c r="TTC3" s="36"/>
      <c r="TTD3" s="36"/>
      <c r="TTE3" s="39"/>
      <c r="TTF3" s="39"/>
      <c r="TTG3" s="39"/>
      <c r="TTH3" s="38"/>
      <c r="TTJ3" s="40"/>
      <c r="TTK3" s="31"/>
      <c r="TTP3" s="41"/>
      <c r="TTQ3" s="42"/>
      <c r="TTR3" s="43"/>
      <c r="TTS3" s="32"/>
      <c r="TTT3" s="44"/>
      <c r="TTX3" s="30"/>
      <c r="TTY3" s="33"/>
      <c r="TTZ3" s="33"/>
      <c r="TUI3" s="33"/>
      <c r="TUJ3" s="33"/>
      <c r="TUL3" s="1"/>
      <c r="TUN3" s="34"/>
      <c r="TUO3" s="35"/>
      <c r="TUP3" s="35"/>
      <c r="TUQ3" s="35"/>
      <c r="TUR3" s="36"/>
      <c r="TUS3" s="36"/>
      <c r="TUT3" s="39"/>
      <c r="TUU3" s="39"/>
      <c r="TUV3" s="39"/>
      <c r="TUW3" s="38"/>
      <c r="TUY3" s="40"/>
      <c r="TUZ3" s="31"/>
      <c r="TVE3" s="41"/>
      <c r="TVF3" s="42"/>
      <c r="TVG3" s="43"/>
      <c r="TVH3" s="32"/>
      <c r="TVI3" s="44"/>
      <c r="TVM3" s="30"/>
      <c r="TVN3" s="33"/>
      <c r="TVO3" s="33"/>
      <c r="TVX3" s="33"/>
      <c r="TVY3" s="33"/>
      <c r="TWA3" s="1"/>
      <c r="TWC3" s="34"/>
      <c r="TWD3" s="35"/>
      <c r="TWE3" s="35"/>
      <c r="TWF3" s="35"/>
      <c r="TWG3" s="36"/>
      <c r="TWH3" s="36"/>
      <c r="TWI3" s="39"/>
      <c r="TWJ3" s="39"/>
      <c r="TWK3" s="39"/>
      <c r="TWL3" s="38"/>
      <c r="TWN3" s="40"/>
      <c r="TWO3" s="31"/>
      <c r="TWT3" s="41"/>
      <c r="TWU3" s="42"/>
      <c r="TWV3" s="43"/>
      <c r="TWW3" s="32"/>
      <c r="TWX3" s="44"/>
      <c r="TXB3" s="30"/>
      <c r="TXC3" s="33"/>
      <c r="TXD3" s="33"/>
      <c r="TXM3" s="33"/>
      <c r="TXN3" s="33"/>
      <c r="TXP3" s="1"/>
      <c r="TXR3" s="34"/>
      <c r="TXS3" s="35"/>
      <c r="TXT3" s="35"/>
      <c r="TXU3" s="35"/>
      <c r="TXV3" s="36"/>
      <c r="TXW3" s="36"/>
      <c r="TXX3" s="39"/>
      <c r="TXY3" s="39"/>
      <c r="TXZ3" s="39"/>
      <c r="TYA3" s="38"/>
      <c r="TYC3" s="40"/>
      <c r="TYD3" s="31"/>
      <c r="TYI3" s="41"/>
      <c r="TYJ3" s="42"/>
      <c r="TYK3" s="43"/>
      <c r="TYL3" s="32"/>
      <c r="TYM3" s="44"/>
      <c r="TYQ3" s="30"/>
      <c r="TYR3" s="33"/>
      <c r="TYS3" s="33"/>
      <c r="TZB3" s="33"/>
      <c r="TZC3" s="33"/>
      <c r="TZE3" s="1"/>
      <c r="TZG3" s="34"/>
      <c r="TZH3" s="35"/>
      <c r="TZI3" s="35"/>
      <c r="TZJ3" s="35"/>
      <c r="TZK3" s="36"/>
      <c r="TZL3" s="36"/>
      <c r="TZM3" s="39"/>
      <c r="TZN3" s="39"/>
      <c r="TZO3" s="39"/>
      <c r="TZP3" s="38"/>
      <c r="TZR3" s="40"/>
      <c r="TZS3" s="31"/>
      <c r="TZX3" s="41"/>
      <c r="TZY3" s="42"/>
      <c r="TZZ3" s="43"/>
      <c r="UAA3" s="32"/>
      <c r="UAB3" s="44"/>
      <c r="UAF3" s="30"/>
      <c r="UAG3" s="33"/>
      <c r="UAH3" s="33"/>
      <c r="UAQ3" s="33"/>
      <c r="UAR3" s="33"/>
      <c r="UAT3" s="1"/>
      <c r="UAV3" s="34"/>
      <c r="UAW3" s="35"/>
      <c r="UAX3" s="35"/>
      <c r="UAY3" s="35"/>
      <c r="UAZ3" s="36"/>
      <c r="UBA3" s="36"/>
      <c r="UBB3" s="39"/>
      <c r="UBC3" s="39"/>
      <c r="UBD3" s="39"/>
      <c r="UBE3" s="38"/>
      <c r="UBG3" s="40"/>
      <c r="UBH3" s="31"/>
      <c r="UBM3" s="41"/>
      <c r="UBN3" s="42"/>
      <c r="UBO3" s="43"/>
      <c r="UBP3" s="32"/>
      <c r="UBQ3" s="44"/>
      <c r="UBU3" s="30"/>
      <c r="UBV3" s="33"/>
      <c r="UBW3" s="33"/>
      <c r="UCF3" s="33"/>
      <c r="UCG3" s="33"/>
      <c r="UCI3" s="1"/>
      <c r="UCK3" s="34"/>
      <c r="UCL3" s="35"/>
      <c r="UCM3" s="35"/>
      <c r="UCN3" s="35"/>
      <c r="UCO3" s="36"/>
      <c r="UCP3" s="36"/>
      <c r="UCQ3" s="39"/>
      <c r="UCR3" s="39"/>
      <c r="UCS3" s="39"/>
      <c r="UCT3" s="38"/>
      <c r="UCV3" s="40"/>
      <c r="UCW3" s="31"/>
      <c r="UDB3" s="41"/>
      <c r="UDC3" s="42"/>
      <c r="UDD3" s="43"/>
      <c r="UDE3" s="32"/>
      <c r="UDF3" s="44"/>
      <c r="UDJ3" s="30"/>
      <c r="UDK3" s="33"/>
      <c r="UDL3" s="33"/>
      <c r="UDU3" s="33"/>
      <c r="UDV3" s="33"/>
      <c r="UDX3" s="1"/>
      <c r="UDZ3" s="34"/>
      <c r="UEA3" s="35"/>
      <c r="UEB3" s="35"/>
      <c r="UEC3" s="35"/>
      <c r="UED3" s="36"/>
      <c r="UEE3" s="36"/>
      <c r="UEF3" s="39"/>
      <c r="UEG3" s="39"/>
      <c r="UEH3" s="39"/>
      <c r="UEI3" s="38"/>
      <c r="UEK3" s="40"/>
      <c r="UEL3" s="31"/>
      <c r="UEQ3" s="41"/>
      <c r="UER3" s="42"/>
      <c r="UES3" s="43"/>
      <c r="UET3" s="32"/>
      <c r="UEU3" s="44"/>
      <c r="UEY3" s="30"/>
      <c r="UEZ3" s="33"/>
      <c r="UFA3" s="33"/>
      <c r="UFJ3" s="33"/>
      <c r="UFK3" s="33"/>
      <c r="UFM3" s="1"/>
      <c r="UFO3" s="34"/>
      <c r="UFP3" s="35"/>
      <c r="UFQ3" s="35"/>
      <c r="UFR3" s="35"/>
      <c r="UFS3" s="36"/>
      <c r="UFT3" s="36"/>
      <c r="UFU3" s="39"/>
      <c r="UFV3" s="39"/>
      <c r="UFW3" s="39"/>
      <c r="UFX3" s="38"/>
      <c r="UFZ3" s="40"/>
      <c r="UGA3" s="31"/>
      <c r="UGF3" s="41"/>
      <c r="UGG3" s="42"/>
      <c r="UGH3" s="43"/>
      <c r="UGI3" s="32"/>
      <c r="UGJ3" s="44"/>
      <c r="UGN3" s="30"/>
      <c r="UGO3" s="33"/>
      <c r="UGP3" s="33"/>
      <c r="UGY3" s="33"/>
      <c r="UGZ3" s="33"/>
      <c r="UHB3" s="1"/>
      <c r="UHD3" s="34"/>
      <c r="UHE3" s="35"/>
      <c r="UHF3" s="35"/>
      <c r="UHG3" s="35"/>
      <c r="UHH3" s="36"/>
      <c r="UHI3" s="36"/>
      <c r="UHJ3" s="39"/>
      <c r="UHK3" s="39"/>
      <c r="UHL3" s="39"/>
      <c r="UHM3" s="38"/>
      <c r="UHO3" s="40"/>
      <c r="UHP3" s="31"/>
      <c r="UHU3" s="41"/>
      <c r="UHV3" s="42"/>
      <c r="UHW3" s="43"/>
      <c r="UHX3" s="32"/>
      <c r="UHY3" s="44"/>
      <c r="UIC3" s="30"/>
      <c r="UID3" s="33"/>
      <c r="UIE3" s="33"/>
      <c r="UIN3" s="33"/>
      <c r="UIO3" s="33"/>
      <c r="UIQ3" s="1"/>
      <c r="UIS3" s="34"/>
      <c r="UIT3" s="35"/>
      <c r="UIU3" s="35"/>
      <c r="UIV3" s="35"/>
      <c r="UIW3" s="36"/>
      <c r="UIX3" s="36"/>
      <c r="UIY3" s="39"/>
      <c r="UIZ3" s="39"/>
      <c r="UJA3" s="39"/>
      <c r="UJB3" s="38"/>
      <c r="UJD3" s="40"/>
      <c r="UJE3" s="31"/>
      <c r="UJJ3" s="41"/>
      <c r="UJK3" s="42"/>
      <c r="UJL3" s="43"/>
      <c r="UJM3" s="32"/>
      <c r="UJN3" s="44"/>
      <c r="UJR3" s="30"/>
      <c r="UJS3" s="33"/>
      <c r="UJT3" s="33"/>
      <c r="UKC3" s="33"/>
      <c r="UKD3" s="33"/>
      <c r="UKF3" s="1"/>
      <c r="UKH3" s="34"/>
      <c r="UKI3" s="35"/>
      <c r="UKJ3" s="35"/>
      <c r="UKK3" s="35"/>
      <c r="UKL3" s="36"/>
      <c r="UKM3" s="36"/>
      <c r="UKN3" s="39"/>
      <c r="UKO3" s="39"/>
      <c r="UKP3" s="39"/>
      <c r="UKQ3" s="38"/>
      <c r="UKS3" s="40"/>
      <c r="UKT3" s="31"/>
      <c r="UKY3" s="41"/>
      <c r="UKZ3" s="42"/>
      <c r="ULA3" s="43"/>
      <c r="ULB3" s="32"/>
      <c r="ULC3" s="44"/>
      <c r="ULG3" s="30"/>
      <c r="ULH3" s="33"/>
      <c r="ULI3" s="33"/>
      <c r="ULR3" s="33"/>
      <c r="ULS3" s="33"/>
      <c r="ULU3" s="1"/>
      <c r="ULW3" s="34"/>
      <c r="ULX3" s="35"/>
      <c r="ULY3" s="35"/>
      <c r="ULZ3" s="35"/>
      <c r="UMA3" s="36"/>
      <c r="UMB3" s="36"/>
      <c r="UMC3" s="39"/>
      <c r="UMD3" s="39"/>
      <c r="UME3" s="39"/>
      <c r="UMF3" s="38"/>
      <c r="UMH3" s="40"/>
      <c r="UMI3" s="31"/>
      <c r="UMN3" s="41"/>
      <c r="UMO3" s="42"/>
      <c r="UMP3" s="43"/>
      <c r="UMQ3" s="32"/>
      <c r="UMR3" s="44"/>
      <c r="UMV3" s="30"/>
      <c r="UMW3" s="33"/>
      <c r="UMX3" s="33"/>
      <c r="UNG3" s="33"/>
      <c r="UNH3" s="33"/>
      <c r="UNJ3" s="1"/>
      <c r="UNL3" s="34"/>
      <c r="UNM3" s="35"/>
      <c r="UNN3" s="35"/>
      <c r="UNO3" s="35"/>
      <c r="UNP3" s="36"/>
      <c r="UNQ3" s="36"/>
      <c r="UNR3" s="39"/>
      <c r="UNS3" s="39"/>
      <c r="UNT3" s="39"/>
      <c r="UNU3" s="38"/>
      <c r="UNW3" s="40"/>
      <c r="UNX3" s="31"/>
      <c r="UOC3" s="41"/>
      <c r="UOD3" s="42"/>
      <c r="UOE3" s="43"/>
      <c r="UOF3" s="32"/>
      <c r="UOG3" s="44"/>
      <c r="UOK3" s="30"/>
      <c r="UOL3" s="33"/>
      <c r="UOM3" s="33"/>
      <c r="UOV3" s="33"/>
      <c r="UOW3" s="33"/>
      <c r="UOY3" s="1"/>
      <c r="UPA3" s="34"/>
      <c r="UPB3" s="35"/>
      <c r="UPC3" s="35"/>
      <c r="UPD3" s="35"/>
      <c r="UPE3" s="36"/>
      <c r="UPF3" s="36"/>
      <c r="UPG3" s="39"/>
      <c r="UPH3" s="39"/>
      <c r="UPI3" s="39"/>
      <c r="UPJ3" s="38"/>
      <c r="UPL3" s="40"/>
      <c r="UPM3" s="31"/>
      <c r="UPR3" s="41"/>
      <c r="UPS3" s="42"/>
      <c r="UPT3" s="43"/>
      <c r="UPU3" s="32"/>
      <c r="UPV3" s="44"/>
      <c r="UPZ3" s="30"/>
      <c r="UQA3" s="33"/>
      <c r="UQB3" s="33"/>
      <c r="UQK3" s="33"/>
      <c r="UQL3" s="33"/>
      <c r="UQN3" s="1"/>
      <c r="UQP3" s="34"/>
      <c r="UQQ3" s="35"/>
      <c r="UQR3" s="35"/>
      <c r="UQS3" s="35"/>
      <c r="UQT3" s="36"/>
      <c r="UQU3" s="36"/>
      <c r="UQV3" s="39"/>
      <c r="UQW3" s="39"/>
      <c r="UQX3" s="39"/>
      <c r="UQY3" s="38"/>
      <c r="URA3" s="40"/>
      <c r="URB3" s="31"/>
      <c r="URG3" s="41"/>
      <c r="URH3" s="42"/>
      <c r="URI3" s="43"/>
      <c r="URJ3" s="32"/>
      <c r="URK3" s="44"/>
      <c r="URO3" s="30"/>
      <c r="URP3" s="33"/>
      <c r="URQ3" s="33"/>
      <c r="URZ3" s="33"/>
      <c r="USA3" s="33"/>
      <c r="USC3" s="1"/>
      <c r="USE3" s="34"/>
      <c r="USF3" s="35"/>
      <c r="USG3" s="35"/>
      <c r="USH3" s="35"/>
      <c r="USI3" s="36"/>
      <c r="USJ3" s="36"/>
      <c r="USK3" s="39"/>
      <c r="USL3" s="39"/>
      <c r="USM3" s="39"/>
      <c r="USN3" s="38"/>
      <c r="USP3" s="40"/>
      <c r="USQ3" s="31"/>
      <c r="USV3" s="41"/>
      <c r="USW3" s="42"/>
      <c r="USX3" s="43"/>
      <c r="USY3" s="32"/>
      <c r="USZ3" s="44"/>
      <c r="UTD3" s="30"/>
      <c r="UTE3" s="33"/>
      <c r="UTF3" s="33"/>
      <c r="UTO3" s="33"/>
      <c r="UTP3" s="33"/>
      <c r="UTR3" s="1"/>
      <c r="UTT3" s="34"/>
      <c r="UTU3" s="35"/>
      <c r="UTV3" s="35"/>
      <c r="UTW3" s="35"/>
      <c r="UTX3" s="36"/>
      <c r="UTY3" s="36"/>
      <c r="UTZ3" s="39"/>
      <c r="UUA3" s="39"/>
      <c r="UUB3" s="39"/>
      <c r="UUC3" s="38"/>
      <c r="UUE3" s="40"/>
      <c r="UUF3" s="31"/>
      <c r="UUK3" s="41"/>
      <c r="UUL3" s="42"/>
      <c r="UUM3" s="43"/>
      <c r="UUN3" s="32"/>
      <c r="UUO3" s="44"/>
      <c r="UUS3" s="30"/>
      <c r="UUT3" s="33"/>
      <c r="UUU3" s="33"/>
      <c r="UVD3" s="33"/>
      <c r="UVE3" s="33"/>
      <c r="UVG3" s="1"/>
      <c r="UVI3" s="34"/>
      <c r="UVJ3" s="35"/>
      <c r="UVK3" s="35"/>
      <c r="UVL3" s="35"/>
      <c r="UVM3" s="36"/>
      <c r="UVN3" s="36"/>
      <c r="UVO3" s="39"/>
      <c r="UVP3" s="39"/>
      <c r="UVQ3" s="39"/>
      <c r="UVR3" s="38"/>
      <c r="UVT3" s="40"/>
      <c r="UVU3" s="31"/>
      <c r="UVZ3" s="41"/>
      <c r="UWA3" s="42"/>
      <c r="UWB3" s="43"/>
      <c r="UWC3" s="32"/>
      <c r="UWD3" s="44"/>
      <c r="UWH3" s="30"/>
      <c r="UWI3" s="33"/>
      <c r="UWJ3" s="33"/>
      <c r="UWS3" s="33"/>
      <c r="UWT3" s="33"/>
      <c r="UWV3" s="1"/>
      <c r="UWX3" s="34"/>
      <c r="UWY3" s="35"/>
      <c r="UWZ3" s="35"/>
      <c r="UXA3" s="35"/>
      <c r="UXB3" s="36"/>
      <c r="UXC3" s="36"/>
      <c r="UXD3" s="39"/>
      <c r="UXE3" s="39"/>
      <c r="UXF3" s="39"/>
      <c r="UXG3" s="38"/>
      <c r="UXI3" s="40"/>
      <c r="UXJ3" s="31"/>
      <c r="UXO3" s="41"/>
      <c r="UXP3" s="42"/>
      <c r="UXQ3" s="43"/>
      <c r="UXR3" s="32"/>
      <c r="UXS3" s="44"/>
      <c r="UXW3" s="30"/>
      <c r="UXX3" s="33"/>
      <c r="UXY3" s="33"/>
      <c r="UYH3" s="33"/>
      <c r="UYI3" s="33"/>
      <c r="UYK3" s="1"/>
      <c r="UYM3" s="34"/>
      <c r="UYN3" s="35"/>
      <c r="UYO3" s="35"/>
      <c r="UYP3" s="35"/>
      <c r="UYQ3" s="36"/>
      <c r="UYR3" s="36"/>
      <c r="UYS3" s="39"/>
      <c r="UYT3" s="39"/>
      <c r="UYU3" s="39"/>
      <c r="UYV3" s="38"/>
      <c r="UYX3" s="40"/>
      <c r="UYY3" s="31"/>
      <c r="UZD3" s="41"/>
      <c r="UZE3" s="42"/>
      <c r="UZF3" s="43"/>
      <c r="UZG3" s="32"/>
      <c r="UZH3" s="44"/>
      <c r="UZL3" s="30"/>
      <c r="UZM3" s="33"/>
      <c r="UZN3" s="33"/>
      <c r="UZW3" s="33"/>
      <c r="UZX3" s="33"/>
      <c r="UZZ3" s="1"/>
      <c r="VAB3" s="34"/>
      <c r="VAC3" s="35"/>
      <c r="VAD3" s="35"/>
      <c r="VAE3" s="35"/>
      <c r="VAF3" s="36"/>
      <c r="VAG3" s="36"/>
      <c r="VAH3" s="39"/>
      <c r="VAI3" s="39"/>
      <c r="VAJ3" s="39"/>
      <c r="VAK3" s="38"/>
      <c r="VAM3" s="40"/>
      <c r="VAN3" s="31"/>
      <c r="VAS3" s="41"/>
      <c r="VAT3" s="42"/>
      <c r="VAU3" s="43"/>
      <c r="VAV3" s="32"/>
      <c r="VAW3" s="44"/>
      <c r="VBA3" s="30"/>
      <c r="VBB3" s="33"/>
      <c r="VBC3" s="33"/>
      <c r="VBL3" s="33"/>
      <c r="VBM3" s="33"/>
      <c r="VBO3" s="1"/>
      <c r="VBQ3" s="34"/>
      <c r="VBR3" s="35"/>
      <c r="VBS3" s="35"/>
      <c r="VBT3" s="35"/>
      <c r="VBU3" s="36"/>
      <c r="VBV3" s="36"/>
      <c r="VBW3" s="39"/>
      <c r="VBX3" s="39"/>
      <c r="VBY3" s="39"/>
      <c r="VBZ3" s="38"/>
      <c r="VCB3" s="40"/>
      <c r="VCC3" s="31"/>
      <c r="VCH3" s="41"/>
      <c r="VCI3" s="42"/>
      <c r="VCJ3" s="43"/>
      <c r="VCK3" s="32"/>
      <c r="VCL3" s="44"/>
      <c r="VCP3" s="30"/>
      <c r="VCQ3" s="33"/>
      <c r="VCR3" s="33"/>
      <c r="VDA3" s="33"/>
      <c r="VDB3" s="33"/>
      <c r="VDD3" s="1"/>
      <c r="VDF3" s="34"/>
      <c r="VDG3" s="35"/>
      <c r="VDH3" s="35"/>
      <c r="VDI3" s="35"/>
      <c r="VDJ3" s="36"/>
      <c r="VDK3" s="36"/>
      <c r="VDL3" s="39"/>
      <c r="VDM3" s="39"/>
      <c r="VDN3" s="39"/>
      <c r="VDO3" s="38"/>
      <c r="VDQ3" s="40"/>
      <c r="VDR3" s="31"/>
      <c r="VDW3" s="41"/>
      <c r="VDX3" s="42"/>
      <c r="VDY3" s="43"/>
      <c r="VDZ3" s="32"/>
      <c r="VEA3" s="44"/>
      <c r="VEE3" s="30"/>
      <c r="VEF3" s="33"/>
      <c r="VEG3" s="33"/>
      <c r="VEP3" s="33"/>
      <c r="VEQ3" s="33"/>
      <c r="VES3" s="1"/>
      <c r="VEU3" s="34"/>
      <c r="VEV3" s="35"/>
      <c r="VEW3" s="35"/>
      <c r="VEX3" s="35"/>
      <c r="VEY3" s="36"/>
      <c r="VEZ3" s="36"/>
      <c r="VFA3" s="39"/>
      <c r="VFB3" s="39"/>
      <c r="VFC3" s="39"/>
      <c r="VFD3" s="38"/>
      <c r="VFF3" s="40"/>
      <c r="VFG3" s="31"/>
      <c r="VFL3" s="41"/>
      <c r="VFM3" s="42"/>
      <c r="VFN3" s="43"/>
      <c r="VFO3" s="32"/>
      <c r="VFP3" s="44"/>
      <c r="VFT3" s="30"/>
      <c r="VFU3" s="33"/>
      <c r="VFV3" s="33"/>
      <c r="VGE3" s="33"/>
      <c r="VGF3" s="33"/>
      <c r="VGH3" s="1"/>
      <c r="VGJ3" s="34"/>
      <c r="VGK3" s="35"/>
      <c r="VGL3" s="35"/>
      <c r="VGM3" s="35"/>
      <c r="VGN3" s="36"/>
      <c r="VGO3" s="36"/>
      <c r="VGP3" s="39"/>
      <c r="VGQ3" s="39"/>
      <c r="VGR3" s="39"/>
      <c r="VGS3" s="38"/>
      <c r="VGU3" s="40"/>
      <c r="VGV3" s="31"/>
      <c r="VHA3" s="41"/>
      <c r="VHB3" s="42"/>
      <c r="VHC3" s="43"/>
      <c r="VHD3" s="32"/>
      <c r="VHE3" s="44"/>
      <c r="VHI3" s="30"/>
      <c r="VHJ3" s="33"/>
      <c r="VHK3" s="33"/>
      <c r="VHT3" s="33"/>
      <c r="VHU3" s="33"/>
      <c r="VHW3" s="1"/>
      <c r="VHY3" s="34"/>
      <c r="VHZ3" s="35"/>
      <c r="VIA3" s="35"/>
      <c r="VIB3" s="35"/>
      <c r="VIC3" s="36"/>
      <c r="VID3" s="36"/>
      <c r="VIE3" s="39"/>
      <c r="VIF3" s="39"/>
      <c r="VIG3" s="39"/>
      <c r="VIH3" s="38"/>
      <c r="VIJ3" s="40"/>
      <c r="VIK3" s="31"/>
      <c r="VIP3" s="41"/>
      <c r="VIQ3" s="42"/>
      <c r="VIR3" s="43"/>
      <c r="VIS3" s="32"/>
      <c r="VIT3" s="44"/>
      <c r="VIX3" s="30"/>
      <c r="VIY3" s="33"/>
      <c r="VIZ3" s="33"/>
      <c r="VJI3" s="33"/>
      <c r="VJJ3" s="33"/>
      <c r="VJL3" s="1"/>
      <c r="VJN3" s="34"/>
      <c r="VJO3" s="35"/>
      <c r="VJP3" s="35"/>
      <c r="VJQ3" s="35"/>
      <c r="VJR3" s="36"/>
      <c r="VJS3" s="36"/>
      <c r="VJT3" s="39"/>
      <c r="VJU3" s="39"/>
      <c r="VJV3" s="39"/>
      <c r="VJW3" s="38"/>
      <c r="VJY3" s="40"/>
      <c r="VJZ3" s="31"/>
      <c r="VKE3" s="41"/>
      <c r="VKF3" s="42"/>
      <c r="VKG3" s="43"/>
      <c r="VKH3" s="32"/>
      <c r="VKI3" s="44"/>
      <c r="VKM3" s="30"/>
      <c r="VKN3" s="33"/>
      <c r="VKO3" s="33"/>
      <c r="VKX3" s="33"/>
      <c r="VKY3" s="33"/>
      <c r="VLA3" s="1"/>
      <c r="VLC3" s="34"/>
      <c r="VLD3" s="35"/>
      <c r="VLE3" s="35"/>
      <c r="VLF3" s="35"/>
      <c r="VLG3" s="36"/>
      <c r="VLH3" s="36"/>
      <c r="VLI3" s="39"/>
      <c r="VLJ3" s="39"/>
      <c r="VLK3" s="39"/>
      <c r="VLL3" s="38"/>
      <c r="VLN3" s="40"/>
      <c r="VLO3" s="31"/>
      <c r="VLT3" s="41"/>
      <c r="VLU3" s="42"/>
      <c r="VLV3" s="43"/>
      <c r="VLW3" s="32"/>
      <c r="VLX3" s="44"/>
      <c r="VMB3" s="30"/>
      <c r="VMC3" s="33"/>
      <c r="VMD3" s="33"/>
      <c r="VMM3" s="33"/>
      <c r="VMN3" s="33"/>
      <c r="VMP3" s="1"/>
      <c r="VMR3" s="34"/>
      <c r="VMS3" s="35"/>
      <c r="VMT3" s="35"/>
      <c r="VMU3" s="35"/>
      <c r="VMV3" s="36"/>
      <c r="VMW3" s="36"/>
      <c r="VMX3" s="39"/>
      <c r="VMY3" s="39"/>
      <c r="VMZ3" s="39"/>
      <c r="VNA3" s="38"/>
      <c r="VNC3" s="40"/>
      <c r="VND3" s="31"/>
      <c r="VNI3" s="41"/>
      <c r="VNJ3" s="42"/>
      <c r="VNK3" s="43"/>
      <c r="VNL3" s="32"/>
      <c r="VNM3" s="44"/>
      <c r="VNQ3" s="30"/>
      <c r="VNR3" s="33"/>
      <c r="VNS3" s="33"/>
      <c r="VOB3" s="33"/>
      <c r="VOC3" s="33"/>
      <c r="VOE3" s="1"/>
      <c r="VOG3" s="34"/>
      <c r="VOH3" s="35"/>
      <c r="VOI3" s="35"/>
      <c r="VOJ3" s="35"/>
      <c r="VOK3" s="36"/>
      <c r="VOL3" s="36"/>
      <c r="VOM3" s="39"/>
      <c r="VON3" s="39"/>
      <c r="VOO3" s="39"/>
      <c r="VOP3" s="38"/>
      <c r="VOR3" s="40"/>
      <c r="VOS3" s="31"/>
      <c r="VOX3" s="41"/>
      <c r="VOY3" s="42"/>
      <c r="VOZ3" s="43"/>
      <c r="VPA3" s="32"/>
      <c r="VPB3" s="44"/>
      <c r="VPF3" s="30"/>
      <c r="VPG3" s="33"/>
      <c r="VPH3" s="33"/>
      <c r="VPQ3" s="33"/>
      <c r="VPR3" s="33"/>
      <c r="VPT3" s="1"/>
      <c r="VPV3" s="34"/>
      <c r="VPW3" s="35"/>
      <c r="VPX3" s="35"/>
      <c r="VPY3" s="35"/>
      <c r="VPZ3" s="36"/>
      <c r="VQA3" s="36"/>
      <c r="VQB3" s="39"/>
      <c r="VQC3" s="39"/>
      <c r="VQD3" s="39"/>
      <c r="VQE3" s="38"/>
      <c r="VQG3" s="40"/>
      <c r="VQH3" s="31"/>
      <c r="VQM3" s="41"/>
      <c r="VQN3" s="42"/>
      <c r="VQO3" s="43"/>
      <c r="VQP3" s="32"/>
      <c r="VQQ3" s="44"/>
      <c r="VQU3" s="30"/>
      <c r="VQV3" s="33"/>
      <c r="VQW3" s="33"/>
      <c r="VRF3" s="33"/>
      <c r="VRG3" s="33"/>
      <c r="VRI3" s="1"/>
      <c r="VRK3" s="34"/>
      <c r="VRL3" s="35"/>
      <c r="VRM3" s="35"/>
      <c r="VRN3" s="35"/>
      <c r="VRO3" s="36"/>
      <c r="VRP3" s="36"/>
      <c r="VRQ3" s="39"/>
      <c r="VRR3" s="39"/>
      <c r="VRS3" s="39"/>
      <c r="VRT3" s="38"/>
      <c r="VRV3" s="40"/>
      <c r="VRW3" s="31"/>
      <c r="VSB3" s="41"/>
      <c r="VSC3" s="42"/>
      <c r="VSD3" s="43"/>
      <c r="VSE3" s="32"/>
      <c r="VSF3" s="44"/>
      <c r="VSJ3" s="30"/>
      <c r="VSK3" s="33"/>
      <c r="VSL3" s="33"/>
      <c r="VSU3" s="33"/>
      <c r="VSV3" s="33"/>
      <c r="VSX3" s="1"/>
      <c r="VSZ3" s="34"/>
      <c r="VTA3" s="35"/>
      <c r="VTB3" s="35"/>
      <c r="VTC3" s="35"/>
      <c r="VTD3" s="36"/>
      <c r="VTE3" s="36"/>
      <c r="VTF3" s="39"/>
      <c r="VTG3" s="39"/>
      <c r="VTH3" s="39"/>
      <c r="VTI3" s="38"/>
      <c r="VTK3" s="40"/>
      <c r="VTL3" s="31"/>
      <c r="VTQ3" s="41"/>
      <c r="VTR3" s="42"/>
      <c r="VTS3" s="43"/>
      <c r="VTT3" s="32"/>
      <c r="VTU3" s="44"/>
      <c r="VTY3" s="30"/>
      <c r="VTZ3" s="33"/>
      <c r="VUA3" s="33"/>
      <c r="VUJ3" s="33"/>
      <c r="VUK3" s="33"/>
      <c r="VUM3" s="1"/>
      <c r="VUO3" s="34"/>
      <c r="VUP3" s="35"/>
      <c r="VUQ3" s="35"/>
      <c r="VUR3" s="35"/>
      <c r="VUS3" s="36"/>
      <c r="VUT3" s="36"/>
      <c r="VUU3" s="39"/>
      <c r="VUV3" s="39"/>
      <c r="VUW3" s="39"/>
      <c r="VUX3" s="38"/>
      <c r="VUZ3" s="40"/>
      <c r="VVA3" s="31"/>
      <c r="VVF3" s="41"/>
      <c r="VVG3" s="42"/>
      <c r="VVH3" s="43"/>
      <c r="VVI3" s="32"/>
      <c r="VVJ3" s="44"/>
      <c r="VVN3" s="30"/>
      <c r="VVO3" s="33"/>
      <c r="VVP3" s="33"/>
      <c r="VVY3" s="33"/>
      <c r="VVZ3" s="33"/>
      <c r="VWB3" s="1"/>
      <c r="VWD3" s="34"/>
      <c r="VWE3" s="35"/>
      <c r="VWF3" s="35"/>
      <c r="VWG3" s="35"/>
      <c r="VWH3" s="36"/>
      <c r="VWI3" s="36"/>
      <c r="VWJ3" s="39"/>
      <c r="VWK3" s="39"/>
      <c r="VWL3" s="39"/>
      <c r="VWM3" s="38"/>
      <c r="VWO3" s="40"/>
      <c r="VWP3" s="31"/>
      <c r="VWU3" s="41"/>
      <c r="VWV3" s="42"/>
      <c r="VWW3" s="43"/>
      <c r="VWX3" s="32"/>
      <c r="VWY3" s="44"/>
      <c r="VXC3" s="30"/>
      <c r="VXD3" s="33"/>
      <c r="VXE3" s="33"/>
      <c r="VXN3" s="33"/>
      <c r="VXO3" s="33"/>
      <c r="VXQ3" s="1"/>
      <c r="VXS3" s="34"/>
      <c r="VXT3" s="35"/>
      <c r="VXU3" s="35"/>
      <c r="VXV3" s="35"/>
      <c r="VXW3" s="36"/>
      <c r="VXX3" s="36"/>
      <c r="VXY3" s="39"/>
      <c r="VXZ3" s="39"/>
      <c r="VYA3" s="39"/>
      <c r="VYB3" s="38"/>
      <c r="VYD3" s="40"/>
      <c r="VYE3" s="31"/>
      <c r="VYJ3" s="41"/>
      <c r="VYK3" s="42"/>
      <c r="VYL3" s="43"/>
      <c r="VYM3" s="32"/>
      <c r="VYN3" s="44"/>
      <c r="VYR3" s="30"/>
      <c r="VYS3" s="33"/>
      <c r="VYT3" s="33"/>
      <c r="VZC3" s="33"/>
      <c r="VZD3" s="33"/>
      <c r="VZF3" s="1"/>
      <c r="VZH3" s="34"/>
      <c r="VZI3" s="35"/>
      <c r="VZJ3" s="35"/>
      <c r="VZK3" s="35"/>
      <c r="VZL3" s="36"/>
      <c r="VZM3" s="36"/>
      <c r="VZN3" s="39"/>
      <c r="VZO3" s="39"/>
      <c r="VZP3" s="39"/>
      <c r="VZQ3" s="38"/>
      <c r="VZS3" s="40"/>
      <c r="VZT3" s="31"/>
      <c r="VZY3" s="41"/>
      <c r="VZZ3" s="42"/>
      <c r="WAA3" s="43"/>
      <c r="WAB3" s="32"/>
      <c r="WAC3" s="44"/>
      <c r="WAG3" s="30"/>
      <c r="WAH3" s="33"/>
      <c r="WAI3" s="33"/>
      <c r="WAR3" s="33"/>
      <c r="WAS3" s="33"/>
      <c r="WAU3" s="1"/>
      <c r="WAW3" s="34"/>
      <c r="WAX3" s="35"/>
      <c r="WAY3" s="35"/>
      <c r="WAZ3" s="35"/>
      <c r="WBA3" s="36"/>
      <c r="WBB3" s="36"/>
      <c r="WBC3" s="39"/>
      <c r="WBD3" s="39"/>
      <c r="WBE3" s="39"/>
      <c r="WBF3" s="38"/>
      <c r="WBH3" s="40"/>
      <c r="WBI3" s="31"/>
      <c r="WBN3" s="41"/>
      <c r="WBO3" s="42"/>
      <c r="WBP3" s="43"/>
      <c r="WBQ3" s="32"/>
      <c r="WBR3" s="44"/>
      <c r="WBV3" s="30"/>
      <c r="WBW3" s="33"/>
      <c r="WBX3" s="33"/>
      <c r="WCG3" s="33"/>
      <c r="WCH3" s="33"/>
      <c r="WCJ3" s="1"/>
      <c r="WCL3" s="34"/>
      <c r="WCM3" s="35"/>
      <c r="WCN3" s="35"/>
      <c r="WCO3" s="35"/>
      <c r="WCP3" s="36"/>
      <c r="WCQ3" s="36"/>
      <c r="WCR3" s="39"/>
      <c r="WCS3" s="39"/>
      <c r="WCT3" s="39"/>
      <c r="WCU3" s="38"/>
      <c r="WCW3" s="40"/>
      <c r="WCX3" s="31"/>
      <c r="WDC3" s="41"/>
      <c r="WDD3" s="42"/>
      <c r="WDE3" s="43"/>
      <c r="WDF3" s="32"/>
      <c r="WDG3" s="44"/>
      <c r="WDK3" s="30"/>
      <c r="WDL3" s="33"/>
      <c r="WDM3" s="33"/>
      <c r="WDV3" s="33"/>
      <c r="WDW3" s="33"/>
      <c r="WDY3" s="1"/>
      <c r="WEA3" s="34"/>
      <c r="WEB3" s="35"/>
      <c r="WEC3" s="35"/>
      <c r="WED3" s="35"/>
      <c r="WEE3" s="36"/>
      <c r="WEF3" s="36"/>
      <c r="WEG3" s="39"/>
      <c r="WEH3" s="39"/>
      <c r="WEI3" s="39"/>
      <c r="WEJ3" s="38"/>
      <c r="WEL3" s="40"/>
      <c r="WEM3" s="31"/>
      <c r="WER3" s="41"/>
      <c r="WES3" s="42"/>
      <c r="WET3" s="43"/>
      <c r="WEU3" s="32"/>
      <c r="WEV3" s="44"/>
      <c r="WEZ3" s="30"/>
      <c r="WFA3" s="33"/>
      <c r="WFB3" s="33"/>
      <c r="WFK3" s="33"/>
      <c r="WFL3" s="33"/>
      <c r="WFN3" s="1"/>
      <c r="WFP3" s="34"/>
      <c r="WFQ3" s="35"/>
      <c r="WFR3" s="35"/>
      <c r="WFS3" s="35"/>
      <c r="WFT3" s="36"/>
      <c r="WFU3" s="36"/>
      <c r="WFV3" s="39"/>
      <c r="WFW3" s="39"/>
      <c r="WFX3" s="39"/>
      <c r="WFY3" s="38"/>
      <c r="WGA3" s="40"/>
      <c r="WGB3" s="31"/>
      <c r="WGG3" s="41"/>
      <c r="WGH3" s="42"/>
      <c r="WGI3" s="43"/>
      <c r="WGJ3" s="32"/>
      <c r="WGK3" s="44"/>
      <c r="WGO3" s="30"/>
      <c r="WGP3" s="33"/>
      <c r="WGQ3" s="33"/>
      <c r="WGZ3" s="33"/>
      <c r="WHA3" s="33"/>
      <c r="WHC3" s="1"/>
      <c r="WHE3" s="34"/>
      <c r="WHF3" s="35"/>
      <c r="WHG3" s="35"/>
      <c r="WHH3" s="35"/>
      <c r="WHI3" s="36"/>
      <c r="WHJ3" s="36"/>
      <c r="WHK3" s="39"/>
      <c r="WHL3" s="39"/>
      <c r="WHM3" s="39"/>
      <c r="WHN3" s="38"/>
      <c r="WHP3" s="40"/>
      <c r="WHQ3" s="31"/>
      <c r="WHV3" s="41"/>
      <c r="WHW3" s="42"/>
      <c r="WHX3" s="43"/>
      <c r="WHY3" s="32"/>
      <c r="WHZ3" s="44"/>
      <c r="WID3" s="30"/>
      <c r="WIE3" s="33"/>
      <c r="WIF3" s="33"/>
      <c r="WIO3" s="33"/>
      <c r="WIP3" s="33"/>
      <c r="WIR3" s="1"/>
      <c r="WIT3" s="34"/>
      <c r="WIU3" s="35"/>
      <c r="WIV3" s="35"/>
      <c r="WIW3" s="35"/>
      <c r="WIX3" s="36"/>
      <c r="WIY3" s="36"/>
      <c r="WIZ3" s="39"/>
      <c r="WJA3" s="39"/>
      <c r="WJB3" s="39"/>
      <c r="WJC3" s="38"/>
      <c r="WJE3" s="40"/>
      <c r="WJF3" s="31"/>
      <c r="WJK3" s="41"/>
      <c r="WJL3" s="42"/>
      <c r="WJM3" s="43"/>
      <c r="WJN3" s="32"/>
      <c r="WJO3" s="44"/>
      <c r="WJS3" s="30"/>
      <c r="WJT3" s="33"/>
      <c r="WJU3" s="33"/>
      <c r="WKD3" s="33"/>
      <c r="WKE3" s="33"/>
      <c r="WKG3" s="1"/>
      <c r="WKI3" s="34"/>
      <c r="WKJ3" s="35"/>
      <c r="WKK3" s="35"/>
      <c r="WKL3" s="35"/>
      <c r="WKM3" s="36"/>
      <c r="WKN3" s="36"/>
      <c r="WKO3" s="39"/>
      <c r="WKP3" s="39"/>
      <c r="WKQ3" s="39"/>
      <c r="WKR3" s="38"/>
      <c r="WKT3" s="40"/>
      <c r="WKU3" s="31"/>
      <c r="WKZ3" s="41"/>
      <c r="WLA3" s="42"/>
      <c r="WLB3" s="43"/>
      <c r="WLC3" s="32"/>
      <c r="WLD3" s="44"/>
      <c r="WLH3" s="30"/>
      <c r="WLI3" s="33"/>
      <c r="WLJ3" s="33"/>
      <c r="WLS3" s="33"/>
      <c r="WLT3" s="33"/>
      <c r="WLV3" s="1"/>
      <c r="WLX3" s="34"/>
      <c r="WLY3" s="35"/>
      <c r="WLZ3" s="35"/>
      <c r="WMA3" s="35"/>
      <c r="WMB3" s="36"/>
      <c r="WMC3" s="36"/>
      <c r="WMD3" s="39"/>
      <c r="WME3" s="39"/>
      <c r="WMF3" s="39"/>
      <c r="WMG3" s="38"/>
      <c r="WMI3" s="40"/>
      <c r="WMJ3" s="31"/>
      <c r="WMO3" s="41"/>
      <c r="WMP3" s="42"/>
      <c r="WMQ3" s="43"/>
      <c r="WMR3" s="32"/>
      <c r="WMS3" s="44"/>
      <c r="WMW3" s="30"/>
      <c r="WMX3" s="33"/>
      <c r="WMY3" s="33"/>
      <c r="WNH3" s="33"/>
      <c r="WNI3" s="33"/>
      <c r="WNK3" s="1"/>
      <c r="WNM3" s="34"/>
      <c r="WNN3" s="35"/>
      <c r="WNO3" s="35"/>
      <c r="WNP3" s="35"/>
      <c r="WNQ3" s="36"/>
      <c r="WNR3" s="36"/>
      <c r="WNS3" s="39"/>
      <c r="WNT3" s="39"/>
      <c r="WNU3" s="39"/>
      <c r="WNV3" s="38"/>
      <c r="WNX3" s="40"/>
      <c r="WNY3" s="31"/>
      <c r="WOD3" s="41"/>
      <c r="WOE3" s="42"/>
      <c r="WOF3" s="43"/>
      <c r="WOG3" s="32"/>
      <c r="WOH3" s="44"/>
      <c r="WOL3" s="30"/>
      <c r="WOM3" s="33"/>
      <c r="WON3" s="33"/>
      <c r="WOW3" s="33"/>
      <c r="WOX3" s="33"/>
      <c r="WOZ3" s="1"/>
      <c r="WPB3" s="34"/>
      <c r="WPC3" s="35"/>
      <c r="WPD3" s="35"/>
      <c r="WPE3" s="35"/>
      <c r="WPF3" s="36"/>
      <c r="WPG3" s="36"/>
      <c r="WPH3" s="39"/>
      <c r="WPI3" s="39"/>
      <c r="WPJ3" s="39"/>
      <c r="WPK3" s="38"/>
      <c r="WPM3" s="40"/>
      <c r="WPN3" s="31"/>
      <c r="WPS3" s="41"/>
      <c r="WPT3" s="42"/>
      <c r="WPU3" s="43"/>
      <c r="WPV3" s="32"/>
      <c r="WPW3" s="44"/>
      <c r="WQA3" s="30"/>
      <c r="WQB3" s="33"/>
      <c r="WQC3" s="33"/>
      <c r="WQL3" s="33"/>
      <c r="WQM3" s="33"/>
      <c r="WQO3" s="1"/>
      <c r="WQQ3" s="34"/>
      <c r="WQR3" s="35"/>
      <c r="WQS3" s="35"/>
      <c r="WQT3" s="35"/>
      <c r="WQU3" s="36"/>
      <c r="WQV3" s="36"/>
      <c r="WQW3" s="39"/>
      <c r="WQX3" s="39"/>
      <c r="WQY3" s="39"/>
      <c r="WQZ3" s="38"/>
      <c r="WRB3" s="40"/>
      <c r="WRC3" s="31"/>
      <c r="WRH3" s="41"/>
      <c r="WRI3" s="42"/>
      <c r="WRJ3" s="43"/>
      <c r="WRK3" s="32"/>
      <c r="WRL3" s="44"/>
      <c r="WRP3" s="30"/>
      <c r="WRQ3" s="33"/>
      <c r="WRR3" s="33"/>
      <c r="WSA3" s="33"/>
      <c r="WSB3" s="33"/>
      <c r="WSD3" s="1"/>
      <c r="WSF3" s="34"/>
      <c r="WSG3" s="35"/>
      <c r="WSH3" s="35"/>
      <c r="WSI3" s="35"/>
      <c r="WSJ3" s="36"/>
      <c r="WSK3" s="36"/>
      <c r="WSL3" s="39"/>
      <c r="WSM3" s="39"/>
      <c r="WSN3" s="39"/>
      <c r="WSO3" s="38"/>
      <c r="WSQ3" s="40"/>
      <c r="WSR3" s="31"/>
      <c r="WSW3" s="41"/>
      <c r="WSX3" s="42"/>
      <c r="WSY3" s="43"/>
      <c r="WSZ3" s="32"/>
      <c r="WTA3" s="44"/>
      <c r="WTE3" s="30"/>
      <c r="WTF3" s="33"/>
      <c r="WTG3" s="33"/>
      <c r="WTP3" s="33"/>
      <c r="WTQ3" s="33"/>
      <c r="WTS3" s="1"/>
      <c r="WTU3" s="34"/>
      <c r="WTV3" s="35"/>
      <c r="WTW3" s="35"/>
      <c r="WTX3" s="35"/>
      <c r="WTY3" s="36"/>
      <c r="WTZ3" s="36"/>
      <c r="WUA3" s="39"/>
      <c r="WUB3" s="39"/>
      <c r="WUC3" s="39"/>
      <c r="WUD3" s="38"/>
      <c r="WUF3" s="40"/>
      <c r="WUG3" s="31"/>
      <c r="WUL3" s="41"/>
      <c r="WUM3" s="42"/>
      <c r="WUN3" s="43"/>
      <c r="WUO3" s="32"/>
      <c r="WUP3" s="44"/>
      <c r="WUT3" s="30"/>
      <c r="WUU3" s="33"/>
      <c r="WUV3" s="33"/>
      <c r="WVE3" s="33"/>
      <c r="WVF3" s="33"/>
      <c r="WVH3" s="1"/>
      <c r="WVJ3" s="34"/>
      <c r="WVK3" s="35"/>
      <c r="WVL3" s="35"/>
      <c r="WVM3" s="35"/>
      <c r="WVN3" s="36"/>
      <c r="WVO3" s="36"/>
      <c r="WVP3" s="39"/>
      <c r="WVQ3" s="39"/>
      <c r="WVR3" s="39"/>
      <c r="WVS3" s="38"/>
      <c r="WVU3" s="40"/>
      <c r="WVV3" s="31"/>
      <c r="WWA3" s="41"/>
      <c r="WWB3" s="42"/>
      <c r="WWC3" s="43"/>
      <c r="WWD3" s="32"/>
      <c r="WWE3" s="44"/>
      <c r="WWI3" s="30"/>
      <c r="WWJ3" s="33"/>
      <c r="WWK3" s="33"/>
      <c r="WWT3" s="33"/>
      <c r="WWU3" s="33"/>
      <c r="WWW3" s="1"/>
      <c r="WWY3" s="34"/>
      <c r="WWZ3" s="35"/>
      <c r="WXA3" s="35"/>
      <c r="WXB3" s="35"/>
      <c r="WXC3" s="36"/>
      <c r="WXD3" s="36"/>
      <c r="WXE3" s="39"/>
      <c r="WXF3" s="39"/>
      <c r="WXG3" s="39"/>
      <c r="WXH3" s="38"/>
      <c r="WXJ3" s="40"/>
      <c r="WXK3" s="31"/>
      <c r="WXP3" s="41"/>
      <c r="WXQ3" s="42"/>
      <c r="WXR3" s="43"/>
      <c r="WXS3" s="32"/>
      <c r="WXT3" s="44"/>
      <c r="WXX3" s="30"/>
      <c r="WXY3" s="33"/>
      <c r="WXZ3" s="33"/>
      <c r="WYI3" s="33"/>
      <c r="WYJ3" s="33"/>
      <c r="WYL3" s="1"/>
      <c r="WYN3" s="34"/>
      <c r="WYO3" s="35"/>
      <c r="WYP3" s="35"/>
      <c r="WYQ3" s="35"/>
      <c r="WYR3" s="36"/>
      <c r="WYS3" s="36"/>
      <c r="WYT3" s="39"/>
      <c r="WYU3" s="39"/>
      <c r="WYV3" s="39"/>
      <c r="WYW3" s="38"/>
      <c r="WYY3" s="40"/>
      <c r="WYZ3" s="31"/>
      <c r="WZE3" s="41"/>
      <c r="WZF3" s="42"/>
      <c r="WZG3" s="43"/>
      <c r="WZH3" s="32"/>
      <c r="WZI3" s="44"/>
      <c r="WZM3" s="30"/>
      <c r="WZN3" s="33"/>
      <c r="WZO3" s="33"/>
      <c r="WZX3" s="33"/>
      <c r="WZY3" s="33"/>
      <c r="XAA3" s="1"/>
      <c r="XAC3" s="34"/>
      <c r="XAD3" s="35"/>
      <c r="XAE3" s="35"/>
      <c r="XAF3" s="35"/>
      <c r="XAG3" s="36"/>
      <c r="XAH3" s="36"/>
      <c r="XAI3" s="39"/>
      <c r="XAJ3" s="39"/>
      <c r="XAK3" s="39"/>
      <c r="XAL3" s="38"/>
      <c r="XAN3" s="40"/>
      <c r="XAO3" s="31"/>
      <c r="XAT3" s="41"/>
      <c r="XAU3" s="42"/>
      <c r="XAV3" s="43"/>
      <c r="XAW3" s="32"/>
      <c r="XAX3" s="44"/>
      <c r="XBB3" s="30"/>
      <c r="XBC3" s="33"/>
      <c r="XBD3" s="33"/>
    </row>
    <row r="4" spans="1:1022 1026:2047 2051:3072 3076:8188 8193:9213 9218:10238 10243:11263 11268:12288 12293:14335 14337:15360 15362:16280" s="29" customFormat="1" x14ac:dyDescent="0.25">
      <c r="A4" s="30" t="s">
        <v>91</v>
      </c>
      <c r="B4" s="31"/>
      <c r="C4" s="29" t="s">
        <v>123</v>
      </c>
      <c r="D4" s="29" t="s">
        <v>171</v>
      </c>
      <c r="E4" s="29" t="s">
        <v>171</v>
      </c>
      <c r="F4" s="29" t="s">
        <v>171</v>
      </c>
      <c r="G4" s="29" t="s">
        <v>171</v>
      </c>
      <c r="H4" s="29" t="s">
        <v>171</v>
      </c>
      <c r="I4" s="29" t="s">
        <v>171</v>
      </c>
      <c r="J4" s="32">
        <v>0.05</v>
      </c>
      <c r="K4" s="29" t="s">
        <v>171</v>
      </c>
      <c r="L4" s="29" t="s">
        <v>171</v>
      </c>
      <c r="M4" s="29" t="s">
        <v>171</v>
      </c>
      <c r="N4" s="29" t="s">
        <v>171</v>
      </c>
      <c r="O4" s="29" t="s">
        <v>171</v>
      </c>
      <c r="P4" s="33"/>
      <c r="Q4" s="33"/>
      <c r="R4" s="29" t="s">
        <v>171</v>
      </c>
      <c r="S4" s="29">
        <v>0.5</v>
      </c>
      <c r="U4" s="29" t="s">
        <v>171</v>
      </c>
      <c r="V4" s="29" t="s">
        <v>171</v>
      </c>
      <c r="W4" s="29" t="s">
        <v>171</v>
      </c>
      <c r="X4" s="29" t="s">
        <v>171</v>
      </c>
      <c r="Y4" s="29" t="s">
        <v>171</v>
      </c>
      <c r="Z4" s="29" t="s">
        <v>171</v>
      </c>
      <c r="AA4" s="29" t="s">
        <v>171</v>
      </c>
      <c r="AB4" s="29" t="str">
        <f>Table2[[#This Row],[DATES TERM]]</f>
        <v>XXXX</v>
      </c>
      <c r="AC4" s="1" t="str">
        <f t="shared" si="0"/>
        <v>XXXX</v>
      </c>
      <c r="AD4" s="1" t="s">
        <v>171</v>
      </c>
      <c r="AE4" s="34">
        <v>1</v>
      </c>
      <c r="AF4" s="35" t="str">
        <f>IF(Table2[[#This Row],[INSP DP]]="INTERTEK","N/A","")</f>
        <v/>
      </c>
      <c r="AG4" s="35"/>
      <c r="AH4" s="35"/>
      <c r="AI4" s="36">
        <v>42372</v>
      </c>
      <c r="AJ4" s="36">
        <f>+Table2[[#This Row],[BL DATE]]+7</f>
        <v>42379</v>
      </c>
      <c r="AK4" s="37">
        <v>1000</v>
      </c>
      <c r="AL4" s="37">
        <v>1000</v>
      </c>
      <c r="AM4" s="37">
        <v>1000</v>
      </c>
      <c r="AN4" s="37">
        <v>1000</v>
      </c>
      <c r="AO4" s="37">
        <v>1000</v>
      </c>
      <c r="AP4" s="37">
        <v>1000</v>
      </c>
      <c r="AQ4" s="38">
        <f>IFERROR(IF(Table2[[#This Row],[OT_NET_QTY_BBLS]]="N/A","N/A",(AO4-AM4)/AM4),"N/A")</f>
        <v>0</v>
      </c>
      <c r="AR4" s="30"/>
      <c r="BA4" s="33"/>
      <c r="BB4" s="33"/>
      <c r="BD4" s="1"/>
      <c r="BF4" s="34"/>
      <c r="BG4" s="35"/>
      <c r="BH4" s="35"/>
      <c r="BI4" s="35"/>
      <c r="BJ4" s="36"/>
      <c r="BK4" s="36"/>
      <c r="BL4" s="39"/>
      <c r="BM4" s="39"/>
      <c r="BN4" s="39"/>
      <c r="BO4" s="38"/>
      <c r="BQ4" s="40"/>
      <c r="BR4" s="31"/>
      <c r="BW4" s="41"/>
      <c r="BX4" s="42"/>
      <c r="BY4" s="43"/>
      <c r="BZ4" s="32"/>
      <c r="CA4" s="44"/>
      <c r="CE4" s="30"/>
      <c r="CF4" s="33"/>
      <c r="CG4" s="33"/>
      <c r="CP4" s="33"/>
      <c r="CQ4" s="33"/>
      <c r="CS4" s="1"/>
      <c r="CU4" s="34"/>
      <c r="CV4" s="35"/>
      <c r="CW4" s="35"/>
      <c r="CX4" s="35"/>
      <c r="CY4" s="36"/>
      <c r="CZ4" s="36"/>
      <c r="DA4" s="39"/>
      <c r="DB4" s="39"/>
      <c r="DC4" s="39"/>
      <c r="DD4" s="38"/>
      <c r="DF4" s="40"/>
      <c r="DG4" s="31"/>
      <c r="DL4" s="41"/>
      <c r="DM4" s="42"/>
      <c r="DN4" s="43"/>
      <c r="DO4" s="32"/>
      <c r="DP4" s="44"/>
      <c r="DT4" s="30"/>
      <c r="DU4" s="33"/>
      <c r="DV4" s="33"/>
      <c r="EE4" s="33"/>
      <c r="EF4" s="33"/>
      <c r="EH4" s="1"/>
      <c r="EJ4" s="34"/>
      <c r="EK4" s="35"/>
      <c r="EL4" s="35"/>
      <c r="EM4" s="35"/>
      <c r="EN4" s="36"/>
      <c r="EO4" s="36"/>
      <c r="EP4" s="39"/>
      <c r="EQ4" s="39"/>
      <c r="ER4" s="39"/>
      <c r="ES4" s="38"/>
      <c r="EU4" s="40"/>
      <c r="EV4" s="31"/>
      <c r="FA4" s="41"/>
      <c r="FB4" s="42"/>
      <c r="FC4" s="43"/>
      <c r="FD4" s="32"/>
      <c r="FE4" s="44"/>
      <c r="FI4" s="30"/>
      <c r="FJ4" s="33"/>
      <c r="FK4" s="33"/>
      <c r="FT4" s="33"/>
      <c r="FU4" s="33"/>
      <c r="FW4" s="1"/>
      <c r="FY4" s="34"/>
      <c r="FZ4" s="35"/>
      <c r="GA4" s="35"/>
      <c r="GB4" s="35"/>
      <c r="GC4" s="36"/>
      <c r="GD4" s="36"/>
      <c r="GE4" s="39"/>
      <c r="GF4" s="39"/>
      <c r="GG4" s="39"/>
      <c r="GH4" s="38"/>
      <c r="GJ4" s="40"/>
      <c r="GK4" s="31"/>
      <c r="GP4" s="41"/>
      <c r="GQ4" s="42"/>
      <c r="GR4" s="43"/>
      <c r="GS4" s="32"/>
      <c r="GT4" s="44"/>
      <c r="GX4" s="30"/>
      <c r="GY4" s="33"/>
      <c r="GZ4" s="33"/>
      <c r="HI4" s="33"/>
      <c r="HJ4" s="33"/>
      <c r="HL4" s="1"/>
      <c r="HN4" s="34"/>
      <c r="HO4" s="35"/>
      <c r="HP4" s="35"/>
      <c r="HQ4" s="35"/>
      <c r="HR4" s="36"/>
      <c r="HS4" s="36"/>
      <c r="HT4" s="39"/>
      <c r="HU4" s="39"/>
      <c r="HV4" s="39"/>
      <c r="HW4" s="38"/>
      <c r="HY4" s="40"/>
      <c r="HZ4" s="31"/>
      <c r="IE4" s="41"/>
      <c r="IF4" s="42"/>
      <c r="IG4" s="43"/>
      <c r="IH4" s="32"/>
      <c r="II4" s="44"/>
      <c r="IM4" s="30"/>
      <c r="IN4" s="33"/>
      <c r="IO4" s="33"/>
      <c r="IX4" s="33"/>
      <c r="IY4" s="33"/>
      <c r="JA4" s="1"/>
      <c r="JC4" s="34"/>
      <c r="JD4" s="35"/>
      <c r="JE4" s="35"/>
      <c r="JF4" s="35"/>
      <c r="JG4" s="36"/>
      <c r="JH4" s="36"/>
      <c r="JI4" s="39"/>
      <c r="JJ4" s="39"/>
      <c r="JK4" s="39"/>
      <c r="JL4" s="38"/>
      <c r="JN4" s="40"/>
      <c r="JO4" s="31"/>
      <c r="JT4" s="41"/>
      <c r="JU4" s="42"/>
      <c r="JV4" s="43"/>
      <c r="JW4" s="32"/>
      <c r="JX4" s="44"/>
      <c r="KB4" s="30"/>
      <c r="KC4" s="33"/>
      <c r="KD4" s="33"/>
      <c r="KM4" s="33"/>
      <c r="KN4" s="33"/>
      <c r="KP4" s="1"/>
      <c r="KR4" s="34"/>
      <c r="KS4" s="35"/>
      <c r="KT4" s="35"/>
      <c r="KU4" s="35"/>
      <c r="KV4" s="36"/>
      <c r="KW4" s="36"/>
      <c r="KX4" s="39"/>
      <c r="KY4" s="39"/>
      <c r="KZ4" s="39"/>
      <c r="LA4" s="38"/>
      <c r="LC4" s="40"/>
      <c r="LD4" s="31"/>
      <c r="LI4" s="41"/>
      <c r="LJ4" s="42"/>
      <c r="LK4" s="43"/>
      <c r="LL4" s="32"/>
      <c r="LM4" s="44"/>
      <c r="LQ4" s="30"/>
      <c r="LR4" s="33"/>
      <c r="LS4" s="33"/>
      <c r="MB4" s="33"/>
      <c r="MC4" s="33"/>
      <c r="ME4" s="1"/>
      <c r="MG4" s="34"/>
      <c r="MH4" s="35"/>
      <c r="MI4" s="35"/>
      <c r="MJ4" s="35"/>
      <c r="MK4" s="36"/>
      <c r="ML4" s="36"/>
      <c r="MM4" s="39"/>
      <c r="MN4" s="39"/>
      <c r="MO4" s="39"/>
      <c r="MP4" s="38"/>
      <c r="MR4" s="40"/>
      <c r="MS4" s="31"/>
      <c r="MX4" s="41"/>
      <c r="MY4" s="42"/>
      <c r="MZ4" s="43"/>
      <c r="NA4" s="32"/>
      <c r="NB4" s="44"/>
      <c r="NF4" s="30"/>
      <c r="NG4" s="33"/>
      <c r="NH4" s="33"/>
      <c r="NQ4" s="33"/>
      <c r="NR4" s="33"/>
      <c r="NT4" s="1"/>
      <c r="NV4" s="34"/>
      <c r="NW4" s="35"/>
      <c r="NX4" s="35"/>
      <c r="NY4" s="35"/>
      <c r="NZ4" s="36"/>
      <c r="OA4" s="36"/>
      <c r="OB4" s="39"/>
      <c r="OC4" s="39"/>
      <c r="OD4" s="39"/>
      <c r="OE4" s="38"/>
      <c r="OG4" s="40"/>
      <c r="OH4" s="31"/>
      <c r="OM4" s="41"/>
      <c r="ON4" s="42"/>
      <c r="OO4" s="43"/>
      <c r="OP4" s="32"/>
      <c r="OQ4" s="44"/>
      <c r="OU4" s="30"/>
      <c r="OV4" s="33"/>
      <c r="OW4" s="33"/>
      <c r="PF4" s="33"/>
      <c r="PG4" s="33"/>
      <c r="PI4" s="1"/>
      <c r="PK4" s="34"/>
      <c r="PL4" s="35"/>
      <c r="PM4" s="35"/>
      <c r="PN4" s="35"/>
      <c r="PO4" s="36"/>
      <c r="PP4" s="36"/>
      <c r="PQ4" s="39"/>
      <c r="PR4" s="39"/>
      <c r="PS4" s="39"/>
      <c r="PT4" s="38"/>
      <c r="PV4" s="40"/>
      <c r="PW4" s="31"/>
      <c r="QB4" s="41"/>
      <c r="QC4" s="42"/>
      <c r="QD4" s="43"/>
      <c r="QE4" s="32"/>
      <c r="QF4" s="44"/>
      <c r="QJ4" s="30"/>
      <c r="QK4" s="33"/>
      <c r="QL4" s="33"/>
      <c r="QU4" s="33"/>
      <c r="QV4" s="33"/>
      <c r="QX4" s="1"/>
      <c r="QZ4" s="34"/>
      <c r="RA4" s="35"/>
      <c r="RB4" s="35"/>
      <c r="RC4" s="35"/>
      <c r="RD4" s="36"/>
      <c r="RE4" s="36"/>
      <c r="RF4" s="39"/>
      <c r="RG4" s="39"/>
      <c r="RH4" s="39"/>
      <c r="RI4" s="38"/>
      <c r="RK4" s="40"/>
      <c r="RL4" s="31"/>
      <c r="RQ4" s="41"/>
      <c r="RR4" s="42"/>
      <c r="RS4" s="43"/>
      <c r="RT4" s="32"/>
      <c r="RU4" s="44"/>
      <c r="RY4" s="30"/>
      <c r="RZ4" s="33"/>
      <c r="SA4" s="33"/>
      <c r="SJ4" s="33"/>
      <c r="SK4" s="33"/>
      <c r="SM4" s="1"/>
      <c r="SO4" s="34"/>
      <c r="SP4" s="35"/>
      <c r="SQ4" s="35"/>
      <c r="SR4" s="35"/>
      <c r="SS4" s="36"/>
      <c r="ST4" s="36"/>
      <c r="SU4" s="39"/>
      <c r="SV4" s="39"/>
      <c r="SW4" s="39"/>
      <c r="SX4" s="38"/>
      <c r="SZ4" s="40"/>
      <c r="TA4" s="31"/>
      <c r="TF4" s="41"/>
      <c r="TG4" s="42"/>
      <c r="TH4" s="43"/>
      <c r="TI4" s="32"/>
      <c r="TJ4" s="44"/>
      <c r="TN4" s="30"/>
      <c r="TO4" s="33"/>
      <c r="TP4" s="33"/>
      <c r="TY4" s="33"/>
      <c r="TZ4" s="33"/>
      <c r="UB4" s="1"/>
      <c r="UD4" s="34"/>
      <c r="UE4" s="35"/>
      <c r="UF4" s="35"/>
      <c r="UG4" s="35"/>
      <c r="UH4" s="36"/>
      <c r="UI4" s="36"/>
      <c r="UJ4" s="39"/>
      <c r="UK4" s="39"/>
      <c r="UL4" s="39"/>
      <c r="UM4" s="38"/>
      <c r="UO4" s="40"/>
      <c r="UP4" s="31"/>
      <c r="UU4" s="41"/>
      <c r="UV4" s="42"/>
      <c r="UW4" s="43"/>
      <c r="UX4" s="32"/>
      <c r="UY4" s="44"/>
      <c r="VC4" s="30"/>
      <c r="VD4" s="33"/>
      <c r="VE4" s="33"/>
      <c r="VN4" s="33"/>
      <c r="VO4" s="33"/>
      <c r="VQ4" s="1"/>
      <c r="VS4" s="34"/>
      <c r="VT4" s="35"/>
      <c r="VU4" s="35"/>
      <c r="VV4" s="35"/>
      <c r="VW4" s="36"/>
      <c r="VX4" s="36"/>
      <c r="VY4" s="39"/>
      <c r="VZ4" s="39"/>
      <c r="WA4" s="39"/>
      <c r="WB4" s="38"/>
      <c r="WD4" s="40"/>
      <c r="WE4" s="31"/>
      <c r="WJ4" s="41"/>
      <c r="WK4" s="42"/>
      <c r="WL4" s="43"/>
      <c r="WM4" s="32"/>
      <c r="WN4" s="44"/>
      <c r="WR4" s="30"/>
      <c r="WS4" s="33"/>
      <c r="WT4" s="33"/>
      <c r="XC4" s="33"/>
      <c r="XD4" s="33"/>
      <c r="XF4" s="1"/>
      <c r="XH4" s="34"/>
      <c r="XI4" s="35"/>
      <c r="XJ4" s="35"/>
      <c r="XK4" s="35"/>
      <c r="XL4" s="36"/>
      <c r="XM4" s="36"/>
      <c r="XN4" s="39"/>
      <c r="XO4" s="39"/>
      <c r="XP4" s="39"/>
      <c r="XQ4" s="38"/>
      <c r="XS4" s="40"/>
      <c r="XT4" s="31"/>
      <c r="XY4" s="41"/>
      <c r="XZ4" s="42"/>
      <c r="YA4" s="43"/>
      <c r="YB4" s="32"/>
      <c r="YC4" s="44"/>
      <c r="YG4" s="30"/>
      <c r="YH4" s="33"/>
      <c r="YI4" s="33"/>
      <c r="YR4" s="33"/>
      <c r="YS4" s="33"/>
      <c r="YU4" s="1"/>
      <c r="YW4" s="34"/>
      <c r="YX4" s="35"/>
      <c r="YY4" s="35"/>
      <c r="YZ4" s="35"/>
      <c r="ZA4" s="36"/>
      <c r="ZB4" s="36"/>
      <c r="ZC4" s="39"/>
      <c r="ZD4" s="39"/>
      <c r="ZE4" s="39"/>
      <c r="ZF4" s="38"/>
      <c r="ZH4" s="40"/>
      <c r="ZI4" s="31"/>
      <c r="ZN4" s="41"/>
      <c r="ZO4" s="42"/>
      <c r="ZP4" s="43"/>
      <c r="ZQ4" s="32"/>
      <c r="ZR4" s="44"/>
      <c r="ZV4" s="30"/>
      <c r="ZW4" s="33"/>
      <c r="ZX4" s="33"/>
      <c r="AAG4" s="33"/>
      <c r="AAH4" s="33"/>
      <c r="AAJ4" s="1"/>
      <c r="AAL4" s="34"/>
      <c r="AAM4" s="35"/>
      <c r="AAN4" s="35"/>
      <c r="AAO4" s="35"/>
      <c r="AAP4" s="36"/>
      <c r="AAQ4" s="36"/>
      <c r="AAR4" s="39"/>
      <c r="AAS4" s="39"/>
      <c r="AAT4" s="39"/>
      <c r="AAU4" s="38"/>
      <c r="AAW4" s="40"/>
      <c r="AAX4" s="31"/>
      <c r="ABC4" s="41"/>
      <c r="ABD4" s="42"/>
      <c r="ABE4" s="43"/>
      <c r="ABF4" s="32"/>
      <c r="ABG4" s="44"/>
      <c r="ABK4" s="30"/>
      <c r="ABL4" s="33"/>
      <c r="ABM4" s="33"/>
      <c r="ABV4" s="33"/>
      <c r="ABW4" s="33"/>
      <c r="ABY4" s="1"/>
      <c r="ACA4" s="34"/>
      <c r="ACB4" s="35"/>
      <c r="ACC4" s="35"/>
      <c r="ACD4" s="35"/>
      <c r="ACE4" s="36"/>
      <c r="ACF4" s="36"/>
      <c r="ACG4" s="39"/>
      <c r="ACH4" s="39"/>
      <c r="ACI4" s="39"/>
      <c r="ACJ4" s="38"/>
      <c r="ACL4" s="40"/>
      <c r="ACM4" s="31"/>
      <c r="ACR4" s="41"/>
      <c r="ACS4" s="42"/>
      <c r="ACT4" s="43"/>
      <c r="ACU4" s="32"/>
      <c r="ACV4" s="44"/>
      <c r="ACZ4" s="30"/>
      <c r="ADA4" s="33"/>
      <c r="ADB4" s="33"/>
      <c r="ADK4" s="33"/>
      <c r="ADL4" s="33"/>
      <c r="ADN4" s="1"/>
      <c r="ADP4" s="34"/>
      <c r="ADQ4" s="35"/>
      <c r="ADR4" s="35"/>
      <c r="ADS4" s="35"/>
      <c r="ADT4" s="36"/>
      <c r="ADU4" s="36"/>
      <c r="ADV4" s="39"/>
      <c r="ADW4" s="39"/>
      <c r="ADX4" s="39"/>
      <c r="ADY4" s="38"/>
      <c r="AEA4" s="40"/>
      <c r="AEB4" s="31"/>
      <c r="AEG4" s="41"/>
      <c r="AEH4" s="42"/>
      <c r="AEI4" s="43"/>
      <c r="AEJ4" s="32"/>
      <c r="AEK4" s="44"/>
      <c r="AEO4" s="30"/>
      <c r="AEP4" s="33"/>
      <c r="AEQ4" s="33"/>
      <c r="AEZ4" s="33"/>
      <c r="AFA4" s="33"/>
      <c r="AFC4" s="1"/>
      <c r="AFE4" s="34"/>
      <c r="AFF4" s="35"/>
      <c r="AFG4" s="35"/>
      <c r="AFH4" s="35"/>
      <c r="AFI4" s="36"/>
      <c r="AFJ4" s="36"/>
      <c r="AFK4" s="39"/>
      <c r="AFL4" s="39"/>
      <c r="AFM4" s="39"/>
      <c r="AFN4" s="38"/>
      <c r="AFP4" s="40"/>
      <c r="AFQ4" s="31"/>
      <c r="AFV4" s="41"/>
      <c r="AFW4" s="42"/>
      <c r="AFX4" s="43"/>
      <c r="AFY4" s="32"/>
      <c r="AFZ4" s="44"/>
      <c r="AGD4" s="30"/>
      <c r="AGE4" s="33"/>
      <c r="AGF4" s="33"/>
      <c r="AGO4" s="33"/>
      <c r="AGP4" s="33"/>
      <c r="AGR4" s="1"/>
      <c r="AGT4" s="34"/>
      <c r="AGU4" s="35"/>
      <c r="AGV4" s="35"/>
      <c r="AGW4" s="35"/>
      <c r="AGX4" s="36"/>
      <c r="AGY4" s="36"/>
      <c r="AGZ4" s="39"/>
      <c r="AHA4" s="39"/>
      <c r="AHB4" s="39"/>
      <c r="AHC4" s="38"/>
      <c r="AHE4" s="40"/>
      <c r="AHF4" s="31"/>
      <c r="AHK4" s="41"/>
      <c r="AHL4" s="42"/>
      <c r="AHM4" s="43"/>
      <c r="AHN4" s="32"/>
      <c r="AHO4" s="44"/>
      <c r="AHS4" s="30"/>
      <c r="AHT4" s="33"/>
      <c r="AHU4" s="33"/>
      <c r="AID4" s="33"/>
      <c r="AIE4" s="33"/>
      <c r="AIG4" s="1"/>
      <c r="AII4" s="34"/>
      <c r="AIJ4" s="35"/>
      <c r="AIK4" s="35"/>
      <c r="AIL4" s="35"/>
      <c r="AIM4" s="36"/>
      <c r="AIN4" s="36"/>
      <c r="AIO4" s="39"/>
      <c r="AIP4" s="39"/>
      <c r="AIQ4" s="39"/>
      <c r="AIR4" s="38"/>
      <c r="AIT4" s="40"/>
      <c r="AIU4" s="31"/>
      <c r="AIZ4" s="41"/>
      <c r="AJA4" s="42"/>
      <c r="AJB4" s="43"/>
      <c r="AJC4" s="32"/>
      <c r="AJD4" s="44"/>
      <c r="AJH4" s="30"/>
      <c r="AJI4" s="33"/>
      <c r="AJJ4" s="33"/>
      <c r="AJS4" s="33"/>
      <c r="AJT4" s="33"/>
      <c r="AJV4" s="1"/>
      <c r="AJX4" s="34"/>
      <c r="AJY4" s="35"/>
      <c r="AJZ4" s="35"/>
      <c r="AKA4" s="35"/>
      <c r="AKB4" s="36"/>
      <c r="AKC4" s="36"/>
      <c r="AKD4" s="39"/>
      <c r="AKE4" s="39"/>
      <c r="AKF4" s="39"/>
      <c r="AKG4" s="38"/>
      <c r="AKI4" s="40"/>
      <c r="AKJ4" s="31"/>
      <c r="AKO4" s="41"/>
      <c r="AKP4" s="42"/>
      <c r="AKQ4" s="43"/>
      <c r="AKR4" s="32"/>
      <c r="AKS4" s="44"/>
      <c r="AKW4" s="30"/>
      <c r="AKX4" s="33"/>
      <c r="AKY4" s="33"/>
      <c r="ALH4" s="33"/>
      <c r="ALI4" s="33"/>
      <c r="ALK4" s="1"/>
      <c r="ALM4" s="34"/>
      <c r="ALN4" s="35"/>
      <c r="ALO4" s="35"/>
      <c r="ALP4" s="35"/>
      <c r="ALQ4" s="36"/>
      <c r="ALR4" s="36"/>
      <c r="ALS4" s="39"/>
      <c r="ALT4" s="39"/>
      <c r="ALU4" s="39"/>
      <c r="ALV4" s="38"/>
      <c r="ALX4" s="40"/>
      <c r="ALY4" s="31"/>
      <c r="AMD4" s="41"/>
      <c r="AME4" s="42"/>
      <c r="AMF4" s="43"/>
      <c r="AMG4" s="32"/>
      <c r="AMH4" s="44"/>
      <c r="AML4" s="30"/>
      <c r="AMM4" s="33"/>
      <c r="AMN4" s="33"/>
      <c r="AMW4" s="33"/>
      <c r="AMX4" s="33"/>
      <c r="AMZ4" s="1"/>
      <c r="ANB4" s="34"/>
      <c r="ANC4" s="35"/>
      <c r="AND4" s="35"/>
      <c r="ANE4" s="35"/>
      <c r="ANF4" s="36"/>
      <c r="ANG4" s="36"/>
      <c r="ANH4" s="39"/>
      <c r="ANI4" s="39"/>
      <c r="ANJ4" s="39"/>
      <c r="ANK4" s="38"/>
      <c r="ANM4" s="40"/>
      <c r="ANN4" s="31"/>
      <c r="ANS4" s="41"/>
      <c r="ANT4" s="42"/>
      <c r="ANU4" s="43"/>
      <c r="ANV4" s="32"/>
      <c r="ANW4" s="44"/>
      <c r="AOA4" s="30"/>
      <c r="AOB4" s="33"/>
      <c r="AOC4" s="33"/>
      <c r="AOL4" s="33"/>
      <c r="AOM4" s="33"/>
      <c r="AOO4" s="1"/>
      <c r="AOQ4" s="34"/>
      <c r="AOR4" s="35"/>
      <c r="AOS4" s="35"/>
      <c r="AOT4" s="35"/>
      <c r="AOU4" s="36"/>
      <c r="AOV4" s="36"/>
      <c r="AOW4" s="39"/>
      <c r="AOX4" s="39"/>
      <c r="AOY4" s="39"/>
      <c r="AOZ4" s="38"/>
      <c r="APB4" s="40"/>
      <c r="APC4" s="31"/>
      <c r="APH4" s="41"/>
      <c r="API4" s="42"/>
      <c r="APJ4" s="43"/>
      <c r="APK4" s="32"/>
      <c r="APL4" s="44"/>
      <c r="APP4" s="30"/>
      <c r="APQ4" s="33"/>
      <c r="APR4" s="33"/>
      <c r="AQA4" s="33"/>
      <c r="AQB4" s="33"/>
      <c r="AQD4" s="1"/>
      <c r="AQF4" s="34"/>
      <c r="AQG4" s="35"/>
      <c r="AQH4" s="35"/>
      <c r="AQI4" s="35"/>
      <c r="AQJ4" s="36"/>
      <c r="AQK4" s="36"/>
      <c r="AQL4" s="39"/>
      <c r="AQM4" s="39"/>
      <c r="AQN4" s="39"/>
      <c r="AQO4" s="38"/>
      <c r="AQQ4" s="40"/>
      <c r="AQR4" s="31"/>
      <c r="AQW4" s="41"/>
      <c r="AQX4" s="42"/>
      <c r="AQY4" s="43"/>
      <c r="AQZ4" s="32"/>
      <c r="ARA4" s="44"/>
      <c r="ARE4" s="30"/>
      <c r="ARF4" s="33"/>
      <c r="ARG4" s="33"/>
      <c r="ARP4" s="33"/>
      <c r="ARQ4" s="33"/>
      <c r="ARS4" s="1"/>
      <c r="ARU4" s="34"/>
      <c r="ARV4" s="35"/>
      <c r="ARW4" s="35"/>
      <c r="ARX4" s="35"/>
      <c r="ARY4" s="36"/>
      <c r="ARZ4" s="36"/>
      <c r="ASA4" s="39"/>
      <c r="ASB4" s="39"/>
      <c r="ASC4" s="39"/>
      <c r="ASD4" s="38"/>
      <c r="ASF4" s="40"/>
      <c r="ASG4" s="31"/>
      <c r="ASL4" s="41"/>
      <c r="ASM4" s="42"/>
      <c r="ASN4" s="43"/>
      <c r="ASO4" s="32"/>
      <c r="ASP4" s="44"/>
      <c r="AST4" s="30"/>
      <c r="ASU4" s="33"/>
      <c r="ASV4" s="33"/>
      <c r="ATE4" s="33"/>
      <c r="ATF4" s="33"/>
      <c r="ATH4" s="1"/>
      <c r="ATJ4" s="34"/>
      <c r="ATK4" s="35"/>
      <c r="ATL4" s="35"/>
      <c r="ATM4" s="35"/>
      <c r="ATN4" s="36"/>
      <c r="ATO4" s="36"/>
      <c r="ATP4" s="39"/>
      <c r="ATQ4" s="39"/>
      <c r="ATR4" s="39"/>
      <c r="ATS4" s="38"/>
      <c r="ATU4" s="40"/>
      <c r="ATV4" s="31"/>
      <c r="AUA4" s="41"/>
      <c r="AUB4" s="42"/>
      <c r="AUC4" s="43"/>
      <c r="AUD4" s="32"/>
      <c r="AUE4" s="44"/>
      <c r="AUI4" s="30"/>
      <c r="AUJ4" s="33"/>
      <c r="AUK4" s="33"/>
      <c r="AUT4" s="33"/>
      <c r="AUU4" s="33"/>
      <c r="AUW4" s="1"/>
      <c r="AUY4" s="34"/>
      <c r="AUZ4" s="35"/>
      <c r="AVA4" s="35"/>
      <c r="AVB4" s="35"/>
      <c r="AVC4" s="36"/>
      <c r="AVD4" s="36"/>
      <c r="AVE4" s="39"/>
      <c r="AVF4" s="39"/>
      <c r="AVG4" s="39"/>
      <c r="AVH4" s="38"/>
      <c r="AVJ4" s="40"/>
      <c r="AVK4" s="31"/>
      <c r="AVP4" s="41"/>
      <c r="AVQ4" s="42"/>
      <c r="AVR4" s="43"/>
      <c r="AVS4" s="32"/>
      <c r="AVT4" s="44"/>
      <c r="AVX4" s="30"/>
      <c r="AVY4" s="33"/>
      <c r="AVZ4" s="33"/>
      <c r="AWI4" s="33"/>
      <c r="AWJ4" s="33"/>
      <c r="AWL4" s="1"/>
      <c r="AWN4" s="34"/>
      <c r="AWO4" s="35"/>
      <c r="AWP4" s="35"/>
      <c r="AWQ4" s="35"/>
      <c r="AWR4" s="36"/>
      <c r="AWS4" s="36"/>
      <c r="AWT4" s="39"/>
      <c r="AWU4" s="39"/>
      <c r="AWV4" s="39"/>
      <c r="AWW4" s="38"/>
      <c r="AWY4" s="40"/>
      <c r="AWZ4" s="31"/>
      <c r="AXE4" s="41"/>
      <c r="AXF4" s="42"/>
      <c r="AXG4" s="43"/>
      <c r="AXH4" s="32"/>
      <c r="AXI4" s="44"/>
      <c r="AXM4" s="30"/>
      <c r="AXN4" s="33"/>
      <c r="AXO4" s="33"/>
      <c r="AXX4" s="33"/>
      <c r="AXY4" s="33"/>
      <c r="AYA4" s="1"/>
      <c r="AYC4" s="34"/>
      <c r="AYD4" s="35"/>
      <c r="AYE4" s="35"/>
      <c r="AYF4" s="35"/>
      <c r="AYG4" s="36"/>
      <c r="AYH4" s="36"/>
      <c r="AYI4" s="39"/>
      <c r="AYJ4" s="39"/>
      <c r="AYK4" s="39"/>
      <c r="AYL4" s="38"/>
      <c r="AYN4" s="40"/>
      <c r="AYO4" s="31"/>
      <c r="AYT4" s="41"/>
      <c r="AYU4" s="42"/>
      <c r="AYV4" s="43"/>
      <c r="AYW4" s="32"/>
      <c r="AYX4" s="44"/>
      <c r="AZB4" s="30"/>
      <c r="AZC4" s="33"/>
      <c r="AZD4" s="33"/>
      <c r="AZM4" s="33"/>
      <c r="AZN4" s="33"/>
      <c r="AZP4" s="1"/>
      <c r="AZR4" s="34"/>
      <c r="AZS4" s="35"/>
      <c r="AZT4" s="35"/>
      <c r="AZU4" s="35"/>
      <c r="AZV4" s="36"/>
      <c r="AZW4" s="36"/>
      <c r="AZX4" s="39"/>
      <c r="AZY4" s="39"/>
      <c r="AZZ4" s="39"/>
      <c r="BAA4" s="38"/>
      <c r="BAC4" s="40"/>
      <c r="BAD4" s="31"/>
      <c r="BAI4" s="41"/>
      <c r="BAJ4" s="42"/>
      <c r="BAK4" s="43"/>
      <c r="BAL4" s="32"/>
      <c r="BAM4" s="44"/>
      <c r="BAQ4" s="30"/>
      <c r="BAR4" s="33"/>
      <c r="BAS4" s="33"/>
      <c r="BBB4" s="33"/>
      <c r="BBC4" s="33"/>
      <c r="BBE4" s="1"/>
      <c r="BBG4" s="34"/>
      <c r="BBH4" s="35"/>
      <c r="BBI4" s="35"/>
      <c r="BBJ4" s="35"/>
      <c r="BBK4" s="36"/>
      <c r="BBL4" s="36"/>
      <c r="BBM4" s="39"/>
      <c r="BBN4" s="39"/>
      <c r="BBO4" s="39"/>
      <c r="BBP4" s="38"/>
      <c r="BBR4" s="40"/>
      <c r="BBS4" s="31"/>
      <c r="BBX4" s="41"/>
      <c r="BBY4" s="42"/>
      <c r="BBZ4" s="43"/>
      <c r="BCA4" s="32"/>
      <c r="BCB4" s="44"/>
      <c r="BCF4" s="30"/>
      <c r="BCG4" s="33"/>
      <c r="BCH4" s="33"/>
      <c r="BCQ4" s="33"/>
      <c r="BCR4" s="33"/>
      <c r="BCT4" s="1"/>
      <c r="BCV4" s="34"/>
      <c r="BCW4" s="35"/>
      <c r="BCX4" s="35"/>
      <c r="BCY4" s="35"/>
      <c r="BCZ4" s="36"/>
      <c r="BDA4" s="36"/>
      <c r="BDB4" s="39"/>
      <c r="BDC4" s="39"/>
      <c r="BDD4" s="39"/>
      <c r="BDE4" s="38"/>
      <c r="BDG4" s="40"/>
      <c r="BDH4" s="31"/>
      <c r="BDM4" s="41"/>
      <c r="BDN4" s="42"/>
      <c r="BDO4" s="43"/>
      <c r="BDP4" s="32"/>
      <c r="BDQ4" s="44"/>
      <c r="BDU4" s="30"/>
      <c r="BDV4" s="33"/>
      <c r="BDW4" s="33"/>
      <c r="BEF4" s="33"/>
      <c r="BEG4" s="33"/>
      <c r="BEI4" s="1"/>
      <c r="BEK4" s="34"/>
      <c r="BEL4" s="35"/>
      <c r="BEM4" s="35"/>
      <c r="BEN4" s="35"/>
      <c r="BEO4" s="36"/>
      <c r="BEP4" s="36"/>
      <c r="BEQ4" s="39"/>
      <c r="BER4" s="39"/>
      <c r="BES4" s="39"/>
      <c r="BET4" s="38"/>
      <c r="BEV4" s="40"/>
      <c r="BEW4" s="31"/>
      <c r="BFB4" s="41"/>
      <c r="BFC4" s="42"/>
      <c r="BFD4" s="43"/>
      <c r="BFE4" s="32"/>
      <c r="BFF4" s="44"/>
      <c r="BFJ4" s="30"/>
      <c r="BFK4" s="33"/>
      <c r="BFL4" s="33"/>
      <c r="BFU4" s="33"/>
      <c r="BFV4" s="33"/>
      <c r="BFX4" s="1"/>
      <c r="BFZ4" s="34"/>
      <c r="BGA4" s="35"/>
      <c r="BGB4" s="35"/>
      <c r="BGC4" s="35"/>
      <c r="BGD4" s="36"/>
      <c r="BGE4" s="36"/>
      <c r="BGF4" s="39"/>
      <c r="BGG4" s="39"/>
      <c r="BGH4" s="39"/>
      <c r="BGI4" s="38"/>
      <c r="BGK4" s="40"/>
      <c r="BGL4" s="31"/>
      <c r="BGQ4" s="41"/>
      <c r="BGR4" s="42"/>
      <c r="BGS4" s="43"/>
      <c r="BGT4" s="32"/>
      <c r="BGU4" s="44"/>
      <c r="BGY4" s="30"/>
      <c r="BGZ4" s="33"/>
      <c r="BHA4" s="33"/>
      <c r="BHJ4" s="33"/>
      <c r="BHK4" s="33"/>
      <c r="BHM4" s="1"/>
      <c r="BHO4" s="34"/>
      <c r="BHP4" s="35"/>
      <c r="BHQ4" s="35"/>
      <c r="BHR4" s="35"/>
      <c r="BHS4" s="36"/>
      <c r="BHT4" s="36"/>
      <c r="BHU4" s="39"/>
      <c r="BHV4" s="39"/>
      <c r="BHW4" s="39"/>
      <c r="BHX4" s="38"/>
      <c r="BHZ4" s="40"/>
      <c r="BIA4" s="31"/>
      <c r="BIF4" s="41"/>
      <c r="BIG4" s="42"/>
      <c r="BIH4" s="43"/>
      <c r="BII4" s="32"/>
      <c r="BIJ4" s="44"/>
      <c r="BIN4" s="30"/>
      <c r="BIO4" s="33"/>
      <c r="BIP4" s="33"/>
      <c r="BIY4" s="33"/>
      <c r="BIZ4" s="33"/>
      <c r="BJB4" s="1"/>
      <c r="BJD4" s="34"/>
      <c r="BJE4" s="35"/>
      <c r="BJF4" s="35"/>
      <c r="BJG4" s="35"/>
      <c r="BJH4" s="36"/>
      <c r="BJI4" s="36"/>
      <c r="BJJ4" s="39"/>
      <c r="BJK4" s="39"/>
      <c r="BJL4" s="39"/>
      <c r="BJM4" s="38"/>
      <c r="BJO4" s="40"/>
      <c r="BJP4" s="31"/>
      <c r="BJU4" s="41"/>
      <c r="BJV4" s="42"/>
      <c r="BJW4" s="43"/>
      <c r="BJX4" s="32"/>
      <c r="BJY4" s="44"/>
      <c r="BKC4" s="30"/>
      <c r="BKD4" s="33"/>
      <c r="BKE4" s="33"/>
      <c r="BKN4" s="33"/>
      <c r="BKO4" s="33"/>
      <c r="BKQ4" s="1"/>
      <c r="BKS4" s="34"/>
      <c r="BKT4" s="35"/>
      <c r="BKU4" s="35"/>
      <c r="BKV4" s="35"/>
      <c r="BKW4" s="36"/>
      <c r="BKX4" s="36"/>
      <c r="BKY4" s="39"/>
      <c r="BKZ4" s="39"/>
      <c r="BLA4" s="39"/>
      <c r="BLB4" s="38"/>
      <c r="BLD4" s="40"/>
      <c r="BLE4" s="31"/>
      <c r="BLJ4" s="41"/>
      <c r="BLK4" s="42"/>
      <c r="BLL4" s="43"/>
      <c r="BLM4" s="32"/>
      <c r="BLN4" s="44"/>
      <c r="BLR4" s="30"/>
      <c r="BLS4" s="33"/>
      <c r="BLT4" s="33"/>
      <c r="BMC4" s="33"/>
      <c r="BMD4" s="33"/>
      <c r="BMF4" s="1"/>
      <c r="BMH4" s="34"/>
      <c r="BMI4" s="35"/>
      <c r="BMJ4" s="35"/>
      <c r="BMK4" s="35"/>
      <c r="BML4" s="36"/>
      <c r="BMM4" s="36"/>
      <c r="BMN4" s="39"/>
      <c r="BMO4" s="39"/>
      <c r="BMP4" s="39"/>
      <c r="BMQ4" s="38"/>
      <c r="BMS4" s="40"/>
      <c r="BMT4" s="31"/>
      <c r="BMY4" s="41"/>
      <c r="BMZ4" s="42"/>
      <c r="BNA4" s="43"/>
      <c r="BNB4" s="32"/>
      <c r="BNC4" s="44"/>
      <c r="BNG4" s="30"/>
      <c r="BNH4" s="33"/>
      <c r="BNI4" s="33"/>
      <c r="BNR4" s="33"/>
      <c r="BNS4" s="33"/>
      <c r="BNU4" s="1"/>
      <c r="BNW4" s="34"/>
      <c r="BNX4" s="35"/>
      <c r="BNY4" s="35"/>
      <c r="BNZ4" s="35"/>
      <c r="BOA4" s="36"/>
      <c r="BOB4" s="36"/>
      <c r="BOC4" s="39"/>
      <c r="BOD4" s="39"/>
      <c r="BOE4" s="39"/>
      <c r="BOF4" s="38"/>
      <c r="BOH4" s="40"/>
      <c r="BOI4" s="31"/>
      <c r="BON4" s="41"/>
      <c r="BOO4" s="42"/>
      <c r="BOP4" s="43"/>
      <c r="BOQ4" s="32"/>
      <c r="BOR4" s="44"/>
      <c r="BOV4" s="30"/>
      <c r="BOW4" s="33"/>
      <c r="BOX4" s="33"/>
      <c r="BPG4" s="33"/>
      <c r="BPH4" s="33"/>
      <c r="BPJ4" s="1"/>
      <c r="BPL4" s="34"/>
      <c r="BPM4" s="35"/>
      <c r="BPN4" s="35"/>
      <c r="BPO4" s="35"/>
      <c r="BPP4" s="36"/>
      <c r="BPQ4" s="36"/>
      <c r="BPR4" s="39"/>
      <c r="BPS4" s="39"/>
      <c r="BPT4" s="39"/>
      <c r="BPU4" s="38"/>
      <c r="BPW4" s="40"/>
      <c r="BPX4" s="31"/>
      <c r="BQC4" s="41"/>
      <c r="BQD4" s="42"/>
      <c r="BQE4" s="43"/>
      <c r="BQF4" s="32"/>
      <c r="BQG4" s="44"/>
      <c r="BQK4" s="30"/>
      <c r="BQL4" s="33"/>
      <c r="BQM4" s="33"/>
      <c r="BQV4" s="33"/>
      <c r="BQW4" s="33"/>
      <c r="BQY4" s="1"/>
      <c r="BRA4" s="34"/>
      <c r="BRB4" s="35"/>
      <c r="BRC4" s="35"/>
      <c r="BRD4" s="35"/>
      <c r="BRE4" s="36"/>
      <c r="BRF4" s="36"/>
      <c r="BRG4" s="39"/>
      <c r="BRH4" s="39"/>
      <c r="BRI4" s="39"/>
      <c r="BRJ4" s="38"/>
      <c r="BRL4" s="40"/>
      <c r="BRM4" s="31"/>
      <c r="BRR4" s="41"/>
      <c r="BRS4" s="42"/>
      <c r="BRT4" s="43"/>
      <c r="BRU4" s="32"/>
      <c r="BRV4" s="44"/>
      <c r="BRZ4" s="30"/>
      <c r="BSA4" s="33"/>
      <c r="BSB4" s="33"/>
      <c r="BSK4" s="33"/>
      <c r="BSL4" s="33"/>
      <c r="BSN4" s="1"/>
      <c r="BSP4" s="34"/>
      <c r="BSQ4" s="35"/>
      <c r="BSR4" s="35"/>
      <c r="BSS4" s="35"/>
      <c r="BST4" s="36"/>
      <c r="BSU4" s="36"/>
      <c r="BSV4" s="39"/>
      <c r="BSW4" s="39"/>
      <c r="BSX4" s="39"/>
      <c r="BSY4" s="38"/>
      <c r="BTA4" s="40"/>
      <c r="BTB4" s="31"/>
      <c r="BTG4" s="41"/>
      <c r="BTH4" s="42"/>
      <c r="BTI4" s="43"/>
      <c r="BTJ4" s="32"/>
      <c r="BTK4" s="44"/>
      <c r="BTO4" s="30"/>
      <c r="BTP4" s="33"/>
      <c r="BTQ4" s="33"/>
      <c r="BTZ4" s="33"/>
      <c r="BUA4" s="33"/>
      <c r="BUC4" s="1"/>
      <c r="BUE4" s="34"/>
      <c r="BUF4" s="35"/>
      <c r="BUG4" s="35"/>
      <c r="BUH4" s="35"/>
      <c r="BUI4" s="36"/>
      <c r="BUJ4" s="36"/>
      <c r="BUK4" s="39"/>
      <c r="BUL4" s="39"/>
      <c r="BUM4" s="39"/>
      <c r="BUN4" s="38"/>
      <c r="BUP4" s="40"/>
      <c r="BUQ4" s="31"/>
      <c r="BUV4" s="41"/>
      <c r="BUW4" s="42"/>
      <c r="BUX4" s="43"/>
      <c r="BUY4" s="32"/>
      <c r="BUZ4" s="44"/>
      <c r="BVD4" s="30"/>
      <c r="BVE4" s="33"/>
      <c r="BVF4" s="33"/>
      <c r="BVO4" s="33"/>
      <c r="BVP4" s="33"/>
      <c r="BVR4" s="1"/>
      <c r="BVT4" s="34"/>
      <c r="BVU4" s="35"/>
      <c r="BVV4" s="35"/>
      <c r="BVW4" s="35"/>
      <c r="BVX4" s="36"/>
      <c r="BVY4" s="36"/>
      <c r="BVZ4" s="39"/>
      <c r="BWA4" s="39"/>
      <c r="BWB4" s="39"/>
      <c r="BWC4" s="38"/>
      <c r="BWE4" s="40"/>
      <c r="BWF4" s="31"/>
      <c r="BWK4" s="41"/>
      <c r="BWL4" s="42"/>
      <c r="BWM4" s="43"/>
      <c r="BWN4" s="32"/>
      <c r="BWO4" s="44"/>
      <c r="BWS4" s="30"/>
      <c r="BWT4" s="33"/>
      <c r="BWU4" s="33"/>
      <c r="BXD4" s="33"/>
      <c r="BXE4" s="33"/>
      <c r="BXG4" s="1"/>
      <c r="BXI4" s="34"/>
      <c r="BXJ4" s="35"/>
      <c r="BXK4" s="35"/>
      <c r="BXL4" s="35"/>
      <c r="BXM4" s="36"/>
      <c r="BXN4" s="36"/>
      <c r="BXO4" s="39"/>
      <c r="BXP4" s="39"/>
      <c r="BXQ4" s="39"/>
      <c r="BXR4" s="38"/>
      <c r="BXT4" s="40"/>
      <c r="BXU4" s="31"/>
      <c r="BXZ4" s="41"/>
      <c r="BYA4" s="42"/>
      <c r="BYB4" s="43"/>
      <c r="BYC4" s="32"/>
      <c r="BYD4" s="44"/>
      <c r="BYH4" s="30"/>
      <c r="BYI4" s="33"/>
      <c r="BYJ4" s="33"/>
      <c r="BYS4" s="33"/>
      <c r="BYT4" s="33"/>
      <c r="BYV4" s="1"/>
      <c r="BYX4" s="34"/>
      <c r="BYY4" s="35"/>
      <c r="BYZ4" s="35"/>
      <c r="BZA4" s="35"/>
      <c r="BZB4" s="36"/>
      <c r="BZC4" s="36"/>
      <c r="BZD4" s="39"/>
      <c r="BZE4" s="39"/>
      <c r="BZF4" s="39"/>
      <c r="BZG4" s="38"/>
      <c r="BZI4" s="40"/>
      <c r="BZJ4" s="31"/>
      <c r="BZO4" s="41"/>
      <c r="BZP4" s="42"/>
      <c r="BZQ4" s="43"/>
      <c r="BZR4" s="32"/>
      <c r="BZS4" s="44"/>
      <c r="BZW4" s="30"/>
      <c r="BZX4" s="33"/>
      <c r="BZY4" s="33"/>
      <c r="CAH4" s="33"/>
      <c r="CAI4" s="33"/>
      <c r="CAK4" s="1"/>
      <c r="CAM4" s="34"/>
      <c r="CAN4" s="35"/>
      <c r="CAO4" s="35"/>
      <c r="CAP4" s="35"/>
      <c r="CAQ4" s="36"/>
      <c r="CAR4" s="36"/>
      <c r="CAS4" s="39"/>
      <c r="CAT4" s="39"/>
      <c r="CAU4" s="39"/>
      <c r="CAV4" s="38"/>
      <c r="CAX4" s="40"/>
      <c r="CAY4" s="31"/>
      <c r="CBD4" s="41"/>
      <c r="CBE4" s="42"/>
      <c r="CBF4" s="43"/>
      <c r="CBG4" s="32"/>
      <c r="CBH4" s="44"/>
      <c r="CBL4" s="30"/>
      <c r="CBM4" s="33"/>
      <c r="CBN4" s="33"/>
      <c r="CBW4" s="33"/>
      <c r="CBX4" s="33"/>
      <c r="CBZ4" s="1"/>
      <c r="CCB4" s="34"/>
      <c r="CCC4" s="35"/>
      <c r="CCD4" s="35"/>
      <c r="CCE4" s="35"/>
      <c r="CCF4" s="36"/>
      <c r="CCG4" s="36"/>
      <c r="CCH4" s="39"/>
      <c r="CCI4" s="39"/>
      <c r="CCJ4" s="39"/>
      <c r="CCK4" s="38"/>
      <c r="CCM4" s="40"/>
      <c r="CCN4" s="31"/>
      <c r="CCS4" s="41"/>
      <c r="CCT4" s="42"/>
      <c r="CCU4" s="43"/>
      <c r="CCV4" s="32"/>
      <c r="CCW4" s="44"/>
      <c r="CDA4" s="30"/>
      <c r="CDB4" s="33"/>
      <c r="CDC4" s="33"/>
      <c r="CDL4" s="33"/>
      <c r="CDM4" s="33"/>
      <c r="CDO4" s="1"/>
      <c r="CDQ4" s="34"/>
      <c r="CDR4" s="35"/>
      <c r="CDS4" s="35"/>
      <c r="CDT4" s="35"/>
      <c r="CDU4" s="36"/>
      <c r="CDV4" s="36"/>
      <c r="CDW4" s="39"/>
      <c r="CDX4" s="39"/>
      <c r="CDY4" s="39"/>
      <c r="CDZ4" s="38"/>
      <c r="CEB4" s="40"/>
      <c r="CEC4" s="31"/>
      <c r="CEH4" s="41"/>
      <c r="CEI4" s="42"/>
      <c r="CEJ4" s="43"/>
      <c r="CEK4" s="32"/>
      <c r="CEL4" s="44"/>
      <c r="CEP4" s="30"/>
      <c r="CEQ4" s="33"/>
      <c r="CER4" s="33"/>
      <c r="CFA4" s="33"/>
      <c r="CFB4" s="33"/>
      <c r="CFD4" s="1"/>
      <c r="CFF4" s="34"/>
      <c r="CFG4" s="35"/>
      <c r="CFH4" s="35"/>
      <c r="CFI4" s="35"/>
      <c r="CFJ4" s="36"/>
      <c r="CFK4" s="36"/>
      <c r="CFL4" s="39"/>
      <c r="CFM4" s="39"/>
      <c r="CFN4" s="39"/>
      <c r="CFO4" s="38"/>
      <c r="CFQ4" s="40"/>
      <c r="CFR4" s="31"/>
      <c r="CFW4" s="41"/>
      <c r="CFX4" s="42"/>
      <c r="CFY4" s="43"/>
      <c r="CFZ4" s="32"/>
      <c r="CGA4" s="44"/>
      <c r="CGE4" s="30"/>
      <c r="CGF4" s="33"/>
      <c r="CGG4" s="33"/>
      <c r="CGP4" s="33"/>
      <c r="CGQ4" s="33"/>
      <c r="CGS4" s="1"/>
      <c r="CGU4" s="34"/>
      <c r="CGV4" s="35"/>
      <c r="CGW4" s="35"/>
      <c r="CGX4" s="35"/>
      <c r="CGY4" s="36"/>
      <c r="CGZ4" s="36"/>
      <c r="CHA4" s="39"/>
      <c r="CHB4" s="39"/>
      <c r="CHC4" s="39"/>
      <c r="CHD4" s="38"/>
      <c r="CHF4" s="40"/>
      <c r="CHG4" s="31"/>
      <c r="CHL4" s="41"/>
      <c r="CHM4" s="42"/>
      <c r="CHN4" s="43"/>
      <c r="CHO4" s="32"/>
      <c r="CHP4" s="44"/>
      <c r="CHT4" s="30"/>
      <c r="CHU4" s="33"/>
      <c r="CHV4" s="33"/>
      <c r="CIE4" s="33"/>
      <c r="CIF4" s="33"/>
      <c r="CIH4" s="1"/>
      <c r="CIJ4" s="34"/>
      <c r="CIK4" s="35"/>
      <c r="CIL4" s="35"/>
      <c r="CIM4" s="35"/>
      <c r="CIN4" s="36"/>
      <c r="CIO4" s="36"/>
      <c r="CIP4" s="39"/>
      <c r="CIQ4" s="39"/>
      <c r="CIR4" s="39"/>
      <c r="CIS4" s="38"/>
      <c r="CIU4" s="40"/>
      <c r="CIV4" s="31"/>
      <c r="CJA4" s="41"/>
      <c r="CJB4" s="42"/>
      <c r="CJC4" s="43"/>
      <c r="CJD4" s="32"/>
      <c r="CJE4" s="44"/>
      <c r="CJI4" s="30"/>
      <c r="CJJ4" s="33"/>
      <c r="CJK4" s="33"/>
      <c r="CJT4" s="33"/>
      <c r="CJU4" s="33"/>
      <c r="CJW4" s="1"/>
      <c r="CJY4" s="34"/>
      <c r="CJZ4" s="35"/>
      <c r="CKA4" s="35"/>
      <c r="CKB4" s="35"/>
      <c r="CKC4" s="36"/>
      <c r="CKD4" s="36"/>
      <c r="CKE4" s="39"/>
      <c r="CKF4" s="39"/>
      <c r="CKG4" s="39"/>
      <c r="CKH4" s="38"/>
      <c r="CKJ4" s="40"/>
      <c r="CKK4" s="31"/>
      <c r="CKP4" s="41"/>
      <c r="CKQ4" s="42"/>
      <c r="CKR4" s="43"/>
      <c r="CKS4" s="32"/>
      <c r="CKT4" s="44"/>
      <c r="CKX4" s="30"/>
      <c r="CKY4" s="33"/>
      <c r="CKZ4" s="33"/>
      <c r="CLI4" s="33"/>
      <c r="CLJ4" s="33"/>
      <c r="CLL4" s="1"/>
      <c r="CLN4" s="34"/>
      <c r="CLO4" s="35"/>
      <c r="CLP4" s="35"/>
      <c r="CLQ4" s="35"/>
      <c r="CLR4" s="36"/>
      <c r="CLS4" s="36"/>
      <c r="CLT4" s="39"/>
      <c r="CLU4" s="39"/>
      <c r="CLV4" s="39"/>
      <c r="CLW4" s="38"/>
      <c r="CLY4" s="40"/>
      <c r="CLZ4" s="31"/>
      <c r="CME4" s="41"/>
      <c r="CMF4" s="42"/>
      <c r="CMG4" s="43"/>
      <c r="CMH4" s="32"/>
      <c r="CMI4" s="44"/>
      <c r="CMM4" s="30"/>
      <c r="CMN4" s="33"/>
      <c r="CMO4" s="33"/>
      <c r="CMX4" s="33"/>
      <c r="CMY4" s="33"/>
      <c r="CNA4" s="1"/>
      <c r="CNC4" s="34"/>
      <c r="CND4" s="35"/>
      <c r="CNE4" s="35"/>
      <c r="CNF4" s="35"/>
      <c r="CNG4" s="36"/>
      <c r="CNH4" s="36"/>
      <c r="CNI4" s="39"/>
      <c r="CNJ4" s="39"/>
      <c r="CNK4" s="39"/>
      <c r="CNL4" s="38"/>
      <c r="CNN4" s="40"/>
      <c r="CNO4" s="31"/>
      <c r="CNT4" s="41"/>
      <c r="CNU4" s="42"/>
      <c r="CNV4" s="43"/>
      <c r="CNW4" s="32"/>
      <c r="CNX4" s="44"/>
      <c r="COB4" s="30"/>
      <c r="COC4" s="33"/>
      <c r="COD4" s="33"/>
      <c r="COM4" s="33"/>
      <c r="CON4" s="33"/>
      <c r="COP4" s="1"/>
      <c r="COR4" s="34"/>
      <c r="COS4" s="35"/>
      <c r="COT4" s="35"/>
      <c r="COU4" s="35"/>
      <c r="COV4" s="36"/>
      <c r="COW4" s="36"/>
      <c r="COX4" s="39"/>
      <c r="COY4" s="39"/>
      <c r="COZ4" s="39"/>
      <c r="CPA4" s="38"/>
      <c r="CPC4" s="40"/>
      <c r="CPD4" s="31"/>
      <c r="CPI4" s="41"/>
      <c r="CPJ4" s="42"/>
      <c r="CPK4" s="43"/>
      <c r="CPL4" s="32"/>
      <c r="CPM4" s="44"/>
      <c r="CPQ4" s="30"/>
      <c r="CPR4" s="33"/>
      <c r="CPS4" s="33"/>
      <c r="CQB4" s="33"/>
      <c r="CQC4" s="33"/>
      <c r="CQE4" s="1"/>
      <c r="CQG4" s="34"/>
      <c r="CQH4" s="35"/>
      <c r="CQI4" s="35"/>
      <c r="CQJ4" s="35"/>
      <c r="CQK4" s="36"/>
      <c r="CQL4" s="36"/>
      <c r="CQM4" s="39"/>
      <c r="CQN4" s="39"/>
      <c r="CQO4" s="39"/>
      <c r="CQP4" s="38"/>
      <c r="CQR4" s="40"/>
      <c r="CQS4" s="31"/>
      <c r="CQX4" s="41"/>
      <c r="CQY4" s="42"/>
      <c r="CQZ4" s="43"/>
      <c r="CRA4" s="32"/>
      <c r="CRB4" s="44"/>
      <c r="CRF4" s="30"/>
      <c r="CRG4" s="33"/>
      <c r="CRH4" s="33"/>
      <c r="CRQ4" s="33"/>
      <c r="CRR4" s="33"/>
      <c r="CRT4" s="1"/>
      <c r="CRV4" s="34"/>
      <c r="CRW4" s="35"/>
      <c r="CRX4" s="35"/>
      <c r="CRY4" s="35"/>
      <c r="CRZ4" s="36"/>
      <c r="CSA4" s="36"/>
      <c r="CSB4" s="39"/>
      <c r="CSC4" s="39"/>
      <c r="CSD4" s="39"/>
      <c r="CSE4" s="38"/>
      <c r="CSG4" s="40"/>
      <c r="CSH4" s="31"/>
      <c r="CSM4" s="41"/>
      <c r="CSN4" s="42"/>
      <c r="CSO4" s="43"/>
      <c r="CSP4" s="32"/>
      <c r="CSQ4" s="44"/>
      <c r="CSU4" s="30"/>
      <c r="CSV4" s="33"/>
      <c r="CSW4" s="33"/>
      <c r="CTF4" s="33"/>
      <c r="CTG4" s="33"/>
      <c r="CTI4" s="1"/>
      <c r="CTK4" s="34"/>
      <c r="CTL4" s="35"/>
      <c r="CTM4" s="35"/>
      <c r="CTN4" s="35"/>
      <c r="CTO4" s="36"/>
      <c r="CTP4" s="36"/>
      <c r="CTQ4" s="39"/>
      <c r="CTR4" s="39"/>
      <c r="CTS4" s="39"/>
      <c r="CTT4" s="38"/>
      <c r="CTV4" s="40"/>
      <c r="CTW4" s="31"/>
      <c r="CUB4" s="41"/>
      <c r="CUC4" s="42"/>
      <c r="CUD4" s="43"/>
      <c r="CUE4" s="32"/>
      <c r="CUF4" s="44"/>
      <c r="CUJ4" s="30"/>
      <c r="CUK4" s="33"/>
      <c r="CUL4" s="33"/>
      <c r="CUU4" s="33"/>
      <c r="CUV4" s="33"/>
      <c r="CUX4" s="1"/>
      <c r="CUZ4" s="34"/>
      <c r="CVA4" s="35"/>
      <c r="CVB4" s="35"/>
      <c r="CVC4" s="35"/>
      <c r="CVD4" s="36"/>
      <c r="CVE4" s="36"/>
      <c r="CVF4" s="39"/>
      <c r="CVG4" s="39"/>
      <c r="CVH4" s="39"/>
      <c r="CVI4" s="38"/>
      <c r="CVK4" s="40"/>
      <c r="CVL4" s="31"/>
      <c r="CVQ4" s="41"/>
      <c r="CVR4" s="42"/>
      <c r="CVS4" s="43"/>
      <c r="CVT4" s="32"/>
      <c r="CVU4" s="44"/>
      <c r="CVY4" s="30"/>
      <c r="CVZ4" s="33"/>
      <c r="CWA4" s="33"/>
      <c r="CWJ4" s="33"/>
      <c r="CWK4" s="33"/>
      <c r="CWM4" s="1"/>
      <c r="CWO4" s="34"/>
      <c r="CWP4" s="35"/>
      <c r="CWQ4" s="35"/>
      <c r="CWR4" s="35"/>
      <c r="CWS4" s="36"/>
      <c r="CWT4" s="36"/>
      <c r="CWU4" s="39"/>
      <c r="CWV4" s="39"/>
      <c r="CWW4" s="39"/>
      <c r="CWX4" s="38"/>
      <c r="CWZ4" s="40"/>
      <c r="CXA4" s="31"/>
      <c r="CXF4" s="41"/>
      <c r="CXG4" s="42"/>
      <c r="CXH4" s="43"/>
      <c r="CXI4" s="32"/>
      <c r="CXJ4" s="44"/>
      <c r="CXN4" s="30"/>
      <c r="CXO4" s="33"/>
      <c r="CXP4" s="33"/>
      <c r="CXY4" s="33"/>
      <c r="CXZ4" s="33"/>
      <c r="CYB4" s="1"/>
      <c r="CYD4" s="34"/>
      <c r="CYE4" s="35"/>
      <c r="CYF4" s="35"/>
      <c r="CYG4" s="35"/>
      <c r="CYH4" s="36"/>
      <c r="CYI4" s="36"/>
      <c r="CYJ4" s="39"/>
      <c r="CYK4" s="39"/>
      <c r="CYL4" s="39"/>
      <c r="CYM4" s="38"/>
      <c r="CYO4" s="40"/>
      <c r="CYP4" s="31"/>
      <c r="CYU4" s="41"/>
      <c r="CYV4" s="42"/>
      <c r="CYW4" s="43"/>
      <c r="CYX4" s="32"/>
      <c r="CYY4" s="44"/>
      <c r="CZC4" s="30"/>
      <c r="CZD4" s="33"/>
      <c r="CZE4" s="33"/>
      <c r="CZN4" s="33"/>
      <c r="CZO4" s="33"/>
      <c r="CZQ4" s="1"/>
      <c r="CZS4" s="34"/>
      <c r="CZT4" s="35"/>
      <c r="CZU4" s="35"/>
      <c r="CZV4" s="35"/>
      <c r="CZW4" s="36"/>
      <c r="CZX4" s="36"/>
      <c r="CZY4" s="39"/>
      <c r="CZZ4" s="39"/>
      <c r="DAA4" s="39"/>
      <c r="DAB4" s="38"/>
      <c r="DAD4" s="40"/>
      <c r="DAE4" s="31"/>
      <c r="DAJ4" s="41"/>
      <c r="DAK4" s="42"/>
      <c r="DAL4" s="43"/>
      <c r="DAM4" s="32"/>
      <c r="DAN4" s="44"/>
      <c r="DAR4" s="30"/>
      <c r="DAS4" s="33"/>
      <c r="DAT4" s="33"/>
      <c r="DBC4" s="33"/>
      <c r="DBD4" s="33"/>
      <c r="DBF4" s="1"/>
      <c r="DBH4" s="34"/>
      <c r="DBI4" s="35"/>
      <c r="DBJ4" s="35"/>
      <c r="DBK4" s="35"/>
      <c r="DBL4" s="36"/>
      <c r="DBM4" s="36"/>
      <c r="DBN4" s="39"/>
      <c r="DBO4" s="39"/>
      <c r="DBP4" s="39"/>
      <c r="DBQ4" s="38"/>
      <c r="DBS4" s="40"/>
      <c r="DBT4" s="31"/>
      <c r="DBY4" s="41"/>
      <c r="DBZ4" s="42"/>
      <c r="DCA4" s="43"/>
      <c r="DCB4" s="32"/>
      <c r="DCC4" s="44"/>
      <c r="DCG4" s="30"/>
      <c r="DCH4" s="33"/>
      <c r="DCI4" s="33"/>
      <c r="DCR4" s="33"/>
      <c r="DCS4" s="33"/>
      <c r="DCU4" s="1"/>
      <c r="DCW4" s="34"/>
      <c r="DCX4" s="35"/>
      <c r="DCY4" s="35"/>
      <c r="DCZ4" s="35"/>
      <c r="DDA4" s="36"/>
      <c r="DDB4" s="36"/>
      <c r="DDC4" s="39"/>
      <c r="DDD4" s="39"/>
      <c r="DDE4" s="39"/>
      <c r="DDF4" s="38"/>
      <c r="DDH4" s="40"/>
      <c r="DDI4" s="31"/>
      <c r="DDN4" s="41"/>
      <c r="DDO4" s="42"/>
      <c r="DDP4" s="43"/>
      <c r="DDQ4" s="32"/>
      <c r="DDR4" s="44"/>
      <c r="DDV4" s="30"/>
      <c r="DDW4" s="33"/>
      <c r="DDX4" s="33"/>
      <c r="DEG4" s="33"/>
      <c r="DEH4" s="33"/>
      <c r="DEJ4" s="1"/>
      <c r="DEL4" s="34"/>
      <c r="DEM4" s="35"/>
      <c r="DEN4" s="35"/>
      <c r="DEO4" s="35"/>
      <c r="DEP4" s="36"/>
      <c r="DEQ4" s="36"/>
      <c r="DER4" s="39"/>
      <c r="DES4" s="39"/>
      <c r="DET4" s="39"/>
      <c r="DEU4" s="38"/>
      <c r="DEW4" s="40"/>
      <c r="DEX4" s="31"/>
      <c r="DFC4" s="41"/>
      <c r="DFD4" s="42"/>
      <c r="DFE4" s="43"/>
      <c r="DFF4" s="32"/>
      <c r="DFG4" s="44"/>
      <c r="DFK4" s="30"/>
      <c r="DFL4" s="33"/>
      <c r="DFM4" s="33"/>
      <c r="DFV4" s="33"/>
      <c r="DFW4" s="33"/>
      <c r="DFY4" s="1"/>
      <c r="DGA4" s="34"/>
      <c r="DGB4" s="35"/>
      <c r="DGC4" s="35"/>
      <c r="DGD4" s="35"/>
      <c r="DGE4" s="36"/>
      <c r="DGF4" s="36"/>
      <c r="DGG4" s="39"/>
      <c r="DGH4" s="39"/>
      <c r="DGI4" s="39"/>
      <c r="DGJ4" s="38"/>
      <c r="DGL4" s="40"/>
      <c r="DGM4" s="31"/>
      <c r="DGR4" s="41"/>
      <c r="DGS4" s="42"/>
      <c r="DGT4" s="43"/>
      <c r="DGU4" s="32"/>
      <c r="DGV4" s="44"/>
      <c r="DGZ4" s="30"/>
      <c r="DHA4" s="33"/>
      <c r="DHB4" s="33"/>
      <c r="DHK4" s="33"/>
      <c r="DHL4" s="33"/>
      <c r="DHN4" s="1"/>
      <c r="DHP4" s="34"/>
      <c r="DHQ4" s="35"/>
      <c r="DHR4" s="35"/>
      <c r="DHS4" s="35"/>
      <c r="DHT4" s="36"/>
      <c r="DHU4" s="36"/>
      <c r="DHV4" s="39"/>
      <c r="DHW4" s="39"/>
      <c r="DHX4" s="39"/>
      <c r="DHY4" s="38"/>
      <c r="DIA4" s="40"/>
      <c r="DIB4" s="31"/>
      <c r="DIG4" s="41"/>
      <c r="DIH4" s="42"/>
      <c r="DII4" s="43"/>
      <c r="DIJ4" s="32"/>
      <c r="DIK4" s="44"/>
      <c r="DIO4" s="30"/>
      <c r="DIP4" s="33"/>
      <c r="DIQ4" s="33"/>
      <c r="DIZ4" s="33"/>
      <c r="DJA4" s="33"/>
      <c r="DJC4" s="1"/>
      <c r="DJE4" s="34"/>
      <c r="DJF4" s="35"/>
      <c r="DJG4" s="35"/>
      <c r="DJH4" s="35"/>
      <c r="DJI4" s="36"/>
      <c r="DJJ4" s="36"/>
      <c r="DJK4" s="39"/>
      <c r="DJL4" s="39"/>
      <c r="DJM4" s="39"/>
      <c r="DJN4" s="38"/>
      <c r="DJP4" s="40"/>
      <c r="DJQ4" s="31"/>
      <c r="DJV4" s="41"/>
      <c r="DJW4" s="42"/>
      <c r="DJX4" s="43"/>
      <c r="DJY4" s="32"/>
      <c r="DJZ4" s="44"/>
      <c r="DKD4" s="30"/>
      <c r="DKE4" s="33"/>
      <c r="DKF4" s="33"/>
      <c r="DKO4" s="33"/>
      <c r="DKP4" s="33"/>
      <c r="DKR4" s="1"/>
      <c r="DKT4" s="34"/>
      <c r="DKU4" s="35"/>
      <c r="DKV4" s="35"/>
      <c r="DKW4" s="35"/>
      <c r="DKX4" s="36"/>
      <c r="DKY4" s="36"/>
      <c r="DKZ4" s="39"/>
      <c r="DLA4" s="39"/>
      <c r="DLB4" s="39"/>
      <c r="DLC4" s="38"/>
      <c r="DLE4" s="40"/>
      <c r="DLF4" s="31"/>
      <c r="DLK4" s="41"/>
      <c r="DLL4" s="42"/>
      <c r="DLM4" s="43"/>
      <c r="DLN4" s="32"/>
      <c r="DLO4" s="44"/>
      <c r="DLS4" s="30"/>
      <c r="DLT4" s="33"/>
      <c r="DLU4" s="33"/>
      <c r="DMD4" s="33"/>
      <c r="DME4" s="33"/>
      <c r="DMG4" s="1"/>
      <c r="DMI4" s="34"/>
      <c r="DMJ4" s="35"/>
      <c r="DMK4" s="35"/>
      <c r="DML4" s="35"/>
      <c r="DMM4" s="36"/>
      <c r="DMN4" s="36"/>
      <c r="DMO4" s="39"/>
      <c r="DMP4" s="39"/>
      <c r="DMQ4" s="39"/>
      <c r="DMR4" s="38"/>
      <c r="DMT4" s="40"/>
      <c r="DMU4" s="31"/>
      <c r="DMZ4" s="41"/>
      <c r="DNA4" s="42"/>
      <c r="DNB4" s="43"/>
      <c r="DNC4" s="32"/>
      <c r="DND4" s="44"/>
      <c r="DNH4" s="30"/>
      <c r="DNI4" s="33"/>
      <c r="DNJ4" s="33"/>
      <c r="DNS4" s="33"/>
      <c r="DNT4" s="33"/>
      <c r="DNV4" s="1"/>
      <c r="DNX4" s="34"/>
      <c r="DNY4" s="35"/>
      <c r="DNZ4" s="35"/>
      <c r="DOA4" s="35"/>
      <c r="DOB4" s="36"/>
      <c r="DOC4" s="36"/>
      <c r="DOD4" s="39"/>
      <c r="DOE4" s="39"/>
      <c r="DOF4" s="39"/>
      <c r="DOG4" s="38"/>
      <c r="DOI4" s="40"/>
      <c r="DOJ4" s="31"/>
      <c r="DOO4" s="41"/>
      <c r="DOP4" s="42"/>
      <c r="DOQ4" s="43"/>
      <c r="DOR4" s="32"/>
      <c r="DOS4" s="44"/>
      <c r="DOW4" s="30"/>
      <c r="DOX4" s="33"/>
      <c r="DOY4" s="33"/>
      <c r="DPH4" s="33"/>
      <c r="DPI4" s="33"/>
      <c r="DPK4" s="1"/>
      <c r="DPM4" s="34"/>
      <c r="DPN4" s="35"/>
      <c r="DPO4" s="35"/>
      <c r="DPP4" s="35"/>
      <c r="DPQ4" s="36"/>
      <c r="DPR4" s="36"/>
      <c r="DPS4" s="39"/>
      <c r="DPT4" s="39"/>
      <c r="DPU4" s="39"/>
      <c r="DPV4" s="38"/>
      <c r="DPX4" s="40"/>
      <c r="DPY4" s="31"/>
      <c r="DQD4" s="41"/>
      <c r="DQE4" s="42"/>
      <c r="DQF4" s="43"/>
      <c r="DQG4" s="32"/>
      <c r="DQH4" s="44"/>
      <c r="DQL4" s="30"/>
      <c r="DQM4" s="33"/>
      <c r="DQN4" s="33"/>
      <c r="DQW4" s="33"/>
      <c r="DQX4" s="33"/>
      <c r="DQZ4" s="1"/>
      <c r="DRB4" s="34"/>
      <c r="DRC4" s="35"/>
      <c r="DRD4" s="35"/>
      <c r="DRE4" s="35"/>
      <c r="DRF4" s="36"/>
      <c r="DRG4" s="36"/>
      <c r="DRH4" s="39"/>
      <c r="DRI4" s="39"/>
      <c r="DRJ4" s="39"/>
      <c r="DRK4" s="38"/>
      <c r="DRM4" s="40"/>
      <c r="DRN4" s="31"/>
      <c r="DRS4" s="41"/>
      <c r="DRT4" s="42"/>
      <c r="DRU4" s="43"/>
      <c r="DRV4" s="32"/>
      <c r="DRW4" s="44"/>
      <c r="DSA4" s="30"/>
      <c r="DSB4" s="33"/>
      <c r="DSC4" s="33"/>
      <c r="DSL4" s="33"/>
      <c r="DSM4" s="33"/>
      <c r="DSO4" s="1"/>
      <c r="DSQ4" s="34"/>
      <c r="DSR4" s="35"/>
      <c r="DSS4" s="35"/>
      <c r="DST4" s="35"/>
      <c r="DSU4" s="36"/>
      <c r="DSV4" s="36"/>
      <c r="DSW4" s="39"/>
      <c r="DSX4" s="39"/>
      <c r="DSY4" s="39"/>
      <c r="DSZ4" s="38"/>
      <c r="DTB4" s="40"/>
      <c r="DTC4" s="31"/>
      <c r="DTH4" s="41"/>
      <c r="DTI4" s="42"/>
      <c r="DTJ4" s="43"/>
      <c r="DTK4" s="32"/>
      <c r="DTL4" s="44"/>
      <c r="DTP4" s="30"/>
      <c r="DTQ4" s="33"/>
      <c r="DTR4" s="33"/>
      <c r="DUA4" s="33"/>
      <c r="DUB4" s="33"/>
      <c r="DUD4" s="1"/>
      <c r="DUF4" s="34"/>
      <c r="DUG4" s="35"/>
      <c r="DUH4" s="35"/>
      <c r="DUI4" s="35"/>
      <c r="DUJ4" s="36"/>
      <c r="DUK4" s="36"/>
      <c r="DUL4" s="39"/>
      <c r="DUM4" s="39"/>
      <c r="DUN4" s="39"/>
      <c r="DUO4" s="38"/>
      <c r="DUQ4" s="40"/>
      <c r="DUR4" s="31"/>
      <c r="DUW4" s="41"/>
      <c r="DUX4" s="42"/>
      <c r="DUY4" s="43"/>
      <c r="DUZ4" s="32"/>
      <c r="DVA4" s="44"/>
      <c r="DVE4" s="30"/>
      <c r="DVF4" s="33"/>
      <c r="DVG4" s="33"/>
      <c r="DVP4" s="33"/>
      <c r="DVQ4" s="33"/>
      <c r="DVS4" s="1"/>
      <c r="DVU4" s="34"/>
      <c r="DVV4" s="35"/>
      <c r="DVW4" s="35"/>
      <c r="DVX4" s="35"/>
      <c r="DVY4" s="36"/>
      <c r="DVZ4" s="36"/>
      <c r="DWA4" s="39"/>
      <c r="DWB4" s="39"/>
      <c r="DWC4" s="39"/>
      <c r="DWD4" s="38"/>
      <c r="DWF4" s="40"/>
      <c r="DWG4" s="31"/>
      <c r="DWL4" s="41"/>
      <c r="DWM4" s="42"/>
      <c r="DWN4" s="43"/>
      <c r="DWO4" s="32"/>
      <c r="DWP4" s="44"/>
      <c r="DWT4" s="30"/>
      <c r="DWU4" s="33"/>
      <c r="DWV4" s="33"/>
      <c r="DXE4" s="33"/>
      <c r="DXF4" s="33"/>
      <c r="DXH4" s="1"/>
      <c r="DXJ4" s="34"/>
      <c r="DXK4" s="35"/>
      <c r="DXL4" s="35"/>
      <c r="DXM4" s="35"/>
      <c r="DXN4" s="36"/>
      <c r="DXO4" s="36"/>
      <c r="DXP4" s="39"/>
      <c r="DXQ4" s="39"/>
      <c r="DXR4" s="39"/>
      <c r="DXS4" s="38"/>
      <c r="DXU4" s="40"/>
      <c r="DXV4" s="31"/>
      <c r="DYA4" s="41"/>
      <c r="DYB4" s="42"/>
      <c r="DYC4" s="43"/>
      <c r="DYD4" s="32"/>
      <c r="DYE4" s="44"/>
      <c r="DYI4" s="30"/>
      <c r="DYJ4" s="33"/>
      <c r="DYK4" s="33"/>
      <c r="DYT4" s="33"/>
      <c r="DYU4" s="33"/>
      <c r="DYW4" s="1"/>
      <c r="DYY4" s="34"/>
      <c r="DYZ4" s="35"/>
      <c r="DZA4" s="35"/>
      <c r="DZB4" s="35"/>
      <c r="DZC4" s="36"/>
      <c r="DZD4" s="36"/>
      <c r="DZE4" s="39"/>
      <c r="DZF4" s="39"/>
      <c r="DZG4" s="39"/>
      <c r="DZH4" s="38"/>
      <c r="DZJ4" s="40"/>
      <c r="DZK4" s="31"/>
      <c r="DZP4" s="41"/>
      <c r="DZQ4" s="42"/>
      <c r="DZR4" s="43"/>
      <c r="DZS4" s="32"/>
      <c r="DZT4" s="44"/>
      <c r="DZX4" s="30"/>
      <c r="DZY4" s="33"/>
      <c r="DZZ4" s="33"/>
      <c r="EAI4" s="33"/>
      <c r="EAJ4" s="33"/>
      <c r="EAL4" s="1"/>
      <c r="EAN4" s="34"/>
      <c r="EAO4" s="35"/>
      <c r="EAP4" s="35"/>
      <c r="EAQ4" s="35"/>
      <c r="EAR4" s="36"/>
      <c r="EAS4" s="36"/>
      <c r="EAT4" s="39"/>
      <c r="EAU4" s="39"/>
      <c r="EAV4" s="39"/>
      <c r="EAW4" s="38"/>
      <c r="EAY4" s="40"/>
      <c r="EAZ4" s="31"/>
      <c r="EBE4" s="41"/>
      <c r="EBF4" s="42"/>
      <c r="EBG4" s="43"/>
      <c r="EBH4" s="32"/>
      <c r="EBI4" s="44"/>
      <c r="EBM4" s="30"/>
      <c r="EBN4" s="33"/>
      <c r="EBO4" s="33"/>
      <c r="EBX4" s="33"/>
      <c r="EBY4" s="33"/>
      <c r="ECA4" s="1"/>
      <c r="ECC4" s="34"/>
      <c r="ECD4" s="35"/>
      <c r="ECE4" s="35"/>
      <c r="ECF4" s="35"/>
      <c r="ECG4" s="36"/>
      <c r="ECH4" s="36"/>
      <c r="ECI4" s="39"/>
      <c r="ECJ4" s="39"/>
      <c r="ECK4" s="39"/>
      <c r="ECL4" s="38"/>
      <c r="ECN4" s="40"/>
      <c r="ECO4" s="31"/>
      <c r="ECT4" s="41"/>
      <c r="ECU4" s="42"/>
      <c r="ECV4" s="43"/>
      <c r="ECW4" s="32"/>
      <c r="ECX4" s="44"/>
      <c r="EDB4" s="30"/>
      <c r="EDC4" s="33"/>
      <c r="EDD4" s="33"/>
      <c r="EDM4" s="33"/>
      <c r="EDN4" s="33"/>
      <c r="EDP4" s="1"/>
      <c r="EDR4" s="34"/>
      <c r="EDS4" s="35"/>
      <c r="EDT4" s="35"/>
      <c r="EDU4" s="35"/>
      <c r="EDV4" s="36"/>
      <c r="EDW4" s="36"/>
      <c r="EDX4" s="39"/>
      <c r="EDY4" s="39"/>
      <c r="EDZ4" s="39"/>
      <c r="EEA4" s="38"/>
      <c r="EEC4" s="40"/>
      <c r="EED4" s="31"/>
      <c r="EEI4" s="41"/>
      <c r="EEJ4" s="42"/>
      <c r="EEK4" s="43"/>
      <c r="EEL4" s="32"/>
      <c r="EEM4" s="44"/>
      <c r="EEQ4" s="30"/>
      <c r="EER4" s="33"/>
      <c r="EES4" s="33"/>
      <c r="EFB4" s="33"/>
      <c r="EFC4" s="33"/>
      <c r="EFE4" s="1"/>
      <c r="EFG4" s="34"/>
      <c r="EFH4" s="35"/>
      <c r="EFI4" s="35"/>
      <c r="EFJ4" s="35"/>
      <c r="EFK4" s="36"/>
      <c r="EFL4" s="36"/>
      <c r="EFM4" s="39"/>
      <c r="EFN4" s="39"/>
      <c r="EFO4" s="39"/>
      <c r="EFP4" s="38"/>
      <c r="EFR4" s="40"/>
      <c r="EFS4" s="31"/>
      <c r="EFX4" s="41"/>
      <c r="EFY4" s="42"/>
      <c r="EFZ4" s="43"/>
      <c r="EGA4" s="32"/>
      <c r="EGB4" s="44"/>
      <c r="EGF4" s="30"/>
      <c r="EGG4" s="33"/>
      <c r="EGH4" s="33"/>
      <c r="EGQ4" s="33"/>
      <c r="EGR4" s="33"/>
      <c r="EGT4" s="1"/>
      <c r="EGV4" s="34"/>
      <c r="EGW4" s="35"/>
      <c r="EGX4" s="35"/>
      <c r="EGY4" s="35"/>
      <c r="EGZ4" s="36"/>
      <c r="EHA4" s="36"/>
      <c r="EHB4" s="39"/>
      <c r="EHC4" s="39"/>
      <c r="EHD4" s="39"/>
      <c r="EHE4" s="38"/>
      <c r="EHG4" s="40"/>
      <c r="EHH4" s="31"/>
      <c r="EHM4" s="41"/>
      <c r="EHN4" s="42"/>
      <c r="EHO4" s="43"/>
      <c r="EHP4" s="32"/>
      <c r="EHQ4" s="44"/>
      <c r="EHU4" s="30"/>
      <c r="EHV4" s="33"/>
      <c r="EHW4" s="33"/>
      <c r="EIF4" s="33"/>
      <c r="EIG4" s="33"/>
      <c r="EII4" s="1"/>
      <c r="EIK4" s="34"/>
      <c r="EIL4" s="35"/>
      <c r="EIM4" s="35"/>
      <c r="EIN4" s="35"/>
      <c r="EIO4" s="36"/>
      <c r="EIP4" s="36"/>
      <c r="EIQ4" s="39"/>
      <c r="EIR4" s="39"/>
      <c r="EIS4" s="39"/>
      <c r="EIT4" s="38"/>
      <c r="EIV4" s="40"/>
      <c r="EIW4" s="31"/>
      <c r="EJB4" s="41"/>
      <c r="EJC4" s="42"/>
      <c r="EJD4" s="43"/>
      <c r="EJE4" s="32"/>
      <c r="EJF4" s="44"/>
      <c r="EJJ4" s="30"/>
      <c r="EJK4" s="33"/>
      <c r="EJL4" s="33"/>
      <c r="EJU4" s="33"/>
      <c r="EJV4" s="33"/>
      <c r="EJX4" s="1"/>
      <c r="EJZ4" s="34"/>
      <c r="EKA4" s="35"/>
      <c r="EKB4" s="35"/>
      <c r="EKC4" s="35"/>
      <c r="EKD4" s="36"/>
      <c r="EKE4" s="36"/>
      <c r="EKF4" s="39"/>
      <c r="EKG4" s="39"/>
      <c r="EKH4" s="39"/>
      <c r="EKI4" s="38"/>
      <c r="EKK4" s="40"/>
      <c r="EKL4" s="31"/>
      <c r="EKQ4" s="41"/>
      <c r="EKR4" s="42"/>
      <c r="EKS4" s="43"/>
      <c r="EKT4" s="32"/>
      <c r="EKU4" s="44"/>
      <c r="EKY4" s="30"/>
      <c r="EKZ4" s="33"/>
      <c r="ELA4" s="33"/>
      <c r="ELJ4" s="33"/>
      <c r="ELK4" s="33"/>
      <c r="ELM4" s="1"/>
      <c r="ELO4" s="34"/>
      <c r="ELP4" s="35"/>
      <c r="ELQ4" s="35"/>
      <c r="ELR4" s="35"/>
      <c r="ELS4" s="36"/>
      <c r="ELT4" s="36"/>
      <c r="ELU4" s="39"/>
      <c r="ELV4" s="39"/>
      <c r="ELW4" s="39"/>
      <c r="ELX4" s="38"/>
      <c r="ELZ4" s="40"/>
      <c r="EMA4" s="31"/>
      <c r="EMF4" s="41"/>
      <c r="EMG4" s="42"/>
      <c r="EMH4" s="43"/>
      <c r="EMI4" s="32"/>
      <c r="EMJ4" s="44"/>
      <c r="EMN4" s="30"/>
      <c r="EMO4" s="33"/>
      <c r="EMP4" s="33"/>
      <c r="EMY4" s="33"/>
      <c r="EMZ4" s="33"/>
      <c r="ENB4" s="1"/>
      <c r="END4" s="34"/>
      <c r="ENE4" s="35"/>
      <c r="ENF4" s="35"/>
      <c r="ENG4" s="35"/>
      <c r="ENH4" s="36"/>
      <c r="ENI4" s="36"/>
      <c r="ENJ4" s="39"/>
      <c r="ENK4" s="39"/>
      <c r="ENL4" s="39"/>
      <c r="ENM4" s="38"/>
      <c r="ENO4" s="40"/>
      <c r="ENP4" s="31"/>
      <c r="ENU4" s="41"/>
      <c r="ENV4" s="42"/>
      <c r="ENW4" s="43"/>
      <c r="ENX4" s="32"/>
      <c r="ENY4" s="44"/>
      <c r="EOC4" s="30"/>
      <c r="EOD4" s="33"/>
      <c r="EOE4" s="33"/>
      <c r="EON4" s="33"/>
      <c r="EOO4" s="33"/>
      <c r="EOQ4" s="1"/>
      <c r="EOS4" s="34"/>
      <c r="EOT4" s="35"/>
      <c r="EOU4" s="35"/>
      <c r="EOV4" s="35"/>
      <c r="EOW4" s="36"/>
      <c r="EOX4" s="36"/>
      <c r="EOY4" s="39"/>
      <c r="EOZ4" s="39"/>
      <c r="EPA4" s="39"/>
      <c r="EPB4" s="38"/>
      <c r="EPD4" s="40"/>
      <c r="EPE4" s="31"/>
      <c r="EPJ4" s="41"/>
      <c r="EPK4" s="42"/>
      <c r="EPL4" s="43"/>
      <c r="EPM4" s="32"/>
      <c r="EPN4" s="44"/>
      <c r="EPR4" s="30"/>
      <c r="EPS4" s="33"/>
      <c r="EPT4" s="33"/>
      <c r="EQC4" s="33"/>
      <c r="EQD4" s="33"/>
      <c r="EQF4" s="1"/>
      <c r="EQH4" s="34"/>
      <c r="EQI4" s="35"/>
      <c r="EQJ4" s="35"/>
      <c r="EQK4" s="35"/>
      <c r="EQL4" s="36"/>
      <c r="EQM4" s="36"/>
      <c r="EQN4" s="39"/>
      <c r="EQO4" s="39"/>
      <c r="EQP4" s="39"/>
      <c r="EQQ4" s="38"/>
      <c r="EQS4" s="40"/>
      <c r="EQT4" s="31"/>
      <c r="EQY4" s="41"/>
      <c r="EQZ4" s="42"/>
      <c r="ERA4" s="43"/>
      <c r="ERB4" s="32"/>
      <c r="ERC4" s="44"/>
      <c r="ERG4" s="30"/>
      <c r="ERH4" s="33"/>
      <c r="ERI4" s="33"/>
      <c r="ERR4" s="33"/>
      <c r="ERS4" s="33"/>
      <c r="ERU4" s="1"/>
      <c r="ERW4" s="34"/>
      <c r="ERX4" s="35"/>
      <c r="ERY4" s="35"/>
      <c r="ERZ4" s="35"/>
      <c r="ESA4" s="36"/>
      <c r="ESB4" s="36"/>
      <c r="ESC4" s="39"/>
      <c r="ESD4" s="39"/>
      <c r="ESE4" s="39"/>
      <c r="ESF4" s="38"/>
      <c r="ESH4" s="40"/>
      <c r="ESI4" s="31"/>
      <c r="ESN4" s="41"/>
      <c r="ESO4" s="42"/>
      <c r="ESP4" s="43"/>
      <c r="ESQ4" s="32"/>
      <c r="ESR4" s="44"/>
      <c r="ESV4" s="30"/>
      <c r="ESW4" s="33"/>
      <c r="ESX4" s="33"/>
      <c r="ETG4" s="33"/>
      <c r="ETH4" s="33"/>
      <c r="ETJ4" s="1"/>
      <c r="ETL4" s="34"/>
      <c r="ETM4" s="35"/>
      <c r="ETN4" s="35"/>
      <c r="ETO4" s="35"/>
      <c r="ETP4" s="36"/>
      <c r="ETQ4" s="36"/>
      <c r="ETR4" s="39"/>
      <c r="ETS4" s="39"/>
      <c r="ETT4" s="39"/>
      <c r="ETU4" s="38"/>
      <c r="ETW4" s="40"/>
      <c r="ETX4" s="31"/>
      <c r="EUC4" s="41"/>
      <c r="EUD4" s="42"/>
      <c r="EUE4" s="43"/>
      <c r="EUF4" s="32"/>
      <c r="EUG4" s="44"/>
      <c r="EUK4" s="30"/>
      <c r="EUL4" s="33"/>
      <c r="EUM4" s="33"/>
      <c r="EUV4" s="33"/>
      <c r="EUW4" s="33"/>
      <c r="EUY4" s="1"/>
      <c r="EVA4" s="34"/>
      <c r="EVB4" s="35"/>
      <c r="EVC4" s="35"/>
      <c r="EVD4" s="35"/>
      <c r="EVE4" s="36"/>
      <c r="EVF4" s="36"/>
      <c r="EVG4" s="39"/>
      <c r="EVH4" s="39"/>
      <c r="EVI4" s="39"/>
      <c r="EVJ4" s="38"/>
      <c r="EVL4" s="40"/>
      <c r="EVM4" s="31"/>
      <c r="EVR4" s="41"/>
      <c r="EVS4" s="42"/>
      <c r="EVT4" s="43"/>
      <c r="EVU4" s="32"/>
      <c r="EVV4" s="44"/>
      <c r="EVZ4" s="30"/>
      <c r="EWA4" s="33"/>
      <c r="EWB4" s="33"/>
      <c r="EWK4" s="33"/>
      <c r="EWL4" s="33"/>
      <c r="EWN4" s="1"/>
      <c r="EWP4" s="34"/>
      <c r="EWQ4" s="35"/>
      <c r="EWR4" s="35"/>
      <c r="EWS4" s="35"/>
      <c r="EWT4" s="36"/>
      <c r="EWU4" s="36"/>
      <c r="EWV4" s="39"/>
      <c r="EWW4" s="39"/>
      <c r="EWX4" s="39"/>
      <c r="EWY4" s="38"/>
      <c r="EXA4" s="40"/>
      <c r="EXB4" s="31"/>
      <c r="EXG4" s="41"/>
      <c r="EXH4" s="42"/>
      <c r="EXI4" s="43"/>
      <c r="EXJ4" s="32"/>
      <c r="EXK4" s="44"/>
      <c r="EXO4" s="30"/>
      <c r="EXP4" s="33"/>
      <c r="EXQ4" s="33"/>
      <c r="EXZ4" s="33"/>
      <c r="EYA4" s="33"/>
      <c r="EYC4" s="1"/>
      <c r="EYE4" s="34"/>
      <c r="EYF4" s="35"/>
      <c r="EYG4" s="35"/>
      <c r="EYH4" s="35"/>
      <c r="EYI4" s="36"/>
      <c r="EYJ4" s="36"/>
      <c r="EYK4" s="39"/>
      <c r="EYL4" s="39"/>
      <c r="EYM4" s="39"/>
      <c r="EYN4" s="38"/>
      <c r="EYP4" s="40"/>
      <c r="EYQ4" s="31"/>
      <c r="EYV4" s="41"/>
      <c r="EYW4" s="42"/>
      <c r="EYX4" s="43"/>
      <c r="EYY4" s="32"/>
      <c r="EYZ4" s="44"/>
      <c r="EZD4" s="30"/>
      <c r="EZE4" s="33"/>
      <c r="EZF4" s="33"/>
      <c r="EZO4" s="33"/>
      <c r="EZP4" s="33"/>
      <c r="EZR4" s="1"/>
      <c r="EZT4" s="34"/>
      <c r="EZU4" s="35"/>
      <c r="EZV4" s="35"/>
      <c r="EZW4" s="35"/>
      <c r="EZX4" s="36"/>
      <c r="EZY4" s="36"/>
      <c r="EZZ4" s="39"/>
      <c r="FAA4" s="39"/>
      <c r="FAB4" s="39"/>
      <c r="FAC4" s="38"/>
      <c r="FAE4" s="40"/>
      <c r="FAF4" s="31"/>
      <c r="FAK4" s="41"/>
      <c r="FAL4" s="42"/>
      <c r="FAM4" s="43"/>
      <c r="FAN4" s="32"/>
      <c r="FAO4" s="44"/>
      <c r="FAS4" s="30"/>
      <c r="FAT4" s="33"/>
      <c r="FAU4" s="33"/>
      <c r="FBD4" s="33"/>
      <c r="FBE4" s="33"/>
      <c r="FBG4" s="1"/>
      <c r="FBI4" s="34"/>
      <c r="FBJ4" s="35"/>
      <c r="FBK4" s="35"/>
      <c r="FBL4" s="35"/>
      <c r="FBM4" s="36"/>
      <c r="FBN4" s="36"/>
      <c r="FBO4" s="39"/>
      <c r="FBP4" s="39"/>
      <c r="FBQ4" s="39"/>
      <c r="FBR4" s="38"/>
      <c r="FBT4" s="40"/>
      <c r="FBU4" s="31"/>
      <c r="FBZ4" s="41"/>
      <c r="FCA4" s="42"/>
      <c r="FCB4" s="43"/>
      <c r="FCC4" s="32"/>
      <c r="FCD4" s="44"/>
      <c r="FCH4" s="30"/>
      <c r="FCI4" s="33"/>
      <c r="FCJ4" s="33"/>
      <c r="FCS4" s="33"/>
      <c r="FCT4" s="33"/>
      <c r="FCV4" s="1"/>
      <c r="FCX4" s="34"/>
      <c r="FCY4" s="35"/>
      <c r="FCZ4" s="35"/>
      <c r="FDA4" s="35"/>
      <c r="FDB4" s="36"/>
      <c r="FDC4" s="36"/>
      <c r="FDD4" s="39"/>
      <c r="FDE4" s="39"/>
      <c r="FDF4" s="39"/>
      <c r="FDG4" s="38"/>
      <c r="FDI4" s="40"/>
      <c r="FDJ4" s="31"/>
      <c r="FDO4" s="41"/>
      <c r="FDP4" s="42"/>
      <c r="FDQ4" s="43"/>
      <c r="FDR4" s="32"/>
      <c r="FDS4" s="44"/>
      <c r="FDW4" s="30"/>
      <c r="FDX4" s="33"/>
      <c r="FDY4" s="33"/>
      <c r="FEH4" s="33"/>
      <c r="FEI4" s="33"/>
      <c r="FEK4" s="1"/>
      <c r="FEM4" s="34"/>
      <c r="FEN4" s="35"/>
      <c r="FEO4" s="35"/>
      <c r="FEP4" s="35"/>
      <c r="FEQ4" s="36"/>
      <c r="FER4" s="36"/>
      <c r="FES4" s="39"/>
      <c r="FET4" s="39"/>
      <c r="FEU4" s="39"/>
      <c r="FEV4" s="38"/>
      <c r="FEX4" s="40"/>
      <c r="FEY4" s="31"/>
      <c r="FFD4" s="41"/>
      <c r="FFE4" s="42"/>
      <c r="FFF4" s="43"/>
      <c r="FFG4" s="32"/>
      <c r="FFH4" s="44"/>
      <c r="FFL4" s="30"/>
      <c r="FFM4" s="33"/>
      <c r="FFN4" s="33"/>
      <c r="FFW4" s="33"/>
      <c r="FFX4" s="33"/>
      <c r="FFZ4" s="1"/>
      <c r="FGB4" s="34"/>
      <c r="FGC4" s="35"/>
      <c r="FGD4" s="35"/>
      <c r="FGE4" s="35"/>
      <c r="FGF4" s="36"/>
      <c r="FGG4" s="36"/>
      <c r="FGH4" s="39"/>
      <c r="FGI4" s="39"/>
      <c r="FGJ4" s="39"/>
      <c r="FGK4" s="38"/>
      <c r="FGM4" s="40"/>
      <c r="FGN4" s="31"/>
      <c r="FGS4" s="41"/>
      <c r="FGT4" s="42"/>
      <c r="FGU4" s="43"/>
      <c r="FGV4" s="32"/>
      <c r="FGW4" s="44"/>
      <c r="FHA4" s="30"/>
      <c r="FHB4" s="33"/>
      <c r="FHC4" s="33"/>
      <c r="FHL4" s="33"/>
      <c r="FHM4" s="33"/>
      <c r="FHO4" s="1"/>
      <c r="FHQ4" s="34"/>
      <c r="FHR4" s="35"/>
      <c r="FHS4" s="35"/>
      <c r="FHT4" s="35"/>
      <c r="FHU4" s="36"/>
      <c r="FHV4" s="36"/>
      <c r="FHW4" s="39"/>
      <c r="FHX4" s="39"/>
      <c r="FHY4" s="39"/>
      <c r="FHZ4" s="38"/>
      <c r="FIB4" s="40"/>
      <c r="FIC4" s="31"/>
      <c r="FIH4" s="41"/>
      <c r="FII4" s="42"/>
      <c r="FIJ4" s="43"/>
      <c r="FIK4" s="32"/>
      <c r="FIL4" s="44"/>
      <c r="FIP4" s="30"/>
      <c r="FIQ4" s="33"/>
      <c r="FIR4" s="33"/>
      <c r="FJA4" s="33"/>
      <c r="FJB4" s="33"/>
      <c r="FJD4" s="1"/>
      <c r="FJF4" s="34"/>
      <c r="FJG4" s="35"/>
      <c r="FJH4" s="35"/>
      <c r="FJI4" s="35"/>
      <c r="FJJ4" s="36"/>
      <c r="FJK4" s="36"/>
      <c r="FJL4" s="39"/>
      <c r="FJM4" s="39"/>
      <c r="FJN4" s="39"/>
      <c r="FJO4" s="38"/>
      <c r="FJQ4" s="40"/>
      <c r="FJR4" s="31"/>
      <c r="FJW4" s="41"/>
      <c r="FJX4" s="42"/>
      <c r="FJY4" s="43"/>
      <c r="FJZ4" s="32"/>
      <c r="FKA4" s="44"/>
      <c r="FKE4" s="30"/>
      <c r="FKF4" s="33"/>
      <c r="FKG4" s="33"/>
      <c r="FKP4" s="33"/>
      <c r="FKQ4" s="33"/>
      <c r="FKS4" s="1"/>
      <c r="FKU4" s="34"/>
      <c r="FKV4" s="35"/>
      <c r="FKW4" s="35"/>
      <c r="FKX4" s="35"/>
      <c r="FKY4" s="36"/>
      <c r="FKZ4" s="36"/>
      <c r="FLA4" s="39"/>
      <c r="FLB4" s="39"/>
      <c r="FLC4" s="39"/>
      <c r="FLD4" s="38"/>
      <c r="FLF4" s="40"/>
      <c r="FLG4" s="31"/>
      <c r="FLL4" s="41"/>
      <c r="FLM4" s="42"/>
      <c r="FLN4" s="43"/>
      <c r="FLO4" s="32"/>
      <c r="FLP4" s="44"/>
      <c r="FLT4" s="30"/>
      <c r="FLU4" s="33"/>
      <c r="FLV4" s="33"/>
      <c r="FME4" s="33"/>
      <c r="FMF4" s="33"/>
      <c r="FMH4" s="1"/>
      <c r="FMJ4" s="34"/>
      <c r="FMK4" s="35"/>
      <c r="FML4" s="35"/>
      <c r="FMM4" s="35"/>
      <c r="FMN4" s="36"/>
      <c r="FMO4" s="36"/>
      <c r="FMP4" s="39"/>
      <c r="FMQ4" s="39"/>
      <c r="FMR4" s="39"/>
      <c r="FMS4" s="38"/>
      <c r="FMU4" s="40"/>
      <c r="FMV4" s="31"/>
      <c r="FNA4" s="41"/>
      <c r="FNB4" s="42"/>
      <c r="FNC4" s="43"/>
      <c r="FND4" s="32"/>
      <c r="FNE4" s="44"/>
      <c r="FNI4" s="30"/>
      <c r="FNJ4" s="33"/>
      <c r="FNK4" s="33"/>
      <c r="FNT4" s="33"/>
      <c r="FNU4" s="33"/>
      <c r="FNW4" s="1"/>
      <c r="FNY4" s="34"/>
      <c r="FNZ4" s="35"/>
      <c r="FOA4" s="35"/>
      <c r="FOB4" s="35"/>
      <c r="FOC4" s="36"/>
      <c r="FOD4" s="36"/>
      <c r="FOE4" s="39"/>
      <c r="FOF4" s="39"/>
      <c r="FOG4" s="39"/>
      <c r="FOH4" s="38"/>
      <c r="FOJ4" s="40"/>
      <c r="FOK4" s="31"/>
      <c r="FOP4" s="41"/>
      <c r="FOQ4" s="42"/>
      <c r="FOR4" s="43"/>
      <c r="FOS4" s="32"/>
      <c r="FOT4" s="44"/>
      <c r="FOX4" s="30"/>
      <c r="FOY4" s="33"/>
      <c r="FOZ4" s="33"/>
      <c r="FPI4" s="33"/>
      <c r="FPJ4" s="33"/>
      <c r="FPL4" s="1"/>
      <c r="FPN4" s="34"/>
      <c r="FPO4" s="35"/>
      <c r="FPP4" s="35"/>
      <c r="FPQ4" s="35"/>
      <c r="FPR4" s="36"/>
      <c r="FPS4" s="36"/>
      <c r="FPT4" s="39"/>
      <c r="FPU4" s="39"/>
      <c r="FPV4" s="39"/>
      <c r="FPW4" s="38"/>
      <c r="FPY4" s="40"/>
      <c r="FPZ4" s="31"/>
      <c r="FQE4" s="41"/>
      <c r="FQF4" s="42"/>
      <c r="FQG4" s="43"/>
      <c r="FQH4" s="32"/>
      <c r="FQI4" s="44"/>
      <c r="FQM4" s="30"/>
      <c r="FQN4" s="33"/>
      <c r="FQO4" s="33"/>
      <c r="FQX4" s="33"/>
      <c r="FQY4" s="33"/>
      <c r="FRA4" s="1"/>
      <c r="FRC4" s="34"/>
      <c r="FRD4" s="35"/>
      <c r="FRE4" s="35"/>
      <c r="FRF4" s="35"/>
      <c r="FRG4" s="36"/>
      <c r="FRH4" s="36"/>
      <c r="FRI4" s="39"/>
      <c r="FRJ4" s="39"/>
      <c r="FRK4" s="39"/>
      <c r="FRL4" s="38"/>
      <c r="FRN4" s="40"/>
      <c r="FRO4" s="31"/>
      <c r="FRT4" s="41"/>
      <c r="FRU4" s="42"/>
      <c r="FRV4" s="43"/>
      <c r="FRW4" s="32"/>
      <c r="FRX4" s="44"/>
      <c r="FSB4" s="30"/>
      <c r="FSC4" s="33"/>
      <c r="FSD4" s="33"/>
      <c r="FSM4" s="33"/>
      <c r="FSN4" s="33"/>
      <c r="FSP4" s="1"/>
      <c r="FSR4" s="34"/>
      <c r="FSS4" s="35"/>
      <c r="FST4" s="35"/>
      <c r="FSU4" s="35"/>
      <c r="FSV4" s="36"/>
      <c r="FSW4" s="36"/>
      <c r="FSX4" s="39"/>
      <c r="FSY4" s="39"/>
      <c r="FSZ4" s="39"/>
      <c r="FTA4" s="38"/>
      <c r="FTC4" s="40"/>
      <c r="FTD4" s="31"/>
      <c r="FTI4" s="41"/>
      <c r="FTJ4" s="42"/>
      <c r="FTK4" s="43"/>
      <c r="FTL4" s="32"/>
      <c r="FTM4" s="44"/>
      <c r="FTQ4" s="30"/>
      <c r="FTR4" s="33"/>
      <c r="FTS4" s="33"/>
      <c r="FUB4" s="33"/>
      <c r="FUC4" s="33"/>
      <c r="FUE4" s="1"/>
      <c r="FUG4" s="34"/>
      <c r="FUH4" s="35"/>
      <c r="FUI4" s="35"/>
      <c r="FUJ4" s="35"/>
      <c r="FUK4" s="36"/>
      <c r="FUL4" s="36"/>
      <c r="FUM4" s="39"/>
      <c r="FUN4" s="39"/>
      <c r="FUO4" s="39"/>
      <c r="FUP4" s="38"/>
      <c r="FUR4" s="40"/>
      <c r="FUS4" s="31"/>
      <c r="FUX4" s="41"/>
      <c r="FUY4" s="42"/>
      <c r="FUZ4" s="43"/>
      <c r="FVA4" s="32"/>
      <c r="FVB4" s="44"/>
      <c r="FVF4" s="30"/>
      <c r="FVG4" s="33"/>
      <c r="FVH4" s="33"/>
      <c r="FVQ4" s="33"/>
      <c r="FVR4" s="33"/>
      <c r="FVT4" s="1"/>
      <c r="FVV4" s="34"/>
      <c r="FVW4" s="35"/>
      <c r="FVX4" s="35"/>
      <c r="FVY4" s="35"/>
      <c r="FVZ4" s="36"/>
      <c r="FWA4" s="36"/>
      <c r="FWB4" s="39"/>
      <c r="FWC4" s="39"/>
      <c r="FWD4" s="39"/>
      <c r="FWE4" s="38"/>
      <c r="FWG4" s="40"/>
      <c r="FWH4" s="31"/>
      <c r="FWM4" s="41"/>
      <c r="FWN4" s="42"/>
      <c r="FWO4" s="43"/>
      <c r="FWP4" s="32"/>
      <c r="FWQ4" s="44"/>
      <c r="FWU4" s="30"/>
      <c r="FWV4" s="33"/>
      <c r="FWW4" s="33"/>
      <c r="FXF4" s="33"/>
      <c r="FXG4" s="33"/>
      <c r="FXI4" s="1"/>
      <c r="FXK4" s="34"/>
      <c r="FXL4" s="35"/>
      <c r="FXM4" s="35"/>
      <c r="FXN4" s="35"/>
      <c r="FXO4" s="36"/>
      <c r="FXP4" s="36"/>
      <c r="FXQ4" s="39"/>
      <c r="FXR4" s="39"/>
      <c r="FXS4" s="39"/>
      <c r="FXT4" s="38"/>
      <c r="FXV4" s="40"/>
      <c r="FXW4" s="31"/>
      <c r="FYB4" s="41"/>
      <c r="FYC4" s="42"/>
      <c r="FYD4" s="43"/>
      <c r="FYE4" s="32"/>
      <c r="FYF4" s="44"/>
      <c r="FYJ4" s="30"/>
      <c r="FYK4" s="33"/>
      <c r="FYL4" s="33"/>
      <c r="FYU4" s="33"/>
      <c r="FYV4" s="33"/>
      <c r="FYX4" s="1"/>
      <c r="FYZ4" s="34"/>
      <c r="FZA4" s="35"/>
      <c r="FZB4" s="35"/>
      <c r="FZC4" s="35"/>
      <c r="FZD4" s="36"/>
      <c r="FZE4" s="36"/>
      <c r="FZF4" s="39"/>
      <c r="FZG4" s="39"/>
      <c r="FZH4" s="39"/>
      <c r="FZI4" s="38"/>
      <c r="FZK4" s="40"/>
      <c r="FZL4" s="31"/>
      <c r="FZQ4" s="41"/>
      <c r="FZR4" s="42"/>
      <c r="FZS4" s="43"/>
      <c r="FZT4" s="32"/>
      <c r="FZU4" s="44"/>
      <c r="FZY4" s="30"/>
      <c r="FZZ4" s="33"/>
      <c r="GAA4" s="33"/>
      <c r="GAJ4" s="33"/>
      <c r="GAK4" s="33"/>
      <c r="GAM4" s="1"/>
      <c r="GAO4" s="34"/>
      <c r="GAP4" s="35"/>
      <c r="GAQ4" s="35"/>
      <c r="GAR4" s="35"/>
      <c r="GAS4" s="36"/>
      <c r="GAT4" s="36"/>
      <c r="GAU4" s="39"/>
      <c r="GAV4" s="39"/>
      <c r="GAW4" s="39"/>
      <c r="GAX4" s="38"/>
      <c r="GAZ4" s="40"/>
      <c r="GBA4" s="31"/>
      <c r="GBF4" s="41"/>
      <c r="GBG4" s="42"/>
      <c r="GBH4" s="43"/>
      <c r="GBI4" s="32"/>
      <c r="GBJ4" s="44"/>
      <c r="GBN4" s="30"/>
      <c r="GBO4" s="33"/>
      <c r="GBP4" s="33"/>
      <c r="GBY4" s="33"/>
      <c r="GBZ4" s="33"/>
      <c r="GCB4" s="1"/>
      <c r="GCD4" s="34"/>
      <c r="GCE4" s="35"/>
      <c r="GCF4" s="35"/>
      <c r="GCG4" s="35"/>
      <c r="GCH4" s="36"/>
      <c r="GCI4" s="36"/>
      <c r="GCJ4" s="39"/>
      <c r="GCK4" s="39"/>
      <c r="GCL4" s="39"/>
      <c r="GCM4" s="38"/>
      <c r="GCO4" s="40"/>
      <c r="GCP4" s="31"/>
      <c r="GCU4" s="41"/>
      <c r="GCV4" s="42"/>
      <c r="GCW4" s="43"/>
      <c r="GCX4" s="32"/>
      <c r="GCY4" s="44"/>
      <c r="GDC4" s="30"/>
      <c r="GDD4" s="33"/>
      <c r="GDE4" s="33"/>
      <c r="GDN4" s="33"/>
      <c r="GDO4" s="33"/>
      <c r="GDQ4" s="1"/>
      <c r="GDS4" s="34"/>
      <c r="GDT4" s="35"/>
      <c r="GDU4" s="35"/>
      <c r="GDV4" s="35"/>
      <c r="GDW4" s="36"/>
      <c r="GDX4" s="36"/>
      <c r="GDY4" s="39"/>
      <c r="GDZ4" s="39"/>
      <c r="GEA4" s="39"/>
      <c r="GEB4" s="38"/>
      <c r="GED4" s="40"/>
      <c r="GEE4" s="31"/>
      <c r="GEJ4" s="41"/>
      <c r="GEK4" s="42"/>
      <c r="GEL4" s="43"/>
      <c r="GEM4" s="32"/>
      <c r="GEN4" s="44"/>
      <c r="GER4" s="30"/>
      <c r="GES4" s="33"/>
      <c r="GET4" s="33"/>
      <c r="GFC4" s="33"/>
      <c r="GFD4" s="33"/>
      <c r="GFF4" s="1"/>
      <c r="GFH4" s="34"/>
      <c r="GFI4" s="35"/>
      <c r="GFJ4" s="35"/>
      <c r="GFK4" s="35"/>
      <c r="GFL4" s="36"/>
      <c r="GFM4" s="36"/>
      <c r="GFN4" s="39"/>
      <c r="GFO4" s="39"/>
      <c r="GFP4" s="39"/>
      <c r="GFQ4" s="38"/>
      <c r="GFS4" s="40"/>
      <c r="GFT4" s="31"/>
      <c r="GFY4" s="41"/>
      <c r="GFZ4" s="42"/>
      <c r="GGA4" s="43"/>
      <c r="GGB4" s="32"/>
      <c r="GGC4" s="44"/>
      <c r="GGG4" s="30"/>
      <c r="GGH4" s="33"/>
      <c r="GGI4" s="33"/>
      <c r="GGR4" s="33"/>
      <c r="GGS4" s="33"/>
      <c r="GGU4" s="1"/>
      <c r="GGW4" s="34"/>
      <c r="GGX4" s="35"/>
      <c r="GGY4" s="35"/>
      <c r="GGZ4" s="35"/>
      <c r="GHA4" s="36"/>
      <c r="GHB4" s="36"/>
      <c r="GHC4" s="39"/>
      <c r="GHD4" s="39"/>
      <c r="GHE4" s="39"/>
      <c r="GHF4" s="38"/>
      <c r="GHH4" s="40"/>
      <c r="GHI4" s="31"/>
      <c r="GHN4" s="41"/>
      <c r="GHO4" s="42"/>
      <c r="GHP4" s="43"/>
      <c r="GHQ4" s="32"/>
      <c r="GHR4" s="44"/>
      <c r="GHV4" s="30"/>
      <c r="GHW4" s="33"/>
      <c r="GHX4" s="33"/>
      <c r="GIG4" s="33"/>
      <c r="GIH4" s="33"/>
      <c r="GIJ4" s="1"/>
      <c r="GIL4" s="34"/>
      <c r="GIM4" s="35"/>
      <c r="GIN4" s="35"/>
      <c r="GIO4" s="35"/>
      <c r="GIP4" s="36"/>
      <c r="GIQ4" s="36"/>
      <c r="GIR4" s="39"/>
      <c r="GIS4" s="39"/>
      <c r="GIT4" s="39"/>
      <c r="GIU4" s="38"/>
      <c r="GIW4" s="40"/>
      <c r="GIX4" s="31"/>
      <c r="GJC4" s="41"/>
      <c r="GJD4" s="42"/>
      <c r="GJE4" s="43"/>
      <c r="GJF4" s="32"/>
      <c r="GJG4" s="44"/>
      <c r="GJK4" s="30"/>
      <c r="GJL4" s="33"/>
      <c r="GJM4" s="33"/>
      <c r="GJV4" s="33"/>
      <c r="GJW4" s="33"/>
      <c r="GJY4" s="1"/>
      <c r="GKA4" s="34"/>
      <c r="GKB4" s="35"/>
      <c r="GKC4" s="35"/>
      <c r="GKD4" s="35"/>
      <c r="GKE4" s="36"/>
      <c r="GKF4" s="36"/>
      <c r="GKG4" s="39"/>
      <c r="GKH4" s="39"/>
      <c r="GKI4" s="39"/>
      <c r="GKJ4" s="38"/>
      <c r="GKL4" s="40"/>
      <c r="GKM4" s="31"/>
      <c r="GKR4" s="41"/>
      <c r="GKS4" s="42"/>
      <c r="GKT4" s="43"/>
      <c r="GKU4" s="32"/>
      <c r="GKV4" s="44"/>
      <c r="GKZ4" s="30"/>
      <c r="GLA4" s="33"/>
      <c r="GLB4" s="33"/>
      <c r="GLK4" s="33"/>
      <c r="GLL4" s="33"/>
      <c r="GLN4" s="1"/>
      <c r="GLP4" s="34"/>
      <c r="GLQ4" s="35"/>
      <c r="GLR4" s="35"/>
      <c r="GLS4" s="35"/>
      <c r="GLT4" s="36"/>
      <c r="GLU4" s="36"/>
      <c r="GLV4" s="39"/>
      <c r="GLW4" s="39"/>
      <c r="GLX4" s="39"/>
      <c r="GLY4" s="38"/>
      <c r="GMA4" s="40"/>
      <c r="GMB4" s="31"/>
      <c r="GMG4" s="41"/>
      <c r="GMH4" s="42"/>
      <c r="GMI4" s="43"/>
      <c r="GMJ4" s="32"/>
      <c r="GMK4" s="44"/>
      <c r="GMO4" s="30"/>
      <c r="GMP4" s="33"/>
      <c r="GMQ4" s="33"/>
      <c r="GMZ4" s="33"/>
      <c r="GNA4" s="33"/>
      <c r="GNC4" s="1"/>
      <c r="GNE4" s="34"/>
      <c r="GNF4" s="35"/>
      <c r="GNG4" s="35"/>
      <c r="GNH4" s="35"/>
      <c r="GNI4" s="36"/>
      <c r="GNJ4" s="36"/>
      <c r="GNK4" s="39"/>
      <c r="GNL4" s="39"/>
      <c r="GNM4" s="39"/>
      <c r="GNN4" s="38"/>
      <c r="GNP4" s="40"/>
      <c r="GNQ4" s="31"/>
      <c r="GNV4" s="41"/>
      <c r="GNW4" s="42"/>
      <c r="GNX4" s="43"/>
      <c r="GNY4" s="32"/>
      <c r="GNZ4" s="44"/>
      <c r="GOD4" s="30"/>
      <c r="GOE4" s="33"/>
      <c r="GOF4" s="33"/>
      <c r="GOO4" s="33"/>
      <c r="GOP4" s="33"/>
      <c r="GOR4" s="1"/>
      <c r="GOT4" s="34"/>
      <c r="GOU4" s="35"/>
      <c r="GOV4" s="35"/>
      <c r="GOW4" s="35"/>
      <c r="GOX4" s="36"/>
      <c r="GOY4" s="36"/>
      <c r="GOZ4" s="39"/>
      <c r="GPA4" s="39"/>
      <c r="GPB4" s="39"/>
      <c r="GPC4" s="38"/>
      <c r="GPE4" s="40"/>
      <c r="GPF4" s="31"/>
      <c r="GPK4" s="41"/>
      <c r="GPL4" s="42"/>
      <c r="GPM4" s="43"/>
      <c r="GPN4" s="32"/>
      <c r="GPO4" s="44"/>
      <c r="GPS4" s="30"/>
      <c r="GPT4" s="33"/>
      <c r="GPU4" s="33"/>
      <c r="GQD4" s="33"/>
      <c r="GQE4" s="33"/>
      <c r="GQG4" s="1"/>
      <c r="GQI4" s="34"/>
      <c r="GQJ4" s="35"/>
      <c r="GQK4" s="35"/>
      <c r="GQL4" s="35"/>
      <c r="GQM4" s="36"/>
      <c r="GQN4" s="36"/>
      <c r="GQO4" s="39"/>
      <c r="GQP4" s="39"/>
      <c r="GQQ4" s="39"/>
      <c r="GQR4" s="38"/>
      <c r="GQT4" s="40"/>
      <c r="GQU4" s="31"/>
      <c r="GQZ4" s="41"/>
      <c r="GRA4" s="42"/>
      <c r="GRB4" s="43"/>
      <c r="GRC4" s="32"/>
      <c r="GRD4" s="44"/>
      <c r="GRH4" s="30"/>
      <c r="GRI4" s="33"/>
      <c r="GRJ4" s="33"/>
      <c r="GRS4" s="33"/>
      <c r="GRT4" s="33"/>
      <c r="GRV4" s="1"/>
      <c r="GRX4" s="34"/>
      <c r="GRY4" s="35"/>
      <c r="GRZ4" s="35"/>
      <c r="GSA4" s="35"/>
      <c r="GSB4" s="36"/>
      <c r="GSC4" s="36"/>
      <c r="GSD4" s="39"/>
      <c r="GSE4" s="39"/>
      <c r="GSF4" s="39"/>
      <c r="GSG4" s="38"/>
      <c r="GSI4" s="40"/>
      <c r="GSJ4" s="31"/>
      <c r="GSO4" s="41"/>
      <c r="GSP4" s="42"/>
      <c r="GSQ4" s="43"/>
      <c r="GSR4" s="32"/>
      <c r="GSS4" s="44"/>
      <c r="GSW4" s="30"/>
      <c r="GSX4" s="33"/>
      <c r="GSY4" s="33"/>
      <c r="GTH4" s="33"/>
      <c r="GTI4" s="33"/>
      <c r="GTK4" s="1"/>
      <c r="GTM4" s="34"/>
      <c r="GTN4" s="35"/>
      <c r="GTO4" s="35"/>
      <c r="GTP4" s="35"/>
      <c r="GTQ4" s="36"/>
      <c r="GTR4" s="36"/>
      <c r="GTS4" s="39"/>
      <c r="GTT4" s="39"/>
      <c r="GTU4" s="39"/>
      <c r="GTV4" s="38"/>
      <c r="GTX4" s="40"/>
      <c r="GTY4" s="31"/>
      <c r="GUD4" s="41"/>
      <c r="GUE4" s="42"/>
      <c r="GUF4" s="43"/>
      <c r="GUG4" s="32"/>
      <c r="GUH4" s="44"/>
      <c r="GUL4" s="30"/>
      <c r="GUM4" s="33"/>
      <c r="GUN4" s="33"/>
      <c r="GUW4" s="33"/>
      <c r="GUX4" s="33"/>
      <c r="GUZ4" s="1"/>
      <c r="GVB4" s="34"/>
      <c r="GVC4" s="35"/>
      <c r="GVD4" s="35"/>
      <c r="GVE4" s="35"/>
      <c r="GVF4" s="36"/>
      <c r="GVG4" s="36"/>
      <c r="GVH4" s="39"/>
      <c r="GVI4" s="39"/>
      <c r="GVJ4" s="39"/>
      <c r="GVK4" s="38"/>
      <c r="GVM4" s="40"/>
      <c r="GVN4" s="31"/>
      <c r="GVS4" s="41"/>
      <c r="GVT4" s="42"/>
      <c r="GVU4" s="43"/>
      <c r="GVV4" s="32"/>
      <c r="GVW4" s="44"/>
      <c r="GWA4" s="30"/>
      <c r="GWB4" s="33"/>
      <c r="GWC4" s="33"/>
      <c r="GWL4" s="33"/>
      <c r="GWM4" s="33"/>
      <c r="GWO4" s="1"/>
      <c r="GWQ4" s="34"/>
      <c r="GWR4" s="35"/>
      <c r="GWS4" s="35"/>
      <c r="GWT4" s="35"/>
      <c r="GWU4" s="36"/>
      <c r="GWV4" s="36"/>
      <c r="GWW4" s="39"/>
      <c r="GWX4" s="39"/>
      <c r="GWY4" s="39"/>
      <c r="GWZ4" s="38"/>
      <c r="GXB4" s="40"/>
      <c r="GXC4" s="31"/>
      <c r="GXH4" s="41"/>
      <c r="GXI4" s="42"/>
      <c r="GXJ4" s="43"/>
      <c r="GXK4" s="32"/>
      <c r="GXL4" s="44"/>
      <c r="GXP4" s="30"/>
      <c r="GXQ4" s="33"/>
      <c r="GXR4" s="33"/>
      <c r="GYA4" s="33"/>
      <c r="GYB4" s="33"/>
      <c r="GYD4" s="1"/>
      <c r="GYF4" s="34"/>
      <c r="GYG4" s="35"/>
      <c r="GYH4" s="35"/>
      <c r="GYI4" s="35"/>
      <c r="GYJ4" s="36"/>
      <c r="GYK4" s="36"/>
      <c r="GYL4" s="39"/>
      <c r="GYM4" s="39"/>
      <c r="GYN4" s="39"/>
      <c r="GYO4" s="38"/>
      <c r="GYQ4" s="40"/>
      <c r="GYR4" s="31"/>
      <c r="GYW4" s="41"/>
      <c r="GYX4" s="42"/>
      <c r="GYY4" s="43"/>
      <c r="GYZ4" s="32"/>
      <c r="GZA4" s="44"/>
      <c r="GZE4" s="30"/>
      <c r="GZF4" s="33"/>
      <c r="GZG4" s="33"/>
      <c r="GZP4" s="33"/>
      <c r="GZQ4" s="33"/>
      <c r="GZS4" s="1"/>
      <c r="GZU4" s="34"/>
      <c r="GZV4" s="35"/>
      <c r="GZW4" s="35"/>
      <c r="GZX4" s="35"/>
      <c r="GZY4" s="36"/>
      <c r="GZZ4" s="36"/>
      <c r="HAA4" s="39"/>
      <c r="HAB4" s="39"/>
      <c r="HAC4" s="39"/>
      <c r="HAD4" s="38"/>
      <c r="HAF4" s="40"/>
      <c r="HAG4" s="31"/>
      <c r="HAL4" s="41"/>
      <c r="HAM4" s="42"/>
      <c r="HAN4" s="43"/>
      <c r="HAO4" s="32"/>
      <c r="HAP4" s="44"/>
      <c r="HAT4" s="30"/>
      <c r="HAU4" s="33"/>
      <c r="HAV4" s="33"/>
      <c r="HBE4" s="33"/>
      <c r="HBF4" s="33"/>
      <c r="HBH4" s="1"/>
      <c r="HBJ4" s="34"/>
      <c r="HBK4" s="35"/>
      <c r="HBL4" s="35"/>
      <c r="HBM4" s="35"/>
      <c r="HBN4" s="36"/>
      <c r="HBO4" s="36"/>
      <c r="HBP4" s="39"/>
      <c r="HBQ4" s="39"/>
      <c r="HBR4" s="39"/>
      <c r="HBS4" s="38"/>
      <c r="HBU4" s="40"/>
      <c r="HBV4" s="31"/>
      <c r="HCA4" s="41"/>
      <c r="HCB4" s="42"/>
      <c r="HCC4" s="43"/>
      <c r="HCD4" s="32"/>
      <c r="HCE4" s="44"/>
      <c r="HCI4" s="30"/>
      <c r="HCJ4" s="33"/>
      <c r="HCK4" s="33"/>
      <c r="HCT4" s="33"/>
      <c r="HCU4" s="33"/>
      <c r="HCW4" s="1"/>
      <c r="HCY4" s="34"/>
      <c r="HCZ4" s="35"/>
      <c r="HDA4" s="35"/>
      <c r="HDB4" s="35"/>
      <c r="HDC4" s="36"/>
      <c r="HDD4" s="36"/>
      <c r="HDE4" s="39"/>
      <c r="HDF4" s="39"/>
      <c r="HDG4" s="39"/>
      <c r="HDH4" s="38"/>
      <c r="HDJ4" s="40"/>
      <c r="HDK4" s="31"/>
      <c r="HDP4" s="41"/>
      <c r="HDQ4" s="42"/>
      <c r="HDR4" s="43"/>
      <c r="HDS4" s="32"/>
      <c r="HDT4" s="44"/>
      <c r="HDX4" s="30"/>
      <c r="HDY4" s="33"/>
      <c r="HDZ4" s="33"/>
      <c r="HEI4" s="33"/>
      <c r="HEJ4" s="33"/>
      <c r="HEL4" s="1"/>
      <c r="HEN4" s="34"/>
      <c r="HEO4" s="35"/>
      <c r="HEP4" s="35"/>
      <c r="HEQ4" s="35"/>
      <c r="HER4" s="36"/>
      <c r="HES4" s="36"/>
      <c r="HET4" s="39"/>
      <c r="HEU4" s="39"/>
      <c r="HEV4" s="39"/>
      <c r="HEW4" s="38"/>
      <c r="HEY4" s="40"/>
      <c r="HEZ4" s="31"/>
      <c r="HFE4" s="41"/>
      <c r="HFF4" s="42"/>
      <c r="HFG4" s="43"/>
      <c r="HFH4" s="32"/>
      <c r="HFI4" s="44"/>
      <c r="HFM4" s="30"/>
      <c r="HFN4" s="33"/>
      <c r="HFO4" s="33"/>
      <c r="HFX4" s="33"/>
      <c r="HFY4" s="33"/>
      <c r="HGA4" s="1"/>
      <c r="HGC4" s="34"/>
      <c r="HGD4" s="35"/>
      <c r="HGE4" s="35"/>
      <c r="HGF4" s="35"/>
      <c r="HGG4" s="36"/>
      <c r="HGH4" s="36"/>
      <c r="HGI4" s="39"/>
      <c r="HGJ4" s="39"/>
      <c r="HGK4" s="39"/>
      <c r="HGL4" s="38"/>
      <c r="HGN4" s="40"/>
      <c r="HGO4" s="31"/>
      <c r="HGT4" s="41"/>
      <c r="HGU4" s="42"/>
      <c r="HGV4" s="43"/>
      <c r="HGW4" s="32"/>
      <c r="HGX4" s="44"/>
      <c r="HHB4" s="30"/>
      <c r="HHC4" s="33"/>
      <c r="HHD4" s="33"/>
      <c r="HHM4" s="33"/>
      <c r="HHN4" s="33"/>
      <c r="HHP4" s="1"/>
      <c r="HHR4" s="34"/>
      <c r="HHS4" s="35"/>
      <c r="HHT4" s="35"/>
      <c r="HHU4" s="35"/>
      <c r="HHV4" s="36"/>
      <c r="HHW4" s="36"/>
      <c r="HHX4" s="39"/>
      <c r="HHY4" s="39"/>
      <c r="HHZ4" s="39"/>
      <c r="HIA4" s="38"/>
      <c r="HIC4" s="40"/>
      <c r="HID4" s="31"/>
      <c r="HII4" s="41"/>
      <c r="HIJ4" s="42"/>
      <c r="HIK4" s="43"/>
      <c r="HIL4" s="32"/>
      <c r="HIM4" s="44"/>
      <c r="HIQ4" s="30"/>
      <c r="HIR4" s="33"/>
      <c r="HIS4" s="33"/>
      <c r="HJB4" s="33"/>
      <c r="HJC4" s="33"/>
      <c r="HJE4" s="1"/>
      <c r="HJG4" s="34"/>
      <c r="HJH4" s="35"/>
      <c r="HJI4" s="35"/>
      <c r="HJJ4" s="35"/>
      <c r="HJK4" s="36"/>
      <c r="HJL4" s="36"/>
      <c r="HJM4" s="39"/>
      <c r="HJN4" s="39"/>
      <c r="HJO4" s="39"/>
      <c r="HJP4" s="38"/>
      <c r="HJR4" s="40"/>
      <c r="HJS4" s="31"/>
      <c r="HJX4" s="41"/>
      <c r="HJY4" s="42"/>
      <c r="HJZ4" s="43"/>
      <c r="HKA4" s="32"/>
      <c r="HKB4" s="44"/>
      <c r="HKF4" s="30"/>
      <c r="HKG4" s="33"/>
      <c r="HKH4" s="33"/>
      <c r="HKQ4" s="33"/>
      <c r="HKR4" s="33"/>
      <c r="HKT4" s="1"/>
      <c r="HKV4" s="34"/>
      <c r="HKW4" s="35"/>
      <c r="HKX4" s="35"/>
      <c r="HKY4" s="35"/>
      <c r="HKZ4" s="36"/>
      <c r="HLA4" s="36"/>
      <c r="HLB4" s="39"/>
      <c r="HLC4" s="39"/>
      <c r="HLD4" s="39"/>
      <c r="HLE4" s="38"/>
      <c r="HLG4" s="40"/>
      <c r="HLH4" s="31"/>
      <c r="HLM4" s="41"/>
      <c r="HLN4" s="42"/>
      <c r="HLO4" s="43"/>
      <c r="HLP4" s="32"/>
      <c r="HLQ4" s="44"/>
      <c r="HLU4" s="30"/>
      <c r="HLV4" s="33"/>
      <c r="HLW4" s="33"/>
      <c r="HMF4" s="33"/>
      <c r="HMG4" s="33"/>
      <c r="HMI4" s="1"/>
      <c r="HMK4" s="34"/>
      <c r="HML4" s="35"/>
      <c r="HMM4" s="35"/>
      <c r="HMN4" s="35"/>
      <c r="HMO4" s="36"/>
      <c r="HMP4" s="36"/>
      <c r="HMQ4" s="39"/>
      <c r="HMR4" s="39"/>
      <c r="HMS4" s="39"/>
      <c r="HMT4" s="38"/>
      <c r="HMV4" s="40"/>
      <c r="HMW4" s="31"/>
      <c r="HNB4" s="41"/>
      <c r="HNC4" s="42"/>
      <c r="HND4" s="43"/>
      <c r="HNE4" s="32"/>
      <c r="HNF4" s="44"/>
      <c r="HNJ4" s="30"/>
      <c r="HNK4" s="33"/>
      <c r="HNL4" s="33"/>
      <c r="HNU4" s="33"/>
      <c r="HNV4" s="33"/>
      <c r="HNX4" s="1"/>
      <c r="HNZ4" s="34"/>
      <c r="HOA4" s="35"/>
      <c r="HOB4" s="35"/>
      <c r="HOC4" s="35"/>
      <c r="HOD4" s="36"/>
      <c r="HOE4" s="36"/>
      <c r="HOF4" s="39"/>
      <c r="HOG4" s="39"/>
      <c r="HOH4" s="39"/>
      <c r="HOI4" s="38"/>
      <c r="HOK4" s="40"/>
      <c r="HOL4" s="31"/>
      <c r="HOQ4" s="41"/>
      <c r="HOR4" s="42"/>
      <c r="HOS4" s="43"/>
      <c r="HOT4" s="32"/>
      <c r="HOU4" s="44"/>
      <c r="HOY4" s="30"/>
      <c r="HOZ4" s="33"/>
      <c r="HPA4" s="33"/>
      <c r="HPJ4" s="33"/>
      <c r="HPK4" s="33"/>
      <c r="HPM4" s="1"/>
      <c r="HPO4" s="34"/>
      <c r="HPP4" s="35"/>
      <c r="HPQ4" s="35"/>
      <c r="HPR4" s="35"/>
      <c r="HPS4" s="36"/>
      <c r="HPT4" s="36"/>
      <c r="HPU4" s="39"/>
      <c r="HPV4" s="39"/>
      <c r="HPW4" s="39"/>
      <c r="HPX4" s="38"/>
      <c r="HPZ4" s="40"/>
      <c r="HQA4" s="31"/>
      <c r="HQF4" s="41"/>
      <c r="HQG4" s="42"/>
      <c r="HQH4" s="43"/>
      <c r="HQI4" s="32"/>
      <c r="HQJ4" s="44"/>
      <c r="HQN4" s="30"/>
      <c r="HQO4" s="33"/>
      <c r="HQP4" s="33"/>
      <c r="HQY4" s="33"/>
      <c r="HQZ4" s="33"/>
      <c r="HRB4" s="1"/>
      <c r="HRD4" s="34"/>
      <c r="HRE4" s="35"/>
      <c r="HRF4" s="35"/>
      <c r="HRG4" s="35"/>
      <c r="HRH4" s="36"/>
      <c r="HRI4" s="36"/>
      <c r="HRJ4" s="39"/>
      <c r="HRK4" s="39"/>
      <c r="HRL4" s="39"/>
      <c r="HRM4" s="38"/>
      <c r="HRO4" s="40"/>
      <c r="HRP4" s="31"/>
      <c r="HRU4" s="41"/>
      <c r="HRV4" s="42"/>
      <c r="HRW4" s="43"/>
      <c r="HRX4" s="32"/>
      <c r="HRY4" s="44"/>
      <c r="HSC4" s="30"/>
      <c r="HSD4" s="33"/>
      <c r="HSE4" s="33"/>
      <c r="HSN4" s="33"/>
      <c r="HSO4" s="33"/>
      <c r="HSQ4" s="1"/>
      <c r="HSS4" s="34"/>
      <c r="HST4" s="35"/>
      <c r="HSU4" s="35"/>
      <c r="HSV4" s="35"/>
      <c r="HSW4" s="36"/>
      <c r="HSX4" s="36"/>
      <c r="HSY4" s="39"/>
      <c r="HSZ4" s="39"/>
      <c r="HTA4" s="39"/>
      <c r="HTB4" s="38"/>
      <c r="HTD4" s="40"/>
      <c r="HTE4" s="31"/>
      <c r="HTJ4" s="41"/>
      <c r="HTK4" s="42"/>
      <c r="HTL4" s="43"/>
      <c r="HTM4" s="32"/>
      <c r="HTN4" s="44"/>
      <c r="HTR4" s="30"/>
      <c r="HTS4" s="33"/>
      <c r="HTT4" s="33"/>
      <c r="HUC4" s="33"/>
      <c r="HUD4" s="33"/>
      <c r="HUF4" s="1"/>
      <c r="HUH4" s="34"/>
      <c r="HUI4" s="35"/>
      <c r="HUJ4" s="35"/>
      <c r="HUK4" s="35"/>
      <c r="HUL4" s="36"/>
      <c r="HUM4" s="36"/>
      <c r="HUN4" s="39"/>
      <c r="HUO4" s="39"/>
      <c r="HUP4" s="39"/>
      <c r="HUQ4" s="38"/>
      <c r="HUS4" s="40"/>
      <c r="HUT4" s="31"/>
      <c r="HUY4" s="41"/>
      <c r="HUZ4" s="42"/>
      <c r="HVA4" s="43"/>
      <c r="HVB4" s="32"/>
      <c r="HVC4" s="44"/>
      <c r="HVG4" s="30"/>
      <c r="HVH4" s="33"/>
      <c r="HVI4" s="33"/>
      <c r="HVR4" s="33"/>
      <c r="HVS4" s="33"/>
      <c r="HVU4" s="1"/>
      <c r="HVW4" s="34"/>
      <c r="HVX4" s="35"/>
      <c r="HVY4" s="35"/>
      <c r="HVZ4" s="35"/>
      <c r="HWA4" s="36"/>
      <c r="HWB4" s="36"/>
      <c r="HWC4" s="39"/>
      <c r="HWD4" s="39"/>
      <c r="HWE4" s="39"/>
      <c r="HWF4" s="38"/>
      <c r="HWH4" s="40"/>
      <c r="HWI4" s="31"/>
      <c r="HWN4" s="41"/>
      <c r="HWO4" s="42"/>
      <c r="HWP4" s="43"/>
      <c r="HWQ4" s="32"/>
      <c r="HWR4" s="44"/>
      <c r="HWV4" s="30"/>
      <c r="HWW4" s="33"/>
      <c r="HWX4" s="33"/>
      <c r="HXG4" s="33"/>
      <c r="HXH4" s="33"/>
      <c r="HXJ4" s="1"/>
      <c r="HXL4" s="34"/>
      <c r="HXM4" s="35"/>
      <c r="HXN4" s="35"/>
      <c r="HXO4" s="35"/>
      <c r="HXP4" s="36"/>
      <c r="HXQ4" s="36"/>
      <c r="HXR4" s="39"/>
      <c r="HXS4" s="39"/>
      <c r="HXT4" s="39"/>
      <c r="HXU4" s="38"/>
      <c r="HXW4" s="40"/>
      <c r="HXX4" s="31"/>
      <c r="HYC4" s="41"/>
      <c r="HYD4" s="42"/>
      <c r="HYE4" s="43"/>
      <c r="HYF4" s="32"/>
      <c r="HYG4" s="44"/>
      <c r="HYK4" s="30"/>
      <c r="HYL4" s="33"/>
      <c r="HYM4" s="33"/>
      <c r="HYV4" s="33"/>
      <c r="HYW4" s="33"/>
      <c r="HYY4" s="1"/>
      <c r="HZA4" s="34"/>
      <c r="HZB4" s="35"/>
      <c r="HZC4" s="35"/>
      <c r="HZD4" s="35"/>
      <c r="HZE4" s="36"/>
      <c r="HZF4" s="36"/>
      <c r="HZG4" s="39"/>
      <c r="HZH4" s="39"/>
      <c r="HZI4" s="39"/>
      <c r="HZJ4" s="38"/>
      <c r="HZL4" s="40"/>
      <c r="HZM4" s="31"/>
      <c r="HZR4" s="41"/>
      <c r="HZS4" s="42"/>
      <c r="HZT4" s="43"/>
      <c r="HZU4" s="32"/>
      <c r="HZV4" s="44"/>
      <c r="HZZ4" s="30"/>
      <c r="IAA4" s="33"/>
      <c r="IAB4" s="33"/>
      <c r="IAK4" s="33"/>
      <c r="IAL4" s="33"/>
      <c r="IAN4" s="1"/>
      <c r="IAP4" s="34"/>
      <c r="IAQ4" s="35"/>
      <c r="IAR4" s="35"/>
      <c r="IAS4" s="35"/>
      <c r="IAT4" s="36"/>
      <c r="IAU4" s="36"/>
      <c r="IAV4" s="39"/>
      <c r="IAW4" s="39"/>
      <c r="IAX4" s="39"/>
      <c r="IAY4" s="38"/>
      <c r="IBA4" s="40"/>
      <c r="IBB4" s="31"/>
      <c r="IBG4" s="41"/>
      <c r="IBH4" s="42"/>
      <c r="IBI4" s="43"/>
      <c r="IBJ4" s="32"/>
      <c r="IBK4" s="44"/>
      <c r="IBO4" s="30"/>
      <c r="IBP4" s="33"/>
      <c r="IBQ4" s="33"/>
      <c r="IBZ4" s="33"/>
      <c r="ICA4" s="33"/>
      <c r="ICC4" s="1"/>
      <c r="ICE4" s="34"/>
      <c r="ICF4" s="35"/>
      <c r="ICG4" s="35"/>
      <c r="ICH4" s="35"/>
      <c r="ICI4" s="36"/>
      <c r="ICJ4" s="36"/>
      <c r="ICK4" s="39"/>
      <c r="ICL4" s="39"/>
      <c r="ICM4" s="39"/>
      <c r="ICN4" s="38"/>
      <c r="ICP4" s="40"/>
      <c r="ICQ4" s="31"/>
      <c r="ICV4" s="41"/>
      <c r="ICW4" s="42"/>
      <c r="ICX4" s="43"/>
      <c r="ICY4" s="32"/>
      <c r="ICZ4" s="44"/>
      <c r="IDD4" s="30"/>
      <c r="IDE4" s="33"/>
      <c r="IDF4" s="33"/>
      <c r="IDO4" s="33"/>
      <c r="IDP4" s="33"/>
      <c r="IDR4" s="1"/>
      <c r="IDT4" s="34"/>
      <c r="IDU4" s="35"/>
      <c r="IDV4" s="35"/>
      <c r="IDW4" s="35"/>
      <c r="IDX4" s="36"/>
      <c r="IDY4" s="36"/>
      <c r="IDZ4" s="39"/>
      <c r="IEA4" s="39"/>
      <c r="IEB4" s="39"/>
      <c r="IEC4" s="38"/>
      <c r="IEE4" s="40"/>
      <c r="IEF4" s="31"/>
      <c r="IEK4" s="41"/>
      <c r="IEL4" s="42"/>
      <c r="IEM4" s="43"/>
      <c r="IEN4" s="32"/>
      <c r="IEO4" s="44"/>
      <c r="IES4" s="30"/>
      <c r="IET4" s="33"/>
      <c r="IEU4" s="33"/>
      <c r="IFD4" s="33"/>
      <c r="IFE4" s="33"/>
      <c r="IFG4" s="1"/>
      <c r="IFI4" s="34"/>
      <c r="IFJ4" s="35"/>
      <c r="IFK4" s="35"/>
      <c r="IFL4" s="35"/>
      <c r="IFM4" s="36"/>
      <c r="IFN4" s="36"/>
      <c r="IFO4" s="39"/>
      <c r="IFP4" s="39"/>
      <c r="IFQ4" s="39"/>
      <c r="IFR4" s="38"/>
      <c r="IFT4" s="40"/>
      <c r="IFU4" s="31"/>
      <c r="IFZ4" s="41"/>
      <c r="IGA4" s="42"/>
      <c r="IGB4" s="43"/>
      <c r="IGC4" s="32"/>
      <c r="IGD4" s="44"/>
      <c r="IGH4" s="30"/>
      <c r="IGI4" s="33"/>
      <c r="IGJ4" s="33"/>
      <c r="IGS4" s="33"/>
      <c r="IGT4" s="33"/>
      <c r="IGV4" s="1"/>
      <c r="IGX4" s="34"/>
      <c r="IGY4" s="35"/>
      <c r="IGZ4" s="35"/>
      <c r="IHA4" s="35"/>
      <c r="IHB4" s="36"/>
      <c r="IHC4" s="36"/>
      <c r="IHD4" s="39"/>
      <c r="IHE4" s="39"/>
      <c r="IHF4" s="39"/>
      <c r="IHG4" s="38"/>
      <c r="IHI4" s="40"/>
      <c r="IHJ4" s="31"/>
      <c r="IHO4" s="41"/>
      <c r="IHP4" s="42"/>
      <c r="IHQ4" s="43"/>
      <c r="IHR4" s="32"/>
      <c r="IHS4" s="44"/>
      <c r="IHW4" s="30"/>
      <c r="IHX4" s="33"/>
      <c r="IHY4" s="33"/>
      <c r="IIH4" s="33"/>
      <c r="III4" s="33"/>
      <c r="IIK4" s="1"/>
      <c r="IIM4" s="34"/>
      <c r="IIN4" s="35"/>
      <c r="IIO4" s="35"/>
      <c r="IIP4" s="35"/>
      <c r="IIQ4" s="36"/>
      <c r="IIR4" s="36"/>
      <c r="IIS4" s="39"/>
      <c r="IIT4" s="39"/>
      <c r="IIU4" s="39"/>
      <c r="IIV4" s="38"/>
      <c r="IIX4" s="40"/>
      <c r="IIY4" s="31"/>
      <c r="IJD4" s="41"/>
      <c r="IJE4" s="42"/>
      <c r="IJF4" s="43"/>
      <c r="IJG4" s="32"/>
      <c r="IJH4" s="44"/>
      <c r="IJL4" s="30"/>
      <c r="IJM4" s="33"/>
      <c r="IJN4" s="33"/>
      <c r="IJW4" s="33"/>
      <c r="IJX4" s="33"/>
      <c r="IJZ4" s="1"/>
      <c r="IKB4" s="34"/>
      <c r="IKC4" s="35"/>
      <c r="IKD4" s="35"/>
      <c r="IKE4" s="35"/>
      <c r="IKF4" s="36"/>
      <c r="IKG4" s="36"/>
      <c r="IKH4" s="39"/>
      <c r="IKI4" s="39"/>
      <c r="IKJ4" s="39"/>
      <c r="IKK4" s="38"/>
      <c r="IKM4" s="40"/>
      <c r="IKN4" s="31"/>
      <c r="IKS4" s="41"/>
      <c r="IKT4" s="42"/>
      <c r="IKU4" s="43"/>
      <c r="IKV4" s="32"/>
      <c r="IKW4" s="44"/>
      <c r="ILA4" s="30"/>
      <c r="ILB4" s="33"/>
      <c r="ILC4" s="33"/>
      <c r="ILL4" s="33"/>
      <c r="ILM4" s="33"/>
      <c r="ILO4" s="1"/>
      <c r="ILQ4" s="34"/>
      <c r="ILR4" s="35"/>
      <c r="ILS4" s="35"/>
      <c r="ILT4" s="35"/>
      <c r="ILU4" s="36"/>
      <c r="ILV4" s="36"/>
      <c r="ILW4" s="39"/>
      <c r="ILX4" s="39"/>
      <c r="ILY4" s="39"/>
      <c r="ILZ4" s="38"/>
      <c r="IMB4" s="40"/>
      <c r="IMC4" s="31"/>
      <c r="IMH4" s="41"/>
      <c r="IMI4" s="42"/>
      <c r="IMJ4" s="43"/>
      <c r="IMK4" s="32"/>
      <c r="IML4" s="44"/>
      <c r="IMP4" s="30"/>
      <c r="IMQ4" s="33"/>
      <c r="IMR4" s="33"/>
      <c r="INA4" s="33"/>
      <c r="INB4" s="33"/>
      <c r="IND4" s="1"/>
      <c r="INF4" s="34"/>
      <c r="ING4" s="35"/>
      <c r="INH4" s="35"/>
      <c r="INI4" s="35"/>
      <c r="INJ4" s="36"/>
      <c r="INK4" s="36"/>
      <c r="INL4" s="39"/>
      <c r="INM4" s="39"/>
      <c r="INN4" s="39"/>
      <c r="INO4" s="38"/>
      <c r="INQ4" s="40"/>
      <c r="INR4" s="31"/>
      <c r="INW4" s="41"/>
      <c r="INX4" s="42"/>
      <c r="INY4" s="43"/>
      <c r="INZ4" s="32"/>
      <c r="IOA4" s="44"/>
      <c r="IOE4" s="30"/>
      <c r="IOF4" s="33"/>
      <c r="IOG4" s="33"/>
      <c r="IOP4" s="33"/>
      <c r="IOQ4" s="33"/>
      <c r="IOS4" s="1"/>
      <c r="IOU4" s="34"/>
      <c r="IOV4" s="35"/>
      <c r="IOW4" s="35"/>
      <c r="IOX4" s="35"/>
      <c r="IOY4" s="36"/>
      <c r="IOZ4" s="36"/>
      <c r="IPA4" s="39"/>
      <c r="IPB4" s="39"/>
      <c r="IPC4" s="39"/>
      <c r="IPD4" s="38"/>
      <c r="IPF4" s="40"/>
      <c r="IPG4" s="31"/>
      <c r="IPL4" s="41"/>
      <c r="IPM4" s="42"/>
      <c r="IPN4" s="43"/>
      <c r="IPO4" s="32"/>
      <c r="IPP4" s="44"/>
      <c r="IPT4" s="30"/>
      <c r="IPU4" s="33"/>
      <c r="IPV4" s="33"/>
      <c r="IQE4" s="33"/>
      <c r="IQF4" s="33"/>
      <c r="IQH4" s="1"/>
      <c r="IQJ4" s="34"/>
      <c r="IQK4" s="35"/>
      <c r="IQL4" s="35"/>
      <c r="IQM4" s="35"/>
      <c r="IQN4" s="36"/>
      <c r="IQO4" s="36"/>
      <c r="IQP4" s="39"/>
      <c r="IQQ4" s="39"/>
      <c r="IQR4" s="39"/>
      <c r="IQS4" s="38"/>
      <c r="IQU4" s="40"/>
      <c r="IQV4" s="31"/>
      <c r="IRA4" s="41"/>
      <c r="IRB4" s="42"/>
      <c r="IRC4" s="43"/>
      <c r="IRD4" s="32"/>
      <c r="IRE4" s="44"/>
      <c r="IRI4" s="30"/>
      <c r="IRJ4" s="33"/>
      <c r="IRK4" s="33"/>
      <c r="IRT4" s="33"/>
      <c r="IRU4" s="33"/>
      <c r="IRW4" s="1"/>
      <c r="IRY4" s="34"/>
      <c r="IRZ4" s="35"/>
      <c r="ISA4" s="35"/>
      <c r="ISB4" s="35"/>
      <c r="ISC4" s="36"/>
      <c r="ISD4" s="36"/>
      <c r="ISE4" s="39"/>
      <c r="ISF4" s="39"/>
      <c r="ISG4" s="39"/>
      <c r="ISH4" s="38"/>
      <c r="ISJ4" s="40"/>
      <c r="ISK4" s="31"/>
      <c r="ISP4" s="41"/>
      <c r="ISQ4" s="42"/>
      <c r="ISR4" s="43"/>
      <c r="ISS4" s="32"/>
      <c r="IST4" s="44"/>
      <c r="ISX4" s="30"/>
      <c r="ISY4" s="33"/>
      <c r="ISZ4" s="33"/>
      <c r="ITI4" s="33"/>
      <c r="ITJ4" s="33"/>
      <c r="ITL4" s="1"/>
      <c r="ITN4" s="34"/>
      <c r="ITO4" s="35"/>
      <c r="ITP4" s="35"/>
      <c r="ITQ4" s="35"/>
      <c r="ITR4" s="36"/>
      <c r="ITS4" s="36"/>
      <c r="ITT4" s="39"/>
      <c r="ITU4" s="39"/>
      <c r="ITV4" s="39"/>
      <c r="ITW4" s="38"/>
      <c r="ITY4" s="40"/>
      <c r="ITZ4" s="31"/>
      <c r="IUE4" s="41"/>
      <c r="IUF4" s="42"/>
      <c r="IUG4" s="43"/>
      <c r="IUH4" s="32"/>
      <c r="IUI4" s="44"/>
      <c r="IUM4" s="30"/>
      <c r="IUN4" s="33"/>
      <c r="IUO4" s="33"/>
      <c r="IUX4" s="33"/>
      <c r="IUY4" s="33"/>
      <c r="IVA4" s="1"/>
      <c r="IVC4" s="34"/>
      <c r="IVD4" s="35"/>
      <c r="IVE4" s="35"/>
      <c r="IVF4" s="35"/>
      <c r="IVG4" s="36"/>
      <c r="IVH4" s="36"/>
      <c r="IVI4" s="39"/>
      <c r="IVJ4" s="39"/>
      <c r="IVK4" s="39"/>
      <c r="IVL4" s="38"/>
      <c r="IVN4" s="40"/>
      <c r="IVO4" s="31"/>
      <c r="IVT4" s="41"/>
      <c r="IVU4" s="42"/>
      <c r="IVV4" s="43"/>
      <c r="IVW4" s="32"/>
      <c r="IVX4" s="44"/>
      <c r="IWB4" s="30"/>
      <c r="IWC4" s="33"/>
      <c r="IWD4" s="33"/>
      <c r="IWM4" s="33"/>
      <c r="IWN4" s="33"/>
      <c r="IWP4" s="1"/>
      <c r="IWR4" s="34"/>
      <c r="IWS4" s="35"/>
      <c r="IWT4" s="35"/>
      <c r="IWU4" s="35"/>
      <c r="IWV4" s="36"/>
      <c r="IWW4" s="36"/>
      <c r="IWX4" s="39"/>
      <c r="IWY4" s="39"/>
      <c r="IWZ4" s="39"/>
      <c r="IXA4" s="38"/>
      <c r="IXC4" s="40"/>
      <c r="IXD4" s="31"/>
      <c r="IXI4" s="41"/>
      <c r="IXJ4" s="42"/>
      <c r="IXK4" s="43"/>
      <c r="IXL4" s="32"/>
      <c r="IXM4" s="44"/>
      <c r="IXQ4" s="30"/>
      <c r="IXR4" s="33"/>
      <c r="IXS4" s="33"/>
      <c r="IYB4" s="33"/>
      <c r="IYC4" s="33"/>
      <c r="IYE4" s="1"/>
      <c r="IYG4" s="34"/>
      <c r="IYH4" s="35"/>
      <c r="IYI4" s="35"/>
      <c r="IYJ4" s="35"/>
      <c r="IYK4" s="36"/>
      <c r="IYL4" s="36"/>
      <c r="IYM4" s="39"/>
      <c r="IYN4" s="39"/>
      <c r="IYO4" s="39"/>
      <c r="IYP4" s="38"/>
      <c r="IYR4" s="40"/>
      <c r="IYS4" s="31"/>
      <c r="IYX4" s="41"/>
      <c r="IYY4" s="42"/>
      <c r="IYZ4" s="43"/>
      <c r="IZA4" s="32"/>
      <c r="IZB4" s="44"/>
      <c r="IZF4" s="30"/>
      <c r="IZG4" s="33"/>
      <c r="IZH4" s="33"/>
      <c r="IZQ4" s="33"/>
      <c r="IZR4" s="33"/>
      <c r="IZT4" s="1"/>
      <c r="IZV4" s="34"/>
      <c r="IZW4" s="35"/>
      <c r="IZX4" s="35"/>
      <c r="IZY4" s="35"/>
      <c r="IZZ4" s="36"/>
      <c r="JAA4" s="36"/>
      <c r="JAB4" s="39"/>
      <c r="JAC4" s="39"/>
      <c r="JAD4" s="39"/>
      <c r="JAE4" s="38"/>
      <c r="JAG4" s="40"/>
      <c r="JAH4" s="31"/>
      <c r="JAM4" s="41"/>
      <c r="JAN4" s="42"/>
      <c r="JAO4" s="43"/>
      <c r="JAP4" s="32"/>
      <c r="JAQ4" s="44"/>
      <c r="JAU4" s="30"/>
      <c r="JAV4" s="33"/>
      <c r="JAW4" s="33"/>
      <c r="JBF4" s="33"/>
      <c r="JBG4" s="33"/>
      <c r="JBI4" s="1"/>
      <c r="JBK4" s="34"/>
      <c r="JBL4" s="35"/>
      <c r="JBM4" s="35"/>
      <c r="JBN4" s="35"/>
      <c r="JBO4" s="36"/>
      <c r="JBP4" s="36"/>
      <c r="JBQ4" s="39"/>
      <c r="JBR4" s="39"/>
      <c r="JBS4" s="39"/>
      <c r="JBT4" s="38"/>
      <c r="JBV4" s="40"/>
      <c r="JBW4" s="31"/>
      <c r="JCB4" s="41"/>
      <c r="JCC4" s="42"/>
      <c r="JCD4" s="43"/>
      <c r="JCE4" s="32"/>
      <c r="JCF4" s="44"/>
      <c r="JCJ4" s="30"/>
      <c r="JCK4" s="33"/>
      <c r="JCL4" s="33"/>
      <c r="JCU4" s="33"/>
      <c r="JCV4" s="33"/>
      <c r="JCX4" s="1"/>
      <c r="JCZ4" s="34"/>
      <c r="JDA4" s="35"/>
      <c r="JDB4" s="35"/>
      <c r="JDC4" s="35"/>
      <c r="JDD4" s="36"/>
      <c r="JDE4" s="36"/>
      <c r="JDF4" s="39"/>
      <c r="JDG4" s="39"/>
      <c r="JDH4" s="39"/>
      <c r="JDI4" s="38"/>
      <c r="JDK4" s="40"/>
      <c r="JDL4" s="31"/>
      <c r="JDQ4" s="41"/>
      <c r="JDR4" s="42"/>
      <c r="JDS4" s="43"/>
      <c r="JDT4" s="32"/>
      <c r="JDU4" s="44"/>
      <c r="JDY4" s="30"/>
      <c r="JDZ4" s="33"/>
      <c r="JEA4" s="33"/>
      <c r="JEJ4" s="33"/>
      <c r="JEK4" s="33"/>
      <c r="JEM4" s="1"/>
      <c r="JEO4" s="34"/>
      <c r="JEP4" s="35"/>
      <c r="JEQ4" s="35"/>
      <c r="JER4" s="35"/>
      <c r="JES4" s="36"/>
      <c r="JET4" s="36"/>
      <c r="JEU4" s="39"/>
      <c r="JEV4" s="39"/>
      <c r="JEW4" s="39"/>
      <c r="JEX4" s="38"/>
      <c r="JEZ4" s="40"/>
      <c r="JFA4" s="31"/>
      <c r="JFF4" s="41"/>
      <c r="JFG4" s="42"/>
      <c r="JFH4" s="43"/>
      <c r="JFI4" s="32"/>
      <c r="JFJ4" s="44"/>
      <c r="JFN4" s="30"/>
      <c r="JFO4" s="33"/>
      <c r="JFP4" s="33"/>
      <c r="JFY4" s="33"/>
      <c r="JFZ4" s="33"/>
      <c r="JGB4" s="1"/>
      <c r="JGD4" s="34"/>
      <c r="JGE4" s="35"/>
      <c r="JGF4" s="35"/>
      <c r="JGG4" s="35"/>
      <c r="JGH4" s="36"/>
      <c r="JGI4" s="36"/>
      <c r="JGJ4" s="39"/>
      <c r="JGK4" s="39"/>
      <c r="JGL4" s="39"/>
      <c r="JGM4" s="38"/>
      <c r="JGO4" s="40"/>
      <c r="JGP4" s="31"/>
      <c r="JGU4" s="41"/>
      <c r="JGV4" s="42"/>
      <c r="JGW4" s="43"/>
      <c r="JGX4" s="32"/>
      <c r="JGY4" s="44"/>
      <c r="JHC4" s="30"/>
      <c r="JHD4" s="33"/>
      <c r="JHE4" s="33"/>
      <c r="JHN4" s="33"/>
      <c r="JHO4" s="33"/>
      <c r="JHQ4" s="1"/>
      <c r="JHS4" s="34"/>
      <c r="JHT4" s="35"/>
      <c r="JHU4" s="35"/>
      <c r="JHV4" s="35"/>
      <c r="JHW4" s="36"/>
      <c r="JHX4" s="36"/>
      <c r="JHY4" s="39"/>
      <c r="JHZ4" s="39"/>
      <c r="JIA4" s="39"/>
      <c r="JIB4" s="38"/>
      <c r="JID4" s="40"/>
      <c r="JIE4" s="31"/>
      <c r="JIJ4" s="41"/>
      <c r="JIK4" s="42"/>
      <c r="JIL4" s="43"/>
      <c r="JIM4" s="32"/>
      <c r="JIN4" s="44"/>
      <c r="JIR4" s="30"/>
      <c r="JIS4" s="33"/>
      <c r="JIT4" s="33"/>
      <c r="JJC4" s="33"/>
      <c r="JJD4" s="33"/>
      <c r="JJF4" s="1"/>
      <c r="JJH4" s="34"/>
      <c r="JJI4" s="35"/>
      <c r="JJJ4" s="35"/>
      <c r="JJK4" s="35"/>
      <c r="JJL4" s="36"/>
      <c r="JJM4" s="36"/>
      <c r="JJN4" s="39"/>
      <c r="JJO4" s="39"/>
      <c r="JJP4" s="39"/>
      <c r="JJQ4" s="38"/>
      <c r="JJS4" s="40"/>
      <c r="JJT4" s="31"/>
      <c r="JJY4" s="41"/>
      <c r="JJZ4" s="42"/>
      <c r="JKA4" s="43"/>
      <c r="JKB4" s="32"/>
      <c r="JKC4" s="44"/>
      <c r="JKG4" s="30"/>
      <c r="JKH4" s="33"/>
      <c r="JKI4" s="33"/>
      <c r="JKR4" s="33"/>
      <c r="JKS4" s="33"/>
      <c r="JKU4" s="1"/>
      <c r="JKW4" s="34"/>
      <c r="JKX4" s="35"/>
      <c r="JKY4" s="35"/>
      <c r="JKZ4" s="35"/>
      <c r="JLA4" s="36"/>
      <c r="JLB4" s="36"/>
      <c r="JLC4" s="39"/>
      <c r="JLD4" s="39"/>
      <c r="JLE4" s="39"/>
      <c r="JLF4" s="38"/>
      <c r="JLH4" s="40"/>
      <c r="JLI4" s="31"/>
      <c r="JLN4" s="41"/>
      <c r="JLO4" s="42"/>
      <c r="JLP4" s="43"/>
      <c r="JLQ4" s="32"/>
      <c r="JLR4" s="44"/>
      <c r="JLV4" s="30"/>
      <c r="JLW4" s="33"/>
      <c r="JLX4" s="33"/>
      <c r="JMG4" s="33"/>
      <c r="JMH4" s="33"/>
      <c r="JMJ4" s="1"/>
      <c r="JML4" s="34"/>
      <c r="JMM4" s="35"/>
      <c r="JMN4" s="35"/>
      <c r="JMO4" s="35"/>
      <c r="JMP4" s="36"/>
      <c r="JMQ4" s="36"/>
      <c r="JMR4" s="39"/>
      <c r="JMS4" s="39"/>
      <c r="JMT4" s="39"/>
      <c r="JMU4" s="38"/>
      <c r="JMW4" s="40"/>
      <c r="JMX4" s="31"/>
      <c r="JNC4" s="41"/>
      <c r="JND4" s="42"/>
      <c r="JNE4" s="43"/>
      <c r="JNF4" s="32"/>
      <c r="JNG4" s="44"/>
      <c r="JNK4" s="30"/>
      <c r="JNL4" s="33"/>
      <c r="JNM4" s="33"/>
      <c r="JNV4" s="33"/>
      <c r="JNW4" s="33"/>
      <c r="JNY4" s="1"/>
      <c r="JOA4" s="34"/>
      <c r="JOB4" s="35"/>
      <c r="JOC4" s="35"/>
      <c r="JOD4" s="35"/>
      <c r="JOE4" s="36"/>
      <c r="JOF4" s="36"/>
      <c r="JOG4" s="39"/>
      <c r="JOH4" s="39"/>
      <c r="JOI4" s="39"/>
      <c r="JOJ4" s="38"/>
      <c r="JOL4" s="40"/>
      <c r="JOM4" s="31"/>
      <c r="JOR4" s="41"/>
      <c r="JOS4" s="42"/>
      <c r="JOT4" s="43"/>
      <c r="JOU4" s="32"/>
      <c r="JOV4" s="44"/>
      <c r="JOZ4" s="30"/>
      <c r="JPA4" s="33"/>
      <c r="JPB4" s="33"/>
      <c r="JPK4" s="33"/>
      <c r="JPL4" s="33"/>
      <c r="JPN4" s="1"/>
      <c r="JPP4" s="34"/>
      <c r="JPQ4" s="35"/>
      <c r="JPR4" s="35"/>
      <c r="JPS4" s="35"/>
      <c r="JPT4" s="36"/>
      <c r="JPU4" s="36"/>
      <c r="JPV4" s="39"/>
      <c r="JPW4" s="39"/>
      <c r="JPX4" s="39"/>
      <c r="JPY4" s="38"/>
      <c r="JQA4" s="40"/>
      <c r="JQB4" s="31"/>
      <c r="JQG4" s="41"/>
      <c r="JQH4" s="42"/>
      <c r="JQI4" s="43"/>
      <c r="JQJ4" s="32"/>
      <c r="JQK4" s="44"/>
      <c r="JQO4" s="30"/>
      <c r="JQP4" s="33"/>
      <c r="JQQ4" s="33"/>
      <c r="JQZ4" s="33"/>
      <c r="JRA4" s="33"/>
      <c r="JRC4" s="1"/>
      <c r="JRE4" s="34"/>
      <c r="JRF4" s="35"/>
      <c r="JRG4" s="35"/>
      <c r="JRH4" s="35"/>
      <c r="JRI4" s="36"/>
      <c r="JRJ4" s="36"/>
      <c r="JRK4" s="39"/>
      <c r="JRL4" s="39"/>
      <c r="JRM4" s="39"/>
      <c r="JRN4" s="38"/>
      <c r="JRP4" s="40"/>
      <c r="JRQ4" s="31"/>
      <c r="JRV4" s="41"/>
      <c r="JRW4" s="42"/>
      <c r="JRX4" s="43"/>
      <c r="JRY4" s="32"/>
      <c r="JRZ4" s="44"/>
      <c r="JSD4" s="30"/>
      <c r="JSE4" s="33"/>
      <c r="JSF4" s="33"/>
      <c r="JSO4" s="33"/>
      <c r="JSP4" s="33"/>
      <c r="JSR4" s="1"/>
      <c r="JST4" s="34"/>
      <c r="JSU4" s="35"/>
      <c r="JSV4" s="35"/>
      <c r="JSW4" s="35"/>
      <c r="JSX4" s="36"/>
      <c r="JSY4" s="36"/>
      <c r="JSZ4" s="39"/>
      <c r="JTA4" s="39"/>
      <c r="JTB4" s="39"/>
      <c r="JTC4" s="38"/>
      <c r="JTE4" s="40"/>
      <c r="JTF4" s="31"/>
      <c r="JTK4" s="41"/>
      <c r="JTL4" s="42"/>
      <c r="JTM4" s="43"/>
      <c r="JTN4" s="32"/>
      <c r="JTO4" s="44"/>
      <c r="JTS4" s="30"/>
      <c r="JTT4" s="33"/>
      <c r="JTU4" s="33"/>
      <c r="JUD4" s="33"/>
      <c r="JUE4" s="33"/>
      <c r="JUG4" s="1"/>
      <c r="JUI4" s="34"/>
      <c r="JUJ4" s="35"/>
      <c r="JUK4" s="35"/>
      <c r="JUL4" s="35"/>
      <c r="JUM4" s="36"/>
      <c r="JUN4" s="36"/>
      <c r="JUO4" s="39"/>
      <c r="JUP4" s="39"/>
      <c r="JUQ4" s="39"/>
      <c r="JUR4" s="38"/>
      <c r="JUT4" s="40"/>
      <c r="JUU4" s="31"/>
      <c r="JUZ4" s="41"/>
      <c r="JVA4" s="42"/>
      <c r="JVB4" s="43"/>
      <c r="JVC4" s="32"/>
      <c r="JVD4" s="44"/>
      <c r="JVH4" s="30"/>
      <c r="JVI4" s="33"/>
      <c r="JVJ4" s="33"/>
      <c r="JVS4" s="33"/>
      <c r="JVT4" s="33"/>
      <c r="JVV4" s="1"/>
      <c r="JVX4" s="34"/>
      <c r="JVY4" s="35"/>
      <c r="JVZ4" s="35"/>
      <c r="JWA4" s="35"/>
      <c r="JWB4" s="36"/>
      <c r="JWC4" s="36"/>
      <c r="JWD4" s="39"/>
      <c r="JWE4" s="39"/>
      <c r="JWF4" s="39"/>
      <c r="JWG4" s="38"/>
      <c r="JWI4" s="40"/>
      <c r="JWJ4" s="31"/>
      <c r="JWO4" s="41"/>
      <c r="JWP4" s="42"/>
      <c r="JWQ4" s="43"/>
      <c r="JWR4" s="32"/>
      <c r="JWS4" s="44"/>
      <c r="JWW4" s="30"/>
      <c r="JWX4" s="33"/>
      <c r="JWY4" s="33"/>
      <c r="JXH4" s="33"/>
      <c r="JXI4" s="33"/>
      <c r="JXK4" s="1"/>
      <c r="JXM4" s="34"/>
      <c r="JXN4" s="35"/>
      <c r="JXO4" s="35"/>
      <c r="JXP4" s="35"/>
      <c r="JXQ4" s="36"/>
      <c r="JXR4" s="36"/>
      <c r="JXS4" s="39"/>
      <c r="JXT4" s="39"/>
      <c r="JXU4" s="39"/>
      <c r="JXV4" s="38"/>
      <c r="JXX4" s="40"/>
      <c r="JXY4" s="31"/>
      <c r="JYD4" s="41"/>
      <c r="JYE4" s="42"/>
      <c r="JYF4" s="43"/>
      <c r="JYG4" s="32"/>
      <c r="JYH4" s="44"/>
      <c r="JYL4" s="30"/>
      <c r="JYM4" s="33"/>
      <c r="JYN4" s="33"/>
      <c r="JYW4" s="33"/>
      <c r="JYX4" s="33"/>
      <c r="JYZ4" s="1"/>
      <c r="JZB4" s="34"/>
      <c r="JZC4" s="35"/>
      <c r="JZD4" s="35"/>
      <c r="JZE4" s="35"/>
      <c r="JZF4" s="36"/>
      <c r="JZG4" s="36"/>
      <c r="JZH4" s="39"/>
      <c r="JZI4" s="39"/>
      <c r="JZJ4" s="39"/>
      <c r="JZK4" s="38"/>
      <c r="JZM4" s="40"/>
      <c r="JZN4" s="31"/>
      <c r="JZS4" s="41"/>
      <c r="JZT4" s="42"/>
      <c r="JZU4" s="43"/>
      <c r="JZV4" s="32"/>
      <c r="JZW4" s="44"/>
      <c r="KAA4" s="30"/>
      <c r="KAB4" s="33"/>
      <c r="KAC4" s="33"/>
      <c r="KAL4" s="33"/>
      <c r="KAM4" s="33"/>
      <c r="KAO4" s="1"/>
      <c r="KAQ4" s="34"/>
      <c r="KAR4" s="35"/>
      <c r="KAS4" s="35"/>
      <c r="KAT4" s="35"/>
      <c r="KAU4" s="36"/>
      <c r="KAV4" s="36"/>
      <c r="KAW4" s="39"/>
      <c r="KAX4" s="39"/>
      <c r="KAY4" s="39"/>
      <c r="KAZ4" s="38"/>
      <c r="KBB4" s="40"/>
      <c r="KBC4" s="31"/>
      <c r="KBH4" s="41"/>
      <c r="KBI4" s="42"/>
      <c r="KBJ4" s="43"/>
      <c r="KBK4" s="32"/>
      <c r="KBL4" s="44"/>
      <c r="KBP4" s="30"/>
      <c r="KBQ4" s="33"/>
      <c r="KBR4" s="33"/>
      <c r="KCA4" s="33"/>
      <c r="KCB4" s="33"/>
      <c r="KCD4" s="1"/>
      <c r="KCF4" s="34"/>
      <c r="KCG4" s="35"/>
      <c r="KCH4" s="35"/>
      <c r="KCI4" s="35"/>
      <c r="KCJ4" s="36"/>
      <c r="KCK4" s="36"/>
      <c r="KCL4" s="39"/>
      <c r="KCM4" s="39"/>
      <c r="KCN4" s="39"/>
      <c r="KCO4" s="38"/>
      <c r="KCQ4" s="40"/>
      <c r="KCR4" s="31"/>
      <c r="KCW4" s="41"/>
      <c r="KCX4" s="42"/>
      <c r="KCY4" s="43"/>
      <c r="KCZ4" s="32"/>
      <c r="KDA4" s="44"/>
      <c r="KDE4" s="30"/>
      <c r="KDF4" s="33"/>
      <c r="KDG4" s="33"/>
      <c r="KDP4" s="33"/>
      <c r="KDQ4" s="33"/>
      <c r="KDS4" s="1"/>
      <c r="KDU4" s="34"/>
      <c r="KDV4" s="35"/>
      <c r="KDW4" s="35"/>
      <c r="KDX4" s="35"/>
      <c r="KDY4" s="36"/>
      <c r="KDZ4" s="36"/>
      <c r="KEA4" s="39"/>
      <c r="KEB4" s="39"/>
      <c r="KEC4" s="39"/>
      <c r="KED4" s="38"/>
      <c r="KEF4" s="40"/>
      <c r="KEG4" s="31"/>
      <c r="KEL4" s="41"/>
      <c r="KEM4" s="42"/>
      <c r="KEN4" s="43"/>
      <c r="KEO4" s="32"/>
      <c r="KEP4" s="44"/>
      <c r="KET4" s="30"/>
      <c r="KEU4" s="33"/>
      <c r="KEV4" s="33"/>
      <c r="KFE4" s="33"/>
      <c r="KFF4" s="33"/>
      <c r="KFH4" s="1"/>
      <c r="KFJ4" s="34"/>
      <c r="KFK4" s="35"/>
      <c r="KFL4" s="35"/>
      <c r="KFM4" s="35"/>
      <c r="KFN4" s="36"/>
      <c r="KFO4" s="36"/>
      <c r="KFP4" s="39"/>
      <c r="KFQ4" s="39"/>
      <c r="KFR4" s="39"/>
      <c r="KFS4" s="38"/>
      <c r="KFU4" s="40"/>
      <c r="KFV4" s="31"/>
      <c r="KGA4" s="41"/>
      <c r="KGB4" s="42"/>
      <c r="KGC4" s="43"/>
      <c r="KGD4" s="32"/>
      <c r="KGE4" s="44"/>
      <c r="KGI4" s="30"/>
      <c r="KGJ4" s="33"/>
      <c r="KGK4" s="33"/>
      <c r="KGT4" s="33"/>
      <c r="KGU4" s="33"/>
      <c r="KGW4" s="1"/>
      <c r="KGY4" s="34"/>
      <c r="KGZ4" s="35"/>
      <c r="KHA4" s="35"/>
      <c r="KHB4" s="35"/>
      <c r="KHC4" s="36"/>
      <c r="KHD4" s="36"/>
      <c r="KHE4" s="39"/>
      <c r="KHF4" s="39"/>
      <c r="KHG4" s="39"/>
      <c r="KHH4" s="38"/>
      <c r="KHJ4" s="40"/>
      <c r="KHK4" s="31"/>
      <c r="KHP4" s="41"/>
      <c r="KHQ4" s="42"/>
      <c r="KHR4" s="43"/>
      <c r="KHS4" s="32"/>
      <c r="KHT4" s="44"/>
      <c r="KHX4" s="30"/>
      <c r="KHY4" s="33"/>
      <c r="KHZ4" s="33"/>
      <c r="KII4" s="33"/>
      <c r="KIJ4" s="33"/>
      <c r="KIL4" s="1"/>
      <c r="KIN4" s="34"/>
      <c r="KIO4" s="35"/>
      <c r="KIP4" s="35"/>
      <c r="KIQ4" s="35"/>
      <c r="KIR4" s="36"/>
      <c r="KIS4" s="36"/>
      <c r="KIT4" s="39"/>
      <c r="KIU4" s="39"/>
      <c r="KIV4" s="39"/>
      <c r="KIW4" s="38"/>
      <c r="KIY4" s="40"/>
      <c r="KIZ4" s="31"/>
      <c r="KJE4" s="41"/>
      <c r="KJF4" s="42"/>
      <c r="KJG4" s="43"/>
      <c r="KJH4" s="32"/>
      <c r="KJI4" s="44"/>
      <c r="KJM4" s="30"/>
      <c r="KJN4" s="33"/>
      <c r="KJO4" s="33"/>
      <c r="KJX4" s="33"/>
      <c r="KJY4" s="33"/>
      <c r="KKA4" s="1"/>
      <c r="KKC4" s="34"/>
      <c r="KKD4" s="35"/>
      <c r="KKE4" s="35"/>
      <c r="KKF4" s="35"/>
      <c r="KKG4" s="36"/>
      <c r="KKH4" s="36"/>
      <c r="KKI4" s="39"/>
      <c r="KKJ4" s="39"/>
      <c r="KKK4" s="39"/>
      <c r="KKL4" s="38"/>
      <c r="KKN4" s="40"/>
      <c r="KKO4" s="31"/>
      <c r="KKT4" s="41"/>
      <c r="KKU4" s="42"/>
      <c r="KKV4" s="43"/>
      <c r="KKW4" s="32"/>
      <c r="KKX4" s="44"/>
      <c r="KLB4" s="30"/>
      <c r="KLC4" s="33"/>
      <c r="KLD4" s="33"/>
      <c r="KLM4" s="33"/>
      <c r="KLN4" s="33"/>
      <c r="KLP4" s="1"/>
      <c r="KLR4" s="34"/>
      <c r="KLS4" s="35"/>
      <c r="KLT4" s="35"/>
      <c r="KLU4" s="35"/>
      <c r="KLV4" s="36"/>
      <c r="KLW4" s="36"/>
      <c r="KLX4" s="39"/>
      <c r="KLY4" s="39"/>
      <c r="KLZ4" s="39"/>
      <c r="KMA4" s="38"/>
      <c r="KMC4" s="40"/>
      <c r="KMD4" s="31"/>
      <c r="KMI4" s="41"/>
      <c r="KMJ4" s="42"/>
      <c r="KMK4" s="43"/>
      <c r="KML4" s="32"/>
      <c r="KMM4" s="44"/>
      <c r="KMQ4" s="30"/>
      <c r="KMR4" s="33"/>
      <c r="KMS4" s="33"/>
      <c r="KNB4" s="33"/>
      <c r="KNC4" s="33"/>
      <c r="KNE4" s="1"/>
      <c r="KNG4" s="34"/>
      <c r="KNH4" s="35"/>
      <c r="KNI4" s="35"/>
      <c r="KNJ4" s="35"/>
      <c r="KNK4" s="36"/>
      <c r="KNL4" s="36"/>
      <c r="KNM4" s="39"/>
      <c r="KNN4" s="39"/>
      <c r="KNO4" s="39"/>
      <c r="KNP4" s="38"/>
      <c r="KNR4" s="40"/>
      <c r="KNS4" s="31"/>
      <c r="KNX4" s="41"/>
      <c r="KNY4" s="42"/>
      <c r="KNZ4" s="43"/>
      <c r="KOA4" s="32"/>
      <c r="KOB4" s="44"/>
      <c r="KOF4" s="30"/>
      <c r="KOG4" s="33"/>
      <c r="KOH4" s="33"/>
      <c r="KOQ4" s="33"/>
      <c r="KOR4" s="33"/>
      <c r="KOT4" s="1"/>
      <c r="KOV4" s="34"/>
      <c r="KOW4" s="35"/>
      <c r="KOX4" s="35"/>
      <c r="KOY4" s="35"/>
      <c r="KOZ4" s="36"/>
      <c r="KPA4" s="36"/>
      <c r="KPB4" s="39"/>
      <c r="KPC4" s="39"/>
      <c r="KPD4" s="39"/>
      <c r="KPE4" s="38"/>
      <c r="KPG4" s="40"/>
      <c r="KPH4" s="31"/>
      <c r="KPM4" s="41"/>
      <c r="KPN4" s="42"/>
      <c r="KPO4" s="43"/>
      <c r="KPP4" s="32"/>
      <c r="KPQ4" s="44"/>
      <c r="KPU4" s="30"/>
      <c r="KPV4" s="33"/>
      <c r="KPW4" s="33"/>
      <c r="KQF4" s="33"/>
      <c r="KQG4" s="33"/>
      <c r="KQI4" s="1"/>
      <c r="KQK4" s="34"/>
      <c r="KQL4" s="35"/>
      <c r="KQM4" s="35"/>
      <c r="KQN4" s="35"/>
      <c r="KQO4" s="36"/>
      <c r="KQP4" s="36"/>
      <c r="KQQ4" s="39"/>
      <c r="KQR4" s="39"/>
      <c r="KQS4" s="39"/>
      <c r="KQT4" s="38"/>
      <c r="KQV4" s="40"/>
      <c r="KQW4" s="31"/>
      <c r="KRB4" s="41"/>
      <c r="KRC4" s="42"/>
      <c r="KRD4" s="43"/>
      <c r="KRE4" s="32"/>
      <c r="KRF4" s="44"/>
      <c r="KRJ4" s="30"/>
      <c r="KRK4" s="33"/>
      <c r="KRL4" s="33"/>
      <c r="KRU4" s="33"/>
      <c r="KRV4" s="33"/>
      <c r="KRX4" s="1"/>
      <c r="KRZ4" s="34"/>
      <c r="KSA4" s="35"/>
      <c r="KSB4" s="35"/>
      <c r="KSC4" s="35"/>
      <c r="KSD4" s="36"/>
      <c r="KSE4" s="36"/>
      <c r="KSF4" s="39"/>
      <c r="KSG4" s="39"/>
      <c r="KSH4" s="39"/>
      <c r="KSI4" s="38"/>
      <c r="KSK4" s="40"/>
      <c r="KSL4" s="31"/>
      <c r="KSQ4" s="41"/>
      <c r="KSR4" s="42"/>
      <c r="KSS4" s="43"/>
      <c r="KST4" s="32"/>
      <c r="KSU4" s="44"/>
      <c r="KSY4" s="30"/>
      <c r="KSZ4" s="33"/>
      <c r="KTA4" s="33"/>
      <c r="KTJ4" s="33"/>
      <c r="KTK4" s="33"/>
      <c r="KTM4" s="1"/>
      <c r="KTO4" s="34"/>
      <c r="KTP4" s="35"/>
      <c r="KTQ4" s="35"/>
      <c r="KTR4" s="35"/>
      <c r="KTS4" s="36"/>
      <c r="KTT4" s="36"/>
      <c r="KTU4" s="39"/>
      <c r="KTV4" s="39"/>
      <c r="KTW4" s="39"/>
      <c r="KTX4" s="38"/>
      <c r="KTZ4" s="40"/>
      <c r="KUA4" s="31"/>
      <c r="KUF4" s="41"/>
      <c r="KUG4" s="42"/>
      <c r="KUH4" s="43"/>
      <c r="KUI4" s="32"/>
      <c r="KUJ4" s="44"/>
      <c r="KUN4" s="30"/>
      <c r="KUO4" s="33"/>
      <c r="KUP4" s="33"/>
      <c r="KUY4" s="33"/>
      <c r="KUZ4" s="33"/>
      <c r="KVB4" s="1"/>
      <c r="KVD4" s="34"/>
      <c r="KVE4" s="35"/>
      <c r="KVF4" s="35"/>
      <c r="KVG4" s="35"/>
      <c r="KVH4" s="36"/>
      <c r="KVI4" s="36"/>
      <c r="KVJ4" s="39"/>
      <c r="KVK4" s="39"/>
      <c r="KVL4" s="39"/>
      <c r="KVM4" s="38"/>
      <c r="KVO4" s="40"/>
      <c r="KVP4" s="31"/>
      <c r="KVU4" s="41"/>
      <c r="KVV4" s="42"/>
      <c r="KVW4" s="43"/>
      <c r="KVX4" s="32"/>
      <c r="KVY4" s="44"/>
      <c r="KWC4" s="30"/>
      <c r="KWD4" s="33"/>
      <c r="KWE4" s="33"/>
      <c r="KWN4" s="33"/>
      <c r="KWO4" s="33"/>
      <c r="KWQ4" s="1"/>
      <c r="KWS4" s="34"/>
      <c r="KWT4" s="35"/>
      <c r="KWU4" s="35"/>
      <c r="KWV4" s="35"/>
      <c r="KWW4" s="36"/>
      <c r="KWX4" s="36"/>
      <c r="KWY4" s="39"/>
      <c r="KWZ4" s="39"/>
      <c r="KXA4" s="39"/>
      <c r="KXB4" s="38"/>
      <c r="KXD4" s="40"/>
      <c r="KXE4" s="31"/>
      <c r="KXJ4" s="41"/>
      <c r="KXK4" s="42"/>
      <c r="KXL4" s="43"/>
      <c r="KXM4" s="32"/>
      <c r="KXN4" s="44"/>
      <c r="KXR4" s="30"/>
      <c r="KXS4" s="33"/>
      <c r="KXT4" s="33"/>
      <c r="KYC4" s="33"/>
      <c r="KYD4" s="33"/>
      <c r="KYF4" s="1"/>
      <c r="KYH4" s="34"/>
      <c r="KYI4" s="35"/>
      <c r="KYJ4" s="35"/>
      <c r="KYK4" s="35"/>
      <c r="KYL4" s="36"/>
      <c r="KYM4" s="36"/>
      <c r="KYN4" s="39"/>
      <c r="KYO4" s="39"/>
      <c r="KYP4" s="39"/>
      <c r="KYQ4" s="38"/>
      <c r="KYS4" s="40"/>
      <c r="KYT4" s="31"/>
      <c r="KYY4" s="41"/>
      <c r="KYZ4" s="42"/>
      <c r="KZA4" s="43"/>
      <c r="KZB4" s="32"/>
      <c r="KZC4" s="44"/>
      <c r="KZG4" s="30"/>
      <c r="KZH4" s="33"/>
      <c r="KZI4" s="33"/>
      <c r="KZR4" s="33"/>
      <c r="KZS4" s="33"/>
      <c r="KZU4" s="1"/>
      <c r="KZW4" s="34"/>
      <c r="KZX4" s="35"/>
      <c r="KZY4" s="35"/>
      <c r="KZZ4" s="35"/>
      <c r="LAA4" s="36"/>
      <c r="LAB4" s="36"/>
      <c r="LAC4" s="39"/>
      <c r="LAD4" s="39"/>
      <c r="LAE4" s="39"/>
      <c r="LAF4" s="38"/>
      <c r="LAH4" s="40"/>
      <c r="LAI4" s="31"/>
      <c r="LAN4" s="41"/>
      <c r="LAO4" s="42"/>
      <c r="LAP4" s="43"/>
      <c r="LAQ4" s="32"/>
      <c r="LAR4" s="44"/>
      <c r="LAV4" s="30"/>
      <c r="LAW4" s="33"/>
      <c r="LAX4" s="33"/>
      <c r="LBG4" s="33"/>
      <c r="LBH4" s="33"/>
      <c r="LBJ4" s="1"/>
      <c r="LBL4" s="34"/>
      <c r="LBM4" s="35"/>
      <c r="LBN4" s="35"/>
      <c r="LBO4" s="35"/>
      <c r="LBP4" s="36"/>
      <c r="LBQ4" s="36"/>
      <c r="LBR4" s="39"/>
      <c r="LBS4" s="39"/>
      <c r="LBT4" s="39"/>
      <c r="LBU4" s="38"/>
      <c r="LBW4" s="40"/>
      <c r="LBX4" s="31"/>
      <c r="LCC4" s="41"/>
      <c r="LCD4" s="42"/>
      <c r="LCE4" s="43"/>
      <c r="LCF4" s="32"/>
      <c r="LCG4" s="44"/>
      <c r="LCK4" s="30"/>
      <c r="LCL4" s="33"/>
      <c r="LCM4" s="33"/>
      <c r="LCV4" s="33"/>
      <c r="LCW4" s="33"/>
      <c r="LCY4" s="1"/>
      <c r="LDA4" s="34"/>
      <c r="LDB4" s="35"/>
      <c r="LDC4" s="35"/>
      <c r="LDD4" s="35"/>
      <c r="LDE4" s="36"/>
      <c r="LDF4" s="36"/>
      <c r="LDG4" s="39"/>
      <c r="LDH4" s="39"/>
      <c r="LDI4" s="39"/>
      <c r="LDJ4" s="38"/>
      <c r="LDL4" s="40"/>
      <c r="LDM4" s="31"/>
      <c r="LDR4" s="41"/>
      <c r="LDS4" s="42"/>
      <c r="LDT4" s="43"/>
      <c r="LDU4" s="32"/>
      <c r="LDV4" s="44"/>
      <c r="LDZ4" s="30"/>
      <c r="LEA4" s="33"/>
      <c r="LEB4" s="33"/>
      <c r="LEK4" s="33"/>
      <c r="LEL4" s="33"/>
      <c r="LEN4" s="1"/>
      <c r="LEP4" s="34"/>
      <c r="LEQ4" s="35"/>
      <c r="LER4" s="35"/>
      <c r="LES4" s="35"/>
      <c r="LET4" s="36"/>
      <c r="LEU4" s="36"/>
      <c r="LEV4" s="39"/>
      <c r="LEW4" s="39"/>
      <c r="LEX4" s="39"/>
      <c r="LEY4" s="38"/>
      <c r="LFA4" s="40"/>
      <c r="LFB4" s="31"/>
      <c r="LFG4" s="41"/>
      <c r="LFH4" s="42"/>
      <c r="LFI4" s="43"/>
      <c r="LFJ4" s="32"/>
      <c r="LFK4" s="44"/>
      <c r="LFO4" s="30"/>
      <c r="LFP4" s="33"/>
      <c r="LFQ4" s="33"/>
      <c r="LFZ4" s="33"/>
      <c r="LGA4" s="33"/>
      <c r="LGC4" s="1"/>
      <c r="LGE4" s="34"/>
      <c r="LGF4" s="35"/>
      <c r="LGG4" s="35"/>
      <c r="LGH4" s="35"/>
      <c r="LGI4" s="36"/>
      <c r="LGJ4" s="36"/>
      <c r="LGK4" s="39"/>
      <c r="LGL4" s="39"/>
      <c r="LGM4" s="39"/>
      <c r="LGN4" s="38"/>
      <c r="LGP4" s="40"/>
      <c r="LGQ4" s="31"/>
      <c r="LGV4" s="41"/>
      <c r="LGW4" s="42"/>
      <c r="LGX4" s="43"/>
      <c r="LGY4" s="32"/>
      <c r="LGZ4" s="44"/>
      <c r="LHD4" s="30"/>
      <c r="LHE4" s="33"/>
      <c r="LHF4" s="33"/>
      <c r="LHO4" s="33"/>
      <c r="LHP4" s="33"/>
      <c r="LHR4" s="1"/>
      <c r="LHT4" s="34"/>
      <c r="LHU4" s="35"/>
      <c r="LHV4" s="35"/>
      <c r="LHW4" s="35"/>
      <c r="LHX4" s="36"/>
      <c r="LHY4" s="36"/>
      <c r="LHZ4" s="39"/>
      <c r="LIA4" s="39"/>
      <c r="LIB4" s="39"/>
      <c r="LIC4" s="38"/>
      <c r="LIE4" s="40"/>
      <c r="LIF4" s="31"/>
      <c r="LIK4" s="41"/>
      <c r="LIL4" s="42"/>
      <c r="LIM4" s="43"/>
      <c r="LIN4" s="32"/>
      <c r="LIO4" s="44"/>
      <c r="LIS4" s="30"/>
      <c r="LIT4" s="33"/>
      <c r="LIU4" s="33"/>
      <c r="LJD4" s="33"/>
      <c r="LJE4" s="33"/>
      <c r="LJG4" s="1"/>
      <c r="LJI4" s="34"/>
      <c r="LJJ4" s="35"/>
      <c r="LJK4" s="35"/>
      <c r="LJL4" s="35"/>
      <c r="LJM4" s="36"/>
      <c r="LJN4" s="36"/>
      <c r="LJO4" s="39"/>
      <c r="LJP4" s="39"/>
      <c r="LJQ4" s="39"/>
      <c r="LJR4" s="38"/>
      <c r="LJT4" s="40"/>
      <c r="LJU4" s="31"/>
      <c r="LJZ4" s="41"/>
      <c r="LKA4" s="42"/>
      <c r="LKB4" s="43"/>
      <c r="LKC4" s="32"/>
      <c r="LKD4" s="44"/>
      <c r="LKH4" s="30"/>
      <c r="LKI4" s="33"/>
      <c r="LKJ4" s="33"/>
      <c r="LKS4" s="33"/>
      <c r="LKT4" s="33"/>
      <c r="LKV4" s="1"/>
      <c r="LKX4" s="34"/>
      <c r="LKY4" s="35"/>
      <c r="LKZ4" s="35"/>
      <c r="LLA4" s="35"/>
      <c r="LLB4" s="36"/>
      <c r="LLC4" s="36"/>
      <c r="LLD4" s="39"/>
      <c r="LLE4" s="39"/>
      <c r="LLF4" s="39"/>
      <c r="LLG4" s="38"/>
      <c r="LLI4" s="40"/>
      <c r="LLJ4" s="31"/>
      <c r="LLO4" s="41"/>
      <c r="LLP4" s="42"/>
      <c r="LLQ4" s="43"/>
      <c r="LLR4" s="32"/>
      <c r="LLS4" s="44"/>
      <c r="LLW4" s="30"/>
      <c r="LLX4" s="33"/>
      <c r="LLY4" s="33"/>
      <c r="LMH4" s="33"/>
      <c r="LMI4" s="33"/>
      <c r="LMK4" s="1"/>
      <c r="LMM4" s="34"/>
      <c r="LMN4" s="35"/>
      <c r="LMO4" s="35"/>
      <c r="LMP4" s="35"/>
      <c r="LMQ4" s="36"/>
      <c r="LMR4" s="36"/>
      <c r="LMS4" s="39"/>
      <c r="LMT4" s="39"/>
      <c r="LMU4" s="39"/>
      <c r="LMV4" s="38"/>
      <c r="LMX4" s="40"/>
      <c r="LMY4" s="31"/>
      <c r="LND4" s="41"/>
      <c r="LNE4" s="42"/>
      <c r="LNF4" s="43"/>
      <c r="LNG4" s="32"/>
      <c r="LNH4" s="44"/>
      <c r="LNL4" s="30"/>
      <c r="LNM4" s="33"/>
      <c r="LNN4" s="33"/>
      <c r="LNW4" s="33"/>
      <c r="LNX4" s="33"/>
      <c r="LNZ4" s="1"/>
      <c r="LOB4" s="34"/>
      <c r="LOC4" s="35"/>
      <c r="LOD4" s="35"/>
      <c r="LOE4" s="35"/>
      <c r="LOF4" s="36"/>
      <c r="LOG4" s="36"/>
      <c r="LOH4" s="39"/>
      <c r="LOI4" s="39"/>
      <c r="LOJ4" s="39"/>
      <c r="LOK4" s="38"/>
      <c r="LOM4" s="40"/>
      <c r="LON4" s="31"/>
      <c r="LOS4" s="41"/>
      <c r="LOT4" s="42"/>
      <c r="LOU4" s="43"/>
      <c r="LOV4" s="32"/>
      <c r="LOW4" s="44"/>
      <c r="LPA4" s="30"/>
      <c r="LPB4" s="33"/>
      <c r="LPC4" s="33"/>
      <c r="LPL4" s="33"/>
      <c r="LPM4" s="33"/>
      <c r="LPO4" s="1"/>
      <c r="LPQ4" s="34"/>
      <c r="LPR4" s="35"/>
      <c r="LPS4" s="35"/>
      <c r="LPT4" s="35"/>
      <c r="LPU4" s="36"/>
      <c r="LPV4" s="36"/>
      <c r="LPW4" s="39"/>
      <c r="LPX4" s="39"/>
      <c r="LPY4" s="39"/>
      <c r="LPZ4" s="38"/>
      <c r="LQB4" s="40"/>
      <c r="LQC4" s="31"/>
      <c r="LQH4" s="41"/>
      <c r="LQI4" s="42"/>
      <c r="LQJ4" s="43"/>
      <c r="LQK4" s="32"/>
      <c r="LQL4" s="44"/>
      <c r="LQP4" s="30"/>
      <c r="LQQ4" s="33"/>
      <c r="LQR4" s="33"/>
      <c r="LRA4" s="33"/>
      <c r="LRB4" s="33"/>
      <c r="LRD4" s="1"/>
      <c r="LRF4" s="34"/>
      <c r="LRG4" s="35"/>
      <c r="LRH4" s="35"/>
      <c r="LRI4" s="35"/>
      <c r="LRJ4" s="36"/>
      <c r="LRK4" s="36"/>
      <c r="LRL4" s="39"/>
      <c r="LRM4" s="39"/>
      <c r="LRN4" s="39"/>
      <c r="LRO4" s="38"/>
      <c r="LRQ4" s="40"/>
      <c r="LRR4" s="31"/>
      <c r="LRW4" s="41"/>
      <c r="LRX4" s="42"/>
      <c r="LRY4" s="43"/>
      <c r="LRZ4" s="32"/>
      <c r="LSA4" s="44"/>
      <c r="LSE4" s="30"/>
      <c r="LSF4" s="33"/>
      <c r="LSG4" s="33"/>
      <c r="LSP4" s="33"/>
      <c r="LSQ4" s="33"/>
      <c r="LSS4" s="1"/>
      <c r="LSU4" s="34"/>
      <c r="LSV4" s="35"/>
      <c r="LSW4" s="35"/>
      <c r="LSX4" s="35"/>
      <c r="LSY4" s="36"/>
      <c r="LSZ4" s="36"/>
      <c r="LTA4" s="39"/>
      <c r="LTB4" s="39"/>
      <c r="LTC4" s="39"/>
      <c r="LTD4" s="38"/>
      <c r="LTF4" s="40"/>
      <c r="LTG4" s="31"/>
      <c r="LTL4" s="41"/>
      <c r="LTM4" s="42"/>
      <c r="LTN4" s="43"/>
      <c r="LTO4" s="32"/>
      <c r="LTP4" s="44"/>
      <c r="LTT4" s="30"/>
      <c r="LTU4" s="33"/>
      <c r="LTV4" s="33"/>
      <c r="LUE4" s="33"/>
      <c r="LUF4" s="33"/>
      <c r="LUH4" s="1"/>
      <c r="LUJ4" s="34"/>
      <c r="LUK4" s="35"/>
      <c r="LUL4" s="35"/>
      <c r="LUM4" s="35"/>
      <c r="LUN4" s="36"/>
      <c r="LUO4" s="36"/>
      <c r="LUP4" s="39"/>
      <c r="LUQ4" s="39"/>
      <c r="LUR4" s="39"/>
      <c r="LUS4" s="38"/>
      <c r="LUU4" s="40"/>
      <c r="LUV4" s="31"/>
      <c r="LVA4" s="41"/>
      <c r="LVB4" s="42"/>
      <c r="LVC4" s="43"/>
      <c r="LVD4" s="32"/>
      <c r="LVE4" s="44"/>
      <c r="LVI4" s="30"/>
      <c r="LVJ4" s="33"/>
      <c r="LVK4" s="33"/>
      <c r="LVT4" s="33"/>
      <c r="LVU4" s="33"/>
      <c r="LVW4" s="1"/>
      <c r="LVY4" s="34"/>
      <c r="LVZ4" s="35"/>
      <c r="LWA4" s="35"/>
      <c r="LWB4" s="35"/>
      <c r="LWC4" s="36"/>
      <c r="LWD4" s="36"/>
      <c r="LWE4" s="39"/>
      <c r="LWF4" s="39"/>
      <c r="LWG4" s="39"/>
      <c r="LWH4" s="38"/>
      <c r="LWJ4" s="40"/>
      <c r="LWK4" s="31"/>
      <c r="LWP4" s="41"/>
      <c r="LWQ4" s="42"/>
      <c r="LWR4" s="43"/>
      <c r="LWS4" s="32"/>
      <c r="LWT4" s="44"/>
      <c r="LWX4" s="30"/>
      <c r="LWY4" s="33"/>
      <c r="LWZ4" s="33"/>
      <c r="LXI4" s="33"/>
      <c r="LXJ4" s="33"/>
      <c r="LXL4" s="1"/>
      <c r="LXN4" s="34"/>
      <c r="LXO4" s="35"/>
      <c r="LXP4" s="35"/>
      <c r="LXQ4" s="35"/>
      <c r="LXR4" s="36"/>
      <c r="LXS4" s="36"/>
      <c r="LXT4" s="39"/>
      <c r="LXU4" s="39"/>
      <c r="LXV4" s="39"/>
      <c r="LXW4" s="38"/>
      <c r="LXY4" s="40"/>
      <c r="LXZ4" s="31"/>
      <c r="LYE4" s="41"/>
      <c r="LYF4" s="42"/>
      <c r="LYG4" s="43"/>
      <c r="LYH4" s="32"/>
      <c r="LYI4" s="44"/>
      <c r="LYM4" s="30"/>
      <c r="LYN4" s="33"/>
      <c r="LYO4" s="33"/>
      <c r="LYX4" s="33"/>
      <c r="LYY4" s="33"/>
      <c r="LZA4" s="1"/>
      <c r="LZC4" s="34"/>
      <c r="LZD4" s="35"/>
      <c r="LZE4" s="35"/>
      <c r="LZF4" s="35"/>
      <c r="LZG4" s="36"/>
      <c r="LZH4" s="36"/>
      <c r="LZI4" s="39"/>
      <c r="LZJ4" s="39"/>
      <c r="LZK4" s="39"/>
      <c r="LZL4" s="38"/>
      <c r="LZN4" s="40"/>
      <c r="LZO4" s="31"/>
      <c r="LZT4" s="41"/>
      <c r="LZU4" s="42"/>
      <c r="LZV4" s="43"/>
      <c r="LZW4" s="32"/>
      <c r="LZX4" s="44"/>
      <c r="MAB4" s="30"/>
      <c r="MAC4" s="33"/>
      <c r="MAD4" s="33"/>
      <c r="MAM4" s="33"/>
      <c r="MAN4" s="33"/>
      <c r="MAP4" s="1"/>
      <c r="MAR4" s="34"/>
      <c r="MAS4" s="35"/>
      <c r="MAT4" s="35"/>
      <c r="MAU4" s="35"/>
      <c r="MAV4" s="36"/>
      <c r="MAW4" s="36"/>
      <c r="MAX4" s="39"/>
      <c r="MAY4" s="39"/>
      <c r="MAZ4" s="39"/>
      <c r="MBA4" s="38"/>
      <c r="MBC4" s="40"/>
      <c r="MBD4" s="31"/>
      <c r="MBI4" s="41"/>
      <c r="MBJ4" s="42"/>
      <c r="MBK4" s="43"/>
      <c r="MBL4" s="32"/>
      <c r="MBM4" s="44"/>
      <c r="MBQ4" s="30"/>
      <c r="MBR4" s="33"/>
      <c r="MBS4" s="33"/>
      <c r="MCB4" s="33"/>
      <c r="MCC4" s="33"/>
      <c r="MCE4" s="1"/>
      <c r="MCG4" s="34"/>
      <c r="MCH4" s="35"/>
      <c r="MCI4" s="35"/>
      <c r="MCJ4" s="35"/>
      <c r="MCK4" s="36"/>
      <c r="MCL4" s="36"/>
      <c r="MCM4" s="39"/>
      <c r="MCN4" s="39"/>
      <c r="MCO4" s="39"/>
      <c r="MCP4" s="38"/>
      <c r="MCR4" s="40"/>
      <c r="MCS4" s="31"/>
      <c r="MCX4" s="41"/>
      <c r="MCY4" s="42"/>
      <c r="MCZ4" s="43"/>
      <c r="MDA4" s="32"/>
      <c r="MDB4" s="44"/>
      <c r="MDF4" s="30"/>
      <c r="MDG4" s="33"/>
      <c r="MDH4" s="33"/>
      <c r="MDQ4" s="33"/>
      <c r="MDR4" s="33"/>
      <c r="MDT4" s="1"/>
      <c r="MDV4" s="34"/>
      <c r="MDW4" s="35"/>
      <c r="MDX4" s="35"/>
      <c r="MDY4" s="35"/>
      <c r="MDZ4" s="36"/>
      <c r="MEA4" s="36"/>
      <c r="MEB4" s="39"/>
      <c r="MEC4" s="39"/>
      <c r="MED4" s="39"/>
      <c r="MEE4" s="38"/>
      <c r="MEG4" s="40"/>
      <c r="MEH4" s="31"/>
      <c r="MEM4" s="41"/>
      <c r="MEN4" s="42"/>
      <c r="MEO4" s="43"/>
      <c r="MEP4" s="32"/>
      <c r="MEQ4" s="44"/>
      <c r="MEU4" s="30"/>
      <c r="MEV4" s="33"/>
      <c r="MEW4" s="33"/>
      <c r="MFF4" s="33"/>
      <c r="MFG4" s="33"/>
      <c r="MFI4" s="1"/>
      <c r="MFK4" s="34"/>
      <c r="MFL4" s="35"/>
      <c r="MFM4" s="35"/>
      <c r="MFN4" s="35"/>
      <c r="MFO4" s="36"/>
      <c r="MFP4" s="36"/>
      <c r="MFQ4" s="39"/>
      <c r="MFR4" s="39"/>
      <c r="MFS4" s="39"/>
      <c r="MFT4" s="38"/>
      <c r="MFV4" s="40"/>
      <c r="MFW4" s="31"/>
      <c r="MGB4" s="41"/>
      <c r="MGC4" s="42"/>
      <c r="MGD4" s="43"/>
      <c r="MGE4" s="32"/>
      <c r="MGF4" s="44"/>
      <c r="MGJ4" s="30"/>
      <c r="MGK4" s="33"/>
      <c r="MGL4" s="33"/>
      <c r="MGU4" s="33"/>
      <c r="MGV4" s="33"/>
      <c r="MGX4" s="1"/>
      <c r="MGZ4" s="34"/>
      <c r="MHA4" s="35"/>
      <c r="MHB4" s="35"/>
      <c r="MHC4" s="35"/>
      <c r="MHD4" s="36"/>
      <c r="MHE4" s="36"/>
      <c r="MHF4" s="39"/>
      <c r="MHG4" s="39"/>
      <c r="MHH4" s="39"/>
      <c r="MHI4" s="38"/>
      <c r="MHK4" s="40"/>
      <c r="MHL4" s="31"/>
      <c r="MHQ4" s="41"/>
      <c r="MHR4" s="42"/>
      <c r="MHS4" s="43"/>
      <c r="MHT4" s="32"/>
      <c r="MHU4" s="44"/>
      <c r="MHY4" s="30"/>
      <c r="MHZ4" s="33"/>
      <c r="MIA4" s="33"/>
      <c r="MIJ4" s="33"/>
      <c r="MIK4" s="33"/>
      <c r="MIM4" s="1"/>
      <c r="MIO4" s="34"/>
      <c r="MIP4" s="35"/>
      <c r="MIQ4" s="35"/>
      <c r="MIR4" s="35"/>
      <c r="MIS4" s="36"/>
      <c r="MIT4" s="36"/>
      <c r="MIU4" s="39"/>
      <c r="MIV4" s="39"/>
      <c r="MIW4" s="39"/>
      <c r="MIX4" s="38"/>
      <c r="MIZ4" s="40"/>
      <c r="MJA4" s="31"/>
      <c r="MJF4" s="41"/>
      <c r="MJG4" s="42"/>
      <c r="MJH4" s="43"/>
      <c r="MJI4" s="32"/>
      <c r="MJJ4" s="44"/>
      <c r="MJN4" s="30"/>
      <c r="MJO4" s="33"/>
      <c r="MJP4" s="33"/>
      <c r="MJY4" s="33"/>
      <c r="MJZ4" s="33"/>
      <c r="MKB4" s="1"/>
      <c r="MKD4" s="34"/>
      <c r="MKE4" s="35"/>
      <c r="MKF4" s="35"/>
      <c r="MKG4" s="35"/>
      <c r="MKH4" s="36"/>
      <c r="MKI4" s="36"/>
      <c r="MKJ4" s="39"/>
      <c r="MKK4" s="39"/>
      <c r="MKL4" s="39"/>
      <c r="MKM4" s="38"/>
      <c r="MKO4" s="40"/>
      <c r="MKP4" s="31"/>
      <c r="MKU4" s="41"/>
      <c r="MKV4" s="42"/>
      <c r="MKW4" s="43"/>
      <c r="MKX4" s="32"/>
      <c r="MKY4" s="44"/>
      <c r="MLC4" s="30"/>
      <c r="MLD4" s="33"/>
      <c r="MLE4" s="33"/>
      <c r="MLN4" s="33"/>
      <c r="MLO4" s="33"/>
      <c r="MLQ4" s="1"/>
      <c r="MLS4" s="34"/>
      <c r="MLT4" s="35"/>
      <c r="MLU4" s="35"/>
      <c r="MLV4" s="35"/>
      <c r="MLW4" s="36"/>
      <c r="MLX4" s="36"/>
      <c r="MLY4" s="39"/>
      <c r="MLZ4" s="39"/>
      <c r="MMA4" s="39"/>
      <c r="MMB4" s="38"/>
      <c r="MMD4" s="40"/>
      <c r="MME4" s="31"/>
      <c r="MMJ4" s="41"/>
      <c r="MMK4" s="42"/>
      <c r="MML4" s="43"/>
      <c r="MMM4" s="32"/>
      <c r="MMN4" s="44"/>
      <c r="MMR4" s="30"/>
      <c r="MMS4" s="33"/>
      <c r="MMT4" s="33"/>
      <c r="MNC4" s="33"/>
      <c r="MND4" s="33"/>
      <c r="MNF4" s="1"/>
      <c r="MNH4" s="34"/>
      <c r="MNI4" s="35"/>
      <c r="MNJ4" s="35"/>
      <c r="MNK4" s="35"/>
      <c r="MNL4" s="36"/>
      <c r="MNM4" s="36"/>
      <c r="MNN4" s="39"/>
      <c r="MNO4" s="39"/>
      <c r="MNP4" s="39"/>
      <c r="MNQ4" s="38"/>
      <c r="MNS4" s="40"/>
      <c r="MNT4" s="31"/>
      <c r="MNY4" s="41"/>
      <c r="MNZ4" s="42"/>
      <c r="MOA4" s="43"/>
      <c r="MOB4" s="32"/>
      <c r="MOC4" s="44"/>
      <c r="MOG4" s="30"/>
      <c r="MOH4" s="33"/>
      <c r="MOI4" s="33"/>
      <c r="MOR4" s="33"/>
      <c r="MOS4" s="33"/>
      <c r="MOU4" s="1"/>
      <c r="MOW4" s="34"/>
      <c r="MOX4" s="35"/>
      <c r="MOY4" s="35"/>
      <c r="MOZ4" s="35"/>
      <c r="MPA4" s="36"/>
      <c r="MPB4" s="36"/>
      <c r="MPC4" s="39"/>
      <c r="MPD4" s="39"/>
      <c r="MPE4" s="39"/>
      <c r="MPF4" s="38"/>
      <c r="MPH4" s="40"/>
      <c r="MPI4" s="31"/>
      <c r="MPN4" s="41"/>
      <c r="MPO4" s="42"/>
      <c r="MPP4" s="43"/>
      <c r="MPQ4" s="32"/>
      <c r="MPR4" s="44"/>
      <c r="MPV4" s="30"/>
      <c r="MPW4" s="33"/>
      <c r="MPX4" s="33"/>
      <c r="MQG4" s="33"/>
      <c r="MQH4" s="33"/>
      <c r="MQJ4" s="1"/>
      <c r="MQL4" s="34"/>
      <c r="MQM4" s="35"/>
      <c r="MQN4" s="35"/>
      <c r="MQO4" s="35"/>
      <c r="MQP4" s="36"/>
      <c r="MQQ4" s="36"/>
      <c r="MQR4" s="39"/>
      <c r="MQS4" s="39"/>
      <c r="MQT4" s="39"/>
      <c r="MQU4" s="38"/>
      <c r="MQW4" s="40"/>
      <c r="MQX4" s="31"/>
      <c r="MRC4" s="41"/>
      <c r="MRD4" s="42"/>
      <c r="MRE4" s="43"/>
      <c r="MRF4" s="32"/>
      <c r="MRG4" s="44"/>
      <c r="MRK4" s="30"/>
      <c r="MRL4" s="33"/>
      <c r="MRM4" s="33"/>
      <c r="MRV4" s="33"/>
      <c r="MRW4" s="33"/>
      <c r="MRY4" s="1"/>
      <c r="MSA4" s="34"/>
      <c r="MSB4" s="35"/>
      <c r="MSC4" s="35"/>
      <c r="MSD4" s="35"/>
      <c r="MSE4" s="36"/>
      <c r="MSF4" s="36"/>
      <c r="MSG4" s="39"/>
      <c r="MSH4" s="39"/>
      <c r="MSI4" s="39"/>
      <c r="MSJ4" s="38"/>
      <c r="MSL4" s="40"/>
      <c r="MSM4" s="31"/>
      <c r="MSR4" s="41"/>
      <c r="MSS4" s="42"/>
      <c r="MST4" s="43"/>
      <c r="MSU4" s="32"/>
      <c r="MSV4" s="44"/>
      <c r="MSZ4" s="30"/>
      <c r="MTA4" s="33"/>
      <c r="MTB4" s="33"/>
      <c r="MTK4" s="33"/>
      <c r="MTL4" s="33"/>
      <c r="MTN4" s="1"/>
      <c r="MTP4" s="34"/>
      <c r="MTQ4" s="35"/>
      <c r="MTR4" s="35"/>
      <c r="MTS4" s="35"/>
      <c r="MTT4" s="36"/>
      <c r="MTU4" s="36"/>
      <c r="MTV4" s="39"/>
      <c r="MTW4" s="39"/>
      <c r="MTX4" s="39"/>
      <c r="MTY4" s="38"/>
      <c r="MUA4" s="40"/>
      <c r="MUB4" s="31"/>
      <c r="MUG4" s="41"/>
      <c r="MUH4" s="42"/>
      <c r="MUI4" s="43"/>
      <c r="MUJ4" s="32"/>
      <c r="MUK4" s="44"/>
      <c r="MUO4" s="30"/>
      <c r="MUP4" s="33"/>
      <c r="MUQ4" s="33"/>
      <c r="MUZ4" s="33"/>
      <c r="MVA4" s="33"/>
      <c r="MVC4" s="1"/>
      <c r="MVE4" s="34"/>
      <c r="MVF4" s="35"/>
      <c r="MVG4" s="35"/>
      <c r="MVH4" s="35"/>
      <c r="MVI4" s="36"/>
      <c r="MVJ4" s="36"/>
      <c r="MVK4" s="39"/>
      <c r="MVL4" s="39"/>
      <c r="MVM4" s="39"/>
      <c r="MVN4" s="38"/>
      <c r="MVP4" s="40"/>
      <c r="MVQ4" s="31"/>
      <c r="MVV4" s="41"/>
      <c r="MVW4" s="42"/>
      <c r="MVX4" s="43"/>
      <c r="MVY4" s="32"/>
      <c r="MVZ4" s="44"/>
      <c r="MWD4" s="30"/>
      <c r="MWE4" s="33"/>
      <c r="MWF4" s="33"/>
      <c r="MWO4" s="33"/>
      <c r="MWP4" s="33"/>
      <c r="MWR4" s="1"/>
      <c r="MWT4" s="34"/>
      <c r="MWU4" s="35"/>
      <c r="MWV4" s="35"/>
      <c r="MWW4" s="35"/>
      <c r="MWX4" s="36"/>
      <c r="MWY4" s="36"/>
      <c r="MWZ4" s="39"/>
      <c r="MXA4" s="39"/>
      <c r="MXB4" s="39"/>
      <c r="MXC4" s="38"/>
      <c r="MXE4" s="40"/>
      <c r="MXF4" s="31"/>
      <c r="MXK4" s="41"/>
      <c r="MXL4" s="42"/>
      <c r="MXM4" s="43"/>
      <c r="MXN4" s="32"/>
      <c r="MXO4" s="44"/>
      <c r="MXS4" s="30"/>
      <c r="MXT4" s="33"/>
      <c r="MXU4" s="33"/>
      <c r="MYD4" s="33"/>
      <c r="MYE4" s="33"/>
      <c r="MYG4" s="1"/>
      <c r="MYI4" s="34"/>
      <c r="MYJ4" s="35"/>
      <c r="MYK4" s="35"/>
      <c r="MYL4" s="35"/>
      <c r="MYM4" s="36"/>
      <c r="MYN4" s="36"/>
      <c r="MYO4" s="39"/>
      <c r="MYP4" s="39"/>
      <c r="MYQ4" s="39"/>
      <c r="MYR4" s="38"/>
      <c r="MYT4" s="40"/>
      <c r="MYU4" s="31"/>
      <c r="MYZ4" s="41"/>
      <c r="MZA4" s="42"/>
      <c r="MZB4" s="43"/>
      <c r="MZC4" s="32"/>
      <c r="MZD4" s="44"/>
      <c r="MZH4" s="30"/>
      <c r="MZI4" s="33"/>
      <c r="MZJ4" s="33"/>
      <c r="MZS4" s="33"/>
      <c r="MZT4" s="33"/>
      <c r="MZV4" s="1"/>
      <c r="MZX4" s="34"/>
      <c r="MZY4" s="35"/>
      <c r="MZZ4" s="35"/>
      <c r="NAA4" s="35"/>
      <c r="NAB4" s="36"/>
      <c r="NAC4" s="36"/>
      <c r="NAD4" s="39"/>
      <c r="NAE4" s="39"/>
      <c r="NAF4" s="39"/>
      <c r="NAG4" s="38"/>
      <c r="NAI4" s="40"/>
      <c r="NAJ4" s="31"/>
      <c r="NAO4" s="41"/>
      <c r="NAP4" s="42"/>
      <c r="NAQ4" s="43"/>
      <c r="NAR4" s="32"/>
      <c r="NAS4" s="44"/>
      <c r="NAW4" s="30"/>
      <c r="NAX4" s="33"/>
      <c r="NAY4" s="33"/>
      <c r="NBH4" s="33"/>
      <c r="NBI4" s="33"/>
      <c r="NBK4" s="1"/>
      <c r="NBM4" s="34"/>
      <c r="NBN4" s="35"/>
      <c r="NBO4" s="35"/>
      <c r="NBP4" s="35"/>
      <c r="NBQ4" s="36"/>
      <c r="NBR4" s="36"/>
      <c r="NBS4" s="39"/>
      <c r="NBT4" s="39"/>
      <c r="NBU4" s="39"/>
      <c r="NBV4" s="38"/>
      <c r="NBX4" s="40"/>
      <c r="NBY4" s="31"/>
      <c r="NCD4" s="41"/>
      <c r="NCE4" s="42"/>
      <c r="NCF4" s="43"/>
      <c r="NCG4" s="32"/>
      <c r="NCH4" s="44"/>
      <c r="NCL4" s="30"/>
      <c r="NCM4" s="33"/>
      <c r="NCN4" s="33"/>
      <c r="NCW4" s="33"/>
      <c r="NCX4" s="33"/>
      <c r="NCZ4" s="1"/>
      <c r="NDB4" s="34"/>
      <c r="NDC4" s="35"/>
      <c r="NDD4" s="35"/>
      <c r="NDE4" s="35"/>
      <c r="NDF4" s="36"/>
      <c r="NDG4" s="36"/>
      <c r="NDH4" s="39"/>
      <c r="NDI4" s="39"/>
      <c r="NDJ4" s="39"/>
      <c r="NDK4" s="38"/>
      <c r="NDM4" s="40"/>
      <c r="NDN4" s="31"/>
      <c r="NDS4" s="41"/>
      <c r="NDT4" s="42"/>
      <c r="NDU4" s="43"/>
      <c r="NDV4" s="32"/>
      <c r="NDW4" s="44"/>
      <c r="NEA4" s="30"/>
      <c r="NEB4" s="33"/>
      <c r="NEC4" s="33"/>
      <c r="NEL4" s="33"/>
      <c r="NEM4" s="33"/>
      <c r="NEO4" s="1"/>
      <c r="NEQ4" s="34"/>
      <c r="NER4" s="35"/>
      <c r="NES4" s="35"/>
      <c r="NET4" s="35"/>
      <c r="NEU4" s="36"/>
      <c r="NEV4" s="36"/>
      <c r="NEW4" s="39"/>
      <c r="NEX4" s="39"/>
      <c r="NEY4" s="39"/>
      <c r="NEZ4" s="38"/>
      <c r="NFB4" s="40"/>
      <c r="NFC4" s="31"/>
      <c r="NFH4" s="41"/>
      <c r="NFI4" s="42"/>
      <c r="NFJ4" s="43"/>
      <c r="NFK4" s="32"/>
      <c r="NFL4" s="44"/>
      <c r="NFP4" s="30"/>
      <c r="NFQ4" s="33"/>
      <c r="NFR4" s="33"/>
      <c r="NGA4" s="33"/>
      <c r="NGB4" s="33"/>
      <c r="NGD4" s="1"/>
      <c r="NGF4" s="34"/>
      <c r="NGG4" s="35"/>
      <c r="NGH4" s="35"/>
      <c r="NGI4" s="35"/>
      <c r="NGJ4" s="36"/>
      <c r="NGK4" s="36"/>
      <c r="NGL4" s="39"/>
      <c r="NGM4" s="39"/>
      <c r="NGN4" s="39"/>
      <c r="NGO4" s="38"/>
      <c r="NGQ4" s="40"/>
      <c r="NGR4" s="31"/>
      <c r="NGW4" s="41"/>
      <c r="NGX4" s="42"/>
      <c r="NGY4" s="43"/>
      <c r="NGZ4" s="32"/>
      <c r="NHA4" s="44"/>
      <c r="NHE4" s="30"/>
      <c r="NHF4" s="33"/>
      <c r="NHG4" s="33"/>
      <c r="NHP4" s="33"/>
      <c r="NHQ4" s="33"/>
      <c r="NHS4" s="1"/>
      <c r="NHU4" s="34"/>
      <c r="NHV4" s="35"/>
      <c r="NHW4" s="35"/>
      <c r="NHX4" s="35"/>
      <c r="NHY4" s="36"/>
      <c r="NHZ4" s="36"/>
      <c r="NIA4" s="39"/>
      <c r="NIB4" s="39"/>
      <c r="NIC4" s="39"/>
      <c r="NID4" s="38"/>
      <c r="NIF4" s="40"/>
      <c r="NIG4" s="31"/>
      <c r="NIL4" s="41"/>
      <c r="NIM4" s="42"/>
      <c r="NIN4" s="43"/>
      <c r="NIO4" s="32"/>
      <c r="NIP4" s="44"/>
      <c r="NIT4" s="30"/>
      <c r="NIU4" s="33"/>
      <c r="NIV4" s="33"/>
      <c r="NJE4" s="33"/>
      <c r="NJF4" s="33"/>
      <c r="NJH4" s="1"/>
      <c r="NJJ4" s="34"/>
      <c r="NJK4" s="35"/>
      <c r="NJL4" s="35"/>
      <c r="NJM4" s="35"/>
      <c r="NJN4" s="36"/>
      <c r="NJO4" s="36"/>
      <c r="NJP4" s="39"/>
      <c r="NJQ4" s="39"/>
      <c r="NJR4" s="39"/>
      <c r="NJS4" s="38"/>
      <c r="NJU4" s="40"/>
      <c r="NJV4" s="31"/>
      <c r="NKA4" s="41"/>
      <c r="NKB4" s="42"/>
      <c r="NKC4" s="43"/>
      <c r="NKD4" s="32"/>
      <c r="NKE4" s="44"/>
      <c r="NKI4" s="30"/>
      <c r="NKJ4" s="33"/>
      <c r="NKK4" s="33"/>
      <c r="NKT4" s="33"/>
      <c r="NKU4" s="33"/>
      <c r="NKW4" s="1"/>
      <c r="NKY4" s="34"/>
      <c r="NKZ4" s="35"/>
      <c r="NLA4" s="35"/>
      <c r="NLB4" s="35"/>
      <c r="NLC4" s="36"/>
      <c r="NLD4" s="36"/>
      <c r="NLE4" s="39"/>
      <c r="NLF4" s="39"/>
      <c r="NLG4" s="39"/>
      <c r="NLH4" s="38"/>
      <c r="NLJ4" s="40"/>
      <c r="NLK4" s="31"/>
      <c r="NLP4" s="41"/>
      <c r="NLQ4" s="42"/>
      <c r="NLR4" s="43"/>
      <c r="NLS4" s="32"/>
      <c r="NLT4" s="44"/>
      <c r="NLX4" s="30"/>
      <c r="NLY4" s="33"/>
      <c r="NLZ4" s="33"/>
      <c r="NMI4" s="33"/>
      <c r="NMJ4" s="33"/>
      <c r="NML4" s="1"/>
      <c r="NMN4" s="34"/>
      <c r="NMO4" s="35"/>
      <c r="NMP4" s="35"/>
      <c r="NMQ4" s="35"/>
      <c r="NMR4" s="36"/>
      <c r="NMS4" s="36"/>
      <c r="NMT4" s="39"/>
      <c r="NMU4" s="39"/>
      <c r="NMV4" s="39"/>
      <c r="NMW4" s="38"/>
      <c r="NMY4" s="40"/>
      <c r="NMZ4" s="31"/>
      <c r="NNE4" s="41"/>
      <c r="NNF4" s="42"/>
      <c r="NNG4" s="43"/>
      <c r="NNH4" s="32"/>
      <c r="NNI4" s="44"/>
      <c r="NNM4" s="30"/>
      <c r="NNN4" s="33"/>
      <c r="NNO4" s="33"/>
      <c r="NNX4" s="33"/>
      <c r="NNY4" s="33"/>
      <c r="NOA4" s="1"/>
      <c r="NOC4" s="34"/>
      <c r="NOD4" s="35"/>
      <c r="NOE4" s="35"/>
      <c r="NOF4" s="35"/>
      <c r="NOG4" s="36"/>
      <c r="NOH4" s="36"/>
      <c r="NOI4" s="39"/>
      <c r="NOJ4" s="39"/>
      <c r="NOK4" s="39"/>
      <c r="NOL4" s="38"/>
      <c r="NON4" s="40"/>
      <c r="NOO4" s="31"/>
      <c r="NOT4" s="41"/>
      <c r="NOU4" s="42"/>
      <c r="NOV4" s="43"/>
      <c r="NOW4" s="32"/>
      <c r="NOX4" s="44"/>
      <c r="NPB4" s="30"/>
      <c r="NPC4" s="33"/>
      <c r="NPD4" s="33"/>
      <c r="NPM4" s="33"/>
      <c r="NPN4" s="33"/>
      <c r="NPP4" s="1"/>
      <c r="NPR4" s="34"/>
      <c r="NPS4" s="35"/>
      <c r="NPT4" s="35"/>
      <c r="NPU4" s="35"/>
      <c r="NPV4" s="36"/>
      <c r="NPW4" s="36"/>
      <c r="NPX4" s="39"/>
      <c r="NPY4" s="39"/>
      <c r="NPZ4" s="39"/>
      <c r="NQA4" s="38"/>
      <c r="NQC4" s="40"/>
      <c r="NQD4" s="31"/>
      <c r="NQI4" s="41"/>
      <c r="NQJ4" s="42"/>
      <c r="NQK4" s="43"/>
      <c r="NQL4" s="32"/>
      <c r="NQM4" s="44"/>
      <c r="NQQ4" s="30"/>
      <c r="NQR4" s="33"/>
      <c r="NQS4" s="33"/>
      <c r="NRB4" s="33"/>
      <c r="NRC4" s="33"/>
      <c r="NRE4" s="1"/>
      <c r="NRG4" s="34"/>
      <c r="NRH4" s="35"/>
      <c r="NRI4" s="35"/>
      <c r="NRJ4" s="35"/>
      <c r="NRK4" s="36"/>
      <c r="NRL4" s="36"/>
      <c r="NRM4" s="39"/>
      <c r="NRN4" s="39"/>
      <c r="NRO4" s="39"/>
      <c r="NRP4" s="38"/>
      <c r="NRR4" s="40"/>
      <c r="NRS4" s="31"/>
      <c r="NRX4" s="41"/>
      <c r="NRY4" s="42"/>
      <c r="NRZ4" s="43"/>
      <c r="NSA4" s="32"/>
      <c r="NSB4" s="44"/>
      <c r="NSF4" s="30"/>
      <c r="NSG4" s="33"/>
      <c r="NSH4" s="33"/>
      <c r="NSQ4" s="33"/>
      <c r="NSR4" s="33"/>
      <c r="NST4" s="1"/>
      <c r="NSV4" s="34"/>
      <c r="NSW4" s="35"/>
      <c r="NSX4" s="35"/>
      <c r="NSY4" s="35"/>
      <c r="NSZ4" s="36"/>
      <c r="NTA4" s="36"/>
      <c r="NTB4" s="39"/>
      <c r="NTC4" s="39"/>
      <c r="NTD4" s="39"/>
      <c r="NTE4" s="38"/>
      <c r="NTG4" s="40"/>
      <c r="NTH4" s="31"/>
      <c r="NTM4" s="41"/>
      <c r="NTN4" s="42"/>
      <c r="NTO4" s="43"/>
      <c r="NTP4" s="32"/>
      <c r="NTQ4" s="44"/>
      <c r="NTU4" s="30"/>
      <c r="NTV4" s="33"/>
      <c r="NTW4" s="33"/>
      <c r="NUF4" s="33"/>
      <c r="NUG4" s="33"/>
      <c r="NUI4" s="1"/>
      <c r="NUK4" s="34"/>
      <c r="NUL4" s="35"/>
      <c r="NUM4" s="35"/>
      <c r="NUN4" s="35"/>
      <c r="NUO4" s="36"/>
      <c r="NUP4" s="36"/>
      <c r="NUQ4" s="39"/>
      <c r="NUR4" s="39"/>
      <c r="NUS4" s="39"/>
      <c r="NUT4" s="38"/>
      <c r="NUV4" s="40"/>
      <c r="NUW4" s="31"/>
      <c r="NVB4" s="41"/>
      <c r="NVC4" s="42"/>
      <c r="NVD4" s="43"/>
      <c r="NVE4" s="32"/>
      <c r="NVF4" s="44"/>
      <c r="NVJ4" s="30"/>
      <c r="NVK4" s="33"/>
      <c r="NVL4" s="33"/>
      <c r="NVU4" s="33"/>
      <c r="NVV4" s="33"/>
      <c r="NVX4" s="1"/>
      <c r="NVZ4" s="34"/>
      <c r="NWA4" s="35"/>
      <c r="NWB4" s="35"/>
      <c r="NWC4" s="35"/>
      <c r="NWD4" s="36"/>
      <c r="NWE4" s="36"/>
      <c r="NWF4" s="39"/>
      <c r="NWG4" s="39"/>
      <c r="NWH4" s="39"/>
      <c r="NWI4" s="38"/>
      <c r="NWK4" s="40"/>
      <c r="NWL4" s="31"/>
      <c r="NWQ4" s="41"/>
      <c r="NWR4" s="42"/>
      <c r="NWS4" s="43"/>
      <c r="NWT4" s="32"/>
      <c r="NWU4" s="44"/>
      <c r="NWY4" s="30"/>
      <c r="NWZ4" s="33"/>
      <c r="NXA4" s="33"/>
      <c r="NXJ4" s="33"/>
      <c r="NXK4" s="33"/>
      <c r="NXM4" s="1"/>
      <c r="NXO4" s="34"/>
      <c r="NXP4" s="35"/>
      <c r="NXQ4" s="35"/>
      <c r="NXR4" s="35"/>
      <c r="NXS4" s="36"/>
      <c r="NXT4" s="36"/>
      <c r="NXU4" s="39"/>
      <c r="NXV4" s="39"/>
      <c r="NXW4" s="39"/>
      <c r="NXX4" s="38"/>
      <c r="NXZ4" s="40"/>
      <c r="NYA4" s="31"/>
      <c r="NYF4" s="41"/>
      <c r="NYG4" s="42"/>
      <c r="NYH4" s="43"/>
      <c r="NYI4" s="32"/>
      <c r="NYJ4" s="44"/>
      <c r="NYN4" s="30"/>
      <c r="NYO4" s="33"/>
      <c r="NYP4" s="33"/>
      <c r="NYY4" s="33"/>
      <c r="NYZ4" s="33"/>
      <c r="NZB4" s="1"/>
      <c r="NZD4" s="34"/>
      <c r="NZE4" s="35"/>
      <c r="NZF4" s="35"/>
      <c r="NZG4" s="35"/>
      <c r="NZH4" s="36"/>
      <c r="NZI4" s="36"/>
      <c r="NZJ4" s="39"/>
      <c r="NZK4" s="39"/>
      <c r="NZL4" s="39"/>
      <c r="NZM4" s="38"/>
      <c r="NZO4" s="40"/>
      <c r="NZP4" s="31"/>
      <c r="NZU4" s="41"/>
      <c r="NZV4" s="42"/>
      <c r="NZW4" s="43"/>
      <c r="NZX4" s="32"/>
      <c r="NZY4" s="44"/>
      <c r="OAC4" s="30"/>
      <c r="OAD4" s="33"/>
      <c r="OAE4" s="33"/>
      <c r="OAN4" s="33"/>
      <c r="OAO4" s="33"/>
      <c r="OAQ4" s="1"/>
      <c r="OAS4" s="34"/>
      <c r="OAT4" s="35"/>
      <c r="OAU4" s="35"/>
      <c r="OAV4" s="35"/>
      <c r="OAW4" s="36"/>
      <c r="OAX4" s="36"/>
      <c r="OAY4" s="39"/>
      <c r="OAZ4" s="39"/>
      <c r="OBA4" s="39"/>
      <c r="OBB4" s="38"/>
      <c r="OBD4" s="40"/>
      <c r="OBE4" s="31"/>
      <c r="OBJ4" s="41"/>
      <c r="OBK4" s="42"/>
      <c r="OBL4" s="43"/>
      <c r="OBM4" s="32"/>
      <c r="OBN4" s="44"/>
      <c r="OBR4" s="30"/>
      <c r="OBS4" s="33"/>
      <c r="OBT4" s="33"/>
      <c r="OCC4" s="33"/>
      <c r="OCD4" s="33"/>
      <c r="OCF4" s="1"/>
      <c r="OCH4" s="34"/>
      <c r="OCI4" s="35"/>
      <c r="OCJ4" s="35"/>
      <c r="OCK4" s="35"/>
      <c r="OCL4" s="36"/>
      <c r="OCM4" s="36"/>
      <c r="OCN4" s="39"/>
      <c r="OCO4" s="39"/>
      <c r="OCP4" s="39"/>
      <c r="OCQ4" s="38"/>
      <c r="OCS4" s="40"/>
      <c r="OCT4" s="31"/>
      <c r="OCY4" s="41"/>
      <c r="OCZ4" s="42"/>
      <c r="ODA4" s="43"/>
      <c r="ODB4" s="32"/>
      <c r="ODC4" s="44"/>
      <c r="ODG4" s="30"/>
      <c r="ODH4" s="33"/>
      <c r="ODI4" s="33"/>
      <c r="ODR4" s="33"/>
      <c r="ODS4" s="33"/>
      <c r="ODU4" s="1"/>
      <c r="ODW4" s="34"/>
      <c r="ODX4" s="35"/>
      <c r="ODY4" s="35"/>
      <c r="ODZ4" s="35"/>
      <c r="OEA4" s="36"/>
      <c r="OEB4" s="36"/>
      <c r="OEC4" s="39"/>
      <c r="OED4" s="39"/>
      <c r="OEE4" s="39"/>
      <c r="OEF4" s="38"/>
      <c r="OEH4" s="40"/>
      <c r="OEI4" s="31"/>
      <c r="OEN4" s="41"/>
      <c r="OEO4" s="42"/>
      <c r="OEP4" s="43"/>
      <c r="OEQ4" s="32"/>
      <c r="OER4" s="44"/>
      <c r="OEV4" s="30"/>
      <c r="OEW4" s="33"/>
      <c r="OEX4" s="33"/>
      <c r="OFG4" s="33"/>
      <c r="OFH4" s="33"/>
      <c r="OFJ4" s="1"/>
      <c r="OFL4" s="34"/>
      <c r="OFM4" s="35"/>
      <c r="OFN4" s="35"/>
      <c r="OFO4" s="35"/>
      <c r="OFP4" s="36"/>
      <c r="OFQ4" s="36"/>
      <c r="OFR4" s="39"/>
      <c r="OFS4" s="39"/>
      <c r="OFT4" s="39"/>
      <c r="OFU4" s="38"/>
      <c r="OFW4" s="40"/>
      <c r="OFX4" s="31"/>
      <c r="OGC4" s="41"/>
      <c r="OGD4" s="42"/>
      <c r="OGE4" s="43"/>
      <c r="OGF4" s="32"/>
      <c r="OGG4" s="44"/>
      <c r="OGK4" s="30"/>
      <c r="OGL4" s="33"/>
      <c r="OGM4" s="33"/>
      <c r="OGV4" s="33"/>
      <c r="OGW4" s="33"/>
      <c r="OGY4" s="1"/>
      <c r="OHA4" s="34"/>
      <c r="OHB4" s="35"/>
      <c r="OHC4" s="35"/>
      <c r="OHD4" s="35"/>
      <c r="OHE4" s="36"/>
      <c r="OHF4" s="36"/>
      <c r="OHG4" s="39"/>
      <c r="OHH4" s="39"/>
      <c r="OHI4" s="39"/>
      <c r="OHJ4" s="38"/>
      <c r="OHL4" s="40"/>
      <c r="OHM4" s="31"/>
      <c r="OHR4" s="41"/>
      <c r="OHS4" s="42"/>
      <c r="OHT4" s="43"/>
      <c r="OHU4" s="32"/>
      <c r="OHV4" s="44"/>
      <c r="OHZ4" s="30"/>
      <c r="OIA4" s="33"/>
      <c r="OIB4" s="33"/>
      <c r="OIK4" s="33"/>
      <c r="OIL4" s="33"/>
      <c r="OIN4" s="1"/>
      <c r="OIP4" s="34"/>
      <c r="OIQ4" s="35"/>
      <c r="OIR4" s="35"/>
      <c r="OIS4" s="35"/>
      <c r="OIT4" s="36"/>
      <c r="OIU4" s="36"/>
      <c r="OIV4" s="39"/>
      <c r="OIW4" s="39"/>
      <c r="OIX4" s="39"/>
      <c r="OIY4" s="38"/>
      <c r="OJA4" s="40"/>
      <c r="OJB4" s="31"/>
      <c r="OJG4" s="41"/>
      <c r="OJH4" s="42"/>
      <c r="OJI4" s="43"/>
      <c r="OJJ4" s="32"/>
      <c r="OJK4" s="44"/>
      <c r="OJO4" s="30"/>
      <c r="OJP4" s="33"/>
      <c r="OJQ4" s="33"/>
      <c r="OJZ4" s="33"/>
      <c r="OKA4" s="33"/>
      <c r="OKC4" s="1"/>
      <c r="OKE4" s="34"/>
      <c r="OKF4" s="35"/>
      <c r="OKG4" s="35"/>
      <c r="OKH4" s="35"/>
      <c r="OKI4" s="36"/>
      <c r="OKJ4" s="36"/>
      <c r="OKK4" s="39"/>
      <c r="OKL4" s="39"/>
      <c r="OKM4" s="39"/>
      <c r="OKN4" s="38"/>
      <c r="OKP4" s="40"/>
      <c r="OKQ4" s="31"/>
      <c r="OKV4" s="41"/>
      <c r="OKW4" s="42"/>
      <c r="OKX4" s="43"/>
      <c r="OKY4" s="32"/>
      <c r="OKZ4" s="44"/>
      <c r="OLD4" s="30"/>
      <c r="OLE4" s="33"/>
      <c r="OLF4" s="33"/>
      <c r="OLO4" s="33"/>
      <c r="OLP4" s="33"/>
      <c r="OLR4" s="1"/>
      <c r="OLT4" s="34"/>
      <c r="OLU4" s="35"/>
      <c r="OLV4" s="35"/>
      <c r="OLW4" s="35"/>
      <c r="OLX4" s="36"/>
      <c r="OLY4" s="36"/>
      <c r="OLZ4" s="39"/>
      <c r="OMA4" s="39"/>
      <c r="OMB4" s="39"/>
      <c r="OMC4" s="38"/>
      <c r="OME4" s="40"/>
      <c r="OMF4" s="31"/>
      <c r="OMK4" s="41"/>
      <c r="OML4" s="42"/>
      <c r="OMM4" s="43"/>
      <c r="OMN4" s="32"/>
      <c r="OMO4" s="44"/>
      <c r="OMS4" s="30"/>
      <c r="OMT4" s="33"/>
      <c r="OMU4" s="33"/>
      <c r="OND4" s="33"/>
      <c r="ONE4" s="33"/>
      <c r="ONG4" s="1"/>
      <c r="ONI4" s="34"/>
      <c r="ONJ4" s="35"/>
      <c r="ONK4" s="35"/>
      <c r="ONL4" s="35"/>
      <c r="ONM4" s="36"/>
      <c r="ONN4" s="36"/>
      <c r="ONO4" s="39"/>
      <c r="ONP4" s="39"/>
      <c r="ONQ4" s="39"/>
      <c r="ONR4" s="38"/>
      <c r="ONT4" s="40"/>
      <c r="ONU4" s="31"/>
      <c r="ONZ4" s="41"/>
      <c r="OOA4" s="42"/>
      <c r="OOB4" s="43"/>
      <c r="OOC4" s="32"/>
      <c r="OOD4" s="44"/>
      <c r="OOH4" s="30"/>
      <c r="OOI4" s="33"/>
      <c r="OOJ4" s="33"/>
      <c r="OOS4" s="33"/>
      <c r="OOT4" s="33"/>
      <c r="OOV4" s="1"/>
      <c r="OOX4" s="34"/>
      <c r="OOY4" s="35"/>
      <c r="OOZ4" s="35"/>
      <c r="OPA4" s="35"/>
      <c r="OPB4" s="36"/>
      <c r="OPC4" s="36"/>
      <c r="OPD4" s="39"/>
      <c r="OPE4" s="39"/>
      <c r="OPF4" s="39"/>
      <c r="OPG4" s="38"/>
      <c r="OPI4" s="40"/>
      <c r="OPJ4" s="31"/>
      <c r="OPO4" s="41"/>
      <c r="OPP4" s="42"/>
      <c r="OPQ4" s="43"/>
      <c r="OPR4" s="32"/>
      <c r="OPS4" s="44"/>
      <c r="OPW4" s="30"/>
      <c r="OPX4" s="33"/>
      <c r="OPY4" s="33"/>
      <c r="OQH4" s="33"/>
      <c r="OQI4" s="33"/>
      <c r="OQK4" s="1"/>
      <c r="OQM4" s="34"/>
      <c r="OQN4" s="35"/>
      <c r="OQO4" s="35"/>
      <c r="OQP4" s="35"/>
      <c r="OQQ4" s="36"/>
      <c r="OQR4" s="36"/>
      <c r="OQS4" s="39"/>
      <c r="OQT4" s="39"/>
      <c r="OQU4" s="39"/>
      <c r="OQV4" s="38"/>
      <c r="OQX4" s="40"/>
      <c r="OQY4" s="31"/>
      <c r="ORD4" s="41"/>
      <c r="ORE4" s="42"/>
      <c r="ORF4" s="43"/>
      <c r="ORG4" s="32"/>
      <c r="ORH4" s="44"/>
      <c r="ORL4" s="30"/>
      <c r="ORM4" s="33"/>
      <c r="ORN4" s="33"/>
      <c r="ORW4" s="33"/>
      <c r="ORX4" s="33"/>
      <c r="ORZ4" s="1"/>
      <c r="OSB4" s="34"/>
      <c r="OSC4" s="35"/>
      <c r="OSD4" s="35"/>
      <c r="OSE4" s="35"/>
      <c r="OSF4" s="36"/>
      <c r="OSG4" s="36"/>
      <c r="OSH4" s="39"/>
      <c r="OSI4" s="39"/>
      <c r="OSJ4" s="39"/>
      <c r="OSK4" s="38"/>
      <c r="OSM4" s="40"/>
      <c r="OSN4" s="31"/>
      <c r="OSS4" s="41"/>
      <c r="OST4" s="42"/>
      <c r="OSU4" s="43"/>
      <c r="OSV4" s="32"/>
      <c r="OSW4" s="44"/>
      <c r="OTA4" s="30"/>
      <c r="OTB4" s="33"/>
      <c r="OTC4" s="33"/>
      <c r="OTL4" s="33"/>
      <c r="OTM4" s="33"/>
      <c r="OTO4" s="1"/>
      <c r="OTQ4" s="34"/>
      <c r="OTR4" s="35"/>
      <c r="OTS4" s="35"/>
      <c r="OTT4" s="35"/>
      <c r="OTU4" s="36"/>
      <c r="OTV4" s="36"/>
      <c r="OTW4" s="39"/>
      <c r="OTX4" s="39"/>
      <c r="OTY4" s="39"/>
      <c r="OTZ4" s="38"/>
      <c r="OUB4" s="40"/>
      <c r="OUC4" s="31"/>
      <c r="OUH4" s="41"/>
      <c r="OUI4" s="42"/>
      <c r="OUJ4" s="43"/>
      <c r="OUK4" s="32"/>
      <c r="OUL4" s="44"/>
      <c r="OUP4" s="30"/>
      <c r="OUQ4" s="33"/>
      <c r="OUR4" s="33"/>
      <c r="OVA4" s="33"/>
      <c r="OVB4" s="33"/>
      <c r="OVD4" s="1"/>
      <c r="OVF4" s="34"/>
      <c r="OVG4" s="35"/>
      <c r="OVH4" s="35"/>
      <c r="OVI4" s="35"/>
      <c r="OVJ4" s="36"/>
      <c r="OVK4" s="36"/>
      <c r="OVL4" s="39"/>
      <c r="OVM4" s="39"/>
      <c r="OVN4" s="39"/>
      <c r="OVO4" s="38"/>
      <c r="OVQ4" s="40"/>
      <c r="OVR4" s="31"/>
      <c r="OVW4" s="41"/>
      <c r="OVX4" s="42"/>
      <c r="OVY4" s="43"/>
      <c r="OVZ4" s="32"/>
      <c r="OWA4" s="44"/>
      <c r="OWE4" s="30"/>
      <c r="OWF4" s="33"/>
      <c r="OWG4" s="33"/>
      <c r="OWP4" s="33"/>
      <c r="OWQ4" s="33"/>
      <c r="OWS4" s="1"/>
      <c r="OWU4" s="34"/>
      <c r="OWV4" s="35"/>
      <c r="OWW4" s="35"/>
      <c r="OWX4" s="35"/>
      <c r="OWY4" s="36"/>
      <c r="OWZ4" s="36"/>
      <c r="OXA4" s="39"/>
      <c r="OXB4" s="39"/>
      <c r="OXC4" s="39"/>
      <c r="OXD4" s="38"/>
      <c r="OXF4" s="40"/>
      <c r="OXG4" s="31"/>
      <c r="OXL4" s="41"/>
      <c r="OXM4" s="42"/>
      <c r="OXN4" s="43"/>
      <c r="OXO4" s="32"/>
      <c r="OXP4" s="44"/>
      <c r="OXT4" s="30"/>
      <c r="OXU4" s="33"/>
      <c r="OXV4" s="33"/>
      <c r="OYE4" s="33"/>
      <c r="OYF4" s="33"/>
      <c r="OYH4" s="1"/>
      <c r="OYJ4" s="34"/>
      <c r="OYK4" s="35"/>
      <c r="OYL4" s="35"/>
      <c r="OYM4" s="35"/>
      <c r="OYN4" s="36"/>
      <c r="OYO4" s="36"/>
      <c r="OYP4" s="39"/>
      <c r="OYQ4" s="39"/>
      <c r="OYR4" s="39"/>
      <c r="OYS4" s="38"/>
      <c r="OYU4" s="40"/>
      <c r="OYV4" s="31"/>
      <c r="OZA4" s="41"/>
      <c r="OZB4" s="42"/>
      <c r="OZC4" s="43"/>
      <c r="OZD4" s="32"/>
      <c r="OZE4" s="44"/>
      <c r="OZI4" s="30"/>
      <c r="OZJ4" s="33"/>
      <c r="OZK4" s="33"/>
      <c r="OZT4" s="33"/>
      <c r="OZU4" s="33"/>
      <c r="OZW4" s="1"/>
      <c r="OZY4" s="34"/>
      <c r="OZZ4" s="35"/>
      <c r="PAA4" s="35"/>
      <c r="PAB4" s="35"/>
      <c r="PAC4" s="36"/>
      <c r="PAD4" s="36"/>
      <c r="PAE4" s="39"/>
      <c r="PAF4" s="39"/>
      <c r="PAG4" s="39"/>
      <c r="PAH4" s="38"/>
      <c r="PAJ4" s="40"/>
      <c r="PAK4" s="31"/>
      <c r="PAP4" s="41"/>
      <c r="PAQ4" s="42"/>
      <c r="PAR4" s="43"/>
      <c r="PAS4" s="32"/>
      <c r="PAT4" s="44"/>
      <c r="PAX4" s="30"/>
      <c r="PAY4" s="33"/>
      <c r="PAZ4" s="33"/>
      <c r="PBI4" s="33"/>
      <c r="PBJ4" s="33"/>
      <c r="PBL4" s="1"/>
      <c r="PBN4" s="34"/>
      <c r="PBO4" s="35"/>
      <c r="PBP4" s="35"/>
      <c r="PBQ4" s="35"/>
      <c r="PBR4" s="36"/>
      <c r="PBS4" s="36"/>
      <c r="PBT4" s="39"/>
      <c r="PBU4" s="39"/>
      <c r="PBV4" s="39"/>
      <c r="PBW4" s="38"/>
      <c r="PBY4" s="40"/>
      <c r="PBZ4" s="31"/>
      <c r="PCE4" s="41"/>
      <c r="PCF4" s="42"/>
      <c r="PCG4" s="43"/>
      <c r="PCH4" s="32"/>
      <c r="PCI4" s="44"/>
      <c r="PCM4" s="30"/>
      <c r="PCN4" s="33"/>
      <c r="PCO4" s="33"/>
      <c r="PCX4" s="33"/>
      <c r="PCY4" s="33"/>
      <c r="PDA4" s="1"/>
      <c r="PDC4" s="34"/>
      <c r="PDD4" s="35"/>
      <c r="PDE4" s="35"/>
      <c r="PDF4" s="35"/>
      <c r="PDG4" s="36"/>
      <c r="PDH4" s="36"/>
      <c r="PDI4" s="39"/>
      <c r="PDJ4" s="39"/>
      <c r="PDK4" s="39"/>
      <c r="PDL4" s="38"/>
      <c r="PDN4" s="40"/>
      <c r="PDO4" s="31"/>
      <c r="PDT4" s="41"/>
      <c r="PDU4" s="42"/>
      <c r="PDV4" s="43"/>
      <c r="PDW4" s="32"/>
      <c r="PDX4" s="44"/>
      <c r="PEB4" s="30"/>
      <c r="PEC4" s="33"/>
      <c r="PED4" s="33"/>
      <c r="PEM4" s="33"/>
      <c r="PEN4" s="33"/>
      <c r="PEP4" s="1"/>
      <c r="PER4" s="34"/>
      <c r="PES4" s="35"/>
      <c r="PET4" s="35"/>
      <c r="PEU4" s="35"/>
      <c r="PEV4" s="36"/>
      <c r="PEW4" s="36"/>
      <c r="PEX4" s="39"/>
      <c r="PEY4" s="39"/>
      <c r="PEZ4" s="39"/>
      <c r="PFA4" s="38"/>
      <c r="PFC4" s="40"/>
      <c r="PFD4" s="31"/>
      <c r="PFI4" s="41"/>
      <c r="PFJ4" s="42"/>
      <c r="PFK4" s="43"/>
      <c r="PFL4" s="32"/>
      <c r="PFM4" s="44"/>
      <c r="PFQ4" s="30"/>
      <c r="PFR4" s="33"/>
      <c r="PFS4" s="33"/>
      <c r="PGB4" s="33"/>
      <c r="PGC4" s="33"/>
      <c r="PGE4" s="1"/>
      <c r="PGG4" s="34"/>
      <c r="PGH4" s="35"/>
      <c r="PGI4" s="35"/>
      <c r="PGJ4" s="35"/>
      <c r="PGK4" s="36"/>
      <c r="PGL4" s="36"/>
      <c r="PGM4" s="39"/>
      <c r="PGN4" s="39"/>
      <c r="PGO4" s="39"/>
      <c r="PGP4" s="38"/>
      <c r="PGR4" s="40"/>
      <c r="PGS4" s="31"/>
      <c r="PGX4" s="41"/>
      <c r="PGY4" s="42"/>
      <c r="PGZ4" s="43"/>
      <c r="PHA4" s="32"/>
      <c r="PHB4" s="44"/>
      <c r="PHF4" s="30"/>
      <c r="PHG4" s="33"/>
      <c r="PHH4" s="33"/>
      <c r="PHQ4" s="33"/>
      <c r="PHR4" s="33"/>
      <c r="PHT4" s="1"/>
      <c r="PHV4" s="34"/>
      <c r="PHW4" s="35"/>
      <c r="PHX4" s="35"/>
      <c r="PHY4" s="35"/>
      <c r="PHZ4" s="36"/>
      <c r="PIA4" s="36"/>
      <c r="PIB4" s="39"/>
      <c r="PIC4" s="39"/>
      <c r="PID4" s="39"/>
      <c r="PIE4" s="38"/>
      <c r="PIG4" s="40"/>
      <c r="PIH4" s="31"/>
      <c r="PIM4" s="41"/>
      <c r="PIN4" s="42"/>
      <c r="PIO4" s="43"/>
      <c r="PIP4" s="32"/>
      <c r="PIQ4" s="44"/>
      <c r="PIU4" s="30"/>
      <c r="PIV4" s="33"/>
      <c r="PIW4" s="33"/>
      <c r="PJF4" s="33"/>
      <c r="PJG4" s="33"/>
      <c r="PJI4" s="1"/>
      <c r="PJK4" s="34"/>
      <c r="PJL4" s="35"/>
      <c r="PJM4" s="35"/>
      <c r="PJN4" s="35"/>
      <c r="PJO4" s="36"/>
      <c r="PJP4" s="36"/>
      <c r="PJQ4" s="39"/>
      <c r="PJR4" s="39"/>
      <c r="PJS4" s="39"/>
      <c r="PJT4" s="38"/>
      <c r="PJV4" s="40"/>
      <c r="PJW4" s="31"/>
      <c r="PKB4" s="41"/>
      <c r="PKC4" s="42"/>
      <c r="PKD4" s="43"/>
      <c r="PKE4" s="32"/>
      <c r="PKF4" s="44"/>
      <c r="PKJ4" s="30"/>
      <c r="PKK4" s="33"/>
      <c r="PKL4" s="33"/>
      <c r="PKU4" s="33"/>
      <c r="PKV4" s="33"/>
      <c r="PKX4" s="1"/>
      <c r="PKZ4" s="34"/>
      <c r="PLA4" s="35"/>
      <c r="PLB4" s="35"/>
      <c r="PLC4" s="35"/>
      <c r="PLD4" s="36"/>
      <c r="PLE4" s="36"/>
      <c r="PLF4" s="39"/>
      <c r="PLG4" s="39"/>
      <c r="PLH4" s="39"/>
      <c r="PLI4" s="38"/>
      <c r="PLK4" s="40"/>
      <c r="PLL4" s="31"/>
      <c r="PLQ4" s="41"/>
      <c r="PLR4" s="42"/>
      <c r="PLS4" s="43"/>
      <c r="PLT4" s="32"/>
      <c r="PLU4" s="44"/>
      <c r="PLY4" s="30"/>
      <c r="PLZ4" s="33"/>
      <c r="PMA4" s="33"/>
      <c r="PMJ4" s="33"/>
      <c r="PMK4" s="33"/>
      <c r="PMM4" s="1"/>
      <c r="PMO4" s="34"/>
      <c r="PMP4" s="35"/>
      <c r="PMQ4" s="35"/>
      <c r="PMR4" s="35"/>
      <c r="PMS4" s="36"/>
      <c r="PMT4" s="36"/>
      <c r="PMU4" s="39"/>
      <c r="PMV4" s="39"/>
      <c r="PMW4" s="39"/>
      <c r="PMX4" s="38"/>
      <c r="PMZ4" s="40"/>
      <c r="PNA4" s="31"/>
      <c r="PNF4" s="41"/>
      <c r="PNG4" s="42"/>
      <c r="PNH4" s="43"/>
      <c r="PNI4" s="32"/>
      <c r="PNJ4" s="44"/>
      <c r="PNN4" s="30"/>
      <c r="PNO4" s="33"/>
      <c r="PNP4" s="33"/>
      <c r="PNY4" s="33"/>
      <c r="PNZ4" s="33"/>
      <c r="POB4" s="1"/>
      <c r="POD4" s="34"/>
      <c r="POE4" s="35"/>
      <c r="POF4" s="35"/>
      <c r="POG4" s="35"/>
      <c r="POH4" s="36"/>
      <c r="POI4" s="36"/>
      <c r="POJ4" s="39"/>
      <c r="POK4" s="39"/>
      <c r="POL4" s="39"/>
      <c r="POM4" s="38"/>
      <c r="POO4" s="40"/>
      <c r="POP4" s="31"/>
      <c r="POU4" s="41"/>
      <c r="POV4" s="42"/>
      <c r="POW4" s="43"/>
      <c r="POX4" s="32"/>
      <c r="POY4" s="44"/>
      <c r="PPC4" s="30"/>
      <c r="PPD4" s="33"/>
      <c r="PPE4" s="33"/>
      <c r="PPN4" s="33"/>
      <c r="PPO4" s="33"/>
      <c r="PPQ4" s="1"/>
      <c r="PPS4" s="34"/>
      <c r="PPT4" s="35"/>
      <c r="PPU4" s="35"/>
      <c r="PPV4" s="35"/>
      <c r="PPW4" s="36"/>
      <c r="PPX4" s="36"/>
      <c r="PPY4" s="39"/>
      <c r="PPZ4" s="39"/>
      <c r="PQA4" s="39"/>
      <c r="PQB4" s="38"/>
      <c r="PQD4" s="40"/>
      <c r="PQE4" s="31"/>
      <c r="PQJ4" s="41"/>
      <c r="PQK4" s="42"/>
      <c r="PQL4" s="43"/>
      <c r="PQM4" s="32"/>
      <c r="PQN4" s="44"/>
      <c r="PQR4" s="30"/>
      <c r="PQS4" s="33"/>
      <c r="PQT4" s="33"/>
      <c r="PRC4" s="33"/>
      <c r="PRD4" s="33"/>
      <c r="PRF4" s="1"/>
      <c r="PRH4" s="34"/>
      <c r="PRI4" s="35"/>
      <c r="PRJ4" s="35"/>
      <c r="PRK4" s="35"/>
      <c r="PRL4" s="36"/>
      <c r="PRM4" s="36"/>
      <c r="PRN4" s="39"/>
      <c r="PRO4" s="39"/>
      <c r="PRP4" s="39"/>
      <c r="PRQ4" s="38"/>
      <c r="PRS4" s="40"/>
      <c r="PRT4" s="31"/>
      <c r="PRY4" s="41"/>
      <c r="PRZ4" s="42"/>
      <c r="PSA4" s="43"/>
      <c r="PSB4" s="32"/>
      <c r="PSC4" s="44"/>
      <c r="PSG4" s="30"/>
      <c r="PSH4" s="33"/>
      <c r="PSI4" s="33"/>
      <c r="PSR4" s="33"/>
      <c r="PSS4" s="33"/>
      <c r="PSU4" s="1"/>
      <c r="PSW4" s="34"/>
      <c r="PSX4" s="35"/>
      <c r="PSY4" s="35"/>
      <c r="PSZ4" s="35"/>
      <c r="PTA4" s="36"/>
      <c r="PTB4" s="36"/>
      <c r="PTC4" s="39"/>
      <c r="PTD4" s="39"/>
      <c r="PTE4" s="39"/>
      <c r="PTF4" s="38"/>
      <c r="PTH4" s="40"/>
      <c r="PTI4" s="31"/>
      <c r="PTN4" s="41"/>
      <c r="PTO4" s="42"/>
      <c r="PTP4" s="43"/>
      <c r="PTQ4" s="32"/>
      <c r="PTR4" s="44"/>
      <c r="PTV4" s="30"/>
      <c r="PTW4" s="33"/>
      <c r="PTX4" s="33"/>
      <c r="PUG4" s="33"/>
      <c r="PUH4" s="33"/>
      <c r="PUJ4" s="1"/>
      <c r="PUL4" s="34"/>
      <c r="PUM4" s="35"/>
      <c r="PUN4" s="35"/>
      <c r="PUO4" s="35"/>
      <c r="PUP4" s="36"/>
      <c r="PUQ4" s="36"/>
      <c r="PUR4" s="39"/>
      <c r="PUS4" s="39"/>
      <c r="PUT4" s="39"/>
      <c r="PUU4" s="38"/>
      <c r="PUW4" s="40"/>
      <c r="PUX4" s="31"/>
      <c r="PVC4" s="41"/>
      <c r="PVD4" s="42"/>
      <c r="PVE4" s="43"/>
      <c r="PVF4" s="32"/>
      <c r="PVG4" s="44"/>
      <c r="PVK4" s="30"/>
      <c r="PVL4" s="33"/>
      <c r="PVM4" s="33"/>
      <c r="PVV4" s="33"/>
      <c r="PVW4" s="33"/>
      <c r="PVY4" s="1"/>
      <c r="PWA4" s="34"/>
      <c r="PWB4" s="35"/>
      <c r="PWC4" s="35"/>
      <c r="PWD4" s="35"/>
      <c r="PWE4" s="36"/>
      <c r="PWF4" s="36"/>
      <c r="PWG4" s="39"/>
      <c r="PWH4" s="39"/>
      <c r="PWI4" s="39"/>
      <c r="PWJ4" s="38"/>
      <c r="PWL4" s="40"/>
      <c r="PWM4" s="31"/>
      <c r="PWR4" s="41"/>
      <c r="PWS4" s="42"/>
      <c r="PWT4" s="43"/>
      <c r="PWU4" s="32"/>
      <c r="PWV4" s="44"/>
      <c r="PWZ4" s="30"/>
      <c r="PXA4" s="33"/>
      <c r="PXB4" s="33"/>
      <c r="PXK4" s="33"/>
      <c r="PXL4" s="33"/>
      <c r="PXN4" s="1"/>
      <c r="PXP4" s="34"/>
      <c r="PXQ4" s="35"/>
      <c r="PXR4" s="35"/>
      <c r="PXS4" s="35"/>
      <c r="PXT4" s="36"/>
      <c r="PXU4" s="36"/>
      <c r="PXV4" s="39"/>
      <c r="PXW4" s="39"/>
      <c r="PXX4" s="39"/>
      <c r="PXY4" s="38"/>
      <c r="PYA4" s="40"/>
      <c r="PYB4" s="31"/>
      <c r="PYG4" s="41"/>
      <c r="PYH4" s="42"/>
      <c r="PYI4" s="43"/>
      <c r="PYJ4" s="32"/>
      <c r="PYK4" s="44"/>
      <c r="PYO4" s="30"/>
      <c r="PYP4" s="33"/>
      <c r="PYQ4" s="33"/>
      <c r="PYZ4" s="33"/>
      <c r="PZA4" s="33"/>
      <c r="PZC4" s="1"/>
      <c r="PZE4" s="34"/>
      <c r="PZF4" s="35"/>
      <c r="PZG4" s="35"/>
      <c r="PZH4" s="35"/>
      <c r="PZI4" s="36"/>
      <c r="PZJ4" s="36"/>
      <c r="PZK4" s="39"/>
      <c r="PZL4" s="39"/>
      <c r="PZM4" s="39"/>
      <c r="PZN4" s="38"/>
      <c r="PZP4" s="40"/>
      <c r="PZQ4" s="31"/>
      <c r="PZV4" s="41"/>
      <c r="PZW4" s="42"/>
      <c r="PZX4" s="43"/>
      <c r="PZY4" s="32"/>
      <c r="PZZ4" s="44"/>
      <c r="QAD4" s="30"/>
      <c r="QAE4" s="33"/>
      <c r="QAF4" s="33"/>
      <c r="QAO4" s="33"/>
      <c r="QAP4" s="33"/>
      <c r="QAR4" s="1"/>
      <c r="QAT4" s="34"/>
      <c r="QAU4" s="35"/>
      <c r="QAV4" s="35"/>
      <c r="QAW4" s="35"/>
      <c r="QAX4" s="36"/>
      <c r="QAY4" s="36"/>
      <c r="QAZ4" s="39"/>
      <c r="QBA4" s="39"/>
      <c r="QBB4" s="39"/>
      <c r="QBC4" s="38"/>
      <c r="QBE4" s="40"/>
      <c r="QBF4" s="31"/>
      <c r="QBK4" s="41"/>
      <c r="QBL4" s="42"/>
      <c r="QBM4" s="43"/>
      <c r="QBN4" s="32"/>
      <c r="QBO4" s="44"/>
      <c r="QBS4" s="30"/>
      <c r="QBT4" s="33"/>
      <c r="QBU4" s="33"/>
      <c r="QCD4" s="33"/>
      <c r="QCE4" s="33"/>
      <c r="QCG4" s="1"/>
      <c r="QCI4" s="34"/>
      <c r="QCJ4" s="35"/>
      <c r="QCK4" s="35"/>
      <c r="QCL4" s="35"/>
      <c r="QCM4" s="36"/>
      <c r="QCN4" s="36"/>
      <c r="QCO4" s="39"/>
      <c r="QCP4" s="39"/>
      <c r="QCQ4" s="39"/>
      <c r="QCR4" s="38"/>
      <c r="QCT4" s="40"/>
      <c r="QCU4" s="31"/>
      <c r="QCZ4" s="41"/>
      <c r="QDA4" s="42"/>
      <c r="QDB4" s="43"/>
      <c r="QDC4" s="32"/>
      <c r="QDD4" s="44"/>
      <c r="QDH4" s="30"/>
      <c r="QDI4" s="33"/>
      <c r="QDJ4" s="33"/>
      <c r="QDS4" s="33"/>
      <c r="QDT4" s="33"/>
      <c r="QDV4" s="1"/>
      <c r="QDX4" s="34"/>
      <c r="QDY4" s="35"/>
      <c r="QDZ4" s="35"/>
      <c r="QEA4" s="35"/>
      <c r="QEB4" s="36"/>
      <c r="QEC4" s="36"/>
      <c r="QED4" s="39"/>
      <c r="QEE4" s="39"/>
      <c r="QEF4" s="39"/>
      <c r="QEG4" s="38"/>
      <c r="QEI4" s="40"/>
      <c r="QEJ4" s="31"/>
      <c r="QEO4" s="41"/>
      <c r="QEP4" s="42"/>
      <c r="QEQ4" s="43"/>
      <c r="QER4" s="32"/>
      <c r="QES4" s="44"/>
      <c r="QEW4" s="30"/>
      <c r="QEX4" s="33"/>
      <c r="QEY4" s="33"/>
      <c r="QFH4" s="33"/>
      <c r="QFI4" s="33"/>
      <c r="QFK4" s="1"/>
      <c r="QFM4" s="34"/>
      <c r="QFN4" s="35"/>
      <c r="QFO4" s="35"/>
      <c r="QFP4" s="35"/>
      <c r="QFQ4" s="36"/>
      <c r="QFR4" s="36"/>
      <c r="QFS4" s="39"/>
      <c r="QFT4" s="39"/>
      <c r="QFU4" s="39"/>
      <c r="QFV4" s="38"/>
      <c r="QFX4" s="40"/>
      <c r="QFY4" s="31"/>
      <c r="QGD4" s="41"/>
      <c r="QGE4" s="42"/>
      <c r="QGF4" s="43"/>
      <c r="QGG4" s="32"/>
      <c r="QGH4" s="44"/>
      <c r="QGL4" s="30"/>
      <c r="QGM4" s="33"/>
      <c r="QGN4" s="33"/>
      <c r="QGW4" s="33"/>
      <c r="QGX4" s="33"/>
      <c r="QGZ4" s="1"/>
      <c r="QHB4" s="34"/>
      <c r="QHC4" s="35"/>
      <c r="QHD4" s="35"/>
      <c r="QHE4" s="35"/>
      <c r="QHF4" s="36"/>
      <c r="QHG4" s="36"/>
      <c r="QHH4" s="39"/>
      <c r="QHI4" s="39"/>
      <c r="QHJ4" s="39"/>
      <c r="QHK4" s="38"/>
      <c r="QHM4" s="40"/>
      <c r="QHN4" s="31"/>
      <c r="QHS4" s="41"/>
      <c r="QHT4" s="42"/>
      <c r="QHU4" s="43"/>
      <c r="QHV4" s="32"/>
      <c r="QHW4" s="44"/>
      <c r="QIA4" s="30"/>
      <c r="QIB4" s="33"/>
      <c r="QIC4" s="33"/>
      <c r="QIL4" s="33"/>
      <c r="QIM4" s="33"/>
      <c r="QIO4" s="1"/>
      <c r="QIQ4" s="34"/>
      <c r="QIR4" s="35"/>
      <c r="QIS4" s="35"/>
      <c r="QIT4" s="35"/>
      <c r="QIU4" s="36"/>
      <c r="QIV4" s="36"/>
      <c r="QIW4" s="39"/>
      <c r="QIX4" s="39"/>
      <c r="QIY4" s="39"/>
      <c r="QIZ4" s="38"/>
      <c r="QJB4" s="40"/>
      <c r="QJC4" s="31"/>
      <c r="QJH4" s="41"/>
      <c r="QJI4" s="42"/>
      <c r="QJJ4" s="43"/>
      <c r="QJK4" s="32"/>
      <c r="QJL4" s="44"/>
      <c r="QJP4" s="30"/>
      <c r="QJQ4" s="33"/>
      <c r="QJR4" s="33"/>
      <c r="QKA4" s="33"/>
      <c r="QKB4" s="33"/>
      <c r="QKD4" s="1"/>
      <c r="QKF4" s="34"/>
      <c r="QKG4" s="35"/>
      <c r="QKH4" s="35"/>
      <c r="QKI4" s="35"/>
      <c r="QKJ4" s="36"/>
      <c r="QKK4" s="36"/>
      <c r="QKL4" s="39"/>
      <c r="QKM4" s="39"/>
      <c r="QKN4" s="39"/>
      <c r="QKO4" s="38"/>
      <c r="QKQ4" s="40"/>
      <c r="QKR4" s="31"/>
      <c r="QKW4" s="41"/>
      <c r="QKX4" s="42"/>
      <c r="QKY4" s="43"/>
      <c r="QKZ4" s="32"/>
      <c r="QLA4" s="44"/>
      <c r="QLE4" s="30"/>
      <c r="QLF4" s="33"/>
      <c r="QLG4" s="33"/>
      <c r="QLP4" s="33"/>
      <c r="QLQ4" s="33"/>
      <c r="QLS4" s="1"/>
      <c r="QLU4" s="34"/>
      <c r="QLV4" s="35"/>
      <c r="QLW4" s="35"/>
      <c r="QLX4" s="35"/>
      <c r="QLY4" s="36"/>
      <c r="QLZ4" s="36"/>
      <c r="QMA4" s="39"/>
      <c r="QMB4" s="39"/>
      <c r="QMC4" s="39"/>
      <c r="QMD4" s="38"/>
      <c r="QMF4" s="40"/>
      <c r="QMG4" s="31"/>
      <c r="QML4" s="41"/>
      <c r="QMM4" s="42"/>
      <c r="QMN4" s="43"/>
      <c r="QMO4" s="32"/>
      <c r="QMP4" s="44"/>
      <c r="QMT4" s="30"/>
      <c r="QMU4" s="33"/>
      <c r="QMV4" s="33"/>
      <c r="QNE4" s="33"/>
      <c r="QNF4" s="33"/>
      <c r="QNH4" s="1"/>
      <c r="QNJ4" s="34"/>
      <c r="QNK4" s="35"/>
      <c r="QNL4" s="35"/>
      <c r="QNM4" s="35"/>
      <c r="QNN4" s="36"/>
      <c r="QNO4" s="36"/>
      <c r="QNP4" s="39"/>
      <c r="QNQ4" s="39"/>
      <c r="QNR4" s="39"/>
      <c r="QNS4" s="38"/>
      <c r="QNU4" s="40"/>
      <c r="QNV4" s="31"/>
      <c r="QOA4" s="41"/>
      <c r="QOB4" s="42"/>
      <c r="QOC4" s="43"/>
      <c r="QOD4" s="32"/>
      <c r="QOE4" s="44"/>
      <c r="QOI4" s="30"/>
      <c r="QOJ4" s="33"/>
      <c r="QOK4" s="33"/>
      <c r="QOT4" s="33"/>
      <c r="QOU4" s="33"/>
      <c r="QOW4" s="1"/>
      <c r="QOY4" s="34"/>
      <c r="QOZ4" s="35"/>
      <c r="QPA4" s="35"/>
      <c r="QPB4" s="35"/>
      <c r="QPC4" s="36"/>
      <c r="QPD4" s="36"/>
      <c r="QPE4" s="39"/>
      <c r="QPF4" s="39"/>
      <c r="QPG4" s="39"/>
      <c r="QPH4" s="38"/>
      <c r="QPJ4" s="40"/>
      <c r="QPK4" s="31"/>
      <c r="QPP4" s="41"/>
      <c r="QPQ4" s="42"/>
      <c r="QPR4" s="43"/>
      <c r="QPS4" s="32"/>
      <c r="QPT4" s="44"/>
      <c r="QPX4" s="30"/>
      <c r="QPY4" s="33"/>
      <c r="QPZ4" s="33"/>
      <c r="QQI4" s="33"/>
      <c r="QQJ4" s="33"/>
      <c r="QQL4" s="1"/>
      <c r="QQN4" s="34"/>
      <c r="QQO4" s="35"/>
      <c r="QQP4" s="35"/>
      <c r="QQQ4" s="35"/>
      <c r="QQR4" s="36"/>
      <c r="QQS4" s="36"/>
      <c r="QQT4" s="39"/>
      <c r="QQU4" s="39"/>
      <c r="QQV4" s="39"/>
      <c r="QQW4" s="38"/>
      <c r="QQY4" s="40"/>
      <c r="QQZ4" s="31"/>
      <c r="QRE4" s="41"/>
      <c r="QRF4" s="42"/>
      <c r="QRG4" s="43"/>
      <c r="QRH4" s="32"/>
      <c r="QRI4" s="44"/>
      <c r="QRM4" s="30"/>
      <c r="QRN4" s="33"/>
      <c r="QRO4" s="33"/>
      <c r="QRX4" s="33"/>
      <c r="QRY4" s="33"/>
      <c r="QSA4" s="1"/>
      <c r="QSC4" s="34"/>
      <c r="QSD4" s="35"/>
      <c r="QSE4" s="35"/>
      <c r="QSF4" s="35"/>
      <c r="QSG4" s="36"/>
      <c r="QSH4" s="36"/>
      <c r="QSI4" s="39"/>
      <c r="QSJ4" s="39"/>
      <c r="QSK4" s="39"/>
      <c r="QSL4" s="38"/>
      <c r="QSN4" s="40"/>
      <c r="QSO4" s="31"/>
      <c r="QST4" s="41"/>
      <c r="QSU4" s="42"/>
      <c r="QSV4" s="43"/>
      <c r="QSW4" s="32"/>
      <c r="QSX4" s="44"/>
      <c r="QTB4" s="30"/>
      <c r="QTC4" s="33"/>
      <c r="QTD4" s="33"/>
      <c r="QTM4" s="33"/>
      <c r="QTN4" s="33"/>
      <c r="QTP4" s="1"/>
      <c r="QTR4" s="34"/>
      <c r="QTS4" s="35"/>
      <c r="QTT4" s="35"/>
      <c r="QTU4" s="35"/>
      <c r="QTV4" s="36"/>
      <c r="QTW4" s="36"/>
      <c r="QTX4" s="39"/>
      <c r="QTY4" s="39"/>
      <c r="QTZ4" s="39"/>
      <c r="QUA4" s="38"/>
      <c r="QUC4" s="40"/>
      <c r="QUD4" s="31"/>
      <c r="QUI4" s="41"/>
      <c r="QUJ4" s="42"/>
      <c r="QUK4" s="43"/>
      <c r="QUL4" s="32"/>
      <c r="QUM4" s="44"/>
      <c r="QUQ4" s="30"/>
      <c r="QUR4" s="33"/>
      <c r="QUS4" s="33"/>
      <c r="QVB4" s="33"/>
      <c r="QVC4" s="33"/>
      <c r="QVE4" s="1"/>
      <c r="QVG4" s="34"/>
      <c r="QVH4" s="35"/>
      <c r="QVI4" s="35"/>
      <c r="QVJ4" s="35"/>
      <c r="QVK4" s="36"/>
      <c r="QVL4" s="36"/>
      <c r="QVM4" s="39"/>
      <c r="QVN4" s="39"/>
      <c r="QVO4" s="39"/>
      <c r="QVP4" s="38"/>
      <c r="QVR4" s="40"/>
      <c r="QVS4" s="31"/>
      <c r="QVX4" s="41"/>
      <c r="QVY4" s="42"/>
      <c r="QVZ4" s="43"/>
      <c r="QWA4" s="32"/>
      <c r="QWB4" s="44"/>
      <c r="QWF4" s="30"/>
      <c r="QWG4" s="33"/>
      <c r="QWH4" s="33"/>
      <c r="QWQ4" s="33"/>
      <c r="QWR4" s="33"/>
      <c r="QWT4" s="1"/>
      <c r="QWV4" s="34"/>
      <c r="QWW4" s="35"/>
      <c r="QWX4" s="35"/>
      <c r="QWY4" s="35"/>
      <c r="QWZ4" s="36"/>
      <c r="QXA4" s="36"/>
      <c r="QXB4" s="39"/>
      <c r="QXC4" s="39"/>
      <c r="QXD4" s="39"/>
      <c r="QXE4" s="38"/>
      <c r="QXG4" s="40"/>
      <c r="QXH4" s="31"/>
      <c r="QXM4" s="41"/>
      <c r="QXN4" s="42"/>
      <c r="QXO4" s="43"/>
      <c r="QXP4" s="32"/>
      <c r="QXQ4" s="44"/>
      <c r="QXU4" s="30"/>
      <c r="QXV4" s="33"/>
      <c r="QXW4" s="33"/>
      <c r="QYF4" s="33"/>
      <c r="QYG4" s="33"/>
      <c r="QYI4" s="1"/>
      <c r="QYK4" s="34"/>
      <c r="QYL4" s="35"/>
      <c r="QYM4" s="35"/>
      <c r="QYN4" s="35"/>
      <c r="QYO4" s="36"/>
      <c r="QYP4" s="36"/>
      <c r="QYQ4" s="39"/>
      <c r="QYR4" s="39"/>
      <c r="QYS4" s="39"/>
      <c r="QYT4" s="38"/>
      <c r="QYV4" s="40"/>
      <c r="QYW4" s="31"/>
      <c r="QZB4" s="41"/>
      <c r="QZC4" s="42"/>
      <c r="QZD4" s="43"/>
      <c r="QZE4" s="32"/>
      <c r="QZF4" s="44"/>
      <c r="QZJ4" s="30"/>
      <c r="QZK4" s="33"/>
      <c r="QZL4" s="33"/>
      <c r="QZU4" s="33"/>
      <c r="QZV4" s="33"/>
      <c r="QZX4" s="1"/>
      <c r="QZZ4" s="34"/>
      <c r="RAA4" s="35"/>
      <c r="RAB4" s="35"/>
      <c r="RAC4" s="35"/>
      <c r="RAD4" s="36"/>
      <c r="RAE4" s="36"/>
      <c r="RAF4" s="39"/>
      <c r="RAG4" s="39"/>
      <c r="RAH4" s="39"/>
      <c r="RAI4" s="38"/>
      <c r="RAK4" s="40"/>
      <c r="RAL4" s="31"/>
      <c r="RAQ4" s="41"/>
      <c r="RAR4" s="42"/>
      <c r="RAS4" s="43"/>
      <c r="RAT4" s="32"/>
      <c r="RAU4" s="44"/>
      <c r="RAY4" s="30"/>
      <c r="RAZ4" s="33"/>
      <c r="RBA4" s="33"/>
      <c r="RBJ4" s="33"/>
      <c r="RBK4" s="33"/>
      <c r="RBM4" s="1"/>
      <c r="RBO4" s="34"/>
      <c r="RBP4" s="35"/>
      <c r="RBQ4" s="35"/>
      <c r="RBR4" s="35"/>
      <c r="RBS4" s="36"/>
      <c r="RBT4" s="36"/>
      <c r="RBU4" s="39"/>
      <c r="RBV4" s="39"/>
      <c r="RBW4" s="39"/>
      <c r="RBX4" s="38"/>
      <c r="RBZ4" s="40"/>
      <c r="RCA4" s="31"/>
      <c r="RCF4" s="41"/>
      <c r="RCG4" s="42"/>
      <c r="RCH4" s="43"/>
      <c r="RCI4" s="32"/>
      <c r="RCJ4" s="44"/>
      <c r="RCN4" s="30"/>
      <c r="RCO4" s="33"/>
      <c r="RCP4" s="33"/>
      <c r="RCY4" s="33"/>
      <c r="RCZ4" s="33"/>
      <c r="RDB4" s="1"/>
      <c r="RDD4" s="34"/>
      <c r="RDE4" s="35"/>
      <c r="RDF4" s="35"/>
      <c r="RDG4" s="35"/>
      <c r="RDH4" s="36"/>
      <c r="RDI4" s="36"/>
      <c r="RDJ4" s="39"/>
      <c r="RDK4" s="39"/>
      <c r="RDL4" s="39"/>
      <c r="RDM4" s="38"/>
      <c r="RDO4" s="40"/>
      <c r="RDP4" s="31"/>
      <c r="RDU4" s="41"/>
      <c r="RDV4" s="42"/>
      <c r="RDW4" s="43"/>
      <c r="RDX4" s="32"/>
      <c r="RDY4" s="44"/>
      <c r="REC4" s="30"/>
      <c r="RED4" s="33"/>
      <c r="REE4" s="33"/>
      <c r="REN4" s="33"/>
      <c r="REO4" s="33"/>
      <c r="REQ4" s="1"/>
      <c r="RES4" s="34"/>
      <c r="RET4" s="35"/>
      <c r="REU4" s="35"/>
      <c r="REV4" s="35"/>
      <c r="REW4" s="36"/>
      <c r="REX4" s="36"/>
      <c r="REY4" s="39"/>
      <c r="REZ4" s="39"/>
      <c r="RFA4" s="39"/>
      <c r="RFB4" s="38"/>
      <c r="RFD4" s="40"/>
      <c r="RFE4" s="31"/>
      <c r="RFJ4" s="41"/>
      <c r="RFK4" s="42"/>
      <c r="RFL4" s="43"/>
      <c r="RFM4" s="32"/>
      <c r="RFN4" s="44"/>
      <c r="RFR4" s="30"/>
      <c r="RFS4" s="33"/>
      <c r="RFT4" s="33"/>
      <c r="RGC4" s="33"/>
      <c r="RGD4" s="33"/>
      <c r="RGF4" s="1"/>
      <c r="RGH4" s="34"/>
      <c r="RGI4" s="35"/>
      <c r="RGJ4" s="35"/>
      <c r="RGK4" s="35"/>
      <c r="RGL4" s="36"/>
      <c r="RGM4" s="36"/>
      <c r="RGN4" s="39"/>
      <c r="RGO4" s="39"/>
      <c r="RGP4" s="39"/>
      <c r="RGQ4" s="38"/>
      <c r="RGS4" s="40"/>
      <c r="RGT4" s="31"/>
      <c r="RGY4" s="41"/>
      <c r="RGZ4" s="42"/>
      <c r="RHA4" s="43"/>
      <c r="RHB4" s="32"/>
      <c r="RHC4" s="44"/>
      <c r="RHG4" s="30"/>
      <c r="RHH4" s="33"/>
      <c r="RHI4" s="33"/>
      <c r="RHR4" s="33"/>
      <c r="RHS4" s="33"/>
      <c r="RHU4" s="1"/>
      <c r="RHW4" s="34"/>
      <c r="RHX4" s="35"/>
      <c r="RHY4" s="35"/>
      <c r="RHZ4" s="35"/>
      <c r="RIA4" s="36"/>
      <c r="RIB4" s="36"/>
      <c r="RIC4" s="39"/>
      <c r="RID4" s="39"/>
      <c r="RIE4" s="39"/>
      <c r="RIF4" s="38"/>
      <c r="RIH4" s="40"/>
      <c r="RII4" s="31"/>
      <c r="RIN4" s="41"/>
      <c r="RIO4" s="42"/>
      <c r="RIP4" s="43"/>
      <c r="RIQ4" s="32"/>
      <c r="RIR4" s="44"/>
      <c r="RIV4" s="30"/>
      <c r="RIW4" s="33"/>
      <c r="RIX4" s="33"/>
      <c r="RJG4" s="33"/>
      <c r="RJH4" s="33"/>
      <c r="RJJ4" s="1"/>
      <c r="RJL4" s="34"/>
      <c r="RJM4" s="35"/>
      <c r="RJN4" s="35"/>
      <c r="RJO4" s="35"/>
      <c r="RJP4" s="36"/>
      <c r="RJQ4" s="36"/>
      <c r="RJR4" s="39"/>
      <c r="RJS4" s="39"/>
      <c r="RJT4" s="39"/>
      <c r="RJU4" s="38"/>
      <c r="RJW4" s="40"/>
      <c r="RJX4" s="31"/>
      <c r="RKC4" s="41"/>
      <c r="RKD4" s="42"/>
      <c r="RKE4" s="43"/>
      <c r="RKF4" s="32"/>
      <c r="RKG4" s="44"/>
      <c r="RKK4" s="30"/>
      <c r="RKL4" s="33"/>
      <c r="RKM4" s="33"/>
      <c r="RKV4" s="33"/>
      <c r="RKW4" s="33"/>
      <c r="RKY4" s="1"/>
      <c r="RLA4" s="34"/>
      <c r="RLB4" s="35"/>
      <c r="RLC4" s="35"/>
      <c r="RLD4" s="35"/>
      <c r="RLE4" s="36"/>
      <c r="RLF4" s="36"/>
      <c r="RLG4" s="39"/>
      <c r="RLH4" s="39"/>
      <c r="RLI4" s="39"/>
      <c r="RLJ4" s="38"/>
      <c r="RLL4" s="40"/>
      <c r="RLM4" s="31"/>
      <c r="RLR4" s="41"/>
      <c r="RLS4" s="42"/>
      <c r="RLT4" s="43"/>
      <c r="RLU4" s="32"/>
      <c r="RLV4" s="44"/>
      <c r="RLZ4" s="30"/>
      <c r="RMA4" s="33"/>
      <c r="RMB4" s="33"/>
      <c r="RMK4" s="33"/>
      <c r="RML4" s="33"/>
      <c r="RMN4" s="1"/>
      <c r="RMP4" s="34"/>
      <c r="RMQ4" s="35"/>
      <c r="RMR4" s="35"/>
      <c r="RMS4" s="35"/>
      <c r="RMT4" s="36"/>
      <c r="RMU4" s="36"/>
      <c r="RMV4" s="39"/>
      <c r="RMW4" s="39"/>
      <c r="RMX4" s="39"/>
      <c r="RMY4" s="38"/>
      <c r="RNA4" s="40"/>
      <c r="RNB4" s="31"/>
      <c r="RNG4" s="41"/>
      <c r="RNH4" s="42"/>
      <c r="RNI4" s="43"/>
      <c r="RNJ4" s="32"/>
      <c r="RNK4" s="44"/>
      <c r="RNO4" s="30"/>
      <c r="RNP4" s="33"/>
      <c r="RNQ4" s="33"/>
      <c r="RNZ4" s="33"/>
      <c r="ROA4" s="33"/>
      <c r="ROC4" s="1"/>
      <c r="ROE4" s="34"/>
      <c r="ROF4" s="35"/>
      <c r="ROG4" s="35"/>
      <c r="ROH4" s="35"/>
      <c r="ROI4" s="36"/>
      <c r="ROJ4" s="36"/>
      <c r="ROK4" s="39"/>
      <c r="ROL4" s="39"/>
      <c r="ROM4" s="39"/>
      <c r="RON4" s="38"/>
      <c r="ROP4" s="40"/>
      <c r="ROQ4" s="31"/>
      <c r="ROV4" s="41"/>
      <c r="ROW4" s="42"/>
      <c r="ROX4" s="43"/>
      <c r="ROY4" s="32"/>
      <c r="ROZ4" s="44"/>
      <c r="RPD4" s="30"/>
      <c r="RPE4" s="33"/>
      <c r="RPF4" s="33"/>
      <c r="RPO4" s="33"/>
      <c r="RPP4" s="33"/>
      <c r="RPR4" s="1"/>
      <c r="RPT4" s="34"/>
      <c r="RPU4" s="35"/>
      <c r="RPV4" s="35"/>
      <c r="RPW4" s="35"/>
      <c r="RPX4" s="36"/>
      <c r="RPY4" s="36"/>
      <c r="RPZ4" s="39"/>
      <c r="RQA4" s="39"/>
      <c r="RQB4" s="39"/>
      <c r="RQC4" s="38"/>
      <c r="RQE4" s="40"/>
      <c r="RQF4" s="31"/>
      <c r="RQK4" s="41"/>
      <c r="RQL4" s="42"/>
      <c r="RQM4" s="43"/>
      <c r="RQN4" s="32"/>
      <c r="RQO4" s="44"/>
      <c r="RQS4" s="30"/>
      <c r="RQT4" s="33"/>
      <c r="RQU4" s="33"/>
      <c r="RRD4" s="33"/>
      <c r="RRE4" s="33"/>
      <c r="RRG4" s="1"/>
      <c r="RRI4" s="34"/>
      <c r="RRJ4" s="35"/>
      <c r="RRK4" s="35"/>
      <c r="RRL4" s="35"/>
      <c r="RRM4" s="36"/>
      <c r="RRN4" s="36"/>
      <c r="RRO4" s="39"/>
      <c r="RRP4" s="39"/>
      <c r="RRQ4" s="39"/>
      <c r="RRR4" s="38"/>
      <c r="RRT4" s="40"/>
      <c r="RRU4" s="31"/>
      <c r="RRZ4" s="41"/>
      <c r="RSA4" s="42"/>
      <c r="RSB4" s="43"/>
      <c r="RSC4" s="32"/>
      <c r="RSD4" s="44"/>
      <c r="RSH4" s="30"/>
      <c r="RSI4" s="33"/>
      <c r="RSJ4" s="33"/>
      <c r="RSS4" s="33"/>
      <c r="RST4" s="33"/>
      <c r="RSV4" s="1"/>
      <c r="RSX4" s="34"/>
      <c r="RSY4" s="35"/>
      <c r="RSZ4" s="35"/>
      <c r="RTA4" s="35"/>
      <c r="RTB4" s="36"/>
      <c r="RTC4" s="36"/>
      <c r="RTD4" s="39"/>
      <c r="RTE4" s="39"/>
      <c r="RTF4" s="39"/>
      <c r="RTG4" s="38"/>
      <c r="RTI4" s="40"/>
      <c r="RTJ4" s="31"/>
      <c r="RTO4" s="41"/>
      <c r="RTP4" s="42"/>
      <c r="RTQ4" s="43"/>
      <c r="RTR4" s="32"/>
      <c r="RTS4" s="44"/>
      <c r="RTW4" s="30"/>
      <c r="RTX4" s="33"/>
      <c r="RTY4" s="33"/>
      <c r="RUH4" s="33"/>
      <c r="RUI4" s="33"/>
      <c r="RUK4" s="1"/>
      <c r="RUM4" s="34"/>
      <c r="RUN4" s="35"/>
      <c r="RUO4" s="35"/>
      <c r="RUP4" s="35"/>
      <c r="RUQ4" s="36"/>
      <c r="RUR4" s="36"/>
      <c r="RUS4" s="39"/>
      <c r="RUT4" s="39"/>
      <c r="RUU4" s="39"/>
      <c r="RUV4" s="38"/>
      <c r="RUX4" s="40"/>
      <c r="RUY4" s="31"/>
      <c r="RVD4" s="41"/>
      <c r="RVE4" s="42"/>
      <c r="RVF4" s="43"/>
      <c r="RVG4" s="32"/>
      <c r="RVH4" s="44"/>
      <c r="RVL4" s="30"/>
      <c r="RVM4" s="33"/>
      <c r="RVN4" s="33"/>
      <c r="RVW4" s="33"/>
      <c r="RVX4" s="33"/>
      <c r="RVZ4" s="1"/>
      <c r="RWB4" s="34"/>
      <c r="RWC4" s="35"/>
      <c r="RWD4" s="35"/>
      <c r="RWE4" s="35"/>
      <c r="RWF4" s="36"/>
      <c r="RWG4" s="36"/>
      <c r="RWH4" s="39"/>
      <c r="RWI4" s="39"/>
      <c r="RWJ4" s="39"/>
      <c r="RWK4" s="38"/>
      <c r="RWM4" s="40"/>
      <c r="RWN4" s="31"/>
      <c r="RWS4" s="41"/>
      <c r="RWT4" s="42"/>
      <c r="RWU4" s="43"/>
      <c r="RWV4" s="32"/>
      <c r="RWW4" s="44"/>
      <c r="RXA4" s="30"/>
      <c r="RXB4" s="33"/>
      <c r="RXC4" s="33"/>
      <c r="RXL4" s="33"/>
      <c r="RXM4" s="33"/>
      <c r="RXO4" s="1"/>
      <c r="RXQ4" s="34"/>
      <c r="RXR4" s="35"/>
      <c r="RXS4" s="35"/>
      <c r="RXT4" s="35"/>
      <c r="RXU4" s="36"/>
      <c r="RXV4" s="36"/>
      <c r="RXW4" s="39"/>
      <c r="RXX4" s="39"/>
      <c r="RXY4" s="39"/>
      <c r="RXZ4" s="38"/>
      <c r="RYB4" s="40"/>
      <c r="RYC4" s="31"/>
      <c r="RYH4" s="41"/>
      <c r="RYI4" s="42"/>
      <c r="RYJ4" s="43"/>
      <c r="RYK4" s="32"/>
      <c r="RYL4" s="44"/>
      <c r="RYP4" s="30"/>
      <c r="RYQ4" s="33"/>
      <c r="RYR4" s="33"/>
      <c r="RZA4" s="33"/>
      <c r="RZB4" s="33"/>
      <c r="RZD4" s="1"/>
      <c r="RZF4" s="34"/>
      <c r="RZG4" s="35"/>
      <c r="RZH4" s="35"/>
      <c r="RZI4" s="35"/>
      <c r="RZJ4" s="36"/>
      <c r="RZK4" s="36"/>
      <c r="RZL4" s="39"/>
      <c r="RZM4" s="39"/>
      <c r="RZN4" s="39"/>
      <c r="RZO4" s="38"/>
      <c r="RZQ4" s="40"/>
      <c r="RZR4" s="31"/>
      <c r="RZW4" s="41"/>
      <c r="RZX4" s="42"/>
      <c r="RZY4" s="43"/>
      <c r="RZZ4" s="32"/>
      <c r="SAA4" s="44"/>
      <c r="SAE4" s="30"/>
      <c r="SAF4" s="33"/>
      <c r="SAG4" s="33"/>
      <c r="SAP4" s="33"/>
      <c r="SAQ4" s="33"/>
      <c r="SAS4" s="1"/>
      <c r="SAU4" s="34"/>
      <c r="SAV4" s="35"/>
      <c r="SAW4" s="35"/>
      <c r="SAX4" s="35"/>
      <c r="SAY4" s="36"/>
      <c r="SAZ4" s="36"/>
      <c r="SBA4" s="39"/>
      <c r="SBB4" s="39"/>
      <c r="SBC4" s="39"/>
      <c r="SBD4" s="38"/>
      <c r="SBF4" s="40"/>
      <c r="SBG4" s="31"/>
      <c r="SBL4" s="41"/>
      <c r="SBM4" s="42"/>
      <c r="SBN4" s="43"/>
      <c r="SBO4" s="32"/>
      <c r="SBP4" s="44"/>
      <c r="SBT4" s="30"/>
      <c r="SBU4" s="33"/>
      <c r="SBV4" s="33"/>
      <c r="SCE4" s="33"/>
      <c r="SCF4" s="33"/>
      <c r="SCH4" s="1"/>
      <c r="SCJ4" s="34"/>
      <c r="SCK4" s="35"/>
      <c r="SCL4" s="35"/>
      <c r="SCM4" s="35"/>
      <c r="SCN4" s="36"/>
      <c r="SCO4" s="36"/>
      <c r="SCP4" s="39"/>
      <c r="SCQ4" s="39"/>
      <c r="SCR4" s="39"/>
      <c r="SCS4" s="38"/>
      <c r="SCU4" s="40"/>
      <c r="SCV4" s="31"/>
      <c r="SDA4" s="41"/>
      <c r="SDB4" s="42"/>
      <c r="SDC4" s="43"/>
      <c r="SDD4" s="32"/>
      <c r="SDE4" s="44"/>
      <c r="SDI4" s="30"/>
      <c r="SDJ4" s="33"/>
      <c r="SDK4" s="33"/>
      <c r="SDT4" s="33"/>
      <c r="SDU4" s="33"/>
      <c r="SDW4" s="1"/>
      <c r="SDY4" s="34"/>
      <c r="SDZ4" s="35"/>
      <c r="SEA4" s="35"/>
      <c r="SEB4" s="35"/>
      <c r="SEC4" s="36"/>
      <c r="SED4" s="36"/>
      <c r="SEE4" s="39"/>
      <c r="SEF4" s="39"/>
      <c r="SEG4" s="39"/>
      <c r="SEH4" s="38"/>
      <c r="SEJ4" s="40"/>
      <c r="SEK4" s="31"/>
      <c r="SEP4" s="41"/>
      <c r="SEQ4" s="42"/>
      <c r="SER4" s="43"/>
      <c r="SES4" s="32"/>
      <c r="SET4" s="44"/>
      <c r="SEX4" s="30"/>
      <c r="SEY4" s="33"/>
      <c r="SEZ4" s="33"/>
      <c r="SFI4" s="33"/>
      <c r="SFJ4" s="33"/>
      <c r="SFL4" s="1"/>
      <c r="SFN4" s="34"/>
      <c r="SFO4" s="35"/>
      <c r="SFP4" s="35"/>
      <c r="SFQ4" s="35"/>
      <c r="SFR4" s="36"/>
      <c r="SFS4" s="36"/>
      <c r="SFT4" s="39"/>
      <c r="SFU4" s="39"/>
      <c r="SFV4" s="39"/>
      <c r="SFW4" s="38"/>
      <c r="SFY4" s="40"/>
      <c r="SFZ4" s="31"/>
      <c r="SGE4" s="41"/>
      <c r="SGF4" s="42"/>
      <c r="SGG4" s="43"/>
      <c r="SGH4" s="32"/>
      <c r="SGI4" s="44"/>
      <c r="SGM4" s="30"/>
      <c r="SGN4" s="33"/>
      <c r="SGO4" s="33"/>
      <c r="SGX4" s="33"/>
      <c r="SGY4" s="33"/>
      <c r="SHA4" s="1"/>
      <c r="SHC4" s="34"/>
      <c r="SHD4" s="35"/>
      <c r="SHE4" s="35"/>
      <c r="SHF4" s="35"/>
      <c r="SHG4" s="36"/>
      <c r="SHH4" s="36"/>
      <c r="SHI4" s="39"/>
      <c r="SHJ4" s="39"/>
      <c r="SHK4" s="39"/>
      <c r="SHL4" s="38"/>
      <c r="SHN4" s="40"/>
      <c r="SHO4" s="31"/>
      <c r="SHT4" s="41"/>
      <c r="SHU4" s="42"/>
      <c r="SHV4" s="43"/>
      <c r="SHW4" s="32"/>
      <c r="SHX4" s="44"/>
      <c r="SIB4" s="30"/>
      <c r="SIC4" s="33"/>
      <c r="SID4" s="33"/>
      <c r="SIM4" s="33"/>
      <c r="SIN4" s="33"/>
      <c r="SIP4" s="1"/>
      <c r="SIR4" s="34"/>
      <c r="SIS4" s="35"/>
      <c r="SIT4" s="35"/>
      <c r="SIU4" s="35"/>
      <c r="SIV4" s="36"/>
      <c r="SIW4" s="36"/>
      <c r="SIX4" s="39"/>
      <c r="SIY4" s="39"/>
      <c r="SIZ4" s="39"/>
      <c r="SJA4" s="38"/>
      <c r="SJC4" s="40"/>
      <c r="SJD4" s="31"/>
      <c r="SJI4" s="41"/>
      <c r="SJJ4" s="42"/>
      <c r="SJK4" s="43"/>
      <c r="SJL4" s="32"/>
      <c r="SJM4" s="44"/>
      <c r="SJQ4" s="30"/>
      <c r="SJR4" s="33"/>
      <c r="SJS4" s="33"/>
      <c r="SKB4" s="33"/>
      <c r="SKC4" s="33"/>
      <c r="SKE4" s="1"/>
      <c r="SKG4" s="34"/>
      <c r="SKH4" s="35"/>
      <c r="SKI4" s="35"/>
      <c r="SKJ4" s="35"/>
      <c r="SKK4" s="36"/>
      <c r="SKL4" s="36"/>
      <c r="SKM4" s="39"/>
      <c r="SKN4" s="39"/>
      <c r="SKO4" s="39"/>
      <c r="SKP4" s="38"/>
      <c r="SKR4" s="40"/>
      <c r="SKS4" s="31"/>
      <c r="SKX4" s="41"/>
      <c r="SKY4" s="42"/>
      <c r="SKZ4" s="43"/>
      <c r="SLA4" s="32"/>
      <c r="SLB4" s="44"/>
      <c r="SLF4" s="30"/>
      <c r="SLG4" s="33"/>
      <c r="SLH4" s="33"/>
      <c r="SLQ4" s="33"/>
      <c r="SLR4" s="33"/>
      <c r="SLT4" s="1"/>
      <c r="SLV4" s="34"/>
      <c r="SLW4" s="35"/>
      <c r="SLX4" s="35"/>
      <c r="SLY4" s="35"/>
      <c r="SLZ4" s="36"/>
      <c r="SMA4" s="36"/>
      <c r="SMB4" s="39"/>
      <c r="SMC4" s="39"/>
      <c r="SMD4" s="39"/>
      <c r="SME4" s="38"/>
      <c r="SMG4" s="40"/>
      <c r="SMH4" s="31"/>
      <c r="SMM4" s="41"/>
      <c r="SMN4" s="42"/>
      <c r="SMO4" s="43"/>
      <c r="SMP4" s="32"/>
      <c r="SMQ4" s="44"/>
      <c r="SMU4" s="30"/>
      <c r="SMV4" s="33"/>
      <c r="SMW4" s="33"/>
      <c r="SNF4" s="33"/>
      <c r="SNG4" s="33"/>
      <c r="SNI4" s="1"/>
      <c r="SNK4" s="34"/>
      <c r="SNL4" s="35"/>
      <c r="SNM4" s="35"/>
      <c r="SNN4" s="35"/>
      <c r="SNO4" s="36"/>
      <c r="SNP4" s="36"/>
      <c r="SNQ4" s="39"/>
      <c r="SNR4" s="39"/>
      <c r="SNS4" s="39"/>
      <c r="SNT4" s="38"/>
      <c r="SNV4" s="40"/>
      <c r="SNW4" s="31"/>
      <c r="SOB4" s="41"/>
      <c r="SOC4" s="42"/>
      <c r="SOD4" s="43"/>
      <c r="SOE4" s="32"/>
      <c r="SOF4" s="44"/>
      <c r="SOJ4" s="30"/>
      <c r="SOK4" s="33"/>
      <c r="SOL4" s="33"/>
      <c r="SOU4" s="33"/>
      <c r="SOV4" s="33"/>
      <c r="SOX4" s="1"/>
      <c r="SOZ4" s="34"/>
      <c r="SPA4" s="35"/>
      <c r="SPB4" s="35"/>
      <c r="SPC4" s="35"/>
      <c r="SPD4" s="36"/>
      <c r="SPE4" s="36"/>
      <c r="SPF4" s="39"/>
      <c r="SPG4" s="39"/>
      <c r="SPH4" s="39"/>
      <c r="SPI4" s="38"/>
      <c r="SPK4" s="40"/>
      <c r="SPL4" s="31"/>
      <c r="SPQ4" s="41"/>
      <c r="SPR4" s="42"/>
      <c r="SPS4" s="43"/>
      <c r="SPT4" s="32"/>
      <c r="SPU4" s="44"/>
      <c r="SPY4" s="30"/>
      <c r="SPZ4" s="33"/>
      <c r="SQA4" s="33"/>
      <c r="SQJ4" s="33"/>
      <c r="SQK4" s="33"/>
      <c r="SQM4" s="1"/>
      <c r="SQO4" s="34"/>
      <c r="SQP4" s="35"/>
      <c r="SQQ4" s="35"/>
      <c r="SQR4" s="35"/>
      <c r="SQS4" s="36"/>
      <c r="SQT4" s="36"/>
      <c r="SQU4" s="39"/>
      <c r="SQV4" s="39"/>
      <c r="SQW4" s="39"/>
      <c r="SQX4" s="38"/>
      <c r="SQZ4" s="40"/>
      <c r="SRA4" s="31"/>
      <c r="SRF4" s="41"/>
      <c r="SRG4" s="42"/>
      <c r="SRH4" s="43"/>
      <c r="SRI4" s="32"/>
      <c r="SRJ4" s="44"/>
      <c r="SRN4" s="30"/>
      <c r="SRO4" s="33"/>
      <c r="SRP4" s="33"/>
      <c r="SRY4" s="33"/>
      <c r="SRZ4" s="33"/>
      <c r="SSB4" s="1"/>
      <c r="SSD4" s="34"/>
      <c r="SSE4" s="35"/>
      <c r="SSF4" s="35"/>
      <c r="SSG4" s="35"/>
      <c r="SSH4" s="36"/>
      <c r="SSI4" s="36"/>
      <c r="SSJ4" s="39"/>
      <c r="SSK4" s="39"/>
      <c r="SSL4" s="39"/>
      <c r="SSM4" s="38"/>
      <c r="SSO4" s="40"/>
      <c r="SSP4" s="31"/>
      <c r="SSU4" s="41"/>
      <c r="SSV4" s="42"/>
      <c r="SSW4" s="43"/>
      <c r="SSX4" s="32"/>
      <c r="SSY4" s="44"/>
      <c r="STC4" s="30"/>
      <c r="STD4" s="33"/>
      <c r="STE4" s="33"/>
      <c r="STN4" s="33"/>
      <c r="STO4" s="33"/>
      <c r="STQ4" s="1"/>
      <c r="STS4" s="34"/>
      <c r="STT4" s="35"/>
      <c r="STU4" s="35"/>
      <c r="STV4" s="35"/>
      <c r="STW4" s="36"/>
      <c r="STX4" s="36"/>
      <c r="STY4" s="39"/>
      <c r="STZ4" s="39"/>
      <c r="SUA4" s="39"/>
      <c r="SUB4" s="38"/>
      <c r="SUD4" s="40"/>
      <c r="SUE4" s="31"/>
      <c r="SUJ4" s="41"/>
      <c r="SUK4" s="42"/>
      <c r="SUL4" s="43"/>
      <c r="SUM4" s="32"/>
      <c r="SUN4" s="44"/>
      <c r="SUR4" s="30"/>
      <c r="SUS4" s="33"/>
      <c r="SUT4" s="33"/>
      <c r="SVC4" s="33"/>
      <c r="SVD4" s="33"/>
      <c r="SVF4" s="1"/>
      <c r="SVH4" s="34"/>
      <c r="SVI4" s="35"/>
      <c r="SVJ4" s="35"/>
      <c r="SVK4" s="35"/>
      <c r="SVL4" s="36"/>
      <c r="SVM4" s="36"/>
      <c r="SVN4" s="39"/>
      <c r="SVO4" s="39"/>
      <c r="SVP4" s="39"/>
      <c r="SVQ4" s="38"/>
      <c r="SVS4" s="40"/>
      <c r="SVT4" s="31"/>
      <c r="SVY4" s="41"/>
      <c r="SVZ4" s="42"/>
      <c r="SWA4" s="43"/>
      <c r="SWB4" s="32"/>
      <c r="SWC4" s="44"/>
      <c r="SWG4" s="30"/>
      <c r="SWH4" s="33"/>
      <c r="SWI4" s="33"/>
      <c r="SWR4" s="33"/>
      <c r="SWS4" s="33"/>
      <c r="SWU4" s="1"/>
      <c r="SWW4" s="34"/>
      <c r="SWX4" s="35"/>
      <c r="SWY4" s="35"/>
      <c r="SWZ4" s="35"/>
      <c r="SXA4" s="36"/>
      <c r="SXB4" s="36"/>
      <c r="SXC4" s="39"/>
      <c r="SXD4" s="39"/>
      <c r="SXE4" s="39"/>
      <c r="SXF4" s="38"/>
      <c r="SXH4" s="40"/>
      <c r="SXI4" s="31"/>
      <c r="SXN4" s="41"/>
      <c r="SXO4" s="42"/>
      <c r="SXP4" s="43"/>
      <c r="SXQ4" s="32"/>
      <c r="SXR4" s="44"/>
      <c r="SXV4" s="30"/>
      <c r="SXW4" s="33"/>
      <c r="SXX4" s="33"/>
      <c r="SYG4" s="33"/>
      <c r="SYH4" s="33"/>
      <c r="SYJ4" s="1"/>
      <c r="SYL4" s="34"/>
      <c r="SYM4" s="35"/>
      <c r="SYN4" s="35"/>
      <c r="SYO4" s="35"/>
      <c r="SYP4" s="36"/>
      <c r="SYQ4" s="36"/>
      <c r="SYR4" s="39"/>
      <c r="SYS4" s="39"/>
      <c r="SYT4" s="39"/>
      <c r="SYU4" s="38"/>
      <c r="SYW4" s="40"/>
      <c r="SYX4" s="31"/>
      <c r="SZC4" s="41"/>
      <c r="SZD4" s="42"/>
      <c r="SZE4" s="43"/>
      <c r="SZF4" s="32"/>
      <c r="SZG4" s="44"/>
      <c r="SZK4" s="30"/>
      <c r="SZL4" s="33"/>
      <c r="SZM4" s="33"/>
      <c r="SZV4" s="33"/>
      <c r="SZW4" s="33"/>
      <c r="SZY4" s="1"/>
      <c r="TAA4" s="34"/>
      <c r="TAB4" s="35"/>
      <c r="TAC4" s="35"/>
      <c r="TAD4" s="35"/>
      <c r="TAE4" s="36"/>
      <c r="TAF4" s="36"/>
      <c r="TAG4" s="39"/>
      <c r="TAH4" s="39"/>
      <c r="TAI4" s="39"/>
      <c r="TAJ4" s="38"/>
      <c r="TAL4" s="40"/>
      <c r="TAM4" s="31"/>
      <c r="TAR4" s="41"/>
      <c r="TAS4" s="42"/>
      <c r="TAT4" s="43"/>
      <c r="TAU4" s="32"/>
      <c r="TAV4" s="44"/>
      <c r="TAZ4" s="30"/>
      <c r="TBA4" s="33"/>
      <c r="TBB4" s="33"/>
      <c r="TBK4" s="33"/>
      <c r="TBL4" s="33"/>
      <c r="TBN4" s="1"/>
      <c r="TBP4" s="34"/>
      <c r="TBQ4" s="35"/>
      <c r="TBR4" s="35"/>
      <c r="TBS4" s="35"/>
      <c r="TBT4" s="36"/>
      <c r="TBU4" s="36"/>
      <c r="TBV4" s="39"/>
      <c r="TBW4" s="39"/>
      <c r="TBX4" s="39"/>
      <c r="TBY4" s="38"/>
      <c r="TCA4" s="40"/>
      <c r="TCB4" s="31"/>
      <c r="TCG4" s="41"/>
      <c r="TCH4" s="42"/>
      <c r="TCI4" s="43"/>
      <c r="TCJ4" s="32"/>
      <c r="TCK4" s="44"/>
      <c r="TCO4" s="30"/>
      <c r="TCP4" s="33"/>
      <c r="TCQ4" s="33"/>
      <c r="TCZ4" s="33"/>
      <c r="TDA4" s="33"/>
      <c r="TDC4" s="1"/>
      <c r="TDE4" s="34"/>
      <c r="TDF4" s="35"/>
      <c r="TDG4" s="35"/>
      <c r="TDH4" s="35"/>
      <c r="TDI4" s="36"/>
      <c r="TDJ4" s="36"/>
      <c r="TDK4" s="39"/>
      <c r="TDL4" s="39"/>
      <c r="TDM4" s="39"/>
      <c r="TDN4" s="38"/>
      <c r="TDP4" s="40"/>
      <c r="TDQ4" s="31"/>
      <c r="TDV4" s="41"/>
      <c r="TDW4" s="42"/>
      <c r="TDX4" s="43"/>
      <c r="TDY4" s="32"/>
      <c r="TDZ4" s="44"/>
      <c r="TED4" s="30"/>
      <c r="TEE4" s="33"/>
      <c r="TEF4" s="33"/>
      <c r="TEO4" s="33"/>
      <c r="TEP4" s="33"/>
      <c r="TER4" s="1"/>
      <c r="TET4" s="34"/>
      <c r="TEU4" s="35"/>
      <c r="TEV4" s="35"/>
      <c r="TEW4" s="35"/>
      <c r="TEX4" s="36"/>
      <c r="TEY4" s="36"/>
      <c r="TEZ4" s="39"/>
      <c r="TFA4" s="39"/>
      <c r="TFB4" s="39"/>
      <c r="TFC4" s="38"/>
      <c r="TFE4" s="40"/>
      <c r="TFF4" s="31"/>
      <c r="TFK4" s="41"/>
      <c r="TFL4" s="42"/>
      <c r="TFM4" s="43"/>
      <c r="TFN4" s="32"/>
      <c r="TFO4" s="44"/>
      <c r="TFS4" s="30"/>
      <c r="TFT4" s="33"/>
      <c r="TFU4" s="33"/>
      <c r="TGD4" s="33"/>
      <c r="TGE4" s="33"/>
      <c r="TGG4" s="1"/>
      <c r="TGI4" s="34"/>
      <c r="TGJ4" s="35"/>
      <c r="TGK4" s="35"/>
      <c r="TGL4" s="35"/>
      <c r="TGM4" s="36"/>
      <c r="TGN4" s="36"/>
      <c r="TGO4" s="39"/>
      <c r="TGP4" s="39"/>
      <c r="TGQ4" s="39"/>
      <c r="TGR4" s="38"/>
      <c r="TGT4" s="40"/>
      <c r="TGU4" s="31"/>
      <c r="TGZ4" s="41"/>
      <c r="THA4" s="42"/>
      <c r="THB4" s="43"/>
      <c r="THC4" s="32"/>
      <c r="THD4" s="44"/>
      <c r="THH4" s="30"/>
      <c r="THI4" s="33"/>
      <c r="THJ4" s="33"/>
      <c r="THS4" s="33"/>
      <c r="THT4" s="33"/>
      <c r="THV4" s="1"/>
      <c r="THX4" s="34"/>
      <c r="THY4" s="35"/>
      <c r="THZ4" s="35"/>
      <c r="TIA4" s="35"/>
      <c r="TIB4" s="36"/>
      <c r="TIC4" s="36"/>
      <c r="TID4" s="39"/>
      <c r="TIE4" s="39"/>
      <c r="TIF4" s="39"/>
      <c r="TIG4" s="38"/>
      <c r="TII4" s="40"/>
      <c r="TIJ4" s="31"/>
      <c r="TIO4" s="41"/>
      <c r="TIP4" s="42"/>
      <c r="TIQ4" s="43"/>
      <c r="TIR4" s="32"/>
      <c r="TIS4" s="44"/>
      <c r="TIW4" s="30"/>
      <c r="TIX4" s="33"/>
      <c r="TIY4" s="33"/>
      <c r="TJH4" s="33"/>
      <c r="TJI4" s="33"/>
      <c r="TJK4" s="1"/>
      <c r="TJM4" s="34"/>
      <c r="TJN4" s="35"/>
      <c r="TJO4" s="35"/>
      <c r="TJP4" s="35"/>
      <c r="TJQ4" s="36"/>
      <c r="TJR4" s="36"/>
      <c r="TJS4" s="39"/>
      <c r="TJT4" s="39"/>
      <c r="TJU4" s="39"/>
      <c r="TJV4" s="38"/>
      <c r="TJX4" s="40"/>
      <c r="TJY4" s="31"/>
      <c r="TKD4" s="41"/>
      <c r="TKE4" s="42"/>
      <c r="TKF4" s="43"/>
      <c r="TKG4" s="32"/>
      <c r="TKH4" s="44"/>
      <c r="TKL4" s="30"/>
      <c r="TKM4" s="33"/>
      <c r="TKN4" s="33"/>
      <c r="TKW4" s="33"/>
      <c r="TKX4" s="33"/>
      <c r="TKZ4" s="1"/>
      <c r="TLB4" s="34"/>
      <c r="TLC4" s="35"/>
      <c r="TLD4" s="35"/>
      <c r="TLE4" s="35"/>
      <c r="TLF4" s="36"/>
      <c r="TLG4" s="36"/>
      <c r="TLH4" s="39"/>
      <c r="TLI4" s="39"/>
      <c r="TLJ4" s="39"/>
      <c r="TLK4" s="38"/>
      <c r="TLM4" s="40"/>
      <c r="TLN4" s="31"/>
      <c r="TLS4" s="41"/>
      <c r="TLT4" s="42"/>
      <c r="TLU4" s="43"/>
      <c r="TLV4" s="32"/>
      <c r="TLW4" s="44"/>
      <c r="TMA4" s="30"/>
      <c r="TMB4" s="33"/>
      <c r="TMC4" s="33"/>
      <c r="TML4" s="33"/>
      <c r="TMM4" s="33"/>
      <c r="TMO4" s="1"/>
      <c r="TMQ4" s="34"/>
      <c r="TMR4" s="35"/>
      <c r="TMS4" s="35"/>
      <c r="TMT4" s="35"/>
      <c r="TMU4" s="36"/>
      <c r="TMV4" s="36"/>
      <c r="TMW4" s="39"/>
      <c r="TMX4" s="39"/>
      <c r="TMY4" s="39"/>
      <c r="TMZ4" s="38"/>
      <c r="TNB4" s="40"/>
      <c r="TNC4" s="31"/>
      <c r="TNH4" s="41"/>
      <c r="TNI4" s="42"/>
      <c r="TNJ4" s="43"/>
      <c r="TNK4" s="32"/>
      <c r="TNL4" s="44"/>
      <c r="TNP4" s="30"/>
      <c r="TNQ4" s="33"/>
      <c r="TNR4" s="33"/>
      <c r="TOA4" s="33"/>
      <c r="TOB4" s="33"/>
      <c r="TOD4" s="1"/>
      <c r="TOF4" s="34"/>
      <c r="TOG4" s="35"/>
      <c r="TOH4" s="35"/>
      <c r="TOI4" s="35"/>
      <c r="TOJ4" s="36"/>
      <c r="TOK4" s="36"/>
      <c r="TOL4" s="39"/>
      <c r="TOM4" s="39"/>
      <c r="TON4" s="39"/>
      <c r="TOO4" s="38"/>
      <c r="TOQ4" s="40"/>
      <c r="TOR4" s="31"/>
      <c r="TOW4" s="41"/>
      <c r="TOX4" s="42"/>
      <c r="TOY4" s="43"/>
      <c r="TOZ4" s="32"/>
      <c r="TPA4" s="44"/>
      <c r="TPE4" s="30"/>
      <c r="TPF4" s="33"/>
      <c r="TPG4" s="33"/>
      <c r="TPP4" s="33"/>
      <c r="TPQ4" s="33"/>
      <c r="TPS4" s="1"/>
      <c r="TPU4" s="34"/>
      <c r="TPV4" s="35"/>
      <c r="TPW4" s="35"/>
      <c r="TPX4" s="35"/>
      <c r="TPY4" s="36"/>
      <c r="TPZ4" s="36"/>
      <c r="TQA4" s="39"/>
      <c r="TQB4" s="39"/>
      <c r="TQC4" s="39"/>
      <c r="TQD4" s="38"/>
      <c r="TQF4" s="40"/>
      <c r="TQG4" s="31"/>
      <c r="TQL4" s="41"/>
      <c r="TQM4" s="42"/>
      <c r="TQN4" s="43"/>
      <c r="TQO4" s="32"/>
      <c r="TQP4" s="44"/>
      <c r="TQT4" s="30"/>
      <c r="TQU4" s="33"/>
      <c r="TQV4" s="33"/>
      <c r="TRE4" s="33"/>
      <c r="TRF4" s="33"/>
      <c r="TRH4" s="1"/>
      <c r="TRJ4" s="34"/>
      <c r="TRK4" s="35"/>
      <c r="TRL4" s="35"/>
      <c r="TRM4" s="35"/>
      <c r="TRN4" s="36"/>
      <c r="TRO4" s="36"/>
      <c r="TRP4" s="39"/>
      <c r="TRQ4" s="39"/>
      <c r="TRR4" s="39"/>
      <c r="TRS4" s="38"/>
      <c r="TRU4" s="40"/>
      <c r="TRV4" s="31"/>
      <c r="TSA4" s="41"/>
      <c r="TSB4" s="42"/>
      <c r="TSC4" s="43"/>
      <c r="TSD4" s="32"/>
      <c r="TSE4" s="44"/>
      <c r="TSI4" s="30"/>
      <c r="TSJ4" s="33"/>
      <c r="TSK4" s="33"/>
      <c r="TST4" s="33"/>
      <c r="TSU4" s="33"/>
      <c r="TSW4" s="1"/>
      <c r="TSY4" s="34"/>
      <c r="TSZ4" s="35"/>
      <c r="TTA4" s="35"/>
      <c r="TTB4" s="35"/>
      <c r="TTC4" s="36"/>
      <c r="TTD4" s="36"/>
      <c r="TTE4" s="39"/>
      <c r="TTF4" s="39"/>
      <c r="TTG4" s="39"/>
      <c r="TTH4" s="38"/>
      <c r="TTJ4" s="40"/>
      <c r="TTK4" s="31"/>
      <c r="TTP4" s="41"/>
      <c r="TTQ4" s="42"/>
      <c r="TTR4" s="43"/>
      <c r="TTS4" s="32"/>
      <c r="TTT4" s="44"/>
      <c r="TTX4" s="30"/>
      <c r="TTY4" s="33"/>
      <c r="TTZ4" s="33"/>
      <c r="TUI4" s="33"/>
      <c r="TUJ4" s="33"/>
      <c r="TUL4" s="1"/>
      <c r="TUN4" s="34"/>
      <c r="TUO4" s="35"/>
      <c r="TUP4" s="35"/>
      <c r="TUQ4" s="35"/>
      <c r="TUR4" s="36"/>
      <c r="TUS4" s="36"/>
      <c r="TUT4" s="39"/>
      <c r="TUU4" s="39"/>
      <c r="TUV4" s="39"/>
      <c r="TUW4" s="38"/>
      <c r="TUY4" s="40"/>
      <c r="TUZ4" s="31"/>
      <c r="TVE4" s="41"/>
      <c r="TVF4" s="42"/>
      <c r="TVG4" s="43"/>
      <c r="TVH4" s="32"/>
      <c r="TVI4" s="44"/>
      <c r="TVM4" s="30"/>
      <c r="TVN4" s="33"/>
      <c r="TVO4" s="33"/>
      <c r="TVX4" s="33"/>
      <c r="TVY4" s="33"/>
      <c r="TWA4" s="1"/>
      <c r="TWC4" s="34"/>
      <c r="TWD4" s="35"/>
      <c r="TWE4" s="35"/>
      <c r="TWF4" s="35"/>
      <c r="TWG4" s="36"/>
      <c r="TWH4" s="36"/>
      <c r="TWI4" s="39"/>
      <c r="TWJ4" s="39"/>
      <c r="TWK4" s="39"/>
      <c r="TWL4" s="38"/>
      <c r="TWN4" s="40"/>
      <c r="TWO4" s="31"/>
      <c r="TWT4" s="41"/>
      <c r="TWU4" s="42"/>
      <c r="TWV4" s="43"/>
      <c r="TWW4" s="32"/>
      <c r="TWX4" s="44"/>
      <c r="TXB4" s="30"/>
      <c r="TXC4" s="33"/>
      <c r="TXD4" s="33"/>
      <c r="TXM4" s="33"/>
      <c r="TXN4" s="33"/>
      <c r="TXP4" s="1"/>
      <c r="TXR4" s="34"/>
      <c r="TXS4" s="35"/>
      <c r="TXT4" s="35"/>
      <c r="TXU4" s="35"/>
      <c r="TXV4" s="36"/>
      <c r="TXW4" s="36"/>
      <c r="TXX4" s="39"/>
      <c r="TXY4" s="39"/>
      <c r="TXZ4" s="39"/>
      <c r="TYA4" s="38"/>
      <c r="TYC4" s="40"/>
      <c r="TYD4" s="31"/>
      <c r="TYI4" s="41"/>
      <c r="TYJ4" s="42"/>
      <c r="TYK4" s="43"/>
      <c r="TYL4" s="32"/>
      <c r="TYM4" s="44"/>
      <c r="TYQ4" s="30"/>
      <c r="TYR4" s="33"/>
      <c r="TYS4" s="33"/>
      <c r="TZB4" s="33"/>
      <c r="TZC4" s="33"/>
      <c r="TZE4" s="1"/>
      <c r="TZG4" s="34"/>
      <c r="TZH4" s="35"/>
      <c r="TZI4" s="35"/>
      <c r="TZJ4" s="35"/>
      <c r="TZK4" s="36"/>
      <c r="TZL4" s="36"/>
      <c r="TZM4" s="39"/>
      <c r="TZN4" s="39"/>
      <c r="TZO4" s="39"/>
      <c r="TZP4" s="38"/>
      <c r="TZR4" s="40"/>
      <c r="TZS4" s="31"/>
      <c r="TZX4" s="41"/>
      <c r="TZY4" s="42"/>
      <c r="TZZ4" s="43"/>
      <c r="UAA4" s="32"/>
      <c r="UAB4" s="44"/>
      <c r="UAF4" s="30"/>
      <c r="UAG4" s="33"/>
      <c r="UAH4" s="33"/>
      <c r="UAQ4" s="33"/>
      <c r="UAR4" s="33"/>
      <c r="UAT4" s="1"/>
      <c r="UAV4" s="34"/>
      <c r="UAW4" s="35"/>
      <c r="UAX4" s="35"/>
      <c r="UAY4" s="35"/>
      <c r="UAZ4" s="36"/>
      <c r="UBA4" s="36"/>
      <c r="UBB4" s="39"/>
      <c r="UBC4" s="39"/>
      <c r="UBD4" s="39"/>
      <c r="UBE4" s="38"/>
      <c r="UBG4" s="40"/>
      <c r="UBH4" s="31"/>
      <c r="UBM4" s="41"/>
      <c r="UBN4" s="42"/>
      <c r="UBO4" s="43"/>
      <c r="UBP4" s="32"/>
      <c r="UBQ4" s="44"/>
      <c r="UBU4" s="30"/>
      <c r="UBV4" s="33"/>
      <c r="UBW4" s="33"/>
      <c r="UCF4" s="33"/>
      <c r="UCG4" s="33"/>
      <c r="UCI4" s="1"/>
      <c r="UCK4" s="34"/>
      <c r="UCL4" s="35"/>
      <c r="UCM4" s="35"/>
      <c r="UCN4" s="35"/>
      <c r="UCO4" s="36"/>
      <c r="UCP4" s="36"/>
      <c r="UCQ4" s="39"/>
      <c r="UCR4" s="39"/>
      <c r="UCS4" s="39"/>
      <c r="UCT4" s="38"/>
      <c r="UCV4" s="40"/>
      <c r="UCW4" s="31"/>
      <c r="UDB4" s="41"/>
      <c r="UDC4" s="42"/>
      <c r="UDD4" s="43"/>
      <c r="UDE4" s="32"/>
      <c r="UDF4" s="44"/>
      <c r="UDJ4" s="30"/>
      <c r="UDK4" s="33"/>
      <c r="UDL4" s="33"/>
      <c r="UDU4" s="33"/>
      <c r="UDV4" s="33"/>
      <c r="UDX4" s="1"/>
      <c r="UDZ4" s="34"/>
      <c r="UEA4" s="35"/>
      <c r="UEB4" s="35"/>
      <c r="UEC4" s="35"/>
      <c r="UED4" s="36"/>
      <c r="UEE4" s="36"/>
      <c r="UEF4" s="39"/>
      <c r="UEG4" s="39"/>
      <c r="UEH4" s="39"/>
      <c r="UEI4" s="38"/>
      <c r="UEK4" s="40"/>
      <c r="UEL4" s="31"/>
      <c r="UEQ4" s="41"/>
      <c r="UER4" s="42"/>
      <c r="UES4" s="43"/>
      <c r="UET4" s="32"/>
      <c r="UEU4" s="44"/>
      <c r="UEY4" s="30"/>
      <c r="UEZ4" s="33"/>
      <c r="UFA4" s="33"/>
      <c r="UFJ4" s="33"/>
      <c r="UFK4" s="33"/>
      <c r="UFM4" s="1"/>
      <c r="UFO4" s="34"/>
      <c r="UFP4" s="35"/>
      <c r="UFQ4" s="35"/>
      <c r="UFR4" s="35"/>
      <c r="UFS4" s="36"/>
      <c r="UFT4" s="36"/>
      <c r="UFU4" s="39"/>
      <c r="UFV4" s="39"/>
      <c r="UFW4" s="39"/>
      <c r="UFX4" s="38"/>
      <c r="UFZ4" s="40"/>
      <c r="UGA4" s="31"/>
      <c r="UGF4" s="41"/>
      <c r="UGG4" s="42"/>
      <c r="UGH4" s="43"/>
      <c r="UGI4" s="32"/>
      <c r="UGJ4" s="44"/>
      <c r="UGN4" s="30"/>
      <c r="UGO4" s="33"/>
      <c r="UGP4" s="33"/>
      <c r="UGY4" s="33"/>
      <c r="UGZ4" s="33"/>
      <c r="UHB4" s="1"/>
      <c r="UHD4" s="34"/>
      <c r="UHE4" s="35"/>
      <c r="UHF4" s="35"/>
      <c r="UHG4" s="35"/>
      <c r="UHH4" s="36"/>
      <c r="UHI4" s="36"/>
      <c r="UHJ4" s="39"/>
      <c r="UHK4" s="39"/>
      <c r="UHL4" s="39"/>
      <c r="UHM4" s="38"/>
      <c r="UHO4" s="40"/>
      <c r="UHP4" s="31"/>
      <c r="UHU4" s="41"/>
      <c r="UHV4" s="42"/>
      <c r="UHW4" s="43"/>
      <c r="UHX4" s="32"/>
      <c r="UHY4" s="44"/>
      <c r="UIC4" s="30"/>
      <c r="UID4" s="33"/>
      <c r="UIE4" s="33"/>
      <c r="UIN4" s="33"/>
      <c r="UIO4" s="33"/>
      <c r="UIQ4" s="1"/>
      <c r="UIS4" s="34"/>
      <c r="UIT4" s="35"/>
      <c r="UIU4" s="35"/>
      <c r="UIV4" s="35"/>
      <c r="UIW4" s="36"/>
      <c r="UIX4" s="36"/>
      <c r="UIY4" s="39"/>
      <c r="UIZ4" s="39"/>
      <c r="UJA4" s="39"/>
      <c r="UJB4" s="38"/>
      <c r="UJD4" s="40"/>
      <c r="UJE4" s="31"/>
      <c r="UJJ4" s="41"/>
      <c r="UJK4" s="42"/>
      <c r="UJL4" s="43"/>
      <c r="UJM4" s="32"/>
      <c r="UJN4" s="44"/>
      <c r="UJR4" s="30"/>
      <c r="UJS4" s="33"/>
      <c r="UJT4" s="33"/>
      <c r="UKC4" s="33"/>
      <c r="UKD4" s="33"/>
      <c r="UKF4" s="1"/>
      <c r="UKH4" s="34"/>
      <c r="UKI4" s="35"/>
      <c r="UKJ4" s="35"/>
      <c r="UKK4" s="35"/>
      <c r="UKL4" s="36"/>
      <c r="UKM4" s="36"/>
      <c r="UKN4" s="39"/>
      <c r="UKO4" s="39"/>
      <c r="UKP4" s="39"/>
      <c r="UKQ4" s="38"/>
      <c r="UKS4" s="40"/>
      <c r="UKT4" s="31"/>
      <c r="UKY4" s="41"/>
      <c r="UKZ4" s="42"/>
      <c r="ULA4" s="43"/>
      <c r="ULB4" s="32"/>
      <c r="ULC4" s="44"/>
      <c r="ULG4" s="30"/>
      <c r="ULH4" s="33"/>
      <c r="ULI4" s="33"/>
      <c r="ULR4" s="33"/>
      <c r="ULS4" s="33"/>
      <c r="ULU4" s="1"/>
      <c r="ULW4" s="34"/>
      <c r="ULX4" s="35"/>
      <c r="ULY4" s="35"/>
      <c r="ULZ4" s="35"/>
      <c r="UMA4" s="36"/>
      <c r="UMB4" s="36"/>
      <c r="UMC4" s="39"/>
      <c r="UMD4" s="39"/>
      <c r="UME4" s="39"/>
      <c r="UMF4" s="38"/>
      <c r="UMH4" s="40"/>
      <c r="UMI4" s="31"/>
      <c r="UMN4" s="41"/>
      <c r="UMO4" s="42"/>
      <c r="UMP4" s="43"/>
      <c r="UMQ4" s="32"/>
      <c r="UMR4" s="44"/>
      <c r="UMV4" s="30"/>
      <c r="UMW4" s="33"/>
      <c r="UMX4" s="33"/>
      <c r="UNG4" s="33"/>
      <c r="UNH4" s="33"/>
      <c r="UNJ4" s="1"/>
      <c r="UNL4" s="34"/>
      <c r="UNM4" s="35"/>
      <c r="UNN4" s="35"/>
      <c r="UNO4" s="35"/>
      <c r="UNP4" s="36"/>
      <c r="UNQ4" s="36"/>
      <c r="UNR4" s="39"/>
      <c r="UNS4" s="39"/>
      <c r="UNT4" s="39"/>
      <c r="UNU4" s="38"/>
      <c r="UNW4" s="40"/>
      <c r="UNX4" s="31"/>
      <c r="UOC4" s="41"/>
      <c r="UOD4" s="42"/>
      <c r="UOE4" s="43"/>
      <c r="UOF4" s="32"/>
      <c r="UOG4" s="44"/>
      <c r="UOK4" s="30"/>
      <c r="UOL4" s="33"/>
      <c r="UOM4" s="33"/>
      <c r="UOV4" s="33"/>
      <c r="UOW4" s="33"/>
      <c r="UOY4" s="1"/>
      <c r="UPA4" s="34"/>
      <c r="UPB4" s="35"/>
      <c r="UPC4" s="35"/>
      <c r="UPD4" s="35"/>
      <c r="UPE4" s="36"/>
      <c r="UPF4" s="36"/>
      <c r="UPG4" s="39"/>
      <c r="UPH4" s="39"/>
      <c r="UPI4" s="39"/>
      <c r="UPJ4" s="38"/>
      <c r="UPL4" s="40"/>
      <c r="UPM4" s="31"/>
      <c r="UPR4" s="41"/>
      <c r="UPS4" s="42"/>
      <c r="UPT4" s="43"/>
      <c r="UPU4" s="32"/>
      <c r="UPV4" s="44"/>
      <c r="UPZ4" s="30"/>
      <c r="UQA4" s="33"/>
      <c r="UQB4" s="33"/>
      <c r="UQK4" s="33"/>
      <c r="UQL4" s="33"/>
      <c r="UQN4" s="1"/>
      <c r="UQP4" s="34"/>
      <c r="UQQ4" s="35"/>
      <c r="UQR4" s="35"/>
      <c r="UQS4" s="35"/>
      <c r="UQT4" s="36"/>
      <c r="UQU4" s="36"/>
      <c r="UQV4" s="39"/>
      <c r="UQW4" s="39"/>
      <c r="UQX4" s="39"/>
      <c r="UQY4" s="38"/>
      <c r="URA4" s="40"/>
      <c r="URB4" s="31"/>
      <c r="URG4" s="41"/>
      <c r="URH4" s="42"/>
      <c r="URI4" s="43"/>
      <c r="URJ4" s="32"/>
      <c r="URK4" s="44"/>
      <c r="URO4" s="30"/>
      <c r="URP4" s="33"/>
      <c r="URQ4" s="33"/>
      <c r="URZ4" s="33"/>
      <c r="USA4" s="33"/>
      <c r="USC4" s="1"/>
      <c r="USE4" s="34"/>
      <c r="USF4" s="35"/>
      <c r="USG4" s="35"/>
      <c r="USH4" s="35"/>
      <c r="USI4" s="36"/>
      <c r="USJ4" s="36"/>
      <c r="USK4" s="39"/>
      <c r="USL4" s="39"/>
      <c r="USM4" s="39"/>
      <c r="USN4" s="38"/>
      <c r="USP4" s="40"/>
      <c r="USQ4" s="31"/>
      <c r="USV4" s="41"/>
      <c r="USW4" s="42"/>
      <c r="USX4" s="43"/>
      <c r="USY4" s="32"/>
      <c r="USZ4" s="44"/>
      <c r="UTD4" s="30"/>
      <c r="UTE4" s="33"/>
      <c r="UTF4" s="33"/>
      <c r="UTO4" s="33"/>
      <c r="UTP4" s="33"/>
      <c r="UTR4" s="1"/>
      <c r="UTT4" s="34"/>
      <c r="UTU4" s="35"/>
      <c r="UTV4" s="35"/>
      <c r="UTW4" s="35"/>
      <c r="UTX4" s="36"/>
      <c r="UTY4" s="36"/>
      <c r="UTZ4" s="39"/>
      <c r="UUA4" s="39"/>
      <c r="UUB4" s="39"/>
      <c r="UUC4" s="38"/>
      <c r="UUE4" s="40"/>
      <c r="UUF4" s="31"/>
      <c r="UUK4" s="41"/>
      <c r="UUL4" s="42"/>
      <c r="UUM4" s="43"/>
      <c r="UUN4" s="32"/>
      <c r="UUO4" s="44"/>
      <c r="UUS4" s="30"/>
      <c r="UUT4" s="33"/>
      <c r="UUU4" s="33"/>
      <c r="UVD4" s="33"/>
      <c r="UVE4" s="33"/>
      <c r="UVG4" s="1"/>
      <c r="UVI4" s="34"/>
      <c r="UVJ4" s="35"/>
      <c r="UVK4" s="35"/>
      <c r="UVL4" s="35"/>
      <c r="UVM4" s="36"/>
      <c r="UVN4" s="36"/>
      <c r="UVO4" s="39"/>
      <c r="UVP4" s="39"/>
      <c r="UVQ4" s="39"/>
      <c r="UVR4" s="38"/>
      <c r="UVT4" s="40"/>
      <c r="UVU4" s="31"/>
      <c r="UVZ4" s="41"/>
      <c r="UWA4" s="42"/>
      <c r="UWB4" s="43"/>
      <c r="UWC4" s="32"/>
      <c r="UWD4" s="44"/>
      <c r="UWH4" s="30"/>
      <c r="UWI4" s="33"/>
      <c r="UWJ4" s="33"/>
      <c r="UWS4" s="33"/>
      <c r="UWT4" s="33"/>
      <c r="UWV4" s="1"/>
      <c r="UWX4" s="34"/>
      <c r="UWY4" s="35"/>
      <c r="UWZ4" s="35"/>
      <c r="UXA4" s="35"/>
      <c r="UXB4" s="36"/>
      <c r="UXC4" s="36"/>
      <c r="UXD4" s="39"/>
      <c r="UXE4" s="39"/>
      <c r="UXF4" s="39"/>
      <c r="UXG4" s="38"/>
      <c r="UXI4" s="40"/>
      <c r="UXJ4" s="31"/>
      <c r="UXO4" s="41"/>
      <c r="UXP4" s="42"/>
      <c r="UXQ4" s="43"/>
      <c r="UXR4" s="32"/>
      <c r="UXS4" s="44"/>
      <c r="UXW4" s="30"/>
      <c r="UXX4" s="33"/>
      <c r="UXY4" s="33"/>
      <c r="UYH4" s="33"/>
      <c r="UYI4" s="33"/>
      <c r="UYK4" s="1"/>
      <c r="UYM4" s="34"/>
      <c r="UYN4" s="35"/>
      <c r="UYO4" s="35"/>
      <c r="UYP4" s="35"/>
      <c r="UYQ4" s="36"/>
      <c r="UYR4" s="36"/>
      <c r="UYS4" s="39"/>
      <c r="UYT4" s="39"/>
      <c r="UYU4" s="39"/>
      <c r="UYV4" s="38"/>
      <c r="UYX4" s="40"/>
      <c r="UYY4" s="31"/>
      <c r="UZD4" s="41"/>
      <c r="UZE4" s="42"/>
      <c r="UZF4" s="43"/>
      <c r="UZG4" s="32"/>
      <c r="UZH4" s="44"/>
      <c r="UZL4" s="30"/>
      <c r="UZM4" s="33"/>
      <c r="UZN4" s="33"/>
      <c r="UZW4" s="33"/>
      <c r="UZX4" s="33"/>
      <c r="UZZ4" s="1"/>
      <c r="VAB4" s="34"/>
      <c r="VAC4" s="35"/>
      <c r="VAD4" s="35"/>
      <c r="VAE4" s="35"/>
      <c r="VAF4" s="36"/>
      <c r="VAG4" s="36"/>
      <c r="VAH4" s="39"/>
      <c r="VAI4" s="39"/>
      <c r="VAJ4" s="39"/>
      <c r="VAK4" s="38"/>
      <c r="VAM4" s="40"/>
      <c r="VAN4" s="31"/>
      <c r="VAS4" s="41"/>
      <c r="VAT4" s="42"/>
      <c r="VAU4" s="43"/>
      <c r="VAV4" s="32"/>
      <c r="VAW4" s="44"/>
      <c r="VBA4" s="30"/>
      <c r="VBB4" s="33"/>
      <c r="VBC4" s="33"/>
      <c r="VBL4" s="33"/>
      <c r="VBM4" s="33"/>
      <c r="VBO4" s="1"/>
      <c r="VBQ4" s="34"/>
      <c r="VBR4" s="35"/>
      <c r="VBS4" s="35"/>
      <c r="VBT4" s="35"/>
      <c r="VBU4" s="36"/>
      <c r="VBV4" s="36"/>
      <c r="VBW4" s="39"/>
      <c r="VBX4" s="39"/>
      <c r="VBY4" s="39"/>
      <c r="VBZ4" s="38"/>
      <c r="VCB4" s="40"/>
      <c r="VCC4" s="31"/>
      <c r="VCH4" s="41"/>
      <c r="VCI4" s="42"/>
      <c r="VCJ4" s="43"/>
      <c r="VCK4" s="32"/>
      <c r="VCL4" s="44"/>
      <c r="VCP4" s="30"/>
      <c r="VCQ4" s="33"/>
      <c r="VCR4" s="33"/>
      <c r="VDA4" s="33"/>
      <c r="VDB4" s="33"/>
      <c r="VDD4" s="1"/>
      <c r="VDF4" s="34"/>
      <c r="VDG4" s="35"/>
      <c r="VDH4" s="35"/>
      <c r="VDI4" s="35"/>
      <c r="VDJ4" s="36"/>
      <c r="VDK4" s="36"/>
      <c r="VDL4" s="39"/>
      <c r="VDM4" s="39"/>
      <c r="VDN4" s="39"/>
      <c r="VDO4" s="38"/>
      <c r="VDQ4" s="40"/>
      <c r="VDR4" s="31"/>
      <c r="VDW4" s="41"/>
      <c r="VDX4" s="42"/>
      <c r="VDY4" s="43"/>
      <c r="VDZ4" s="32"/>
      <c r="VEA4" s="44"/>
      <c r="VEE4" s="30"/>
      <c r="VEF4" s="33"/>
      <c r="VEG4" s="33"/>
      <c r="VEP4" s="33"/>
      <c r="VEQ4" s="33"/>
      <c r="VES4" s="1"/>
      <c r="VEU4" s="34"/>
      <c r="VEV4" s="35"/>
      <c r="VEW4" s="35"/>
      <c r="VEX4" s="35"/>
      <c r="VEY4" s="36"/>
      <c r="VEZ4" s="36"/>
      <c r="VFA4" s="39"/>
      <c r="VFB4" s="39"/>
      <c r="VFC4" s="39"/>
      <c r="VFD4" s="38"/>
      <c r="VFF4" s="40"/>
      <c r="VFG4" s="31"/>
      <c r="VFL4" s="41"/>
      <c r="VFM4" s="42"/>
      <c r="VFN4" s="43"/>
      <c r="VFO4" s="32"/>
      <c r="VFP4" s="44"/>
      <c r="VFT4" s="30"/>
      <c r="VFU4" s="33"/>
      <c r="VFV4" s="33"/>
      <c r="VGE4" s="33"/>
      <c r="VGF4" s="33"/>
      <c r="VGH4" s="1"/>
      <c r="VGJ4" s="34"/>
      <c r="VGK4" s="35"/>
      <c r="VGL4" s="35"/>
      <c r="VGM4" s="35"/>
      <c r="VGN4" s="36"/>
      <c r="VGO4" s="36"/>
      <c r="VGP4" s="39"/>
      <c r="VGQ4" s="39"/>
      <c r="VGR4" s="39"/>
      <c r="VGS4" s="38"/>
      <c r="VGU4" s="40"/>
      <c r="VGV4" s="31"/>
      <c r="VHA4" s="41"/>
      <c r="VHB4" s="42"/>
      <c r="VHC4" s="43"/>
      <c r="VHD4" s="32"/>
      <c r="VHE4" s="44"/>
      <c r="VHI4" s="30"/>
      <c r="VHJ4" s="33"/>
      <c r="VHK4" s="33"/>
      <c r="VHT4" s="33"/>
      <c r="VHU4" s="33"/>
      <c r="VHW4" s="1"/>
      <c r="VHY4" s="34"/>
      <c r="VHZ4" s="35"/>
      <c r="VIA4" s="35"/>
      <c r="VIB4" s="35"/>
      <c r="VIC4" s="36"/>
      <c r="VID4" s="36"/>
      <c r="VIE4" s="39"/>
      <c r="VIF4" s="39"/>
      <c r="VIG4" s="39"/>
      <c r="VIH4" s="38"/>
      <c r="VIJ4" s="40"/>
      <c r="VIK4" s="31"/>
      <c r="VIP4" s="41"/>
      <c r="VIQ4" s="42"/>
      <c r="VIR4" s="43"/>
      <c r="VIS4" s="32"/>
      <c r="VIT4" s="44"/>
      <c r="VIX4" s="30"/>
      <c r="VIY4" s="33"/>
      <c r="VIZ4" s="33"/>
      <c r="VJI4" s="33"/>
      <c r="VJJ4" s="33"/>
      <c r="VJL4" s="1"/>
      <c r="VJN4" s="34"/>
      <c r="VJO4" s="35"/>
      <c r="VJP4" s="35"/>
      <c r="VJQ4" s="35"/>
      <c r="VJR4" s="36"/>
      <c r="VJS4" s="36"/>
      <c r="VJT4" s="39"/>
      <c r="VJU4" s="39"/>
      <c r="VJV4" s="39"/>
      <c r="VJW4" s="38"/>
      <c r="VJY4" s="40"/>
      <c r="VJZ4" s="31"/>
      <c r="VKE4" s="41"/>
      <c r="VKF4" s="42"/>
      <c r="VKG4" s="43"/>
      <c r="VKH4" s="32"/>
      <c r="VKI4" s="44"/>
      <c r="VKM4" s="30"/>
      <c r="VKN4" s="33"/>
      <c r="VKO4" s="33"/>
      <c r="VKX4" s="33"/>
      <c r="VKY4" s="33"/>
      <c r="VLA4" s="1"/>
      <c r="VLC4" s="34"/>
      <c r="VLD4" s="35"/>
      <c r="VLE4" s="35"/>
      <c r="VLF4" s="35"/>
      <c r="VLG4" s="36"/>
      <c r="VLH4" s="36"/>
      <c r="VLI4" s="39"/>
      <c r="VLJ4" s="39"/>
      <c r="VLK4" s="39"/>
      <c r="VLL4" s="38"/>
      <c r="VLN4" s="40"/>
      <c r="VLO4" s="31"/>
      <c r="VLT4" s="41"/>
      <c r="VLU4" s="42"/>
      <c r="VLV4" s="43"/>
      <c r="VLW4" s="32"/>
      <c r="VLX4" s="44"/>
      <c r="VMB4" s="30"/>
      <c r="VMC4" s="33"/>
      <c r="VMD4" s="33"/>
      <c r="VMM4" s="33"/>
      <c r="VMN4" s="33"/>
      <c r="VMP4" s="1"/>
      <c r="VMR4" s="34"/>
      <c r="VMS4" s="35"/>
      <c r="VMT4" s="35"/>
      <c r="VMU4" s="35"/>
      <c r="VMV4" s="36"/>
      <c r="VMW4" s="36"/>
      <c r="VMX4" s="39"/>
      <c r="VMY4" s="39"/>
      <c r="VMZ4" s="39"/>
      <c r="VNA4" s="38"/>
      <c r="VNC4" s="40"/>
      <c r="VND4" s="31"/>
      <c r="VNI4" s="41"/>
      <c r="VNJ4" s="42"/>
      <c r="VNK4" s="43"/>
      <c r="VNL4" s="32"/>
      <c r="VNM4" s="44"/>
      <c r="VNQ4" s="30"/>
      <c r="VNR4" s="33"/>
      <c r="VNS4" s="33"/>
      <c r="VOB4" s="33"/>
      <c r="VOC4" s="33"/>
      <c r="VOE4" s="1"/>
      <c r="VOG4" s="34"/>
      <c r="VOH4" s="35"/>
      <c r="VOI4" s="35"/>
      <c r="VOJ4" s="35"/>
      <c r="VOK4" s="36"/>
      <c r="VOL4" s="36"/>
      <c r="VOM4" s="39"/>
      <c r="VON4" s="39"/>
      <c r="VOO4" s="39"/>
      <c r="VOP4" s="38"/>
      <c r="VOR4" s="40"/>
      <c r="VOS4" s="31"/>
      <c r="VOX4" s="41"/>
      <c r="VOY4" s="42"/>
      <c r="VOZ4" s="43"/>
      <c r="VPA4" s="32"/>
      <c r="VPB4" s="44"/>
      <c r="VPF4" s="30"/>
      <c r="VPG4" s="33"/>
      <c r="VPH4" s="33"/>
      <c r="VPQ4" s="33"/>
      <c r="VPR4" s="33"/>
      <c r="VPT4" s="1"/>
      <c r="VPV4" s="34"/>
      <c r="VPW4" s="35"/>
      <c r="VPX4" s="35"/>
      <c r="VPY4" s="35"/>
      <c r="VPZ4" s="36"/>
      <c r="VQA4" s="36"/>
      <c r="VQB4" s="39"/>
      <c r="VQC4" s="39"/>
      <c r="VQD4" s="39"/>
      <c r="VQE4" s="38"/>
      <c r="VQG4" s="40"/>
      <c r="VQH4" s="31"/>
      <c r="VQM4" s="41"/>
      <c r="VQN4" s="42"/>
      <c r="VQO4" s="43"/>
      <c r="VQP4" s="32"/>
      <c r="VQQ4" s="44"/>
      <c r="VQU4" s="30"/>
      <c r="VQV4" s="33"/>
      <c r="VQW4" s="33"/>
      <c r="VRF4" s="33"/>
      <c r="VRG4" s="33"/>
      <c r="VRI4" s="1"/>
      <c r="VRK4" s="34"/>
      <c r="VRL4" s="35"/>
      <c r="VRM4" s="35"/>
      <c r="VRN4" s="35"/>
      <c r="VRO4" s="36"/>
      <c r="VRP4" s="36"/>
      <c r="VRQ4" s="39"/>
      <c r="VRR4" s="39"/>
      <c r="VRS4" s="39"/>
      <c r="VRT4" s="38"/>
      <c r="VRV4" s="40"/>
      <c r="VRW4" s="31"/>
      <c r="VSB4" s="41"/>
      <c r="VSC4" s="42"/>
      <c r="VSD4" s="43"/>
      <c r="VSE4" s="32"/>
      <c r="VSF4" s="44"/>
      <c r="VSJ4" s="30"/>
      <c r="VSK4" s="33"/>
      <c r="VSL4" s="33"/>
      <c r="VSU4" s="33"/>
      <c r="VSV4" s="33"/>
      <c r="VSX4" s="1"/>
      <c r="VSZ4" s="34"/>
      <c r="VTA4" s="35"/>
      <c r="VTB4" s="35"/>
      <c r="VTC4" s="35"/>
      <c r="VTD4" s="36"/>
      <c r="VTE4" s="36"/>
      <c r="VTF4" s="39"/>
      <c r="VTG4" s="39"/>
      <c r="VTH4" s="39"/>
      <c r="VTI4" s="38"/>
      <c r="VTK4" s="40"/>
      <c r="VTL4" s="31"/>
      <c r="VTQ4" s="41"/>
      <c r="VTR4" s="42"/>
      <c r="VTS4" s="43"/>
      <c r="VTT4" s="32"/>
      <c r="VTU4" s="44"/>
      <c r="VTY4" s="30"/>
      <c r="VTZ4" s="33"/>
      <c r="VUA4" s="33"/>
      <c r="VUJ4" s="33"/>
      <c r="VUK4" s="33"/>
      <c r="VUM4" s="1"/>
      <c r="VUO4" s="34"/>
      <c r="VUP4" s="35"/>
      <c r="VUQ4" s="35"/>
      <c r="VUR4" s="35"/>
      <c r="VUS4" s="36"/>
      <c r="VUT4" s="36"/>
      <c r="VUU4" s="39"/>
      <c r="VUV4" s="39"/>
      <c r="VUW4" s="39"/>
      <c r="VUX4" s="38"/>
      <c r="VUZ4" s="40"/>
      <c r="VVA4" s="31"/>
      <c r="VVF4" s="41"/>
      <c r="VVG4" s="42"/>
      <c r="VVH4" s="43"/>
      <c r="VVI4" s="32"/>
      <c r="VVJ4" s="44"/>
      <c r="VVN4" s="30"/>
      <c r="VVO4" s="33"/>
      <c r="VVP4" s="33"/>
      <c r="VVY4" s="33"/>
      <c r="VVZ4" s="33"/>
      <c r="VWB4" s="1"/>
      <c r="VWD4" s="34"/>
      <c r="VWE4" s="35"/>
      <c r="VWF4" s="35"/>
      <c r="VWG4" s="35"/>
      <c r="VWH4" s="36"/>
      <c r="VWI4" s="36"/>
      <c r="VWJ4" s="39"/>
      <c r="VWK4" s="39"/>
      <c r="VWL4" s="39"/>
      <c r="VWM4" s="38"/>
      <c r="VWO4" s="40"/>
      <c r="VWP4" s="31"/>
      <c r="VWU4" s="41"/>
      <c r="VWV4" s="42"/>
      <c r="VWW4" s="43"/>
      <c r="VWX4" s="32"/>
      <c r="VWY4" s="44"/>
      <c r="VXC4" s="30"/>
      <c r="VXD4" s="33"/>
      <c r="VXE4" s="33"/>
      <c r="VXN4" s="33"/>
      <c r="VXO4" s="33"/>
      <c r="VXQ4" s="1"/>
      <c r="VXS4" s="34"/>
      <c r="VXT4" s="35"/>
      <c r="VXU4" s="35"/>
      <c r="VXV4" s="35"/>
      <c r="VXW4" s="36"/>
      <c r="VXX4" s="36"/>
      <c r="VXY4" s="39"/>
      <c r="VXZ4" s="39"/>
      <c r="VYA4" s="39"/>
      <c r="VYB4" s="38"/>
      <c r="VYD4" s="40"/>
      <c r="VYE4" s="31"/>
      <c r="VYJ4" s="41"/>
      <c r="VYK4" s="42"/>
      <c r="VYL4" s="43"/>
      <c r="VYM4" s="32"/>
      <c r="VYN4" s="44"/>
      <c r="VYR4" s="30"/>
      <c r="VYS4" s="33"/>
      <c r="VYT4" s="33"/>
      <c r="VZC4" s="33"/>
      <c r="VZD4" s="33"/>
      <c r="VZF4" s="1"/>
      <c r="VZH4" s="34"/>
      <c r="VZI4" s="35"/>
      <c r="VZJ4" s="35"/>
      <c r="VZK4" s="35"/>
      <c r="VZL4" s="36"/>
      <c r="VZM4" s="36"/>
      <c r="VZN4" s="39"/>
      <c r="VZO4" s="39"/>
      <c r="VZP4" s="39"/>
      <c r="VZQ4" s="38"/>
      <c r="VZS4" s="40"/>
      <c r="VZT4" s="31"/>
      <c r="VZY4" s="41"/>
      <c r="VZZ4" s="42"/>
      <c r="WAA4" s="43"/>
      <c r="WAB4" s="32"/>
      <c r="WAC4" s="44"/>
      <c r="WAG4" s="30"/>
      <c r="WAH4" s="33"/>
      <c r="WAI4" s="33"/>
      <c r="WAR4" s="33"/>
      <c r="WAS4" s="33"/>
      <c r="WAU4" s="1"/>
      <c r="WAW4" s="34"/>
      <c r="WAX4" s="35"/>
      <c r="WAY4" s="35"/>
      <c r="WAZ4" s="35"/>
      <c r="WBA4" s="36"/>
      <c r="WBB4" s="36"/>
      <c r="WBC4" s="39"/>
      <c r="WBD4" s="39"/>
      <c r="WBE4" s="39"/>
      <c r="WBF4" s="38"/>
      <c r="WBH4" s="40"/>
      <c r="WBI4" s="31"/>
      <c r="WBN4" s="41"/>
      <c r="WBO4" s="42"/>
      <c r="WBP4" s="43"/>
      <c r="WBQ4" s="32"/>
      <c r="WBR4" s="44"/>
      <c r="WBV4" s="30"/>
      <c r="WBW4" s="33"/>
      <c r="WBX4" s="33"/>
      <c r="WCG4" s="33"/>
      <c r="WCH4" s="33"/>
      <c r="WCJ4" s="1"/>
      <c r="WCL4" s="34"/>
      <c r="WCM4" s="35"/>
      <c r="WCN4" s="35"/>
      <c r="WCO4" s="35"/>
      <c r="WCP4" s="36"/>
      <c r="WCQ4" s="36"/>
      <c r="WCR4" s="39"/>
      <c r="WCS4" s="39"/>
      <c r="WCT4" s="39"/>
      <c r="WCU4" s="38"/>
      <c r="WCW4" s="40"/>
      <c r="WCX4" s="31"/>
      <c r="WDC4" s="41"/>
      <c r="WDD4" s="42"/>
      <c r="WDE4" s="43"/>
      <c r="WDF4" s="32"/>
      <c r="WDG4" s="44"/>
      <c r="WDK4" s="30"/>
      <c r="WDL4" s="33"/>
      <c r="WDM4" s="33"/>
      <c r="WDV4" s="33"/>
      <c r="WDW4" s="33"/>
      <c r="WDY4" s="1"/>
      <c r="WEA4" s="34"/>
      <c r="WEB4" s="35"/>
      <c r="WEC4" s="35"/>
      <c r="WED4" s="35"/>
      <c r="WEE4" s="36"/>
      <c r="WEF4" s="36"/>
      <c r="WEG4" s="39"/>
      <c r="WEH4" s="39"/>
      <c r="WEI4" s="39"/>
      <c r="WEJ4" s="38"/>
      <c r="WEL4" s="40"/>
      <c r="WEM4" s="31"/>
      <c r="WER4" s="41"/>
      <c r="WES4" s="42"/>
      <c r="WET4" s="43"/>
      <c r="WEU4" s="32"/>
      <c r="WEV4" s="44"/>
      <c r="WEZ4" s="30"/>
      <c r="WFA4" s="33"/>
      <c r="WFB4" s="33"/>
      <c r="WFK4" s="33"/>
      <c r="WFL4" s="33"/>
      <c r="WFN4" s="1"/>
      <c r="WFP4" s="34"/>
      <c r="WFQ4" s="35"/>
      <c r="WFR4" s="35"/>
      <c r="WFS4" s="35"/>
      <c r="WFT4" s="36"/>
      <c r="WFU4" s="36"/>
      <c r="WFV4" s="39"/>
      <c r="WFW4" s="39"/>
      <c r="WFX4" s="39"/>
      <c r="WFY4" s="38"/>
      <c r="WGA4" s="40"/>
      <c r="WGB4" s="31"/>
      <c r="WGG4" s="41"/>
      <c r="WGH4" s="42"/>
      <c r="WGI4" s="43"/>
      <c r="WGJ4" s="32"/>
      <c r="WGK4" s="44"/>
      <c r="WGO4" s="30"/>
      <c r="WGP4" s="33"/>
      <c r="WGQ4" s="33"/>
      <c r="WGZ4" s="33"/>
      <c r="WHA4" s="33"/>
      <c r="WHC4" s="1"/>
      <c r="WHE4" s="34"/>
      <c r="WHF4" s="35"/>
      <c r="WHG4" s="35"/>
      <c r="WHH4" s="35"/>
      <c r="WHI4" s="36"/>
      <c r="WHJ4" s="36"/>
      <c r="WHK4" s="39"/>
      <c r="WHL4" s="39"/>
      <c r="WHM4" s="39"/>
      <c r="WHN4" s="38"/>
      <c r="WHP4" s="40"/>
      <c r="WHQ4" s="31"/>
      <c r="WHV4" s="41"/>
      <c r="WHW4" s="42"/>
      <c r="WHX4" s="43"/>
      <c r="WHY4" s="32"/>
      <c r="WHZ4" s="44"/>
      <c r="WID4" s="30"/>
      <c r="WIE4" s="33"/>
      <c r="WIF4" s="33"/>
      <c r="WIO4" s="33"/>
      <c r="WIP4" s="33"/>
      <c r="WIR4" s="1"/>
      <c r="WIT4" s="34"/>
      <c r="WIU4" s="35"/>
      <c r="WIV4" s="35"/>
      <c r="WIW4" s="35"/>
      <c r="WIX4" s="36"/>
      <c r="WIY4" s="36"/>
      <c r="WIZ4" s="39"/>
      <c r="WJA4" s="39"/>
      <c r="WJB4" s="39"/>
      <c r="WJC4" s="38"/>
      <c r="WJE4" s="40"/>
      <c r="WJF4" s="31"/>
      <c r="WJK4" s="41"/>
      <c r="WJL4" s="42"/>
      <c r="WJM4" s="43"/>
      <c r="WJN4" s="32"/>
      <c r="WJO4" s="44"/>
      <c r="WJS4" s="30"/>
      <c r="WJT4" s="33"/>
      <c r="WJU4" s="33"/>
      <c r="WKD4" s="33"/>
      <c r="WKE4" s="33"/>
      <c r="WKG4" s="1"/>
      <c r="WKI4" s="34"/>
      <c r="WKJ4" s="35"/>
      <c r="WKK4" s="35"/>
      <c r="WKL4" s="35"/>
      <c r="WKM4" s="36"/>
      <c r="WKN4" s="36"/>
      <c r="WKO4" s="39"/>
      <c r="WKP4" s="39"/>
      <c r="WKQ4" s="39"/>
      <c r="WKR4" s="38"/>
      <c r="WKT4" s="40"/>
      <c r="WKU4" s="31"/>
      <c r="WKZ4" s="41"/>
      <c r="WLA4" s="42"/>
      <c r="WLB4" s="43"/>
      <c r="WLC4" s="32"/>
      <c r="WLD4" s="44"/>
      <c r="WLH4" s="30"/>
      <c r="WLI4" s="33"/>
      <c r="WLJ4" s="33"/>
      <c r="WLS4" s="33"/>
      <c r="WLT4" s="33"/>
      <c r="WLV4" s="1"/>
      <c r="WLX4" s="34"/>
      <c r="WLY4" s="35"/>
      <c r="WLZ4" s="35"/>
      <c r="WMA4" s="35"/>
      <c r="WMB4" s="36"/>
      <c r="WMC4" s="36"/>
      <c r="WMD4" s="39"/>
      <c r="WME4" s="39"/>
      <c r="WMF4" s="39"/>
      <c r="WMG4" s="38"/>
      <c r="WMI4" s="40"/>
      <c r="WMJ4" s="31"/>
      <c r="WMO4" s="41"/>
      <c r="WMP4" s="42"/>
      <c r="WMQ4" s="43"/>
      <c r="WMR4" s="32"/>
      <c r="WMS4" s="44"/>
      <c r="WMW4" s="30"/>
      <c r="WMX4" s="33"/>
      <c r="WMY4" s="33"/>
      <c r="WNH4" s="33"/>
      <c r="WNI4" s="33"/>
      <c r="WNK4" s="1"/>
      <c r="WNM4" s="34"/>
      <c r="WNN4" s="35"/>
      <c r="WNO4" s="35"/>
      <c r="WNP4" s="35"/>
      <c r="WNQ4" s="36"/>
      <c r="WNR4" s="36"/>
      <c r="WNS4" s="39"/>
      <c r="WNT4" s="39"/>
      <c r="WNU4" s="39"/>
      <c r="WNV4" s="38"/>
      <c r="WNX4" s="40"/>
      <c r="WNY4" s="31"/>
      <c r="WOD4" s="41"/>
      <c r="WOE4" s="42"/>
      <c r="WOF4" s="43"/>
      <c r="WOG4" s="32"/>
      <c r="WOH4" s="44"/>
      <c r="WOL4" s="30"/>
      <c r="WOM4" s="33"/>
      <c r="WON4" s="33"/>
      <c r="WOW4" s="33"/>
      <c r="WOX4" s="33"/>
      <c r="WOZ4" s="1"/>
      <c r="WPB4" s="34"/>
      <c r="WPC4" s="35"/>
      <c r="WPD4" s="35"/>
      <c r="WPE4" s="35"/>
      <c r="WPF4" s="36"/>
      <c r="WPG4" s="36"/>
      <c r="WPH4" s="39"/>
      <c r="WPI4" s="39"/>
      <c r="WPJ4" s="39"/>
      <c r="WPK4" s="38"/>
      <c r="WPM4" s="40"/>
      <c r="WPN4" s="31"/>
      <c r="WPS4" s="41"/>
      <c r="WPT4" s="42"/>
      <c r="WPU4" s="43"/>
      <c r="WPV4" s="32"/>
      <c r="WPW4" s="44"/>
      <c r="WQA4" s="30"/>
      <c r="WQB4" s="33"/>
      <c r="WQC4" s="33"/>
      <c r="WQL4" s="33"/>
      <c r="WQM4" s="33"/>
      <c r="WQO4" s="1"/>
      <c r="WQQ4" s="34"/>
      <c r="WQR4" s="35"/>
      <c r="WQS4" s="35"/>
      <c r="WQT4" s="35"/>
      <c r="WQU4" s="36"/>
      <c r="WQV4" s="36"/>
      <c r="WQW4" s="39"/>
      <c r="WQX4" s="39"/>
      <c r="WQY4" s="39"/>
      <c r="WQZ4" s="38"/>
      <c r="WRB4" s="40"/>
      <c r="WRC4" s="31"/>
      <c r="WRH4" s="41"/>
      <c r="WRI4" s="42"/>
      <c r="WRJ4" s="43"/>
      <c r="WRK4" s="32"/>
      <c r="WRL4" s="44"/>
      <c r="WRP4" s="30"/>
      <c r="WRQ4" s="33"/>
      <c r="WRR4" s="33"/>
      <c r="WSA4" s="33"/>
      <c r="WSB4" s="33"/>
      <c r="WSD4" s="1"/>
      <c r="WSF4" s="34"/>
      <c r="WSG4" s="35"/>
      <c r="WSH4" s="35"/>
      <c r="WSI4" s="35"/>
      <c r="WSJ4" s="36"/>
      <c r="WSK4" s="36"/>
      <c r="WSL4" s="39"/>
      <c r="WSM4" s="39"/>
      <c r="WSN4" s="39"/>
      <c r="WSO4" s="38"/>
      <c r="WSQ4" s="40"/>
      <c r="WSR4" s="31"/>
      <c r="WSW4" s="41"/>
      <c r="WSX4" s="42"/>
      <c r="WSY4" s="43"/>
      <c r="WSZ4" s="32"/>
      <c r="WTA4" s="44"/>
      <c r="WTE4" s="30"/>
      <c r="WTF4" s="33"/>
      <c r="WTG4" s="33"/>
      <c r="WTP4" s="33"/>
      <c r="WTQ4" s="33"/>
      <c r="WTS4" s="1"/>
      <c r="WTU4" s="34"/>
      <c r="WTV4" s="35"/>
      <c r="WTW4" s="35"/>
      <c r="WTX4" s="35"/>
      <c r="WTY4" s="36"/>
      <c r="WTZ4" s="36"/>
      <c r="WUA4" s="39"/>
      <c r="WUB4" s="39"/>
      <c r="WUC4" s="39"/>
      <c r="WUD4" s="38"/>
      <c r="WUF4" s="40"/>
      <c r="WUG4" s="31"/>
      <c r="WUL4" s="41"/>
      <c r="WUM4" s="42"/>
      <c r="WUN4" s="43"/>
      <c r="WUO4" s="32"/>
      <c r="WUP4" s="44"/>
      <c r="WUT4" s="30"/>
      <c r="WUU4" s="33"/>
      <c r="WUV4" s="33"/>
      <c r="WVE4" s="33"/>
      <c r="WVF4" s="33"/>
      <c r="WVH4" s="1"/>
      <c r="WVJ4" s="34"/>
      <c r="WVK4" s="35"/>
      <c r="WVL4" s="35"/>
      <c r="WVM4" s="35"/>
      <c r="WVN4" s="36"/>
      <c r="WVO4" s="36"/>
      <c r="WVP4" s="39"/>
      <c r="WVQ4" s="39"/>
      <c r="WVR4" s="39"/>
      <c r="WVS4" s="38"/>
      <c r="WVU4" s="40"/>
      <c r="WVV4" s="31"/>
      <c r="WWA4" s="41"/>
      <c r="WWB4" s="42"/>
      <c r="WWC4" s="43"/>
      <c r="WWD4" s="32"/>
      <c r="WWE4" s="44"/>
      <c r="WWI4" s="30"/>
      <c r="WWJ4" s="33"/>
      <c r="WWK4" s="33"/>
      <c r="WWT4" s="33"/>
      <c r="WWU4" s="33"/>
      <c r="WWW4" s="1"/>
      <c r="WWY4" s="34"/>
      <c r="WWZ4" s="35"/>
      <c r="WXA4" s="35"/>
      <c r="WXB4" s="35"/>
      <c r="WXC4" s="36"/>
      <c r="WXD4" s="36"/>
      <c r="WXE4" s="39"/>
      <c r="WXF4" s="39"/>
      <c r="WXG4" s="39"/>
      <c r="WXH4" s="38"/>
      <c r="WXJ4" s="40"/>
      <c r="WXK4" s="31"/>
      <c r="WXP4" s="41"/>
      <c r="WXQ4" s="42"/>
      <c r="WXR4" s="43"/>
      <c r="WXS4" s="32"/>
      <c r="WXT4" s="44"/>
      <c r="WXX4" s="30"/>
      <c r="WXY4" s="33"/>
      <c r="WXZ4" s="33"/>
      <c r="WYI4" s="33"/>
      <c r="WYJ4" s="33"/>
      <c r="WYL4" s="1"/>
      <c r="WYN4" s="34"/>
      <c r="WYO4" s="35"/>
      <c r="WYP4" s="35"/>
      <c r="WYQ4" s="35"/>
      <c r="WYR4" s="36"/>
      <c r="WYS4" s="36"/>
      <c r="WYT4" s="39"/>
      <c r="WYU4" s="39"/>
      <c r="WYV4" s="39"/>
      <c r="WYW4" s="38"/>
      <c r="WYY4" s="40"/>
      <c r="WYZ4" s="31"/>
      <c r="WZE4" s="41"/>
      <c r="WZF4" s="42"/>
      <c r="WZG4" s="43"/>
      <c r="WZH4" s="32"/>
      <c r="WZI4" s="44"/>
      <c r="WZM4" s="30"/>
      <c r="WZN4" s="33"/>
      <c r="WZO4" s="33"/>
      <c r="WZX4" s="33"/>
      <c r="WZY4" s="33"/>
      <c r="XAA4" s="1"/>
      <c r="XAC4" s="34"/>
      <c r="XAD4" s="35"/>
      <c r="XAE4" s="35"/>
      <c r="XAF4" s="35"/>
      <c r="XAG4" s="36"/>
      <c r="XAH4" s="36"/>
      <c r="XAI4" s="39"/>
      <c r="XAJ4" s="39"/>
      <c r="XAK4" s="39"/>
      <c r="XAL4" s="38"/>
      <c r="XAN4" s="40"/>
      <c r="XAO4" s="31"/>
      <c r="XAT4" s="41"/>
      <c r="XAU4" s="42"/>
      <c r="XAV4" s="43"/>
      <c r="XAW4" s="32"/>
      <c r="XAX4" s="44"/>
      <c r="XBB4" s="30"/>
      <c r="XBC4" s="33"/>
      <c r="XBD4" s="33"/>
    </row>
    <row r="5" spans="1:1022 1026:2047 2051:3072 3076:8188 8193:9213 9218:10238 10243:11263 11268:12288 12293:14335 14337:15360 15362:16280" ht="18.75" x14ac:dyDescent="0.25">
      <c r="A5" s="35"/>
      <c r="B5" s="35"/>
      <c r="H5" s="35"/>
      <c r="AD5" s="48" t="s">
        <v>48</v>
      </c>
      <c r="AE5" s="48"/>
      <c r="AF5" s="48"/>
      <c r="AG5" s="48"/>
      <c r="AH5" s="48"/>
      <c r="AI5" s="48"/>
      <c r="AJ5" s="48"/>
      <c r="AK5" s="49"/>
      <c r="AL5" s="49"/>
      <c r="AM5" s="49">
        <f>SUM(Table2[BL_NET_QTY_BBLS])</f>
        <v>3000</v>
      </c>
      <c r="AN5" s="49"/>
      <c r="AO5" s="49">
        <f>SUM(Table2[OT_NET_QTY_BBLS])</f>
        <v>3000</v>
      </c>
      <c r="AP5" s="49"/>
      <c r="AQ5" s="35"/>
    </row>
    <row r="6" spans="1:1022 1026:2047 2051:3072 3076:8188 8193:9213 9218:10238 10243:11263 11268:12288 12293:14335 14337:15360 15362:16280" x14ac:dyDescent="0.25">
      <c r="A6" s="35"/>
      <c r="B6" s="35"/>
      <c r="H6" s="35"/>
      <c r="I6" s="50"/>
      <c r="J6" s="47"/>
      <c r="AQ6" s="35"/>
    </row>
  </sheetData>
  <sortState ref="C36:AE42">
    <sortCondition ref="O36:O42"/>
  </sortState>
  <dataValidations count="9">
    <dataValidation type="list" allowBlank="1" showInputMessage="1" showErrorMessage="1" sqref="S2:V2 R2:R3">
      <formula1>LP_INSP</formula1>
    </dataValidation>
    <dataValidation type="list" allowBlank="1" showInputMessage="1" showErrorMessage="1" sqref="AE2:AE4">
      <formula1>INSP_SHARING</formula1>
    </dataValidation>
    <dataValidation type="list" allowBlank="1" showInputMessage="1" showErrorMessage="1" sqref="S3:S4">
      <formula1>DP_SHARE</formula1>
    </dataValidation>
    <dataValidation type="list" allowBlank="1" showInputMessage="1" showErrorMessage="1" sqref="K2:O4 R4 U4:AA4 D2:I4 W2:AA3">
      <formula1>OIC</formula1>
    </dataValidation>
    <dataValidation type="list" allowBlank="1" showInputMessage="1" showErrorMessage="1" sqref="AG2:AG4 U3:V3">
      <formula1>AGENTS</formula1>
    </dataValidation>
    <dataValidation type="list" allowBlank="1" showInputMessage="1" showErrorMessage="1" sqref="J2:J4">
      <formula1>TOL</formula1>
    </dataValidation>
    <dataValidation type="list" allowBlank="1" showInputMessage="1" showErrorMessage="1" sqref="AR3:AR4 A2:A4">
      <formula1>MONTH_OF_PROGRAM</formula1>
    </dataValidation>
    <dataValidation type="list" allowBlank="1" showInputMessage="1" showErrorMessage="1" sqref="AB2:AB4">
      <formula1>DATE</formula1>
    </dataValidation>
    <dataValidation type="list" allowBlank="1" showInputMessage="1" showErrorMessage="1" sqref="AH2:AH4">
      <formula1>AGT_CATEGORY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2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E5"/>
  <sheetViews>
    <sheetView zoomScale="75" zoomScaleNormal="75" workbookViewId="0">
      <pane xSplit="9" ySplit="1" topLeftCell="BD2" activePane="bottomRight" state="frozen"/>
      <selection pane="topRight" activeCell="J1" sqref="J1"/>
      <selection pane="bottomLeft" activeCell="A4" sqref="A4"/>
      <selection pane="bottomRight" activeCell="A5" sqref="A5:XFD5"/>
    </sheetView>
  </sheetViews>
  <sheetFormatPr defaultColWidth="47.42578125" defaultRowHeight="12.75" x14ac:dyDescent="0.25"/>
  <cols>
    <col min="1" max="1" width="31.5703125" style="12" bestFit="1" customWidth="1"/>
    <col min="2" max="2" width="12" style="12" bestFit="1" customWidth="1"/>
    <col min="3" max="3" width="12.5703125" style="12" bestFit="1" customWidth="1"/>
    <col min="4" max="4" width="26.42578125" style="74" bestFit="1" customWidth="1"/>
    <col min="5" max="5" width="19" style="12" bestFit="1" customWidth="1"/>
    <col min="6" max="6" width="17.7109375" style="94" bestFit="1" customWidth="1"/>
    <col min="7" max="7" width="22" style="95" bestFit="1" customWidth="1"/>
    <col min="8" max="8" width="22.28515625" style="95" bestFit="1" customWidth="1"/>
    <col min="9" max="9" width="18.85546875" style="96" bestFit="1" customWidth="1"/>
    <col min="10" max="10" width="18.5703125" style="97" bestFit="1" customWidth="1"/>
    <col min="11" max="11" width="18.85546875" style="97" bestFit="1" customWidth="1"/>
    <col min="12" max="12" width="11.42578125" style="74" bestFit="1" customWidth="1"/>
    <col min="13" max="13" width="32.7109375" style="97" bestFit="1" customWidth="1"/>
    <col min="14" max="14" width="16.5703125" style="98" bestFit="1" customWidth="1"/>
    <col min="15" max="15" width="53.85546875" style="99" bestFit="1" customWidth="1"/>
    <col min="16" max="16" width="18.28515625" style="100" bestFit="1" customWidth="1"/>
    <col min="17" max="17" width="12.5703125" style="74" bestFit="1" customWidth="1"/>
    <col min="18" max="18" width="12.5703125" style="101" bestFit="1" customWidth="1"/>
    <col min="19" max="19" width="32" style="101" bestFit="1" customWidth="1"/>
    <col min="20" max="20" width="23.42578125" style="102" bestFit="1" customWidth="1"/>
    <col min="21" max="21" width="24.85546875" style="12" bestFit="1" customWidth="1"/>
    <col min="22" max="22" width="32.85546875" style="108" bestFit="1" customWidth="1"/>
    <col min="23" max="23" width="28" style="103" bestFit="1" customWidth="1"/>
    <col min="24" max="24" width="21.42578125" style="94" bestFit="1" customWidth="1"/>
    <col min="25" max="25" width="16.85546875" style="74" bestFit="1" customWidth="1"/>
    <col min="26" max="26" width="20" style="74" bestFit="1" customWidth="1"/>
    <col min="27" max="27" width="15.140625" style="97" bestFit="1" customWidth="1"/>
    <col min="28" max="28" width="11.42578125" style="74" bestFit="1" customWidth="1"/>
    <col min="29" max="29" width="32.7109375" style="74" bestFit="1" customWidth="1"/>
    <col min="30" max="30" width="16.5703125" style="101" bestFit="1" customWidth="1"/>
    <col min="31" max="31" width="69.85546875" style="74" bestFit="1" customWidth="1"/>
    <col min="32" max="32" width="18.28515625" style="74" bestFit="1" customWidth="1"/>
    <col min="33" max="34" width="12.5703125" style="74" bestFit="1" customWidth="1"/>
    <col min="35" max="35" width="31.42578125" style="74" bestFit="1" customWidth="1"/>
    <col min="36" max="36" width="52.28515625" style="101" bestFit="1" customWidth="1"/>
    <col min="37" max="37" width="31.42578125" style="101" bestFit="1" customWidth="1"/>
    <col min="38" max="38" width="36.140625" style="74" bestFit="1" customWidth="1"/>
    <col min="39" max="39" width="31.140625" style="104" bestFit="1" customWidth="1"/>
    <col min="40" max="40" width="21.42578125" style="100" bestFit="1" customWidth="1"/>
    <col min="41" max="41" width="23" style="74" bestFit="1" customWidth="1"/>
    <col min="42" max="42" width="17.85546875" style="74" bestFit="1" customWidth="1"/>
    <col min="43" max="43" width="25.140625" style="105" bestFit="1" customWidth="1"/>
    <col min="44" max="44" width="25.140625" style="74" bestFit="1" customWidth="1"/>
    <col min="45" max="45" width="17.28515625" style="74" bestFit="1" customWidth="1"/>
    <col min="46" max="46" width="11.7109375" style="74" bestFit="1" customWidth="1"/>
    <col min="47" max="47" width="20.140625" style="12" bestFit="1" customWidth="1"/>
    <col min="48" max="48" width="19.140625" style="106" bestFit="1" customWidth="1"/>
    <col min="49" max="49" width="20.140625" style="12" bestFit="1" customWidth="1"/>
    <col min="50" max="50" width="15" style="107" bestFit="1" customWidth="1"/>
    <col min="51" max="51" width="25.28515625" style="106" bestFit="1" customWidth="1"/>
    <col min="52" max="52" width="12.28515625" style="102" bestFit="1" customWidth="1"/>
    <col min="53" max="53" width="27.42578125" style="12" bestFit="1" customWidth="1"/>
    <col min="54" max="54" width="38.42578125" style="12" bestFit="1" customWidth="1"/>
    <col min="55" max="55" width="66.5703125" style="12" bestFit="1" customWidth="1"/>
    <col min="56" max="56" width="48.7109375" style="106" bestFit="1" customWidth="1"/>
    <col min="57" max="57" width="34.85546875" style="106" bestFit="1" customWidth="1"/>
    <col min="58" max="16384" width="47.42578125" style="12"/>
  </cols>
  <sheetData>
    <row r="1" spans="1:57" s="74" customFormat="1" x14ac:dyDescent="0.25">
      <c r="A1" s="58" t="s">
        <v>7</v>
      </c>
      <c r="B1" s="58" t="s">
        <v>14</v>
      </c>
      <c r="C1" s="58" t="s">
        <v>4</v>
      </c>
      <c r="D1" s="58" t="s">
        <v>15</v>
      </c>
      <c r="E1" s="58" t="s">
        <v>0</v>
      </c>
      <c r="F1" s="59" t="s">
        <v>16</v>
      </c>
      <c r="G1" s="60" t="s">
        <v>17</v>
      </c>
      <c r="H1" s="60" t="s">
        <v>18</v>
      </c>
      <c r="I1" s="61" t="s">
        <v>19</v>
      </c>
      <c r="J1" s="58" t="s">
        <v>8</v>
      </c>
      <c r="K1" s="58" t="s">
        <v>47</v>
      </c>
      <c r="L1" s="62" t="s">
        <v>20</v>
      </c>
      <c r="M1" s="62" t="s">
        <v>64</v>
      </c>
      <c r="N1" s="63" t="s">
        <v>65</v>
      </c>
      <c r="O1" s="64" t="s">
        <v>1</v>
      </c>
      <c r="P1" s="59" t="s">
        <v>21</v>
      </c>
      <c r="Q1" s="65" t="s">
        <v>2</v>
      </c>
      <c r="R1" s="66" t="s">
        <v>22</v>
      </c>
      <c r="S1" s="66" t="s">
        <v>23</v>
      </c>
      <c r="T1" s="66" t="s">
        <v>24</v>
      </c>
      <c r="U1" s="66" t="s">
        <v>25</v>
      </c>
      <c r="V1" s="67" t="s">
        <v>40</v>
      </c>
      <c r="W1" s="68" t="s">
        <v>26</v>
      </c>
      <c r="X1" s="59" t="s">
        <v>27</v>
      </c>
      <c r="Y1" s="58" t="s">
        <v>28</v>
      </c>
      <c r="Z1" s="58" t="s">
        <v>9</v>
      </c>
      <c r="AA1" s="58" t="s">
        <v>47</v>
      </c>
      <c r="AB1" s="58" t="s">
        <v>20</v>
      </c>
      <c r="AC1" s="62" t="s">
        <v>64</v>
      </c>
      <c r="AD1" s="66" t="s">
        <v>65</v>
      </c>
      <c r="AE1" s="64" t="s">
        <v>1</v>
      </c>
      <c r="AF1" s="59" t="s">
        <v>21</v>
      </c>
      <c r="AG1" s="65" t="s">
        <v>2</v>
      </c>
      <c r="AH1" s="66" t="s">
        <v>29</v>
      </c>
      <c r="AI1" s="66" t="s">
        <v>30</v>
      </c>
      <c r="AJ1" s="66" t="s">
        <v>51</v>
      </c>
      <c r="AK1" s="66" t="s">
        <v>31</v>
      </c>
      <c r="AL1" s="69" t="s">
        <v>50</v>
      </c>
      <c r="AM1" s="68" t="s">
        <v>49</v>
      </c>
      <c r="AN1" s="59" t="s">
        <v>27</v>
      </c>
      <c r="AO1" s="58" t="s">
        <v>32</v>
      </c>
      <c r="AP1" s="58" t="s">
        <v>119</v>
      </c>
      <c r="AQ1" s="70" t="s">
        <v>33</v>
      </c>
      <c r="AR1" s="60" t="s">
        <v>34</v>
      </c>
      <c r="AS1" s="60" t="s">
        <v>13</v>
      </c>
      <c r="AT1" s="60" t="s">
        <v>35</v>
      </c>
      <c r="AU1" s="60" t="s">
        <v>36</v>
      </c>
      <c r="AV1" s="71" t="s">
        <v>37</v>
      </c>
      <c r="AW1" s="60" t="s">
        <v>36</v>
      </c>
      <c r="AX1" s="72" t="s">
        <v>37</v>
      </c>
      <c r="AY1" s="71" t="s">
        <v>39</v>
      </c>
      <c r="AZ1" s="73" t="s">
        <v>52</v>
      </c>
      <c r="BA1" s="60" t="s">
        <v>54</v>
      </c>
      <c r="BB1" s="60" t="s">
        <v>81</v>
      </c>
      <c r="BC1" s="60" t="s">
        <v>82</v>
      </c>
      <c r="BD1" s="60" t="s">
        <v>53</v>
      </c>
      <c r="BE1" s="71" t="s">
        <v>38</v>
      </c>
    </row>
    <row r="2" spans="1:57" x14ac:dyDescent="0.25">
      <c r="A2" s="2" t="str">
        <f>RECAP!A2</f>
        <v>01 - JAN</v>
      </c>
      <c r="B2" s="3" t="str">
        <f>RECAP!C2</f>
        <v>2016CT001</v>
      </c>
      <c r="C2" s="3" t="str">
        <f>RECAP!D2</f>
        <v>XXXX</v>
      </c>
      <c r="D2" s="3" t="str">
        <f>RECAP!E2</f>
        <v>XXXX</v>
      </c>
      <c r="E2" s="3" t="str">
        <f>RECAP!F2</f>
        <v>XXXX</v>
      </c>
      <c r="F2" s="75">
        <f>RECAP!AI2</f>
        <v>42370</v>
      </c>
      <c r="G2" s="76">
        <f>Table2[BL_NET_QTY_BBLS]</f>
        <v>1000</v>
      </c>
      <c r="H2" s="76">
        <f>+RECAP!AO2</f>
        <v>1000</v>
      </c>
      <c r="I2" s="77">
        <f t="shared" ref="I2:I4" si="0">IFERROR(IF(H2&lt;&gt;"N/A",(H2-G2)/G2,"N/A"),"N/A")</f>
        <v>0</v>
      </c>
      <c r="J2" s="3" t="str">
        <f>+RECAP!L2</f>
        <v>XXXX</v>
      </c>
      <c r="K2" s="3" t="str">
        <f>+RECAP!M2</f>
        <v>XXXX</v>
      </c>
      <c r="L2" s="78" t="str">
        <f>+'PRICING FINAL'!L2</f>
        <v>N/A</v>
      </c>
      <c r="M2" s="78"/>
      <c r="N2" s="79">
        <f t="shared" ref="N2:N4" si="1">IF(M2="EXXON 0.5",((IF(H2="",ROUND(G2,0),ROUND(IF(AND((IF(H2="","",(G2*(0.5%)+H2)))&gt;G2,H2&lt;G2),G2,IF((IF(H2="","",(G2*(0.5%)+H2)))&lt;G2,(IF(H2="","",(G2*(0.5%)+H2))),IF(H2&gt;G2,H2,G2))),0)))),IF(M2="NET BL",ROUND(G2,0),ROUND(H2,0)))</f>
        <v>1000</v>
      </c>
      <c r="O2" s="80"/>
      <c r="P2" s="4">
        <f>+'PRICING FINAL'!P2</f>
        <v>0</v>
      </c>
      <c r="Q2" s="81"/>
      <c r="R2" s="82">
        <f t="array" ref="R2">SUM(IF((E2=[2]Sheet1!$A$5:$A$15)*(RIGHT(LEFT(O2,33),8)=[2]Sheet1!$B$4:$M$4),[2]Sheet1!$B$5:$M$15,0))+SUM(IF((E2=[2]Sheet1!$A$19:$A$20)*(RIGHT(LEFT(O2,33),8)=[2]Sheet1!$B$18:$M$18),[2]Sheet1!$B$19:$M$20,0))</f>
        <v>0</v>
      </c>
      <c r="S2" s="82">
        <f>+'PRICING FINAL'!S2</f>
        <v>3.4</v>
      </c>
      <c r="T2" s="82">
        <f t="shared" ref="T2:T4" si="2">+IF(ISNUMBER(SEARCH("DESC",O2)),"",0)</f>
        <v>0</v>
      </c>
      <c r="U2" s="82">
        <f t="shared" ref="U2:U3" si="3">IF(ISNUMBER(SEARCH("DIFFERENTIAL",O2)),N2*-0.06,IF(BE2&lt;&gt;"N/A",BE2,0))</f>
        <v>0</v>
      </c>
      <c r="V2" s="9">
        <f t="shared" ref="V2:V4" si="4">IFERROR(IF(ISNUMBER(SEARCH("NOC",J2)),(ROUND(SUM(Q2:T2),2)),IF(U2=0,ROUND(SUM(Q2:U2),3),ROUND(SUM(Q2:T2),3))),"N/A")</f>
        <v>3.4</v>
      </c>
      <c r="W2" s="83">
        <f t="shared" ref="W2:W4" si="5">IFERROR(IF(U2&lt;&gt;0,ROUND(V2*N2,2)+U2,ROUND(V2*N2,2)),"N/A")</f>
        <v>3400</v>
      </c>
      <c r="X2" s="4">
        <f t="shared" ref="X2:X4" si="6">IF(P2="30 days after B/L",F2+30,F2+29)</f>
        <v>42399</v>
      </c>
      <c r="Y2" s="3" t="s">
        <v>122</v>
      </c>
      <c r="Z2" s="3" t="str">
        <f>+RECAP!W2</f>
        <v>XXXX</v>
      </c>
      <c r="AA2" s="3" t="str">
        <f>+RECAP!X2</f>
        <v>XXXX</v>
      </c>
      <c r="AB2" s="3" t="str">
        <f>+'PRICING FINAL'!AD2</f>
        <v>N/A</v>
      </c>
      <c r="AC2" s="78">
        <f>+'PRICING FINAL'!AE2</f>
        <v>0</v>
      </c>
      <c r="AD2" s="84">
        <f t="shared" ref="AD2:AD4" si="7">IF(AC2="EXXON 0.5",((IF(H2="",ROUND(G2,0),ROUND(IF(AND((IF(H2="","",(G2*(0.5%)+H2)))&gt;G2,H2&lt;G2),G2,IF((IF(H2="","",(G2*(0.5%)+H2)))&lt;G2,(IF(H2="","",(G2*(0.5%)+H2))),IF(H2&gt;G2,H2,G2))),0)))),IF(AC2="NET BL",ROUND(G2,0),ROUND(H2,0)))</f>
        <v>1000</v>
      </c>
      <c r="AE2" s="80"/>
      <c r="AF2" s="2">
        <f>+'PRICING FINAL'!AH2</f>
        <v>0</v>
      </c>
      <c r="AG2" s="81"/>
      <c r="AH2" s="84">
        <f t="array" ref="AH2">SUM(IF((E2=[2]Sheet1!$A$5:$A$15)*(RIGHT(LEFT(AE2,33),8)=[2]Sheet1!$B$4:$M$4),[2]Sheet1!$B$5:$M$15,0))+SUM(IF((E2=[2]Sheet1!$A$19:$A$20)*(RIGHT(LEFT(AE2,33),8)=[2]Sheet1!$B$18:$M$18),[2]Sheet1!$B$19:$M$20,0))</f>
        <v>0</v>
      </c>
      <c r="AI2" s="84">
        <f>+'PRICING FINAL'!AK2</f>
        <v>3.6</v>
      </c>
      <c r="AJ2" s="84">
        <f>IFERROR(IF(ISNUMBER(SEARCH("SERV",AE2)),(0.15),0)+(IF(ISNUMBER(SEARCH("OT",AE2)),0.05,0)),"N/A")</f>
        <v>0</v>
      </c>
      <c r="AK2" s="81">
        <f t="shared" ref="AK2:AK4" si="8">IFERROR(IF(AND((OR(Z2="TAMSA",Z2="HEMCL")),ISNUMBER(SEARCH("FRT",AE2))),ROUND(BE2/AD2,4),IF(AND((OR(Z2&lt;&gt;"TAMSA",Z2&lt;&gt;"HEMCL")),ISNUMBER(SEARCH("FRT",AE2))),ROUND(BE2,2),0)),"N/A")</f>
        <v>0</v>
      </c>
      <c r="AL2" s="85">
        <f t="shared" ref="AL2:AL3" si="9">IFERROR(IF(AK2&lt;3,ROUND(SUM(AG2:AK2),3),ROUND((SUM(AG2:AJ2)),3)),"N/A")</f>
        <v>3.6</v>
      </c>
      <c r="AM2" s="86">
        <f t="shared" ref="AM2:AM3" si="10">IFERROR(IF(AK2&lt;3,ROUND(AL2*AD2,2),ROUND(ROUND(AL2*AD2,2)+AK2,2)),"N/A")</f>
        <v>3600</v>
      </c>
      <c r="AN2" s="4">
        <f t="shared" ref="AN2:AN4" si="11">IF(AF2="30 days after B/L",F2+30,F2+29)</f>
        <v>42399</v>
      </c>
      <c r="AO2" s="3" t="s">
        <v>46</v>
      </c>
      <c r="AP2" s="3" t="s">
        <v>121</v>
      </c>
      <c r="AQ2" s="87">
        <f t="shared" ref="AQ2:AQ4" si="12">IFERROR(IF(AND(U2=0,AK2&lt;&gt;"",BE2&lt;&gt;"N/A"),(AM2-W2-BE2),AM2-W2),"N/A")</f>
        <v>200</v>
      </c>
      <c r="AR2" s="88"/>
      <c r="AS2" s="88"/>
      <c r="AT2" s="88"/>
      <c r="AU2" s="89"/>
      <c r="AV2" s="90"/>
      <c r="AW2" s="89"/>
      <c r="AX2" s="91"/>
      <c r="AY2" s="90"/>
      <c r="AZ2" s="92"/>
      <c r="BA2" s="93"/>
      <c r="BB2" s="93"/>
      <c r="BC2" s="93"/>
      <c r="BD2" s="90"/>
      <c r="BE2" s="90"/>
    </row>
    <row r="3" spans="1:57" x14ac:dyDescent="0.25">
      <c r="A3" s="2" t="str">
        <f>RECAP!A3</f>
        <v>02 - FEB</v>
      </c>
      <c r="B3" s="3" t="str">
        <f>RECAP!C3</f>
        <v>2016CT002</v>
      </c>
      <c r="C3" s="3" t="str">
        <f>RECAP!D3</f>
        <v>XXXX</v>
      </c>
      <c r="D3" s="3" t="str">
        <f>RECAP!E3</f>
        <v>XXXX</v>
      </c>
      <c r="E3" s="3" t="str">
        <f>RECAP!F3</f>
        <v>XXXX</v>
      </c>
      <c r="F3" s="75">
        <f>RECAP!AI3</f>
        <v>42371</v>
      </c>
      <c r="G3" s="76">
        <f>Table2[BL_NET_QTY_BBLS]</f>
        <v>1000</v>
      </c>
      <c r="H3" s="76">
        <f>+RECAP!AO3</f>
        <v>1000</v>
      </c>
      <c r="I3" s="77">
        <f t="shared" si="0"/>
        <v>0</v>
      </c>
      <c r="J3" s="3" t="str">
        <f>+RECAP!L3</f>
        <v>XXXX</v>
      </c>
      <c r="K3" s="3" t="str">
        <f>+RECAP!M3</f>
        <v>XXXX</v>
      </c>
      <c r="L3" s="78" t="str">
        <f>+'PRICING FINAL'!L3</f>
        <v>N/A</v>
      </c>
      <c r="M3" s="78"/>
      <c r="N3" s="79">
        <f t="shared" si="1"/>
        <v>1000</v>
      </c>
      <c r="O3" s="80"/>
      <c r="P3" s="4">
        <f>+'PRICING FINAL'!P3</f>
        <v>0</v>
      </c>
      <c r="Q3" s="81"/>
      <c r="R3" s="82">
        <f t="array" ref="R3">SUM(IF((E3=[2]Sheet1!$A$5:$A$15)*(RIGHT(LEFT(O3,33),8)=[2]Sheet1!$B$4:$M$4),[2]Sheet1!$B$5:$M$15,0))+SUM(IF((E3=[2]Sheet1!$A$19:$A$20)*(RIGHT(LEFT(O3,33),8)=[2]Sheet1!$B$18:$M$18),[2]Sheet1!$B$19:$M$20,0))</f>
        <v>0</v>
      </c>
      <c r="S3" s="82">
        <f>+'PRICING FINAL'!S3</f>
        <v>0.99</v>
      </c>
      <c r="T3" s="82">
        <f t="shared" si="2"/>
        <v>0</v>
      </c>
      <c r="U3" s="82">
        <f t="shared" si="3"/>
        <v>0</v>
      </c>
      <c r="V3" s="9">
        <f t="shared" si="4"/>
        <v>0.99</v>
      </c>
      <c r="W3" s="83">
        <f t="shared" si="5"/>
        <v>990</v>
      </c>
      <c r="X3" s="4">
        <f t="shared" si="6"/>
        <v>42400</v>
      </c>
      <c r="Y3" s="3" t="s">
        <v>118</v>
      </c>
      <c r="Z3" s="3" t="str">
        <f>+RECAP!W3</f>
        <v>XXXX</v>
      </c>
      <c r="AA3" s="3" t="str">
        <f>+RECAP!X3</f>
        <v>XXXX</v>
      </c>
      <c r="AB3" s="3" t="str">
        <f>+'PRICING FINAL'!AD3</f>
        <v>N/A</v>
      </c>
      <c r="AC3" s="78">
        <f>+'PRICING FINAL'!AE3</f>
        <v>0</v>
      </c>
      <c r="AD3" s="84">
        <f t="shared" si="7"/>
        <v>1000</v>
      </c>
      <c r="AE3" s="80"/>
      <c r="AF3" s="2">
        <f>+'PRICING FINAL'!AH3</f>
        <v>0</v>
      </c>
      <c r="AG3" s="81"/>
      <c r="AH3" s="84">
        <f t="array" ref="AH3">SUM(IF((E3=[2]Sheet1!$A$5:$A$15)*(RIGHT(LEFT(AE3,33),8)=[2]Sheet1!$B$4:$M$4),[2]Sheet1!$B$5:$M$15,0))+SUM(IF((E3=[2]Sheet1!$A$19:$A$20)*(RIGHT(LEFT(AE3,33),8)=[2]Sheet1!$B$18:$M$18),[2]Sheet1!$B$19:$M$20,0))</f>
        <v>0</v>
      </c>
      <c r="AI3" s="84">
        <f>+'PRICING FINAL'!AK3</f>
        <v>1.55</v>
      </c>
      <c r="AJ3" s="84">
        <f t="shared" ref="AJ3:AJ4" si="13">IFERROR(IF(ISNUMBER(SEARCH("SERV",AE3)),(0.15),0)+(IF(ISNUMBER(SEARCH("OT",AE3)),0.05,0)),"N/A")</f>
        <v>0</v>
      </c>
      <c r="AK3" s="81">
        <f t="shared" si="8"/>
        <v>0</v>
      </c>
      <c r="AL3" s="85">
        <f t="shared" si="9"/>
        <v>1.55</v>
      </c>
      <c r="AM3" s="86">
        <f t="shared" si="10"/>
        <v>1550</v>
      </c>
      <c r="AN3" s="4">
        <f t="shared" si="11"/>
        <v>42400</v>
      </c>
      <c r="AO3" s="3" t="s">
        <v>46</v>
      </c>
      <c r="AP3" s="3" t="s">
        <v>120</v>
      </c>
      <c r="AQ3" s="87">
        <f t="shared" si="12"/>
        <v>560</v>
      </c>
      <c r="AR3" s="88"/>
      <c r="AS3" s="88"/>
      <c r="AT3" s="88"/>
      <c r="AU3" s="89"/>
      <c r="AV3" s="90"/>
      <c r="AW3" s="89"/>
      <c r="AX3" s="91"/>
      <c r="AY3" s="90"/>
      <c r="AZ3" s="92"/>
      <c r="BA3" s="93"/>
      <c r="BB3" s="93"/>
      <c r="BC3" s="93"/>
      <c r="BD3" s="90"/>
      <c r="BE3" s="90"/>
    </row>
    <row r="4" spans="1:57" x14ac:dyDescent="0.25">
      <c r="A4" s="2" t="str">
        <f>RECAP!A4</f>
        <v>01 - JAN</v>
      </c>
      <c r="B4" s="3" t="str">
        <f>RECAP!C4</f>
        <v>2016CT003</v>
      </c>
      <c r="C4" s="3" t="str">
        <f>RECAP!D4</f>
        <v>XXXX</v>
      </c>
      <c r="D4" s="3" t="str">
        <f>RECAP!E4</f>
        <v>XXXX</v>
      </c>
      <c r="E4" s="3" t="str">
        <f>RECAP!F4</f>
        <v>XXXX</v>
      </c>
      <c r="F4" s="75">
        <f>RECAP!AI4</f>
        <v>42372</v>
      </c>
      <c r="G4" s="76">
        <f>Table2[BL_NET_QTY_BBLS]</f>
        <v>1000</v>
      </c>
      <c r="H4" s="76">
        <f>+RECAP!AO4</f>
        <v>1000</v>
      </c>
      <c r="I4" s="77">
        <f t="shared" si="0"/>
        <v>0</v>
      </c>
      <c r="J4" s="3" t="str">
        <f>+RECAP!L4</f>
        <v>XXXX</v>
      </c>
      <c r="K4" s="3" t="str">
        <f>+RECAP!M4</f>
        <v>XXXX</v>
      </c>
      <c r="L4" s="78" t="str">
        <f>+'PRICING FINAL'!L4</f>
        <v>N/A</v>
      </c>
      <c r="M4" s="78"/>
      <c r="N4" s="79">
        <f t="shared" si="1"/>
        <v>1000</v>
      </c>
      <c r="O4" s="2"/>
      <c r="P4" s="4">
        <f>+'PRICING FINAL'!P4</f>
        <v>0</v>
      </c>
      <c r="Q4" s="81"/>
      <c r="R4" s="82">
        <f t="array" ref="R4">SUM(IF((E4=[2]Sheet1!$A$5:$A$15)*(RIGHT(LEFT(O4,33),8)=[2]Sheet1!$B$4:$M$4),[2]Sheet1!$B$5:$M$15,0))+SUM(IF((E4=[2]Sheet1!$A$19:$A$20)*(RIGHT(LEFT(O4,33),8)=[2]Sheet1!$B$18:$M$18),[2]Sheet1!$B$19:$M$20,0))</f>
        <v>0</v>
      </c>
      <c r="S4" s="82">
        <f>+'PRICING FINAL'!S4</f>
        <v>-1.1499999999999999</v>
      </c>
      <c r="T4" s="82">
        <f t="shared" si="2"/>
        <v>0</v>
      </c>
      <c r="U4" s="82">
        <v>742555</v>
      </c>
      <c r="V4" s="9">
        <f t="shared" si="4"/>
        <v>-1.1499999999999999</v>
      </c>
      <c r="W4" s="83">
        <f t="shared" si="5"/>
        <v>741405</v>
      </c>
      <c r="X4" s="4">
        <f t="shared" si="6"/>
        <v>42401</v>
      </c>
      <c r="Y4" s="3" t="s">
        <v>46</v>
      </c>
      <c r="Z4" s="3" t="str">
        <f>+RECAP!W4</f>
        <v>XXXX</v>
      </c>
      <c r="AA4" s="3" t="str">
        <f>+RECAP!X4</f>
        <v>XXXX</v>
      </c>
      <c r="AB4" s="3" t="str">
        <f>+'PRICING FINAL'!AD4</f>
        <v>N/A</v>
      </c>
      <c r="AC4" s="78">
        <f>+'PRICING FINAL'!AE4</f>
        <v>0</v>
      </c>
      <c r="AD4" s="84">
        <f t="shared" si="7"/>
        <v>1000</v>
      </c>
      <c r="AE4" s="80"/>
      <c r="AF4" s="2">
        <f>+'PRICING FINAL'!AH4</f>
        <v>0</v>
      </c>
      <c r="AG4" s="81"/>
      <c r="AH4" s="84">
        <f t="array" ref="AH4">SUM(IF((E4=[2]Sheet1!$A$5:$A$15)*(RIGHT(LEFT(AE4,33),8)=[2]Sheet1!$B$4:$M$4),[2]Sheet1!$B$5:$M$15,0))+SUM(IF((E4=[2]Sheet1!$A$19:$A$20)*(RIGHT(LEFT(AE4,33),8)=[2]Sheet1!$B$18:$M$18),[2]Sheet1!$B$19:$M$20,0))</f>
        <v>0</v>
      </c>
      <c r="AI4" s="84">
        <f>+'PRICING FINAL'!AK4</f>
        <v>-0.85</v>
      </c>
      <c r="AJ4" s="84">
        <f t="shared" si="13"/>
        <v>0</v>
      </c>
      <c r="AK4" s="81">
        <f t="shared" si="8"/>
        <v>0</v>
      </c>
      <c r="AL4" s="85">
        <f>ROUND(SUM(AG4:AK4),3)</f>
        <v>-0.85</v>
      </c>
      <c r="AM4" s="86">
        <f>IFERROR(IF(AK4&lt;3,ROUND(AL4*AD4,2),ROUND(ROUND(AL4*AD4,2)+AK4,2)),"N/A")</f>
        <v>-850</v>
      </c>
      <c r="AN4" s="4">
        <f t="shared" si="11"/>
        <v>42401</v>
      </c>
      <c r="AO4" s="3" t="s">
        <v>46</v>
      </c>
      <c r="AP4" s="3" t="s">
        <v>46</v>
      </c>
      <c r="AQ4" s="87">
        <f t="shared" si="12"/>
        <v>-742255</v>
      </c>
      <c r="AR4" s="88"/>
      <c r="AS4" s="88"/>
      <c r="AT4" s="88"/>
      <c r="AU4" s="89"/>
      <c r="AV4" s="90"/>
      <c r="AW4" s="89"/>
      <c r="AX4" s="91"/>
      <c r="AY4" s="90"/>
      <c r="AZ4" s="92"/>
      <c r="BA4" s="93"/>
      <c r="BB4" s="93"/>
      <c r="BC4" s="93"/>
      <c r="BD4" s="90"/>
      <c r="BE4" s="90"/>
    </row>
    <row r="5" spans="1:57" x14ac:dyDescent="0.25">
      <c r="V5" s="12"/>
    </row>
  </sheetData>
  <autoFilter ref="A1:BE4"/>
  <dataValidations count="8">
    <dataValidation type="list" allowBlank="1" showInputMessage="1" showErrorMessage="1" sqref="L2:L4 AB2:AB4">
      <formula1>LC</formula1>
    </dataValidation>
    <dataValidation type="list" allowBlank="1" showInputMessage="1" showErrorMessage="1" sqref="O2:O4">
      <formula1>PRICING_IN</formula1>
    </dataValidation>
    <dataValidation type="list" allowBlank="1" showInputMessage="1" showErrorMessage="1" sqref="J2:K4">
      <formula1>suppliers</formula1>
    </dataValidation>
    <dataValidation type="list" allowBlank="1" showInputMessage="1" showErrorMessage="1" sqref="AC2:AC4">
      <formula1>INVQTYOUT</formula1>
    </dataValidation>
    <dataValidation type="list" allowBlank="1" showInputMessage="1" showErrorMessage="1" sqref="AE2:AF4">
      <formula1>PRICEOUT</formula1>
    </dataValidation>
    <dataValidation type="list" allowBlank="1" showInputMessage="1" showErrorMessage="1" sqref="Z2:AA4">
      <formula1>RCVRS</formula1>
    </dataValidation>
    <dataValidation type="list" allowBlank="1" showInputMessage="1" showErrorMessage="1" sqref="P2:P4">
      <formula1>PMTIN</formula1>
    </dataValidation>
    <dataValidation type="list" allowBlank="1" showInputMessage="1" showErrorMessage="1" sqref="M2:M4">
      <formula1>INVOICING_QTY_NET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BI4"/>
  <sheetViews>
    <sheetView zoomScale="78" zoomScaleNormal="78" workbookViewId="0">
      <pane xSplit="9" ySplit="1" topLeftCell="P2" activePane="bottomRight" state="frozen"/>
      <selection pane="topRight" activeCell="J1" sqref="J1"/>
      <selection pane="bottomLeft" activeCell="A4" sqref="A4"/>
      <selection pane="bottomRight" activeCell="A5" sqref="A5:XFD5"/>
    </sheetView>
  </sheetViews>
  <sheetFormatPr defaultColWidth="14.42578125" defaultRowHeight="12.75" x14ac:dyDescent="0.25"/>
  <cols>
    <col min="1" max="1" width="30.42578125" style="111" bestFit="1" customWidth="1"/>
    <col min="2" max="2" width="13.42578125" style="12" bestFit="1" customWidth="1"/>
    <col min="3" max="3" width="11.7109375" style="12" customWidth="1"/>
    <col min="4" max="4" width="26.42578125" style="74" bestFit="1" customWidth="1"/>
    <col min="5" max="5" width="19" style="12" bestFit="1" customWidth="1"/>
    <col min="6" max="6" width="17.42578125" style="94" bestFit="1" customWidth="1"/>
    <col min="7" max="7" width="22.28515625" style="112" bestFit="1" customWidth="1"/>
    <col min="8" max="8" width="22.85546875" style="112" bestFit="1" customWidth="1"/>
    <col min="9" max="9" width="18.85546875" style="96" bestFit="1" customWidth="1"/>
    <col min="10" max="10" width="18" style="97" customWidth="1"/>
    <col min="11" max="11" width="15.42578125" style="97" customWidth="1"/>
    <col min="12" max="12" width="11" style="74" customWidth="1"/>
    <col min="13" max="14" width="31.140625" style="97" customWidth="1"/>
    <col min="15" max="15" width="33.42578125" style="99" bestFit="1" customWidth="1"/>
    <col min="16" max="16" width="19" style="100" customWidth="1"/>
    <col min="17" max="17" width="15.7109375" style="74" customWidth="1"/>
    <col min="18" max="18" width="12" style="101" bestFit="1" customWidth="1"/>
    <col min="19" max="19" width="11.85546875" style="101" customWidth="1"/>
    <col min="20" max="20" width="24.140625" style="102" customWidth="1"/>
    <col min="21" max="21" width="25.140625" style="12" customWidth="1"/>
    <col min="22" max="22" width="33.42578125" style="12" customWidth="1"/>
    <col min="23" max="25" width="28.28515625" style="103" customWidth="1"/>
    <col min="26" max="26" width="21.42578125" style="94" customWidth="1"/>
    <col min="27" max="27" width="26" style="74" customWidth="1"/>
    <col min="28" max="28" width="20" style="74" customWidth="1"/>
    <col min="29" max="29" width="15.42578125" style="97" customWidth="1"/>
    <col min="30" max="30" width="11" style="74" customWidth="1"/>
    <col min="31" max="32" width="25.7109375" style="74" customWidth="1"/>
    <col min="33" max="33" width="42.85546875" style="74" customWidth="1"/>
    <col min="34" max="34" width="18.42578125" style="74" bestFit="1" customWidth="1"/>
    <col min="35" max="36" width="12.140625" style="74" bestFit="1" customWidth="1"/>
    <col min="37" max="37" width="28.85546875" style="74" bestFit="1" customWidth="1"/>
    <col min="38" max="38" width="36.140625" style="101" bestFit="1" customWidth="1"/>
    <col min="39" max="39" width="32" style="101" bestFit="1" customWidth="1"/>
    <col min="40" max="40" width="30.85546875" style="74" bestFit="1" customWidth="1"/>
    <col min="41" max="41" width="32" style="104" bestFit="1" customWidth="1"/>
    <col min="42" max="43" width="32" style="104" customWidth="1"/>
    <col min="44" max="44" width="21.42578125" style="100" bestFit="1" customWidth="1"/>
    <col min="45" max="45" width="28.140625" style="74" bestFit="1" customWidth="1"/>
    <col min="46" max="46" width="28.140625" style="113" customWidth="1"/>
    <col min="47" max="47" width="25.28515625" style="105" bestFit="1" customWidth="1"/>
    <col min="48" max="48" width="25.42578125" style="74" bestFit="1" customWidth="1"/>
    <col min="49" max="49" width="18" style="74" bestFit="1" customWidth="1"/>
    <col min="50" max="50" width="11.5703125" style="74" bestFit="1" customWidth="1"/>
    <col min="51" max="51" width="20.140625" style="101" bestFit="1" customWidth="1"/>
    <col min="52" max="52" width="21.140625" style="12" bestFit="1" customWidth="1"/>
    <col min="53" max="53" width="20.140625" style="12" bestFit="1" customWidth="1"/>
    <col min="54" max="54" width="18.85546875" style="12" bestFit="1" customWidth="1"/>
    <col min="55" max="55" width="26.85546875" style="12" bestFit="1" customWidth="1"/>
    <col min="56" max="56" width="20.85546875" style="102" customWidth="1"/>
    <col min="57" max="60" width="20.85546875" style="12" customWidth="1"/>
    <col min="61" max="61" width="36.7109375" style="114" bestFit="1" customWidth="1"/>
    <col min="62" max="62" width="16.140625" style="12" bestFit="1" customWidth="1"/>
    <col min="63" max="16384" width="14.42578125" style="12"/>
  </cols>
  <sheetData>
    <row r="1" spans="1:61" s="74" customFormat="1" ht="38.25" x14ac:dyDescent="0.25">
      <c r="A1" s="109" t="s">
        <v>7</v>
      </c>
      <c r="B1" s="58" t="s">
        <v>14</v>
      </c>
      <c r="C1" s="58" t="s">
        <v>4</v>
      </c>
      <c r="D1" s="58" t="s">
        <v>15</v>
      </c>
      <c r="E1" s="58" t="s">
        <v>0</v>
      </c>
      <c r="F1" s="59" t="s">
        <v>16</v>
      </c>
      <c r="G1" s="73" t="s">
        <v>17</v>
      </c>
      <c r="H1" s="73" t="s">
        <v>18</v>
      </c>
      <c r="I1" s="61" t="s">
        <v>19</v>
      </c>
      <c r="J1" s="58" t="s">
        <v>8</v>
      </c>
      <c r="K1" s="58" t="s">
        <v>47</v>
      </c>
      <c r="L1" s="62" t="s">
        <v>20</v>
      </c>
      <c r="M1" s="62" t="s">
        <v>84</v>
      </c>
      <c r="N1" s="62" t="s">
        <v>88</v>
      </c>
      <c r="O1" s="64" t="s">
        <v>93</v>
      </c>
      <c r="P1" s="59" t="s">
        <v>85</v>
      </c>
      <c r="Q1" s="65" t="s">
        <v>2</v>
      </c>
      <c r="R1" s="66" t="s">
        <v>29</v>
      </c>
      <c r="S1" s="66" t="s">
        <v>165</v>
      </c>
      <c r="T1" s="66" t="s">
        <v>24</v>
      </c>
      <c r="U1" s="66" t="s">
        <v>25</v>
      </c>
      <c r="V1" s="69" t="s">
        <v>55</v>
      </c>
      <c r="W1" s="68" t="s">
        <v>56</v>
      </c>
      <c r="X1" s="68" t="s">
        <v>89</v>
      </c>
      <c r="Y1" s="68" t="s">
        <v>57</v>
      </c>
      <c r="Z1" s="59" t="s">
        <v>58</v>
      </c>
      <c r="AA1" s="58" t="s">
        <v>28</v>
      </c>
      <c r="AB1" s="58" t="s">
        <v>9</v>
      </c>
      <c r="AC1" s="58" t="s">
        <v>47</v>
      </c>
      <c r="AD1" s="58" t="s">
        <v>20</v>
      </c>
      <c r="AE1" s="62" t="s">
        <v>84</v>
      </c>
      <c r="AF1" s="62" t="s">
        <v>90</v>
      </c>
      <c r="AG1" s="64" t="s">
        <v>1</v>
      </c>
      <c r="AH1" s="59" t="s">
        <v>167</v>
      </c>
      <c r="AI1" s="65" t="s">
        <v>2</v>
      </c>
      <c r="AJ1" s="66">
        <v>0</v>
      </c>
      <c r="AK1" s="66" t="s">
        <v>165</v>
      </c>
      <c r="AL1" s="66" t="s">
        <v>51</v>
      </c>
      <c r="AM1" s="66" t="s">
        <v>31</v>
      </c>
      <c r="AN1" s="69" t="s">
        <v>59</v>
      </c>
      <c r="AO1" s="68" t="s">
        <v>60</v>
      </c>
      <c r="AP1" s="68" t="s">
        <v>61</v>
      </c>
      <c r="AQ1" s="68" t="s">
        <v>62</v>
      </c>
      <c r="AR1" s="59" t="s">
        <v>58</v>
      </c>
      <c r="AS1" s="58" t="s">
        <v>32</v>
      </c>
      <c r="AT1" s="67" t="s">
        <v>83</v>
      </c>
      <c r="AU1" s="70" t="s">
        <v>63</v>
      </c>
      <c r="AV1" s="60" t="s">
        <v>34</v>
      </c>
      <c r="AW1" s="60" t="s">
        <v>127</v>
      </c>
      <c r="AX1" s="60" t="s">
        <v>35</v>
      </c>
      <c r="AY1" s="73" t="s">
        <v>36</v>
      </c>
      <c r="AZ1" s="60" t="s">
        <v>37</v>
      </c>
      <c r="BA1" s="60" t="s">
        <v>36</v>
      </c>
      <c r="BB1" s="60" t="s">
        <v>37</v>
      </c>
      <c r="BC1" s="60" t="s">
        <v>39</v>
      </c>
      <c r="BD1" s="73" t="s">
        <v>52</v>
      </c>
      <c r="BE1" s="60" t="s">
        <v>66</v>
      </c>
      <c r="BF1" s="60" t="s">
        <v>81</v>
      </c>
      <c r="BG1" s="60" t="s">
        <v>82</v>
      </c>
      <c r="BH1" s="60" t="s">
        <v>53</v>
      </c>
      <c r="BI1" s="60" t="s">
        <v>38</v>
      </c>
    </row>
    <row r="2" spans="1:61" ht="12" customHeight="1" x14ac:dyDescent="0.25">
      <c r="A2" s="80" t="str">
        <f>RECAP!A2</f>
        <v>01 - JAN</v>
      </c>
      <c r="B2" s="3" t="str">
        <f>RECAP!C2</f>
        <v>2016CT001</v>
      </c>
      <c r="C2" s="3" t="str">
        <f>RECAP!D2</f>
        <v>XXXX</v>
      </c>
      <c r="D2" s="3" t="str">
        <f>RECAP!E2</f>
        <v>XXXX</v>
      </c>
      <c r="E2" s="3" t="str">
        <f>RECAP!F2</f>
        <v>XXXX</v>
      </c>
      <c r="F2" s="75">
        <f>RECAP!AI2</f>
        <v>42370</v>
      </c>
      <c r="G2" s="5">
        <f>Table2[BL_NET_QTY_BBLS]</f>
        <v>1000</v>
      </c>
      <c r="H2" s="5">
        <f>Table2[OT_NET_QTY_BBLS]</f>
        <v>1000</v>
      </c>
      <c r="I2" s="6">
        <f>IF(H2&lt;&gt;"N/A",(H2-G2)/G2,"N/A")</f>
        <v>0</v>
      </c>
      <c r="J2" s="3" t="str">
        <f>+RECAP!L2</f>
        <v>XXXX</v>
      </c>
      <c r="K2" s="3" t="str">
        <f>+RECAP!M2</f>
        <v>XXXX</v>
      </c>
      <c r="L2" s="78" t="s">
        <v>46</v>
      </c>
      <c r="M2" s="78" t="s">
        <v>84</v>
      </c>
      <c r="N2" s="84">
        <f t="shared" ref="N2:N4" si="0">IF(M2="EXXON 0.5",((IF(H2="",ROUND(G2,0),ROUND(IF(AND((IF(H2="","",(G2*(0.5%)+H2)))&gt;G2,H2&lt;G2),G2,IF((IF(H2="","",(G2*(0.5%)+H2)))&lt;G2,(IF(H2="","",(G2*(0.5%)+H2))),IF(H2&gt;G2,H2,G2))),0)))),IF(M2="NET BL",ROUND(G2,0),ROUND(H2,0)))</f>
        <v>1000</v>
      </c>
      <c r="O2" s="80"/>
      <c r="P2" s="80"/>
      <c r="Q2" s="81" t="str">
        <f>IFERROR(IF(RIGHT(LEFT(O2,9),5)="BRENT",LOOKUP(RIGHT(LEFT(O2,24),8),'[3]YEARLY BRENT DTD'!$G$6:$R$6,'[3]YEARLY BRENT DTD'!$G$7:$R$7),IF(RIGHT(LEFT(O2,9),5)="URALS",LOOKUP(RIGHT(LEFT(O2,24),8),'[3]YEARLY  URAL MED DTD'!$G$5:$R$5,'[3]YEARLY  URAL MED DTD'!$G$6:$R$6),"")),"")</f>
        <v/>
      </c>
      <c r="R2" s="82">
        <v>0</v>
      </c>
      <c r="S2" s="82">
        <v>3.4</v>
      </c>
      <c r="T2" s="82">
        <v>0</v>
      </c>
      <c r="U2" s="82">
        <f t="shared" ref="U2:U4" si="1">IF(ISNUMBER(SEARCH("DIFFERENTIAL",O2)),N2*-0.06,IF(BI2&lt;&gt;"N/A",BI2,0))</f>
        <v>0</v>
      </c>
      <c r="V2" s="110">
        <f>+IF(ISNUMBER(SEARCH("NOC",J2)),(IF(ISNUMBER(SEARCH("FRT",O2)),(ROUND(SUM(Q2:T2),2)),(ROUND(SUM(Q2:U2),2)))),(IF(ISNUMBER(SEARCH("FRT",O2)),(ROUND(SUM(Q2:T2),3)),(ROUND(SUM(Q2:U2),3)))))</f>
        <v>3.4</v>
      </c>
      <c r="W2" s="83">
        <f t="shared" ref="W2:W4" si="2">IFERROR(IF(U2&lt;&gt;0,ROUND(V2*N2,2)+U2,ROUND(V2*N2,2)),"N/A")</f>
        <v>3400</v>
      </c>
      <c r="X2" s="83">
        <f>IF('PRICING PROVISIONAL'!W2="",0,'PRICING PROVISIONAL'!W2)</f>
        <v>3400</v>
      </c>
      <c r="Y2" s="83">
        <f t="shared" ref="Y2:Y4" si="3">IF(X2=0,"N/A",W2-X2)</f>
        <v>0</v>
      </c>
      <c r="Z2" s="4">
        <v>42404</v>
      </c>
      <c r="AA2" s="3" t="s">
        <v>128</v>
      </c>
      <c r="AB2" s="3" t="str">
        <f>+RECAP!W2</f>
        <v>XXXX</v>
      </c>
      <c r="AC2" s="3" t="str">
        <f>+RECAP!X2</f>
        <v>XXXX</v>
      </c>
      <c r="AD2" s="3" t="s">
        <v>46</v>
      </c>
      <c r="AE2" s="78"/>
      <c r="AF2" s="79">
        <f>IF(AE2="EXXON 0.5",((IF(H2="",ROUND(G2,0),ROUND(IF(AND((IF(H2="","",(G2*(0.5%)+H2)))&gt;G2,H2&lt;G2),G2,IF((IF(H2="","",(G2*(0.5%)+H2)))&lt;G2,(IF(H2="","",(G2*(0.5%)+H2))),IF(H2&gt;G2,H2,G2))),0)))),IF(AE2="NET BL",ROUND(G2,0),ROUND(H2,0)))</f>
        <v>1000</v>
      </c>
      <c r="AG2" s="2"/>
      <c r="AH2" s="4"/>
      <c r="AI2" s="81" t="str">
        <f>IFERROR(IF(RIGHT(LEFT(AG2,9),5)="BRENT",LOOKUP(RIGHT(LEFT(AG2,24),8),'[3]YEARLY BRENT DTD'!$G$6:$R$6,'[3]YEARLY BRENT DTD'!$G$7:$R$7),IF(RIGHT(LEFT(AG2,9),5)="URALS",LOOKUP(RIGHT(LEFT(AG2,24),8),'[3]YEARLY  URAL MED DTD'!$G$5:$R$5,'[3]YEARLY  URAL MED DTD'!$G$6:$R$6),"")),"")</f>
        <v/>
      </c>
      <c r="AJ2" s="84">
        <v>0</v>
      </c>
      <c r="AK2" s="84">
        <v>3.6</v>
      </c>
      <c r="AL2" s="84">
        <f t="shared" ref="AL2:AL4" si="4">IFERROR(IF(ISNUMBER(SEARCH("SERV",AG2)),(0.15),0)+(IF(ISNUMBER(SEARCH("OT",AG2)),0.05,0)),"N/A")</f>
        <v>0</v>
      </c>
      <c r="AM2" s="81">
        <f t="shared" ref="AM2:AM4" si="5">IFERROR(IF(AND((OR(AB2="TAMSA",AB2="HEMCL")),ISNUMBER(SEARCH("FRT",AG2))),ROUND(BI2/AF2,4),IF(AND((OR(AB2&lt;&gt;"TAMSA",AB2&lt;&gt;"HEMCL")),ISNUMBER(SEARCH("FRT",AG2))),ROUND(BI2,2),0)),"N/A")</f>
        <v>0</v>
      </c>
      <c r="AN2" s="85">
        <f t="shared" ref="AN2:AN4" si="6">IFERROR(IF(AM2&lt;3,ROUND(SUM(AI2:AM2),3),ROUND((SUM(AI2:AL2)),3)),"N/A")</f>
        <v>3.6</v>
      </c>
      <c r="AO2" s="86">
        <f t="shared" ref="AO2:AO4" si="7">IFERROR(IF(AM2&lt;3,ROUND(AN2*AF2,2),ROUND(ROUND(AN2*AF2,2)+AM2,2)),"N/A")</f>
        <v>3600</v>
      </c>
      <c r="AP2" s="86">
        <f>'PRICING PROVISIONAL'!AM2</f>
        <v>3600</v>
      </c>
      <c r="AQ2" s="86">
        <f t="shared" ref="AQ2:AQ4" si="8">IFERROR(IF(AP2=0,"N/A",AO2-AP2),"N/A")</f>
        <v>0</v>
      </c>
      <c r="AR2" s="4">
        <v>42404</v>
      </c>
      <c r="AS2" s="3"/>
      <c r="AT2" s="7" t="e">
        <f>IF(AK2&lt;&gt;S2,((S2-AK2)*RECAP!I2),0)</f>
        <v>#VALUE!</v>
      </c>
      <c r="AU2" s="87" t="str">
        <f>IFERROR(IF(AND(U2=0,AO2&lt;&gt;"",BI2&lt;&gt;"N/A"),(AO2-W2-BI2+AT2),AO2-W2+AT2),"N/A")</f>
        <v>N/A</v>
      </c>
      <c r="AV2" s="88"/>
      <c r="AW2" s="88"/>
      <c r="AX2" s="88"/>
      <c r="AY2" s="92"/>
      <c r="AZ2" s="93"/>
      <c r="BA2" s="89"/>
      <c r="BB2" s="89"/>
      <c r="BC2" s="93"/>
      <c r="BD2" s="92"/>
      <c r="BE2" s="93"/>
      <c r="BF2" s="93"/>
      <c r="BG2" s="93"/>
      <c r="BH2" s="93"/>
      <c r="BI2" s="93"/>
    </row>
    <row r="3" spans="1:61" ht="12" customHeight="1" x14ac:dyDescent="0.25">
      <c r="A3" s="80" t="str">
        <f>RECAP!A3</f>
        <v>02 - FEB</v>
      </c>
      <c r="B3" s="3" t="str">
        <f>RECAP!C3</f>
        <v>2016CT002</v>
      </c>
      <c r="C3" s="3" t="str">
        <f>RECAP!D3</f>
        <v>XXXX</v>
      </c>
      <c r="D3" s="3" t="str">
        <f>RECAP!E3</f>
        <v>XXXX</v>
      </c>
      <c r="E3" s="3" t="str">
        <f>RECAP!F3</f>
        <v>XXXX</v>
      </c>
      <c r="F3" s="75">
        <f>RECAP!AI3</f>
        <v>42371</v>
      </c>
      <c r="G3" s="5">
        <f>Table2[BL_NET_QTY_BBLS]</f>
        <v>1000</v>
      </c>
      <c r="H3" s="5">
        <f>Table2[OT_NET_QTY_BBLS]</f>
        <v>1000</v>
      </c>
      <c r="I3" s="6">
        <f>IF(H3&lt;&gt;"N/A",(H3-G3)/G3,"N/A")</f>
        <v>0</v>
      </c>
      <c r="J3" s="3" t="str">
        <f>+RECAP!L3</f>
        <v>XXXX</v>
      </c>
      <c r="K3" s="3" t="str">
        <f>+RECAP!M3</f>
        <v>XXXX</v>
      </c>
      <c r="L3" s="78" t="s">
        <v>46</v>
      </c>
      <c r="M3" s="78" t="s">
        <v>84</v>
      </c>
      <c r="N3" s="84">
        <f>IF(M3="EXXON 0.5",((IF(H3="",ROUND(G3,0),ROUND(IF(AND((IF(H3="","",(G3*(0.5%)+H3)))&gt;G3,H3&lt;G3),G3,IF((IF(H3="","",(G3*(0.5%)+H3)))&lt;G3,(IF(H3="","",(G3*(0.5%)+H3))),IF(H3&gt;G3,H3,G3))),0)))),IF(M3="NET BL",ROUND(G3,0),ROUND(H3,0)))</f>
        <v>1000</v>
      </c>
      <c r="O3" s="80"/>
      <c r="P3" s="80"/>
      <c r="Q3" s="81" t="str">
        <f>IFERROR(IF(RIGHT(LEFT(O3,9),5)="BRENT",LOOKUP(RIGHT(LEFT(O3,24),8),'[3]YEARLY BRENT DTD'!$G$6:$R$6,'[3]YEARLY BRENT DTD'!$G$7:$R$7),IF(RIGHT(LEFT(O3,9),5)="URALS",LOOKUP(RIGHT(LEFT(O3,24),8),'[3]YEARLY  URAL MED DTD'!$G$5:$R$5,'[3]YEARLY  URAL MED DTD'!$G$6:$R$6),"")),"")</f>
        <v/>
      </c>
      <c r="R3" s="82">
        <v>0</v>
      </c>
      <c r="S3" s="82">
        <v>0.99</v>
      </c>
      <c r="T3" s="82">
        <v>0</v>
      </c>
      <c r="U3" s="82">
        <f t="shared" si="1"/>
        <v>0</v>
      </c>
      <c r="V3" s="110">
        <f t="shared" ref="V3:V4" si="9">+IF(ISNUMBER(SEARCH("NOC",J3)),(IF(ISNUMBER(SEARCH("FRT",O3)),(ROUND(SUM(Q3:T3),2)),(ROUND(SUM(Q3:U3),2)))),(IF(ISNUMBER(SEARCH("FRT",O3)),(ROUND(SUM(Q3:T3),3)),(ROUND(SUM(Q3:U3),3)))))</f>
        <v>0.99</v>
      </c>
      <c r="W3" s="83">
        <f t="shared" si="2"/>
        <v>990</v>
      </c>
      <c r="X3" s="83">
        <f>IF('PRICING PROVISIONAL'!W3="",0,'PRICING PROVISIONAL'!W3)</f>
        <v>990</v>
      </c>
      <c r="Y3" s="83">
        <f>IF(X3=0,"N/A",W3-X3)</f>
        <v>0</v>
      </c>
      <c r="Z3" s="4">
        <v>42437</v>
      </c>
      <c r="AA3" s="3" t="s">
        <v>168</v>
      </c>
      <c r="AB3" s="3" t="str">
        <f>+RECAP!W3</f>
        <v>XXXX</v>
      </c>
      <c r="AC3" s="3" t="str">
        <f>+RECAP!X3</f>
        <v>XXXX</v>
      </c>
      <c r="AD3" s="3" t="s">
        <v>46</v>
      </c>
      <c r="AE3" s="78"/>
      <c r="AF3" s="79">
        <f>IF(AE3="EXXON 0.5",((IF(H3="",ROUND(G3,0),ROUND(IF(AND((IF(H3="","",(G3*(0.5%)+H3)))&gt;G3,H3&lt;G3),G3,IF((IF(H3="","",(G3*(0.5%)+H3)))&lt;G3,(IF(H3="","",(G3*(0.5%)+H3))),IF(H3&gt;G3,H3,G3))),0)))),IF(AE3="NET BL",ROUND(G3,0),ROUND(H3,0)))</f>
        <v>1000</v>
      </c>
      <c r="AG3" s="2"/>
      <c r="AH3" s="4"/>
      <c r="AI3" s="81" t="str">
        <f>IFERROR(IF(RIGHT(LEFT(AG3,9),5)="BRENT",LOOKUP(RIGHT(LEFT(AG3,24),8),'[3]YEARLY BRENT DTD'!$G$6:$R$6,'[3]YEARLY BRENT DTD'!$G$7:$R$7),IF(RIGHT(LEFT(AG3,9),5)="URALS",LOOKUP(RIGHT(LEFT(AG3,24),8),'[3]YEARLY  URAL MED DTD'!$G$5:$R$5,'[3]YEARLY  URAL MED DTD'!$G$6:$R$6),"")),"")</f>
        <v/>
      </c>
      <c r="AJ3" s="84">
        <v>0</v>
      </c>
      <c r="AK3" s="84">
        <v>1.55</v>
      </c>
      <c r="AL3" s="84">
        <f>IFERROR(IF(ISNUMBER(SEARCH("SERV",AG3)),(0.15),0)+(IF(ISNUMBER(SEARCH("OT",AG3)),0.05,0)),"N/A")</f>
        <v>0</v>
      </c>
      <c r="AM3" s="81">
        <f t="shared" si="5"/>
        <v>0</v>
      </c>
      <c r="AN3" s="85">
        <f>IFERROR(IF(AM3&lt;3,ROUND(SUM(AI3:AM3),3),ROUND((SUM(AI3:AL3)),3)),"N/A")</f>
        <v>1.55</v>
      </c>
      <c r="AO3" s="86">
        <f>IFERROR(IF(AM3&lt;3,ROUND(AN3*AF3,2),ROUND(ROUND(AN3*AF3,2)+AM3,2)),"N/A")</f>
        <v>1550</v>
      </c>
      <c r="AP3" s="86">
        <f>'PRICING PROVISIONAL'!AM3</f>
        <v>1550</v>
      </c>
      <c r="AQ3" s="86">
        <f>IFERROR(IF(AP3=0,"N/A",AO3-AP3),"N/A")</f>
        <v>0</v>
      </c>
      <c r="AR3" s="4">
        <v>42437</v>
      </c>
      <c r="AS3" s="3"/>
      <c r="AT3" s="7" t="e">
        <f>IF(AK3&lt;&gt;S3,((S3-AK3)*RECAP!I3),0)</f>
        <v>#VALUE!</v>
      </c>
      <c r="AU3" s="87" t="str">
        <f>IFERROR(IF(AND(U3=0,AO3&lt;&gt;"",BI3&lt;&gt;"N/A"),(AO3-W3-BI3+AT3),AO3-W3+AT3),"N/A")</f>
        <v>N/A</v>
      </c>
      <c r="AV3" s="88"/>
      <c r="AW3" s="88"/>
      <c r="AX3" s="88"/>
      <c r="AY3" s="92"/>
      <c r="AZ3" s="93"/>
      <c r="BA3" s="89"/>
      <c r="BB3" s="89"/>
      <c r="BC3" s="93"/>
      <c r="BD3" s="92"/>
      <c r="BE3" s="93"/>
      <c r="BF3" s="93"/>
      <c r="BG3" s="93"/>
      <c r="BH3" s="93"/>
      <c r="BI3" s="93"/>
    </row>
    <row r="4" spans="1:61" ht="12" customHeight="1" x14ac:dyDescent="0.25">
      <c r="A4" s="80" t="str">
        <f>RECAP!A4</f>
        <v>01 - JAN</v>
      </c>
      <c r="B4" s="3" t="str">
        <f>RECAP!C4</f>
        <v>2016CT003</v>
      </c>
      <c r="C4" s="3" t="str">
        <f>RECAP!D4</f>
        <v>XXXX</v>
      </c>
      <c r="D4" s="3" t="str">
        <f>RECAP!E4</f>
        <v>XXXX</v>
      </c>
      <c r="E4" s="3" t="str">
        <f>RECAP!F4</f>
        <v>XXXX</v>
      </c>
      <c r="F4" s="75">
        <f>RECAP!AI4</f>
        <v>42372</v>
      </c>
      <c r="G4" s="5">
        <f>Table2[BL_NET_QTY_BBLS]</f>
        <v>1000</v>
      </c>
      <c r="H4" s="5">
        <f>Table2[OT_NET_QTY_BBLS]</f>
        <v>1000</v>
      </c>
      <c r="I4" s="6">
        <f>IF(H4&lt;&gt;"N/A",(H4-G4)/G4,"N/A")</f>
        <v>0</v>
      </c>
      <c r="J4" s="3" t="str">
        <f>+RECAP!L4</f>
        <v>XXXX</v>
      </c>
      <c r="K4" s="3" t="str">
        <f>+RECAP!M4</f>
        <v>XXXX</v>
      </c>
      <c r="L4" s="78" t="s">
        <v>46</v>
      </c>
      <c r="M4" s="78" t="s">
        <v>92</v>
      </c>
      <c r="N4" s="84">
        <f t="shared" si="0"/>
        <v>1000</v>
      </c>
      <c r="O4" s="80"/>
      <c r="P4" s="80"/>
      <c r="Q4" s="81" t="str">
        <f>IFERROR(IF(RIGHT(LEFT(O4,9),5)="BRENT",LOOKUP(RIGHT(LEFT(O4,24),8),'[3]YEARLY BRENT DTD'!$G$6:$R$6,'[3]YEARLY BRENT DTD'!$G$7:$R$7),IF(RIGHT(LEFT(O4,9),5)="URALS",LOOKUP(RIGHT(LEFT(O4,24),8),'[3]YEARLY  URAL MED DTD'!$G$5:$R$5,'[3]YEARLY  URAL MED DTD'!$G$6:$R$6),"")),"")</f>
        <v/>
      </c>
      <c r="R4" s="82">
        <v>0</v>
      </c>
      <c r="S4" s="82">
        <v>-1.1499999999999999</v>
      </c>
      <c r="T4" s="82">
        <v>0</v>
      </c>
      <c r="U4" s="82">
        <f t="shared" si="1"/>
        <v>0</v>
      </c>
      <c r="V4" s="110">
        <f t="shared" si="9"/>
        <v>-1.1499999999999999</v>
      </c>
      <c r="W4" s="83">
        <f t="shared" si="2"/>
        <v>-1150</v>
      </c>
      <c r="X4" s="83">
        <f>IF('PRICING PROVISIONAL'!W4="",0,'PRICING PROVISIONAL'!W4)</f>
        <v>741405</v>
      </c>
      <c r="Y4" s="83">
        <f t="shared" si="3"/>
        <v>-742555</v>
      </c>
      <c r="Z4" s="4">
        <f t="shared" ref="Z4" si="10">IF(P4="30 days after B/L",F4+30,F4+29)</f>
        <v>42401</v>
      </c>
      <c r="AA4" s="3" t="s">
        <v>169</v>
      </c>
      <c r="AB4" s="3" t="str">
        <f>+RECAP!W4</f>
        <v>XXXX</v>
      </c>
      <c r="AC4" s="3" t="str">
        <f>+RECAP!X4</f>
        <v>XXXX</v>
      </c>
      <c r="AD4" s="3" t="s">
        <v>46</v>
      </c>
      <c r="AE4" s="78"/>
      <c r="AF4" s="79">
        <f t="shared" ref="AF4" si="11">IF(AE4="EXXON 0.5",((IF(H4="",ROUND(G4,0),ROUND(IF(AND((IF(H4="","",(G4*(0.5%)+H4)))&gt;G4,H4&lt;G4),G4,IF((IF(H4="","",(G4*(0.5%)+H4)))&lt;G4,(IF(H4="","",(G4*(0.5%)+H4))),IF(H4&gt;G4,H4,G4))),0)))),IF(AE4="NET BL",ROUND(G4,0),ROUND(H4,0)))</f>
        <v>1000</v>
      </c>
      <c r="AG4" s="2"/>
      <c r="AH4" s="4"/>
      <c r="AI4" s="81" t="str">
        <f>IFERROR(IF(RIGHT(LEFT(AG4,9),5)="BRENT",LOOKUP(RIGHT(LEFT(AG4,24),8),'[3]YEARLY BRENT DTD'!$G$6:$R$6,'[3]YEARLY BRENT DTD'!$G$7:$R$7),IF(RIGHT(LEFT(AG4,9),5)="URALS",LOOKUP(RIGHT(LEFT(AG4,24),8),'[3]YEARLY  URAL MED DTD'!$G$5:$R$5,'[3]YEARLY  URAL MED DTD'!$G$6:$R$6),"")),"")</f>
        <v/>
      </c>
      <c r="AJ4" s="84">
        <v>0</v>
      </c>
      <c r="AK4" s="84">
        <v>-0.85</v>
      </c>
      <c r="AL4" s="84">
        <f t="shared" si="4"/>
        <v>0</v>
      </c>
      <c r="AM4" s="81">
        <f t="shared" si="5"/>
        <v>0</v>
      </c>
      <c r="AN4" s="85">
        <f t="shared" si="6"/>
        <v>-0.85</v>
      </c>
      <c r="AO4" s="86">
        <f t="shared" si="7"/>
        <v>-850</v>
      </c>
      <c r="AP4" s="86">
        <f>'PRICING PROVISIONAL'!AM4</f>
        <v>-850</v>
      </c>
      <c r="AQ4" s="86">
        <f t="shared" si="8"/>
        <v>0</v>
      </c>
      <c r="AR4" s="4">
        <f t="shared" ref="AR4" si="12">IF(AH4="30 days after B/L",F4+30,F4+29)</f>
        <v>42401</v>
      </c>
      <c r="AS4" s="3"/>
      <c r="AT4" s="7" t="e">
        <f>IF(AK4&lt;&gt;S4,((S4-AK4)*RECAP!I4),0)</f>
        <v>#VALUE!</v>
      </c>
      <c r="AU4" s="87" t="str">
        <f t="shared" ref="AU4" si="13">IFERROR(IF(AND(U4=0,AO4&lt;&gt;"",BI4&lt;&gt;"N/A"),(AO4-W4-BI4+AT4),AO4-W4+AT4),"N/A")</f>
        <v>N/A</v>
      </c>
      <c r="AV4" s="88"/>
      <c r="AW4" s="88"/>
      <c r="AX4" s="88"/>
      <c r="AY4" s="92"/>
      <c r="AZ4" s="93"/>
      <c r="BA4" s="89"/>
      <c r="BB4" s="89"/>
      <c r="BC4" s="93"/>
      <c r="BD4" s="92"/>
      <c r="BE4" s="93"/>
      <c r="BF4" s="93"/>
      <c r="BG4" s="93"/>
      <c r="BH4" s="93"/>
      <c r="BI4" s="93"/>
    </row>
  </sheetData>
  <autoFilter ref="A1:BI4"/>
  <sortState ref="A5:BF35">
    <sortCondition ref="B5:B35" customList="January,February,March,April,May,June,July,August,September,October,November,December"/>
  </sortState>
  <dataValidations count="9">
    <dataValidation type="list" allowBlank="1" showInputMessage="1" showErrorMessage="1" sqref="AB2:AC4">
      <formula1>RCVRS</formula1>
    </dataValidation>
    <dataValidation type="list" allowBlank="1" showInputMessage="1" showErrorMessage="1" sqref="AG2:AG4">
      <formula1>PRICEOUT</formula1>
    </dataValidation>
    <dataValidation type="list" allowBlank="1" showInputMessage="1" showErrorMessage="1" sqref="AH2:AH4">
      <formula1>PMTOUT</formula1>
    </dataValidation>
    <dataValidation type="list" allowBlank="1" showInputMessage="1" showErrorMessage="1" sqref="AE2:AE4">
      <formula1>INVQTYOUT</formula1>
    </dataValidation>
    <dataValidation type="list" allowBlank="1" showInputMessage="1" showErrorMessage="1" sqref="J2:K4">
      <formula1>suppliers</formula1>
    </dataValidation>
    <dataValidation type="list" allowBlank="1" showInputMessage="1" showErrorMessage="1" sqref="O2:O4">
      <formula1>PRICING_IN</formula1>
    </dataValidation>
    <dataValidation type="list" allowBlank="1" showInputMessage="1" showErrorMessage="1" sqref="L2:L4 AD2:AD4">
      <formula1>LC</formula1>
    </dataValidation>
    <dataValidation type="list" allowBlank="1" showInputMessage="1" showErrorMessage="1" sqref="M2:M4">
      <formula1>INVOICING_QTY_NET</formula1>
    </dataValidation>
    <dataValidation type="list" allowBlank="1" showInputMessage="1" showErrorMessage="1" sqref="P2:P4">
      <formula1>PMTIN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1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4"/>
  <sheetViews>
    <sheetView workbookViewId="0">
      <pane xSplit="9" ySplit="1" topLeftCell="V2" activePane="bottomRight" state="frozen"/>
      <selection pane="topRight" activeCell="J1" sqref="J1"/>
      <selection pane="bottomLeft" activeCell="A4" sqref="A4"/>
      <selection pane="bottomRight" activeCell="A5" sqref="A5:XFD5"/>
    </sheetView>
  </sheetViews>
  <sheetFormatPr defaultColWidth="65.28515625" defaultRowHeight="12.75" x14ac:dyDescent="0.25"/>
  <cols>
    <col min="1" max="1" width="20.5703125" style="12" bestFit="1" customWidth="1"/>
    <col min="2" max="2" width="9.28515625" style="12" bestFit="1" customWidth="1"/>
    <col min="3" max="3" width="12" style="12" bestFit="1" customWidth="1"/>
    <col min="4" max="4" width="19.140625" style="74" bestFit="1" customWidth="1"/>
    <col min="5" max="5" width="12.7109375" style="12" bestFit="1" customWidth="1"/>
    <col min="6" max="6" width="9.140625" style="94" bestFit="1" customWidth="1"/>
    <col min="7" max="7" width="12" style="112" bestFit="1" customWidth="1"/>
    <col min="8" max="8" width="12.140625" style="112" bestFit="1" customWidth="1"/>
    <col min="9" max="9" width="9.85546875" style="96" bestFit="1" customWidth="1"/>
    <col min="10" max="10" width="11.28515625" style="97" bestFit="1" customWidth="1"/>
    <col min="11" max="11" width="17.85546875" style="97" bestFit="1" customWidth="1"/>
    <col min="12" max="12" width="15" style="113" bestFit="1" customWidth="1"/>
    <col min="13" max="13" width="12.7109375" style="113" bestFit="1" customWidth="1"/>
    <col min="14" max="14" width="8" style="113" bestFit="1" customWidth="1"/>
    <col min="15" max="15" width="17.5703125" style="113" bestFit="1" customWidth="1"/>
    <col min="16" max="16" width="11" style="113" bestFit="1" customWidth="1"/>
    <col min="17" max="17" width="8.85546875" style="113" bestFit="1" customWidth="1"/>
    <col min="18" max="18" width="11.28515625" style="113" bestFit="1" customWidth="1"/>
    <col min="19" max="19" width="12.140625" style="113" bestFit="1" customWidth="1"/>
    <col min="20" max="20" width="8.28515625" style="113" bestFit="1" customWidth="1"/>
    <col min="21" max="21" width="18" style="108" bestFit="1" customWidth="1"/>
    <col min="22" max="22" width="10.85546875" style="74" bestFit="1" customWidth="1"/>
    <col min="23" max="23" width="7.140625" style="74" bestFit="1" customWidth="1"/>
    <col min="24" max="24" width="15" style="97" bestFit="1" customWidth="1"/>
    <col min="25" max="25" width="8" style="74" bestFit="1" customWidth="1"/>
    <col min="26" max="26" width="8.85546875" style="74" bestFit="1" customWidth="1"/>
    <col min="27" max="27" width="12.140625" style="116" bestFit="1" customWidth="1"/>
    <col min="28" max="28" width="10.28515625" style="113" bestFit="1" customWidth="1"/>
    <col min="29" max="29" width="10.42578125" style="113" bestFit="1" customWidth="1"/>
    <col min="30" max="30" width="13.42578125" style="74" bestFit="1" customWidth="1"/>
    <col min="31" max="31" width="8.28515625" style="74" bestFit="1" customWidth="1"/>
    <col min="32" max="32" width="20.140625" style="74" bestFit="1" customWidth="1"/>
    <col min="33" max="33" width="21" style="105" bestFit="1" customWidth="1"/>
    <col min="34" max="34" width="10.85546875" style="12" bestFit="1" customWidth="1"/>
    <col min="35" max="35" width="3.5703125" style="12" bestFit="1" customWidth="1"/>
    <col min="36" max="16384" width="65.28515625" style="12"/>
  </cols>
  <sheetData>
    <row r="1" spans="1:33" s="74" customFormat="1" ht="25.5" x14ac:dyDescent="0.25">
      <c r="A1" s="58" t="s">
        <v>7</v>
      </c>
      <c r="B1" s="58" t="s">
        <v>14</v>
      </c>
      <c r="C1" s="58" t="s">
        <v>4</v>
      </c>
      <c r="D1" s="58" t="s">
        <v>15</v>
      </c>
      <c r="E1" s="58" t="s">
        <v>0</v>
      </c>
      <c r="F1" s="59" t="s">
        <v>16</v>
      </c>
      <c r="G1" s="73" t="s">
        <v>17</v>
      </c>
      <c r="H1" s="73" t="s">
        <v>18</v>
      </c>
      <c r="I1" s="61" t="s">
        <v>19</v>
      </c>
      <c r="J1" s="58" t="s">
        <v>8</v>
      </c>
      <c r="K1" s="58" t="s">
        <v>47</v>
      </c>
      <c r="L1" s="67" t="s">
        <v>170</v>
      </c>
      <c r="M1" s="67" t="s">
        <v>69</v>
      </c>
      <c r="N1" s="67" t="s">
        <v>68</v>
      </c>
      <c r="O1" s="67" t="s">
        <v>67</v>
      </c>
      <c r="P1" s="67" t="s">
        <v>70</v>
      </c>
      <c r="Q1" s="67" t="s">
        <v>71</v>
      </c>
      <c r="R1" s="67" t="s">
        <v>5</v>
      </c>
      <c r="S1" s="67" t="s">
        <v>72</v>
      </c>
      <c r="T1" s="67" t="s">
        <v>73</v>
      </c>
      <c r="U1" s="67" t="s">
        <v>74</v>
      </c>
      <c r="V1" s="58" t="s">
        <v>9</v>
      </c>
      <c r="W1" s="58" t="s">
        <v>47</v>
      </c>
      <c r="X1" s="58" t="s">
        <v>75</v>
      </c>
      <c r="Y1" s="58" t="s">
        <v>68</v>
      </c>
      <c r="Z1" s="58" t="s">
        <v>71</v>
      </c>
      <c r="AA1" s="115" t="s">
        <v>72</v>
      </c>
      <c r="AB1" s="67" t="s">
        <v>77</v>
      </c>
      <c r="AC1" s="67" t="s">
        <v>78</v>
      </c>
      <c r="AD1" s="58" t="s">
        <v>83</v>
      </c>
      <c r="AE1" s="58" t="s">
        <v>73</v>
      </c>
      <c r="AF1" s="58" t="s">
        <v>76</v>
      </c>
      <c r="AG1" s="70" t="s">
        <v>63</v>
      </c>
    </row>
    <row r="2" spans="1:33" x14ac:dyDescent="0.25">
      <c r="A2" s="2" t="str">
        <f>RECAP!A2</f>
        <v>01 - JAN</v>
      </c>
      <c r="B2" s="3" t="str">
        <f>RECAP!C2</f>
        <v>2016CT001</v>
      </c>
      <c r="C2" s="3" t="str">
        <f>RECAP!D2</f>
        <v>XXXX</v>
      </c>
      <c r="D2" s="3" t="str">
        <f>RECAP!E2</f>
        <v>XXXX</v>
      </c>
      <c r="E2" s="3" t="str">
        <f>RECAP!F2</f>
        <v>XXXX</v>
      </c>
      <c r="F2" s="4">
        <f>RECAP!AI2</f>
        <v>42370</v>
      </c>
      <c r="G2" s="5">
        <f>RECAP!AM2</f>
        <v>1000</v>
      </c>
      <c r="H2" s="5">
        <f>RECAP!AO2</f>
        <v>1000</v>
      </c>
      <c r="I2" s="6">
        <f>IF(H2&lt;&gt;"N/A",(H2-G2)/G2,"N/A")</f>
        <v>0</v>
      </c>
      <c r="J2" s="3" t="str">
        <f>RECAP!L2</f>
        <v>XXXX</v>
      </c>
      <c r="K2" s="3" t="str">
        <f>RECAP!M2</f>
        <v>XXXX</v>
      </c>
      <c r="L2" s="7">
        <f>IFERROR(IF('PRICING FINAL'!AO2&lt;1,IF('PRICING PROVISIONAL'!U2&gt;1,'PRICING PROVISIONAL'!W2-'PRICING PROVISIONAL'!U2,'PRICING PROVISIONAL'!W2),IF('PRICING FINAL'!U2&gt;1,'PRICING FINAL'!W2-'PRICING FINAL'!U2,'PRICING FINAL'!W2)),"N/A")</f>
        <v>3400</v>
      </c>
      <c r="M2" s="7">
        <f>'PRICING FINAL'!U2</f>
        <v>0</v>
      </c>
      <c r="N2" s="7">
        <f t="array" ref="N2">IF('[4]CLAIM LOG'!$R$9:$R$170="",IFERROR(SUMIFS('[4]CLAIM LOG'!$R$9:$R$170,'[4]CLAIM LOG'!$B$9:$B$152,A2,'[4]CLAIM LOG'!$P$9:$P$153,"EWRI"),0),IFERROR(SUMIFS('[4]CLAIM LOG'!$Q$9:$Q$150,'[4]CLAIM LOG'!$B$9:$B$152,A2,'[4]CLAIM LOG'!$P$9:$P$152,"EWRI"),0))</f>
        <v>0</v>
      </c>
      <c r="O2" s="8">
        <f t="array" ref="O2">IFERROR(IF(AND(Table2[[#This Row],[INSP LP]]=[5]ESTIM!$D$2:$D$10),SUMPRODUCT(COUNTIF(Table2[[#This Row],[LP]],"*"&amp;[5]ESTIM!$E$2:$E$10&amp;"*"))&gt;0=TRUE,SUM(IF(((Table2[[#This Row],[INSP LP]]=[5]ESTIM!$D$2:$D$10)*SUMPRODUCT(COUNTIF(Table2[[#This Row],[LP]],"*"&amp;[5]ESTIM!$E$2:$E$10&amp;"*"))&gt;0),[5]ESTIM!$F$2:$F$10),0))*Table2[[#This Row],[INSP LP SHARING]],0)</f>
        <v>0</v>
      </c>
      <c r="P2" s="7">
        <v>1364.71</v>
      </c>
      <c r="Q2" s="7">
        <f t="array" ref="Q2">IF('[4]CLAIM LOG'!$R$9:$R$170="",IFERROR(SUMIFS('[4]CLAIM LOG'!$R$9:$R$170,'[4]CLAIM LOG'!$B$9:$B$152,A2,'[4]CLAIM LOG'!$P$9:$P$153,"heating"),0),IFERROR(SUMIFS('[4]CLAIM LOG'!$Q$9:$Q$150,'[4]CLAIM LOG'!$B$9:$B$152,A2,'[4]CLAIM LOG'!$P$9:$P$152,"heating"),0))</f>
        <v>0</v>
      </c>
      <c r="R2" s="9">
        <v>0</v>
      </c>
      <c r="S2" s="9">
        <v>0</v>
      </c>
      <c r="T2" s="9">
        <f t="array" ref="T2">IF('[4]CLAIM LOG'!$R$9:$R$152="",IFERROR(SUMIFS('[4]CLAIM LOG'!$Q$9:$Q$151,'[4]CLAIM LOG'!$B$9:$B$152,A2,'[4]CLAIM LOG'!$P$9:$P$153,"&lt;&gt;HEATING",'[4]CLAIM LOG'!$P$9:$P$153,"&lt;&gt;EWRI"),0),IFERROR(SUMIFS('[4]CLAIM LOG'!$R$9:$R$153,'[4]CLAIM LOG'!$B$9:$B$152,A2,'[4]CLAIM LOG'!$P$9:$P$151,"&lt;&gt;HEATING",'[4]CLAIM LOG'!$P$9:$P$152,"&lt;&gt;EWRI"),0))</f>
        <v>0</v>
      </c>
      <c r="U2" s="9">
        <f>IFERROR(SUM(L2:T2),"N/A")</f>
        <v>4764.71</v>
      </c>
      <c r="V2" s="3" t="str">
        <f>RECAP!W2</f>
        <v>XXXX</v>
      </c>
      <c r="W2" s="3" t="str">
        <f>RECAP!X2</f>
        <v>XXXX</v>
      </c>
      <c r="X2" s="10">
        <f>IFERROR(IF('PRICING FINAL'!AP2&lt;&gt;'PRICING FINAL'!AO2,'PRICING FINAL'!AO2,'PRICING FINAL'!AP2),"ERROR")</f>
        <v>3600</v>
      </c>
      <c r="Y2" s="7">
        <f t="array" ref="Y2">IF('[4]CLAIM LOG'!$AK$9:$AK$151="",IFERROR(SUMIFS('[4]CLAIM LOG'!$AJ$9:$AJ$153,'[4]CLAIM LOG'!$B$9:$B$150,B2,'[4]CLAIM LOG'!$AI$9:$AI$153,"EWRI"),0),IFERROR(SUMIFS('[4]CLAIM LOG'!$AK$9:$AK$152,'[4]CLAIM LOG'!$B$9:$B$152,B2,'[4]CLAIM LOG'!$AI$9:$AI$152,"EWRI"),0))+IF('[4]CLAIM LOG'!$AA$9:$AA$153="",IFERROR(SUMIFS('[4]CLAIM LOG'!$Z$9:$Z$152,'[4]CLAIM LOG'!$B$9:$B$152,B2,'[4]CLAIM LOG'!$Y$9:$Y$151,"EWRI"),0),IFERROR(SUMIFS('[4]CLAIM LOG'!$AA$9:$AA$152,'[4]CLAIM LOG'!$B$9:$B$152,B2,'[4]CLAIM LOG'!$Y$9:$Y$153,"EWRI"),0))</f>
        <v>0</v>
      </c>
      <c r="Z2" s="7">
        <f t="array" ref="Z2">IF('[4]CLAIM LOG'!$AK$9:$AK$151="",IFERROR(SUMIFS('[4]CLAIM LOG'!$AJ$9:$AJ$153,'[4]CLAIM LOG'!$B$9:$B$150,B2,'[4]CLAIM LOG'!$AI$9:$AI$153,"HEATING"),0),IFERROR(SUMIFS('[4]CLAIM LOG'!$AK$9:$AK$152,'[4]CLAIM LOG'!$B$9:$B$152,B2,'[4]CLAIM LOG'!$AI$9:$AI$152,"HEATING"),0))+IF('[4]CLAIM LOG'!$AA$9:$AA$153="",IFERROR(SUMIFS('[4]CLAIM LOG'!$Z$9:$Z$152,'[4]CLAIM LOG'!$B$9:$B$152,B2,'[4]CLAIM LOG'!$Y$9:$Y$151,"HEATING"),0),IFERROR(SUMIFS('[4]CLAIM LOG'!$AA$9:$AA$152,'[4]CLAIM LOG'!$B$9:$B$152,B2,'[4]CLAIM LOG'!$Y$9:$Y$153,"HEATING"),0))</f>
        <v>0</v>
      </c>
      <c r="AA2" s="8">
        <f>IFERROR(IF([4]!Table1[AGREED(S)]="",IFERROR(SUMIFS([4]!Table1[SENT(S)],[4]!Table1[VSL REF],B2),0),IFERROR(SUMIFS([4]!Table1[AGREED(S)],[4]!Table1[VSL REF],B2),0))+IF([4]!Table1[AGREED(P)]="",IFERROR(SUMIFS([4]!Table1[SENT(P)],[4]!Table1[VSL REF],B2),0),IFERROR(SUMIFS([4]!Table1[AGREED(P)],[4]!Table1[VSL REF],B2),0)),0)</f>
        <v>0</v>
      </c>
      <c r="AB2" s="7" t="str">
        <f t="array" ref="AB2">IFERROR(IF(SUMIFS([5]ESTIM!$B$2:$B$9,[5]ESTIM!$A$2:$A$9,"="&amp;RECAP!U2)&lt;&gt;"USD",IF(RECAP!V2="CC",SUMIFS([5]ESTIM!$B$2:$B$9,[5]ESTIM!$A$2:$A$9,"="&amp;RECAP!U2),0)*1.2,IF(RECAP!V2="CC",SUMIFS([5]ESTIM!$B$2:$B$9,[5]ESTIM!$A$2:$A$9,"="&amp;RECAP!U2),0)),"ERROR")</f>
        <v>ERROR</v>
      </c>
      <c r="AC2" s="7" t="str">
        <f t="array" ref="AC2">IFERROR(IF(SUMIFS([5]ESTIM!$B$2:$B$9,[5]ESTIM!$A$2:$A$9,"="&amp;RECAP!AG2)&lt;&gt;"USD",IF(RECAP!AH2="CC",SUMIFS([5]ESTIM!$B$2:$B$9,[5]ESTIM!$A$2:$A$9,"="&amp;RECAP!AG2),0)*1.2,IF(RECAP!AH2="CC",SUMIFS([5]ESTIM!$B$2:$B$9,[5]ESTIM!$A$2:$A$9,"="&amp;RECAP!AG2),0)),"ERROR")</f>
        <v>ERROR</v>
      </c>
      <c r="AD2" s="7">
        <v>0</v>
      </c>
      <c r="AE2" s="7">
        <f t="array" ref="AE2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2" s="11">
        <f>SUM(X2:AE2)</f>
        <v>3600</v>
      </c>
      <c r="AG2" s="11">
        <f>AF2-U2</f>
        <v>-1164.71</v>
      </c>
    </row>
    <row r="3" spans="1:33" x14ac:dyDescent="0.25">
      <c r="A3" s="2" t="str">
        <f>RECAP!A3</f>
        <v>02 - FEB</v>
      </c>
      <c r="B3" s="3" t="str">
        <f>RECAP!C3</f>
        <v>2016CT002</v>
      </c>
      <c r="C3" s="3" t="str">
        <f>RECAP!D3</f>
        <v>XXXX</v>
      </c>
      <c r="D3" s="3" t="str">
        <f>RECAP!E3</f>
        <v>XXXX</v>
      </c>
      <c r="E3" s="3" t="str">
        <f>RECAP!F3</f>
        <v>XXXX</v>
      </c>
      <c r="F3" s="4">
        <f>RECAP!AI3</f>
        <v>42371</v>
      </c>
      <c r="G3" s="5">
        <f>RECAP!AM3</f>
        <v>1000</v>
      </c>
      <c r="H3" s="5">
        <f>RECAP!AO3</f>
        <v>1000</v>
      </c>
      <c r="I3" s="6">
        <f t="shared" ref="I3:I4" si="0">IF(H3&lt;&gt;"N/A",(H3-G3)/G3,"N/A")</f>
        <v>0</v>
      </c>
      <c r="J3" s="3" t="str">
        <f>RECAP!L3</f>
        <v>XXXX</v>
      </c>
      <c r="K3" s="3" t="str">
        <f>RECAP!M3</f>
        <v>XXXX</v>
      </c>
      <c r="L3" s="7">
        <f>IFERROR(IF('PRICING FINAL'!AO3&lt;1,IF('PRICING PROVISIONAL'!U3&gt;1,'PRICING PROVISIONAL'!W3-'PRICING PROVISIONAL'!U3,'PRICING PROVISIONAL'!W3),IF('PRICING FINAL'!U3&gt;1,'PRICING FINAL'!W3-'PRICING FINAL'!U3,'PRICING FINAL'!W3)),"N/A")</f>
        <v>990</v>
      </c>
      <c r="M3" s="7">
        <f>'PRICING FINAL'!U3</f>
        <v>0</v>
      </c>
      <c r="N3" s="7">
        <f t="array" ref="N3">IF('[4]CLAIM LOG'!$R$9:$R$170="",IFERROR(SUMIFS('[4]CLAIM LOG'!$R$9:$R$170,'[4]CLAIM LOG'!$B$9:$B$152,A3,'[4]CLAIM LOG'!$P$9:$P$153,"EWRI"),0),IFERROR(SUMIFS('[4]CLAIM LOG'!$Q$9:$Q$150,'[4]CLAIM LOG'!$B$9:$B$152,A3,'[4]CLAIM LOG'!$P$9:$P$152,"EWRI"),0))</f>
        <v>0</v>
      </c>
      <c r="O3" s="8">
        <f t="array" ref="O3">IFERROR(IF(AND(Table2[[#This Row],[INSP LP]]=[5]ESTIM!$D$2:$D$10),SUMPRODUCT(COUNTIF(Table2[[#This Row],[LP]],"*"&amp;[5]ESTIM!$E$2:$E$10&amp;"*"))&gt;0=TRUE,SUM(IF(((Table2[[#This Row],[INSP LP]]=[5]ESTIM!$D$2:$D$10)*SUMPRODUCT(COUNTIF(Table2[[#This Row],[LP]],"*"&amp;[5]ESTIM!$E$2:$E$10&amp;"*"))&gt;0),[5]ESTIM!$F$2:$F$10),0))*Table2[[#This Row],[INSP LP SHARING]],0)</f>
        <v>0</v>
      </c>
      <c r="P3" s="7">
        <f t="array" ref="P3">IF(Table2[[#This Row],[INSP DP]]&lt;&gt;"INTERTEK (GERMANY)",IFERROR(IF(AND(Table2[[#This Row],[INSP DP]]=[5]ESTIM!$D$2:$D$10),SUMPRODUCT(COUNTIF(Table2[[#This Row],[DP]],"*"&amp;[5]ESTIM!$E$2:$E$10&amp;"*"))&gt;0=TRUE,SUM(IF(((Table2[[#This Row],[INSP DP]]=[5]ESTIM!$D$2:$D$10)*SUMPRODUCT(COUNTIF(Table2[[#This Row],[DP]],"*"&amp;[5]ESTIM!$E$2:$E$10&amp;"*"))&gt;0),[5]ESTIM!$F$2:$F$10),0))*Table2[[#This Row],[INSP DP SHARING]],0),0)*1.2</f>
        <v>0</v>
      </c>
      <c r="Q3" s="7">
        <f t="array" ref="Q3">IF('[4]CLAIM LOG'!$R$9:$R$170="",IFERROR(SUMIFS('[4]CLAIM LOG'!$R$9:$R$170,'[4]CLAIM LOG'!$B$9:$B$152,A3,'[4]CLAIM LOG'!$P$9:$P$153,"heating"),0),IFERROR(SUMIFS('[4]CLAIM LOG'!$Q$9:$Q$150,'[4]CLAIM LOG'!$B$9:$B$152,A3,'[4]CLAIM LOG'!$P$9:$P$152,"heating"),0))</f>
        <v>0</v>
      </c>
      <c r="R3" s="9">
        <v>0</v>
      </c>
      <c r="S3" s="9">
        <v>0</v>
      </c>
      <c r="T3" s="9">
        <f t="array" ref="T3">IF('[4]CLAIM LOG'!$R$9:$R$152="",IFERROR(SUMIFS('[4]CLAIM LOG'!$Q$9:$Q$151,'[4]CLAIM LOG'!$B$9:$B$152,A3,'[4]CLAIM LOG'!$P$9:$P$153,"&lt;&gt;HEATING",'[4]CLAIM LOG'!$P$9:$P$153,"&lt;&gt;EWRI"),0),IFERROR(SUMIFS('[4]CLAIM LOG'!$R$9:$R$153,'[4]CLAIM LOG'!$B$9:$B$152,A3,'[4]CLAIM LOG'!$P$9:$P$151,"&lt;&gt;HEATING",'[4]CLAIM LOG'!$P$9:$P$152,"&lt;&gt;EWRI"),0))</f>
        <v>0</v>
      </c>
      <c r="U3" s="9">
        <f t="shared" ref="U3:U4" si="1">IFERROR(SUM(L3:T3),"N/A")</f>
        <v>990</v>
      </c>
      <c r="V3" s="3" t="str">
        <f>RECAP!W3</f>
        <v>XXXX</v>
      </c>
      <c r="W3" s="3" t="str">
        <f>RECAP!X3</f>
        <v>XXXX</v>
      </c>
      <c r="X3" s="10">
        <f>IFERROR(IF('PRICING FINAL'!AP3&lt;&gt;'PRICING FINAL'!AO3,'PRICING FINAL'!AO3,'PRICING FINAL'!AP3),"ERROR")</f>
        <v>1550</v>
      </c>
      <c r="Y3" s="7">
        <f t="array" ref="Y3">IF('[4]CLAIM LOG'!$AK$9:$AK$151="",IFERROR(SUMIFS('[4]CLAIM LOG'!$AJ$9:$AJ$153,'[4]CLAIM LOG'!$B$9:$B$150,B3,'[4]CLAIM LOG'!$AI$9:$AI$153,"EWRI"),0),IFERROR(SUMIFS('[4]CLAIM LOG'!$AK$9:$AK$152,'[4]CLAIM LOG'!$B$9:$B$152,B3,'[4]CLAIM LOG'!$AI$9:$AI$152,"EWRI"),0))+IF('[4]CLAIM LOG'!$AA$9:$AA$153="",IFERROR(SUMIFS('[4]CLAIM LOG'!$Z$9:$Z$152,'[4]CLAIM LOG'!$B$9:$B$152,B3,'[4]CLAIM LOG'!$Y$9:$Y$151,"EWRI"),0),IFERROR(SUMIFS('[4]CLAIM LOG'!$AA$9:$AA$152,'[4]CLAIM LOG'!$B$9:$B$152,B3,'[4]CLAIM LOG'!$Y$9:$Y$153,"EWRI"),0))</f>
        <v>0</v>
      </c>
      <c r="Z3" s="7">
        <f t="array" ref="Z3">IF('[4]CLAIM LOG'!$AK$9:$AK$151="",IFERROR(SUMIFS('[4]CLAIM LOG'!$AJ$9:$AJ$153,'[4]CLAIM LOG'!$B$9:$B$150,B3,'[4]CLAIM LOG'!$AI$9:$AI$153,"HEATING"),0),IFERROR(SUMIFS('[4]CLAIM LOG'!$AK$9:$AK$152,'[4]CLAIM LOG'!$B$9:$B$152,B3,'[4]CLAIM LOG'!$AI$9:$AI$152,"HEATING"),0))+IF('[4]CLAIM LOG'!$AA$9:$AA$153="",IFERROR(SUMIFS('[4]CLAIM LOG'!$Z$9:$Z$152,'[4]CLAIM LOG'!$B$9:$B$152,B3,'[4]CLAIM LOG'!$Y$9:$Y$151,"HEATING"),0),IFERROR(SUMIFS('[4]CLAIM LOG'!$AA$9:$AA$152,'[4]CLAIM LOG'!$B$9:$B$152,B3,'[4]CLAIM LOG'!$Y$9:$Y$153,"HEATING"),0))</f>
        <v>0</v>
      </c>
      <c r="AA3" s="8">
        <f>IFERROR(IF([4]!Table1[AGREED(S)]="",IFERROR(SUMIFS([4]!Table1[SENT(S)],[4]!Table1[VSL REF],B3),0),IFERROR(SUMIFS([4]!Table1[AGREED(S)],[4]!Table1[VSL REF],B3),0))+IF([4]!Table1[AGREED(P)]="",IFERROR(SUMIFS([4]!Table1[SENT(P)],[4]!Table1[VSL REF],B3),0),IFERROR(SUMIFS([4]!Table1[AGREED(P)],[4]!Table1[VSL REF],B3),0)),0)</f>
        <v>0</v>
      </c>
      <c r="AB3" s="7" t="str">
        <f t="array" ref="AB3">IFERROR(IF(SUMIFS([5]ESTIM!$B$2:$B$9,[5]ESTIM!$A$2:$A$9,"="&amp;RECAP!U3)&lt;&gt;"USD",IF(RECAP!V3="CC",SUMIFS([5]ESTIM!$B$2:$B$9,[5]ESTIM!$A$2:$A$9,"="&amp;RECAP!U3),0)*1.2,IF(RECAP!V3="CC",SUMIFS([5]ESTIM!$B$2:$B$9,[5]ESTIM!$A$2:$A$9,"="&amp;RECAP!U3),0)),"ERROR")</f>
        <v>ERROR</v>
      </c>
      <c r="AC3" s="7" t="str">
        <f t="array" ref="AC3">IFERROR(IF(SUMIFS([5]ESTIM!$B$2:$B$9,[5]ESTIM!$A$2:$A$9,"="&amp;RECAP!AG3)&lt;&gt;"USD",IF(RECAP!AH3="CC",SUMIFS([5]ESTIM!$B$2:$B$9,[5]ESTIM!$A$2:$A$9,"="&amp;RECAP!AG3),0)*1.2,IF(RECAP!AH3="CC",SUMIFS([5]ESTIM!$B$2:$B$9,[5]ESTIM!$A$2:$A$9,"="&amp;RECAP!AG3),0)),"ERROR")</f>
        <v>ERROR</v>
      </c>
      <c r="AD3" s="7">
        <v>0</v>
      </c>
      <c r="AE3" s="7">
        <f t="array" ref="AE3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3" s="11">
        <f>SUM(X3:AE3)</f>
        <v>1550</v>
      </c>
      <c r="AG3" s="11">
        <f t="shared" ref="AG3:AG4" si="2">AF3-U3</f>
        <v>560</v>
      </c>
    </row>
    <row r="4" spans="1:33" x14ac:dyDescent="0.25">
      <c r="A4" s="2" t="str">
        <f>RECAP!A4</f>
        <v>01 - JAN</v>
      </c>
      <c r="B4" s="3" t="str">
        <f>RECAP!C4</f>
        <v>2016CT003</v>
      </c>
      <c r="C4" s="3" t="str">
        <f>RECAP!D4</f>
        <v>XXXX</v>
      </c>
      <c r="D4" s="3" t="str">
        <f>RECAP!E4</f>
        <v>XXXX</v>
      </c>
      <c r="E4" s="3" t="str">
        <f>RECAP!F4</f>
        <v>XXXX</v>
      </c>
      <c r="F4" s="4">
        <f>RECAP!AI4</f>
        <v>42372</v>
      </c>
      <c r="G4" s="5">
        <f>RECAP!AM4</f>
        <v>1000</v>
      </c>
      <c r="H4" s="5">
        <f>RECAP!AO4</f>
        <v>1000</v>
      </c>
      <c r="I4" s="6">
        <f t="shared" si="0"/>
        <v>0</v>
      </c>
      <c r="J4" s="3" t="str">
        <f>RECAP!L4</f>
        <v>XXXX</v>
      </c>
      <c r="K4" s="3" t="str">
        <f>RECAP!M4</f>
        <v>XXXX</v>
      </c>
      <c r="L4" s="7">
        <f>IFERROR(IF('PRICING FINAL'!AO4&lt;1,IF('PRICING PROVISIONAL'!U4&gt;1,'PRICING PROVISIONAL'!W4-'PRICING PROVISIONAL'!U4,'PRICING PROVISIONAL'!W4),IF('PRICING FINAL'!U4&gt;1,'PRICING FINAL'!W4-'PRICING FINAL'!U4,'PRICING FINAL'!W4)),"N/A")</f>
        <v>-1150</v>
      </c>
      <c r="M4" s="7">
        <f>'PRICING FINAL'!U4</f>
        <v>0</v>
      </c>
      <c r="N4" s="7">
        <f t="array" ref="N4">IF('[4]CLAIM LOG'!$R$9:$R$170="",IFERROR(SUMIFS('[4]CLAIM LOG'!$R$9:$R$170,'[4]CLAIM LOG'!$B$9:$B$152,A4,'[4]CLAIM LOG'!$P$9:$P$153,"EWRI"),0),IFERROR(SUMIFS('[4]CLAIM LOG'!$Q$9:$Q$150,'[4]CLAIM LOG'!$B$9:$B$152,A4,'[4]CLAIM LOG'!$P$9:$P$152,"EWRI"),0))</f>
        <v>0</v>
      </c>
      <c r="O4" s="8">
        <f t="array" ref="O4">IFERROR(IF(AND(Table2[[#This Row],[INSP LP]]=[5]ESTIM!$D$2:$D$10),SUMPRODUCT(COUNTIF(Table2[[#This Row],[LP]],"*"&amp;[5]ESTIM!$E$2:$E$10&amp;"*"))&gt;0=TRUE,SUM(IF(((Table2[[#This Row],[INSP LP]]=[5]ESTIM!$D$2:$D$10)*SUMPRODUCT(COUNTIF(Table2[[#This Row],[LP]],"*"&amp;[5]ESTIM!$E$2:$E$10&amp;"*"))&gt;0),[5]ESTIM!$F$2:$F$10),0))*Table2[[#This Row],[INSP LP SHARING]],0)</f>
        <v>0</v>
      </c>
      <c r="P4" s="7">
        <f t="array" ref="P4">IF(Table2[[#This Row],[INSP DP]]&lt;&gt;"INTERTEK (GERMANY)",IFERROR(IF(AND(Table2[[#This Row],[INSP DP]]=[5]ESTIM!$D$2:$D$10),SUMPRODUCT(COUNTIF(Table2[[#This Row],[DP]],"*"&amp;[5]ESTIM!$E$2:$E$10&amp;"*"))&gt;0=TRUE,SUM(IF(((Table2[[#This Row],[INSP DP]]=[5]ESTIM!$D$2:$D$10)*SUMPRODUCT(COUNTIF(Table2[[#This Row],[DP]],"*"&amp;[5]ESTIM!$E$2:$E$10&amp;"*"))&gt;0),[5]ESTIM!$F$2:$F$10),0))*Table2[[#This Row],[INSP DP SHARING]],0),0)*1.2</f>
        <v>0</v>
      </c>
      <c r="Q4" s="7">
        <f t="array" ref="Q4">IF('[4]CLAIM LOG'!$R$9:$R$170="",IFERROR(SUMIFS('[4]CLAIM LOG'!$R$9:$R$170,'[4]CLAIM LOG'!$B$9:$B$152,A4,'[4]CLAIM LOG'!$P$9:$P$153,"heating"),0),IFERROR(SUMIFS('[4]CLAIM LOG'!$Q$9:$Q$150,'[4]CLAIM LOG'!$B$9:$B$152,A4,'[4]CLAIM LOG'!$P$9:$P$152,"heating"),0))</f>
        <v>0</v>
      </c>
      <c r="R4" s="9">
        <v>0</v>
      </c>
      <c r="S4" s="9">
        <v>0</v>
      </c>
      <c r="T4" s="9">
        <f t="array" ref="T4">IF('[4]CLAIM LOG'!$R$9:$R$152="",IFERROR(SUMIFS('[4]CLAIM LOG'!$Q$9:$Q$151,'[4]CLAIM LOG'!$B$9:$B$152,A4,'[4]CLAIM LOG'!$P$9:$P$153,"&lt;&gt;HEATING",'[4]CLAIM LOG'!$P$9:$P$153,"&lt;&gt;EWRI"),0),IFERROR(SUMIFS('[4]CLAIM LOG'!$R$9:$R$153,'[4]CLAIM LOG'!$B$9:$B$152,A4,'[4]CLAIM LOG'!$P$9:$P$151,"&lt;&gt;HEATING",'[4]CLAIM LOG'!$P$9:$P$152,"&lt;&gt;EWRI"),0))</f>
        <v>0</v>
      </c>
      <c r="U4" s="9">
        <f t="shared" si="1"/>
        <v>-1150</v>
      </c>
      <c r="V4" s="3" t="str">
        <f>RECAP!W4</f>
        <v>XXXX</v>
      </c>
      <c r="W4" s="3" t="str">
        <f>RECAP!X4</f>
        <v>XXXX</v>
      </c>
      <c r="X4" s="10">
        <f>IFERROR(IF('PRICING FINAL'!AP4&lt;&gt;'PRICING FINAL'!AO4,'PRICING FINAL'!AO4,'PRICING FINAL'!AP4),"ERROR")</f>
        <v>-850</v>
      </c>
      <c r="Y4" s="7">
        <f t="array" ref="Y4">IF('[4]CLAIM LOG'!$AK$9:$AK$151="",IFERROR(SUMIFS('[4]CLAIM LOG'!$AJ$9:$AJ$153,'[4]CLAIM LOG'!$B$9:$B$150,B4,'[4]CLAIM LOG'!$AI$9:$AI$153,"EWRI"),0),IFERROR(SUMIFS('[4]CLAIM LOG'!$AK$9:$AK$152,'[4]CLAIM LOG'!$B$9:$B$152,B4,'[4]CLAIM LOG'!$AI$9:$AI$152,"EWRI"),0))+IF('[4]CLAIM LOG'!$AA$9:$AA$153="",IFERROR(SUMIFS('[4]CLAIM LOG'!$Z$9:$Z$152,'[4]CLAIM LOG'!$B$9:$B$152,B4,'[4]CLAIM LOG'!$Y$9:$Y$151,"EWRI"),0),IFERROR(SUMIFS('[4]CLAIM LOG'!$AA$9:$AA$152,'[4]CLAIM LOG'!$B$9:$B$152,B4,'[4]CLAIM LOG'!$Y$9:$Y$153,"EWRI"),0))</f>
        <v>0</v>
      </c>
      <c r="Z4" s="7">
        <f t="array" ref="Z4">IF('[4]CLAIM LOG'!$AK$9:$AK$151="",IFERROR(SUMIFS('[4]CLAIM LOG'!$AJ$9:$AJ$153,'[4]CLAIM LOG'!$B$9:$B$150,B4,'[4]CLAIM LOG'!$AI$9:$AI$153,"HEATING"),0),IFERROR(SUMIFS('[4]CLAIM LOG'!$AK$9:$AK$152,'[4]CLAIM LOG'!$B$9:$B$152,B4,'[4]CLAIM LOG'!$AI$9:$AI$152,"HEATING"),0))+IF('[4]CLAIM LOG'!$AA$9:$AA$153="",IFERROR(SUMIFS('[4]CLAIM LOG'!$Z$9:$Z$152,'[4]CLAIM LOG'!$B$9:$B$152,B4,'[4]CLAIM LOG'!$Y$9:$Y$151,"HEATING"),0),IFERROR(SUMIFS('[4]CLAIM LOG'!$AA$9:$AA$152,'[4]CLAIM LOG'!$B$9:$B$152,B4,'[4]CLAIM LOG'!$Y$9:$Y$153,"HEATING"),0))</f>
        <v>0</v>
      </c>
      <c r="AA4" s="8">
        <f>IFERROR(IF([4]!Table1[AGREED(S)]="",IFERROR(SUMIFS([4]!Table1[SENT(S)],[4]!Table1[VSL REF],B4),0),IFERROR(SUMIFS([4]!Table1[AGREED(S)],[4]!Table1[VSL REF],B4),0))+IF([4]!Table1[AGREED(P)]="",IFERROR(SUMIFS([4]!Table1[SENT(P)],[4]!Table1[VSL REF],B4),0),IFERROR(SUMIFS([4]!Table1[AGREED(P)],[4]!Table1[VSL REF],B4),0)),0)</f>
        <v>0</v>
      </c>
      <c r="AB4" s="7" t="str">
        <f t="array" ref="AB4">IFERROR(IF(SUMIFS([5]ESTIM!$B$2:$B$9,[5]ESTIM!$A$2:$A$9,"="&amp;RECAP!U4)&lt;&gt;"USD",IF(RECAP!V4="CC",SUMIFS([5]ESTIM!$B$2:$B$9,[5]ESTIM!$A$2:$A$9,"="&amp;RECAP!U4),0)*1.2,IF(RECAP!V4="CC",SUMIFS([5]ESTIM!$B$2:$B$9,[5]ESTIM!$A$2:$A$9,"="&amp;RECAP!U4),0)),"ERROR")</f>
        <v>ERROR</v>
      </c>
      <c r="AC4" s="7" t="str">
        <f t="array" ref="AC4">IFERROR(IF(SUMIFS([5]ESTIM!$B$2:$B$9,[5]ESTIM!$A$2:$A$9,"="&amp;RECAP!AG4)&lt;&gt;"USD",IF(RECAP!AH4="CC",SUMIFS([5]ESTIM!$B$2:$B$9,[5]ESTIM!$A$2:$A$9,"="&amp;RECAP!AG4),0)*1.2,IF(RECAP!AH4="CC",SUMIFS([5]ESTIM!$B$2:$B$9,[5]ESTIM!$A$2:$A$9,"="&amp;RECAP!AG4),0)),"ERROR")</f>
        <v>ERROR</v>
      </c>
      <c r="AD4" s="7">
        <v>0</v>
      </c>
      <c r="AE4" s="7">
        <f t="array" ref="AE4">IF('[6]CLAIM LOG'!$AK$9:$AK$27="",IFERROR(SUMIFS([6]!Table14[SENT(S)],[6]!Table14[VSL REF],#REF!,[6]!Table14[CLAIM TYPE22],"&lt;&gt;HEATING",[6]!Table14[CLAIM TYPE22],"&lt;&gt;EWRI"),0),IFERROR(SUMIFS('[6]CLAIM LOG'!$AK$9:$AK$27,[6]!Table14[VSL REF],#REF!,[6]!Table14[CLAIM TYPE22],"&lt;&gt;HEATING",'[6]CLAIM LOG'!$AI$9:$AI$27,"&lt;&gt;EWRI"),0))</f>
        <v>0</v>
      </c>
      <c r="AF4" s="11">
        <f t="shared" ref="AF4" si="3">SUM(X4:AE4)</f>
        <v>-850</v>
      </c>
      <c r="AG4" s="11">
        <f t="shared" si="2"/>
        <v>300</v>
      </c>
    </row>
  </sheetData>
  <dataValidations count="2">
    <dataValidation type="list" allowBlank="1" showInputMessage="1" showErrorMessage="1" sqref="J2:K4">
      <formula1>suppliers</formula1>
    </dataValidation>
    <dataValidation type="list" allowBlank="1" showInputMessage="1" showErrorMessage="1" sqref="V2:W4">
      <formula1>RCVRS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L4"/>
  <sheetViews>
    <sheetView tabSelected="1" workbookViewId="0">
      <pane xSplit="5" ySplit="4" topLeftCell="AF5" activePane="bottomRight" state="frozen"/>
      <selection pane="topRight" activeCell="F1" sqref="F1"/>
      <selection pane="bottomLeft" activeCell="A13" sqref="A13"/>
      <selection pane="bottomRight" activeCell="A5" sqref="A5:XFD5"/>
    </sheetView>
  </sheetViews>
  <sheetFormatPr defaultColWidth="29" defaultRowHeight="15" x14ac:dyDescent="0.25"/>
  <cols>
    <col min="1" max="1" width="15.85546875" style="117" bestFit="1" customWidth="1"/>
    <col min="2" max="3" width="13.7109375" style="117" bestFit="1" customWidth="1"/>
    <col min="4" max="4" width="22.85546875" style="117" bestFit="1" customWidth="1"/>
    <col min="5" max="5" width="17" style="117" bestFit="1" customWidth="1"/>
    <col min="6" max="6" width="30.28515625" style="117" bestFit="1" customWidth="1"/>
    <col min="7" max="7" width="20.28515625" style="117" bestFit="1" customWidth="1"/>
    <col min="8" max="8" width="18.85546875" style="117" bestFit="1" customWidth="1"/>
    <col min="9" max="9" width="22.5703125" style="117" bestFit="1" customWidth="1"/>
    <col min="10" max="10" width="27.5703125" style="117" bestFit="1" customWidth="1"/>
    <col min="11" max="11" width="11.85546875" style="117" bestFit="1" customWidth="1"/>
    <col min="12" max="12" width="14.42578125" style="117" bestFit="1" customWidth="1"/>
    <col min="13" max="13" width="20.5703125" style="117" bestFit="1" customWidth="1"/>
    <col min="14" max="14" width="14.5703125" style="122" bestFit="1" customWidth="1"/>
    <col min="15" max="15" width="15.85546875" style="121" bestFit="1" customWidth="1"/>
    <col min="16" max="16" width="19.42578125" style="121" bestFit="1" customWidth="1"/>
    <col min="17" max="17" width="27.28515625" style="121" bestFit="1" customWidth="1"/>
    <col min="18" max="18" width="16.140625" style="121" bestFit="1" customWidth="1"/>
    <col min="19" max="20" width="15.85546875" style="121" bestFit="1" customWidth="1"/>
    <col min="21" max="21" width="22.7109375" style="121" bestFit="1" customWidth="1"/>
    <col min="22" max="22" width="19.42578125" style="123" bestFit="1" customWidth="1"/>
    <col min="23" max="24" width="15.85546875" style="121" bestFit="1" customWidth="1"/>
    <col min="25" max="25" width="18.28515625" style="123" bestFit="1" customWidth="1"/>
    <col min="26" max="26" width="26.5703125" style="118" bestFit="1" customWidth="1"/>
    <col min="27" max="27" width="24.7109375" style="121" bestFit="1" customWidth="1"/>
    <col min="28" max="28" width="22" style="121" bestFit="1" customWidth="1"/>
    <col min="29" max="29" width="18.85546875" style="118" bestFit="1" customWidth="1"/>
    <col min="30" max="30" width="19.7109375" style="124" bestFit="1" customWidth="1"/>
    <col min="31" max="31" width="16.85546875" style="124" bestFit="1" customWidth="1"/>
    <col min="32" max="32" width="13.85546875" style="118" bestFit="1" customWidth="1"/>
    <col min="33" max="33" width="24" style="118" bestFit="1" customWidth="1"/>
    <col min="34" max="34" width="21.5703125" style="118" bestFit="1" customWidth="1"/>
    <col min="35" max="35" width="19.5703125" style="118" bestFit="1" customWidth="1"/>
    <col min="36" max="36" width="24.85546875" style="118" bestFit="1" customWidth="1"/>
    <col min="37" max="37" width="22.140625" style="119" bestFit="1" customWidth="1"/>
    <col min="38" max="38" width="20.7109375" style="120" bestFit="1" customWidth="1"/>
    <col min="39" max="16384" width="29" style="117"/>
  </cols>
  <sheetData>
    <row r="1" spans="1:38" customFormat="1" x14ac:dyDescent="0.25">
      <c r="A1" t="s">
        <v>149</v>
      </c>
      <c r="B1" t="s">
        <v>150</v>
      </c>
      <c r="C1" t="s">
        <v>151</v>
      </c>
      <c r="D1" t="s">
        <v>152</v>
      </c>
      <c r="E1" t="s">
        <v>153</v>
      </c>
      <c r="F1" t="s">
        <v>154</v>
      </c>
      <c r="G1" t="s">
        <v>155</v>
      </c>
      <c r="H1" t="s">
        <v>156</v>
      </c>
      <c r="I1" t="s">
        <v>157</v>
      </c>
      <c r="J1" t="s">
        <v>158</v>
      </c>
      <c r="K1" t="s">
        <v>111</v>
      </c>
      <c r="L1" t="s">
        <v>124</v>
      </c>
      <c r="M1" t="s">
        <v>159</v>
      </c>
      <c r="N1" t="s">
        <v>129</v>
      </c>
      <c r="O1" t="s">
        <v>130</v>
      </c>
      <c r="P1" t="s">
        <v>131</v>
      </c>
      <c r="Q1" t="s">
        <v>132</v>
      </c>
      <c r="R1" t="s">
        <v>133</v>
      </c>
      <c r="S1" t="s">
        <v>134</v>
      </c>
      <c r="T1" t="s">
        <v>135</v>
      </c>
      <c r="U1" t="s">
        <v>136</v>
      </c>
      <c r="V1" t="s">
        <v>160</v>
      </c>
      <c r="W1" t="s">
        <v>161</v>
      </c>
      <c r="X1" t="s">
        <v>137</v>
      </c>
      <c r="Y1" t="s">
        <v>162</v>
      </c>
      <c r="Z1" t="s">
        <v>163</v>
      </c>
      <c r="AA1" t="s">
        <v>138</v>
      </c>
      <c r="AB1" t="s">
        <v>139</v>
      </c>
      <c r="AC1" t="s">
        <v>140</v>
      </c>
      <c r="AD1" t="s">
        <v>141</v>
      </c>
      <c r="AE1" t="s">
        <v>142</v>
      </c>
      <c r="AF1" t="s">
        <v>143</v>
      </c>
      <c r="AG1" t="s">
        <v>144</v>
      </c>
      <c r="AH1" t="s">
        <v>164</v>
      </c>
      <c r="AI1" t="s">
        <v>145</v>
      </c>
      <c r="AJ1" t="s">
        <v>146</v>
      </c>
      <c r="AK1" t="s">
        <v>147</v>
      </c>
      <c r="AL1" t="s">
        <v>148</v>
      </c>
    </row>
    <row r="2" spans="1:38" customFormat="1" x14ac:dyDescent="0.25">
      <c r="A2" t="str">
        <f>Table2[[#This Row],[MONTH]]</f>
        <v>01 - JAN</v>
      </c>
      <c r="B2" t="str">
        <f>Table2[REF]</f>
        <v>2016CT001</v>
      </c>
      <c r="C2" t="str">
        <f>Table2[OIC]</f>
        <v>XXXX</v>
      </c>
      <c r="D2" t="str">
        <f>Table2[VSL]</f>
        <v>XXXX</v>
      </c>
      <c r="E2" t="str">
        <f>Table2[GRADE]</f>
        <v>XXXX</v>
      </c>
      <c r="F2" t="str">
        <f>Table2[LP]</f>
        <v>XXXX</v>
      </c>
      <c r="G2" t="str">
        <f>Table2[SUPPLIERS]</f>
        <v>XXXX</v>
      </c>
      <c r="H2" t="str">
        <f>Table2[TERMS (P)]</f>
        <v>XXXX</v>
      </c>
      <c r="I2" t="str">
        <f>Table2[DATES TERM]</f>
        <v>XXXX</v>
      </c>
      <c r="J2" t="str">
        <f>Table2[CT DATES]</f>
        <v>XXXX</v>
      </c>
      <c r="K2" t="str">
        <f>Table2[RCVRS]</f>
        <v>XXXX</v>
      </c>
      <c r="L2" t="str">
        <f>Table2[TERMS (S)]</f>
        <v>XXXX</v>
      </c>
      <c r="M2" t="str">
        <f>Table2[DP]</f>
        <v>XXXX</v>
      </c>
      <c r="N2" t="str">
        <f>Table2[DP]</f>
        <v>XXXX</v>
      </c>
      <c r="O2" t="str">
        <f>Table2[DP]</f>
        <v>XXXX</v>
      </c>
      <c r="P2" t="str">
        <f>Table2[DP]</f>
        <v>XXXX</v>
      </c>
      <c r="Q2" t="str">
        <f>Table2[DP]</f>
        <v>XXXX</v>
      </c>
      <c r="R2" t="str">
        <f>Table2[DP]</f>
        <v>XXXX</v>
      </c>
      <c r="S2" t="str">
        <f>Table2[DP]</f>
        <v>XXXX</v>
      </c>
      <c r="T2" t="str">
        <f>Table2[DP]</f>
        <v>XXXX</v>
      </c>
      <c r="U2" t="str">
        <f>Table2[DP]</f>
        <v>XXXX</v>
      </c>
      <c r="V2" t="str">
        <f>Table2[DP]</f>
        <v>XXXX</v>
      </c>
      <c r="W2" t="str">
        <f>Table2[DP]</f>
        <v>XXXX</v>
      </c>
      <c r="X2" t="str">
        <f>Table2[DP]</f>
        <v>XXXX</v>
      </c>
      <c r="Y2" t="str">
        <f>Table2[DP]</f>
        <v>XXXX</v>
      </c>
      <c r="Z2" t="str">
        <f>Table2[DP]</f>
        <v>XXXX</v>
      </c>
      <c r="AA2" t="str">
        <f>Table2[DP]</f>
        <v>XXXX</v>
      </c>
      <c r="AB2" t="str">
        <f>Table2[DP]</f>
        <v>XXXX</v>
      </c>
      <c r="AC2" t="str">
        <f>Table2[DP]</f>
        <v>XXXX</v>
      </c>
      <c r="AD2" t="str">
        <f>Table2[DP]</f>
        <v>XXXX</v>
      </c>
      <c r="AE2" t="str">
        <f>Table2[DP]</f>
        <v>XXXX</v>
      </c>
      <c r="AF2" t="str">
        <f>Table2[DP]</f>
        <v>XXXX</v>
      </c>
      <c r="AG2" t="str">
        <f>Table2[DP]</f>
        <v>XXXX</v>
      </c>
      <c r="AH2" t="str">
        <f>Table2[DP]</f>
        <v>XXXX</v>
      </c>
      <c r="AI2" t="s">
        <v>166</v>
      </c>
      <c r="AJ2" t="str">
        <f t="shared" ref="AJ2:AJ4" si="0">IFERROR(IF(AH2-AI2&lt;0,"NIL",AH2-AI2),"")</f>
        <v/>
      </c>
      <c r="AK2" t="str">
        <f>N2</f>
        <v>XXXX</v>
      </c>
      <c r="AL2" t="str">
        <f t="shared" ref="AL2:AL4" si="1">IFERROR(IF(AJ2="NIL","NIL",AJ2*AK2),"")</f>
        <v/>
      </c>
    </row>
    <row r="3" spans="1:38" customFormat="1" x14ac:dyDescent="0.25">
      <c r="A3" t="str">
        <f>Table2[[#This Row],[MONTH]]</f>
        <v>02 - FEB</v>
      </c>
      <c r="B3" t="str">
        <f>Table2[REF]</f>
        <v>2016CT002</v>
      </c>
      <c r="C3" t="str">
        <f>Table2[OIC]</f>
        <v>XXXX</v>
      </c>
      <c r="D3" t="str">
        <f>Table2[VSL]</f>
        <v>XXXX</v>
      </c>
      <c r="E3" t="str">
        <f>Table2[GRADE]</f>
        <v>XXXX</v>
      </c>
      <c r="F3" t="str">
        <f>Table2[LP]</f>
        <v>XXXX</v>
      </c>
      <c r="G3" t="str">
        <f>Table2[SUPPLIERS]</f>
        <v>XXXX</v>
      </c>
      <c r="H3" t="str">
        <f>Table2[TERMS (P)]</f>
        <v>XXXX</v>
      </c>
      <c r="I3" t="str">
        <f>Table2[DATES TERM]</f>
        <v>XXXX</v>
      </c>
      <c r="J3" t="str">
        <f>Table2[CT DATES]</f>
        <v>XXXX</v>
      </c>
      <c r="K3" t="str">
        <f>Table2[RCVRS]</f>
        <v>XXXX</v>
      </c>
      <c r="L3" t="str">
        <f>Table2[TERMS (S)]</f>
        <v>XXXX</v>
      </c>
      <c r="M3" t="str">
        <f>Table2[DP]</f>
        <v>XXXX</v>
      </c>
      <c r="N3" t="str">
        <f>Table2[DP]</f>
        <v>XXXX</v>
      </c>
      <c r="O3" t="str">
        <f>Table2[DP]</f>
        <v>XXXX</v>
      </c>
      <c r="P3" t="str">
        <f>Table2[DP]</f>
        <v>XXXX</v>
      </c>
      <c r="Q3" t="str">
        <f>Table2[DP]</f>
        <v>XXXX</v>
      </c>
      <c r="R3" t="str">
        <f>Table2[DP]</f>
        <v>XXXX</v>
      </c>
      <c r="S3" t="str">
        <f>Table2[DP]</f>
        <v>XXXX</v>
      </c>
      <c r="T3" t="str">
        <f>Table2[DP]</f>
        <v>XXXX</v>
      </c>
      <c r="U3" t="str">
        <f>Table2[DP]</f>
        <v>XXXX</v>
      </c>
      <c r="V3" t="str">
        <f>Table2[DP]</f>
        <v>XXXX</v>
      </c>
      <c r="W3" t="str">
        <f>Table2[DP]</f>
        <v>XXXX</v>
      </c>
      <c r="X3" t="str">
        <f>Table2[DP]</f>
        <v>XXXX</v>
      </c>
      <c r="Y3" t="str">
        <f>Table2[DP]</f>
        <v>XXXX</v>
      </c>
      <c r="Z3" t="str">
        <f>Table2[DP]</f>
        <v>XXXX</v>
      </c>
      <c r="AA3" t="str">
        <f>Table2[DP]</f>
        <v>XXXX</v>
      </c>
      <c r="AB3" t="str">
        <f>Table2[DP]</f>
        <v>XXXX</v>
      </c>
      <c r="AC3" t="str">
        <f>Table2[DP]</f>
        <v>XXXX</v>
      </c>
      <c r="AD3" t="str">
        <f>Table2[DP]</f>
        <v>XXXX</v>
      </c>
      <c r="AE3" t="str">
        <f>Table2[DP]</f>
        <v>XXXX</v>
      </c>
      <c r="AF3" t="str">
        <f>Table2[DP]</f>
        <v>XXXX</v>
      </c>
      <c r="AG3" t="str">
        <f>Table2[DP]</f>
        <v>XXXX</v>
      </c>
      <c r="AH3" t="str">
        <f>Table2[DP]</f>
        <v>XXXX</v>
      </c>
      <c r="AI3" t="s">
        <v>166</v>
      </c>
      <c r="AJ3" t="str">
        <f t="shared" si="0"/>
        <v/>
      </c>
      <c r="AK3" t="str">
        <f t="shared" ref="AK3:AK4" si="2">N3</f>
        <v>XXXX</v>
      </c>
      <c r="AL3" t="str">
        <f t="shared" si="1"/>
        <v/>
      </c>
    </row>
    <row r="4" spans="1:38" customFormat="1" x14ac:dyDescent="0.25">
      <c r="A4" t="str">
        <f>Table2[[#This Row],[MONTH]]</f>
        <v>01 - JAN</v>
      </c>
      <c r="B4" t="str">
        <f>Table2[REF]</f>
        <v>2016CT003</v>
      </c>
      <c r="C4" t="str">
        <f>Table2[OIC]</f>
        <v>XXXX</v>
      </c>
      <c r="D4" t="str">
        <f>Table2[VSL]</f>
        <v>XXXX</v>
      </c>
      <c r="E4" t="str">
        <f>Table2[GRADE]</f>
        <v>XXXX</v>
      </c>
      <c r="F4" t="str">
        <f>Table2[LP]</f>
        <v>XXXX</v>
      </c>
      <c r="G4" t="str">
        <f>Table2[SUPPLIERS]</f>
        <v>XXXX</v>
      </c>
      <c r="H4" t="str">
        <f>Table2[TERMS (P)]</f>
        <v>XXXX</v>
      </c>
      <c r="I4" t="str">
        <f>Table2[DATES TERM]</f>
        <v>XXXX</v>
      </c>
      <c r="J4" t="str">
        <f>Table2[CT DATES]</f>
        <v>XXXX</v>
      </c>
      <c r="K4" t="str">
        <f>Table2[RCVRS]</f>
        <v>XXXX</v>
      </c>
      <c r="L4" t="str">
        <f>Table2[TERMS (S)]</f>
        <v>XXXX</v>
      </c>
      <c r="M4" t="str">
        <f>Table2[DP]</f>
        <v>XXXX</v>
      </c>
      <c r="N4" t="str">
        <f>Table2[DP]</f>
        <v>XXXX</v>
      </c>
      <c r="O4" t="str">
        <f>Table2[DP]</f>
        <v>XXXX</v>
      </c>
      <c r="P4" t="str">
        <f>Table2[DP]</f>
        <v>XXXX</v>
      </c>
      <c r="Q4" t="str">
        <f>Table2[DP]</f>
        <v>XXXX</v>
      </c>
      <c r="R4" t="str">
        <f>Table2[DP]</f>
        <v>XXXX</v>
      </c>
      <c r="S4" t="str">
        <f>Table2[DP]</f>
        <v>XXXX</v>
      </c>
      <c r="T4" t="str">
        <f>Table2[DP]</f>
        <v>XXXX</v>
      </c>
      <c r="U4" t="str">
        <f>Table2[DP]</f>
        <v>XXXX</v>
      </c>
      <c r="V4" t="str">
        <f>Table2[DP]</f>
        <v>XXXX</v>
      </c>
      <c r="W4" t="str">
        <f>Table2[DP]</f>
        <v>XXXX</v>
      </c>
      <c r="X4" t="str">
        <f>Table2[DP]</f>
        <v>XXXX</v>
      </c>
      <c r="Y4" t="str">
        <f>Table2[DP]</f>
        <v>XXXX</v>
      </c>
      <c r="Z4" t="str">
        <f>Table2[DP]</f>
        <v>XXXX</v>
      </c>
      <c r="AA4" t="str">
        <f>Table2[DP]</f>
        <v>XXXX</v>
      </c>
      <c r="AB4" t="str">
        <f>Table2[DP]</f>
        <v>XXXX</v>
      </c>
      <c r="AC4" t="str">
        <f>Table2[DP]</f>
        <v>XXXX</v>
      </c>
      <c r="AD4" t="str">
        <f>Table2[DP]</f>
        <v>XXXX</v>
      </c>
      <c r="AE4" t="str">
        <f>Table2[DP]</f>
        <v>XXXX</v>
      </c>
      <c r="AF4" t="str">
        <f>Table2[DP]</f>
        <v>XXXX</v>
      </c>
      <c r="AG4" t="str">
        <f>Table2[DP]</f>
        <v>XXXX</v>
      </c>
      <c r="AH4" t="str">
        <f>Table2[DP]</f>
        <v>XXXX</v>
      </c>
      <c r="AI4" t="s">
        <v>166</v>
      </c>
      <c r="AJ4" t="str">
        <f t="shared" si="0"/>
        <v/>
      </c>
      <c r="AK4" t="str">
        <f t="shared" si="2"/>
        <v>XXXX</v>
      </c>
      <c r="AL4" t="str">
        <f t="shared" si="1"/>
        <v/>
      </c>
    </row>
  </sheetData>
  <dataValidations disablePrompts="1" count="1">
    <dataValidation type="list" allowBlank="1" showInputMessage="1" showErrorMessage="1" sqref="AI2:AI4">
      <formula1>LAYTIME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RECAP</vt:lpstr>
      <vt:lpstr>PRICING PROVISIONAL</vt:lpstr>
      <vt:lpstr>PRICING FINAL</vt:lpstr>
      <vt:lpstr>PANDL</vt:lpstr>
      <vt:lpstr>DEM CALC</vt:lpstr>
      <vt:lpstr>BL_DATE</vt:lpstr>
      <vt:lpstr>CARGOES_2016</vt:lpstr>
      <vt:lpstr>'PRICING FINAL'!Print_Area</vt:lpstr>
      <vt:lpstr>RECAP!Print_Area</vt:lpstr>
      <vt:lpstr>'PRICING FINAL'!Print_Titles</vt:lpstr>
      <vt:lpstr>RECAP!Print_Titles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Ciavaldini</dc:creator>
  <cp:lastModifiedBy>Marie Ciavaldini</cp:lastModifiedBy>
  <cp:lastPrinted>2015-07-01T07:44:20Z</cp:lastPrinted>
  <dcterms:created xsi:type="dcterms:W3CDTF">2013-07-18T09:40:11Z</dcterms:created>
  <dcterms:modified xsi:type="dcterms:W3CDTF">2016-04-12T12:46:40Z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ARGO2016Form_1" visible="true" label="CARGO2016Form" imageMso="ListMacros" onAction="CARGO2016Form"/>
      </mso:documentControls>
    </mso:qat>
  </mso:ribbon>
</mso:customUI>
</file>